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.ibagon\Downloads\"/>
    </mc:Choice>
  </mc:AlternateContent>
  <xr:revisionPtr revIDLastSave="0" documentId="13_ncr:1_{F1890AE3-9429-4E98-BAF0-5C77BB44046F}" xr6:coauthVersionLast="47" xr6:coauthVersionMax="47" xr10:uidLastSave="{00000000-0000-0000-0000-000000000000}"/>
  <bookViews>
    <workbookView xWindow="-110" yWindow="-110" windowWidth="19420" windowHeight="10300" xr2:uid="{8F6A4D86-2FD3-4DCB-8D01-A1D24AE19E92}"/>
  </bookViews>
  <sheets>
    <sheet name="INVESTIGACION AT " sheetId="1" r:id="rId1"/>
    <sheet name="FRECUENCIA PLANTA" sheetId="2" r:id="rId2"/>
    <sheet name="FRECUENCIA CONTRATISTA" sheetId="3" r:id="rId3"/>
    <sheet name="FREC PLANTA+CONTR" sheetId="9" r:id="rId4"/>
    <sheet name="SEVERIDAD AT" sheetId="4" r:id="rId5"/>
    <sheet name="MORTALIDAD POR  AT" sheetId="5" r:id="rId6"/>
    <sheet name="AUSENTISMO LABORAL" sheetId="6" r:id="rId7"/>
    <sheet name="AUSENTISMO COMÚN" sheetId="7" r:id="rId8"/>
    <sheet name="Incidencia de EL" sheetId="11" r:id="rId9"/>
    <sheet name="Prevalencia EL" sheetId="12" r:id="rId10"/>
  </sheets>
  <definedNames>
    <definedName name="_xlnm.Print_Area" localSheetId="7">'AUSENTISMO COMÚN'!$B$1:$Q$48</definedName>
    <definedName name="_xlnm.Print_Area" localSheetId="6">'AUSENTISMO LABORAL'!$B$1:$Q$48</definedName>
    <definedName name="_xlnm.Print_Area" localSheetId="3">'FREC PLANTA+CONTR'!$B$1:$Q$53</definedName>
    <definedName name="_xlnm.Print_Area" localSheetId="2">'FRECUENCIA CONTRATISTA'!$B$1:$Q$53</definedName>
    <definedName name="_xlnm.Print_Area" localSheetId="1">'FRECUENCIA PLANTA'!$B$1:$Q$53</definedName>
    <definedName name="_xlnm.Print_Area" localSheetId="8">'Incidencia de EL'!$B$1:$P$59</definedName>
    <definedName name="_xlnm.Print_Area" localSheetId="0">'INVESTIGACION AT '!$B$1:$Q$53</definedName>
    <definedName name="_xlnm.Print_Area" localSheetId="5">'MORTALIDAD POR  AT'!$B$1:$Q$36</definedName>
    <definedName name="_xlnm.Print_Area" localSheetId="9">'Prevalencia EL'!$B$1:$P$59</definedName>
    <definedName name="_xlnm.Print_Area" localSheetId="4">'SEVERIDAD AT'!$B$1:$R$49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S52" i="12" l="1"/>
  <c r="T52" i="12"/>
  <c r="U52" i="12"/>
  <c r="V52" i="12"/>
  <c r="W52" i="12"/>
  <c r="S53" i="12"/>
  <c r="T53" i="12"/>
  <c r="U53" i="12"/>
  <c r="V53" i="12"/>
  <c r="W53" i="12"/>
  <c r="U54" i="12"/>
  <c r="V54" i="12"/>
  <c r="W54" i="12"/>
  <c r="U55" i="12"/>
  <c r="V55" i="12"/>
  <c r="W55" i="12"/>
  <c r="U56" i="12"/>
  <c r="V56" i="12"/>
  <c r="W56" i="12"/>
  <c r="S57" i="12"/>
  <c r="T57" i="12"/>
  <c r="U57" i="12"/>
  <c r="V57" i="12"/>
  <c r="W57" i="12"/>
  <c r="S58" i="12"/>
  <c r="T58" i="12"/>
  <c r="U58" i="12"/>
  <c r="V58" i="12"/>
  <c r="W58" i="12"/>
  <c r="R57" i="12"/>
  <c r="R58" i="12"/>
  <c r="G20" i="4"/>
  <c r="F23" i="5"/>
  <c r="G22" i="4"/>
  <c r="G21" i="4"/>
  <c r="G23" i="4"/>
  <c r="G24" i="4"/>
  <c r="G25" i="4"/>
  <c r="G26" i="4"/>
  <c r="G27" i="4"/>
  <c r="G28" i="4"/>
  <c r="G29" i="4"/>
  <c r="G30" i="4"/>
  <c r="G19" i="4"/>
  <c r="H19" i="4"/>
  <c r="F36" i="9"/>
  <c r="G36" i="9" s="1"/>
  <c r="F34" i="3"/>
  <c r="F24" i="3"/>
  <c r="G18" i="3"/>
  <c r="F34" i="2"/>
  <c r="G19" i="2"/>
  <c r="F19" i="2"/>
  <c r="F34" i="1" l="1"/>
  <c r="G34" i="1" s="1"/>
  <c r="F35" i="1"/>
  <c r="G35" i="1" s="1"/>
  <c r="F36" i="1"/>
  <c r="G36" i="1" s="1"/>
  <c r="F22" i="1"/>
  <c r="F22" i="5"/>
  <c r="F21" i="5"/>
  <c r="F37" i="3"/>
  <c r="F36" i="7" l="1"/>
  <c r="F37" i="7"/>
  <c r="D30" i="7" l="1"/>
  <c r="G37" i="4" l="1"/>
  <c r="F37" i="6"/>
  <c r="G36" i="4" l="1"/>
  <c r="D30" i="3"/>
  <c r="F36" i="3"/>
  <c r="F35" i="3"/>
  <c r="G35" i="3" s="1"/>
  <c r="F35" i="2"/>
  <c r="H37" i="4" l="1"/>
  <c r="G36" i="3"/>
  <c r="F20" i="5"/>
  <c r="F36" i="2"/>
  <c r="G36" i="2" s="1"/>
  <c r="S22" i="11" l="1"/>
  <c r="F26" i="2"/>
  <c r="F24" i="2"/>
  <c r="F21" i="2"/>
  <c r="F35" i="6"/>
  <c r="F35" i="7"/>
  <c r="G36" i="7" s="1"/>
  <c r="F34" i="7"/>
  <c r="G29" i="7"/>
  <c r="G28" i="7"/>
  <c r="G27" i="7"/>
  <c r="G26" i="7"/>
  <c r="G25" i="7"/>
  <c r="G24" i="7"/>
  <c r="G23" i="7"/>
  <c r="G22" i="7"/>
  <c r="G21" i="7"/>
  <c r="G20" i="7"/>
  <c r="G19" i="7"/>
  <c r="G18" i="7"/>
  <c r="F36" i="6"/>
  <c r="G37" i="6" s="1"/>
  <c r="G29" i="6"/>
  <c r="G28" i="6"/>
  <c r="G27" i="6"/>
  <c r="G26" i="6"/>
  <c r="G25" i="6"/>
  <c r="G24" i="6"/>
  <c r="G23" i="6"/>
  <c r="G22" i="6"/>
  <c r="G21" i="6"/>
  <c r="G20" i="6"/>
  <c r="D30" i="6"/>
  <c r="G19" i="6"/>
  <c r="G18" i="6"/>
  <c r="M9" i="5"/>
  <c r="F19" i="5"/>
  <c r="F18" i="5"/>
  <c r="G35" i="4"/>
  <c r="H36" i="4" s="1"/>
  <c r="E34" i="4"/>
  <c r="D31" i="4"/>
  <c r="H30" i="4"/>
  <c r="H29" i="4"/>
  <c r="H28" i="4"/>
  <c r="H27" i="4"/>
  <c r="H26" i="4"/>
  <c r="H25" i="4"/>
  <c r="H24" i="4"/>
  <c r="H23" i="4"/>
  <c r="H22" i="4"/>
  <c r="H21" i="4"/>
  <c r="H20" i="4"/>
  <c r="I9" i="4"/>
  <c r="F35" i="9"/>
  <c r="F34" i="9"/>
  <c r="E33" i="9"/>
  <c r="D30" i="9"/>
  <c r="E33" i="3"/>
  <c r="G29" i="3"/>
  <c r="F29" i="3"/>
  <c r="G28" i="3"/>
  <c r="F28" i="3"/>
  <c r="G27" i="3"/>
  <c r="F27" i="3"/>
  <c r="G26" i="3"/>
  <c r="F26" i="3"/>
  <c r="G25" i="3"/>
  <c r="F25" i="3"/>
  <c r="G24" i="3"/>
  <c r="G23" i="3"/>
  <c r="F23" i="3"/>
  <c r="G22" i="3"/>
  <c r="F22" i="3"/>
  <c r="G21" i="3"/>
  <c r="F21" i="3"/>
  <c r="G20" i="3"/>
  <c r="F20" i="3"/>
  <c r="G19" i="3"/>
  <c r="F19" i="3"/>
  <c r="G35" i="2"/>
  <c r="D30" i="2"/>
  <c r="G29" i="2"/>
  <c r="G28" i="2"/>
  <c r="F28" i="2"/>
  <c r="G27" i="2"/>
  <c r="F27" i="2"/>
  <c r="G26" i="2"/>
  <c r="G25" i="2"/>
  <c r="G24" i="2"/>
  <c r="G23" i="2"/>
  <c r="G22" i="2"/>
  <c r="G21" i="2"/>
  <c r="G20" i="2"/>
  <c r="G18" i="2"/>
  <c r="E30" i="1"/>
  <c r="D30" i="1"/>
  <c r="F38" i="1" s="1"/>
  <c r="G38" i="1" s="1"/>
  <c r="F29" i="1"/>
  <c r="F28" i="1"/>
  <c r="F27" i="1"/>
  <c r="F26" i="1"/>
  <c r="F25" i="1"/>
  <c r="F24" i="1"/>
  <c r="F23" i="1"/>
  <c r="F21" i="1"/>
  <c r="F20" i="1"/>
  <c r="F19" i="1"/>
  <c r="F30" i="1" l="1"/>
  <c r="M9" i="1" s="1"/>
  <c r="G38" i="4"/>
  <c r="H38" i="4" s="1"/>
  <c r="G39" i="4"/>
  <c r="H39" i="4" s="1"/>
  <c r="F20" i="2"/>
  <c r="F18" i="9"/>
  <c r="G18" i="9" s="1"/>
  <c r="F18" i="6"/>
  <c r="F21" i="7"/>
  <c r="H35" i="4"/>
  <c r="F21" i="9"/>
  <c r="G21" i="9" s="1"/>
  <c r="G37" i="3"/>
  <c r="F22" i="9"/>
  <c r="G22" i="9" s="1"/>
  <c r="F22" i="2"/>
  <c r="F25" i="2"/>
  <c r="F23" i="9"/>
  <c r="G23" i="9" s="1"/>
  <c r="F18" i="7"/>
  <c r="F23" i="2"/>
  <c r="F20" i="6"/>
  <c r="F20" i="9"/>
  <c r="G20" i="9" s="1"/>
  <c r="F19" i="7"/>
  <c r="F25" i="9"/>
  <c r="G25" i="9" s="1"/>
  <c r="G35" i="9"/>
  <c r="E30" i="3"/>
  <c r="G36" i="6"/>
  <c r="F18" i="3"/>
  <c r="G35" i="7"/>
  <c r="F18" i="2"/>
  <c r="F37" i="1"/>
  <c r="G37" i="1" s="1"/>
  <c r="F21" i="6" l="1"/>
  <c r="F26" i="6"/>
  <c r="F26" i="7"/>
  <c r="F24" i="7"/>
  <c r="F24" i="6"/>
  <c r="F24" i="9"/>
  <c r="G24" i="9" s="1"/>
  <c r="F29" i="6"/>
  <c r="F29" i="7"/>
  <c r="F28" i="9"/>
  <c r="G28" i="9" s="1"/>
  <c r="E30" i="2"/>
  <c r="F30" i="2" s="1"/>
  <c r="M9" i="2" s="1"/>
  <c r="F37" i="2"/>
  <c r="G37" i="2" s="1"/>
  <c r="F29" i="2"/>
  <c r="F26" i="9"/>
  <c r="G26" i="9" s="1"/>
  <c r="F22" i="7"/>
  <c r="F22" i="6"/>
  <c r="F25" i="7"/>
  <c r="F25" i="6"/>
  <c r="F27" i="6"/>
  <c r="F27" i="7"/>
  <c r="F23" i="7"/>
  <c r="F23" i="6"/>
  <c r="F28" i="6"/>
  <c r="F28" i="7"/>
  <c r="F27" i="9"/>
  <c r="G27" i="9" s="1"/>
  <c r="F19" i="6"/>
  <c r="F38" i="3"/>
  <c r="G38" i="3" s="1"/>
  <c r="F30" i="3"/>
  <c r="M9" i="3" s="1"/>
  <c r="G37" i="7"/>
  <c r="E31" i="4"/>
  <c r="G31" i="4" s="1"/>
  <c r="N9" i="4" l="1"/>
  <c r="F38" i="2"/>
  <c r="G38" i="2" s="1"/>
  <c r="E30" i="6"/>
  <c r="F38" i="6" s="1"/>
  <c r="F37" i="9"/>
  <c r="G37" i="9" s="1"/>
  <c r="F29" i="9"/>
  <c r="G29" i="9" s="1"/>
  <c r="F20" i="7"/>
  <c r="E30" i="7"/>
  <c r="F30" i="6"/>
  <c r="F19" i="9"/>
  <c r="G19" i="9" s="1"/>
  <c r="E30" i="9"/>
  <c r="F30" i="7" l="1"/>
  <c r="M9" i="7" s="1"/>
  <c r="F38" i="7"/>
  <c r="G38" i="7" s="1"/>
  <c r="F38" i="9"/>
  <c r="G38" i="9" s="1"/>
  <c r="F30" i="9"/>
  <c r="M9" i="9" s="1"/>
  <c r="G38" i="6"/>
  <c r="M9" i="6" s="1"/>
  <c r="F39" i="6" l="1"/>
  <c r="G3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Alejandro Ordoñez Moscoso</author>
  </authors>
  <commentList>
    <comment ref="E18" authorId="0" shapeId="0" xr:uid="{595D67C8-1C14-415C-B2E5-C697F8B91AA7}">
      <text>
        <r>
          <rPr>
            <sz val="9"/>
            <color indexed="81"/>
            <rFont val="Tahoma"/>
            <family val="2"/>
          </rPr>
          <t xml:space="preserve">Los días cargados corresponden a accidentes mortales y accidentes con amputaciones, y se establecen de acuerdo a la norma NTC 3701 (pag 14-15). Ver casilla H11
</t>
        </r>
      </text>
    </comment>
  </commentList>
</comments>
</file>

<file path=xl/sharedStrings.xml><?xml version="1.0" encoding="utf-8"?>
<sst xmlns="http://schemas.openxmlformats.org/spreadsheetml/2006/main" count="784" uniqueCount="256">
  <si>
    <t>Proceso</t>
  </si>
  <si>
    <t>Periodo reportado:</t>
  </si>
  <si>
    <t>año</t>
  </si>
  <si>
    <t>Nombre del Indicador:</t>
  </si>
  <si>
    <t>Investigación  de accidentes de trabajo.</t>
  </si>
  <si>
    <t>Objetivo del indicador</t>
  </si>
  <si>
    <t>Evaluar el cumplimiento del proceso de investigación de los incidentes y accidentes de trabajo de origen laboral, para servidores públicos de planta y contratistas de la SDG.</t>
  </si>
  <si>
    <t>Interpretación del indicador</t>
  </si>
  <si>
    <t>Periodicidad y calculo del reporte</t>
  </si>
  <si>
    <t xml:space="preserve">Mensual / Anual </t>
  </si>
  <si>
    <t>Tipo de indicador (estructura, proceso y resultado)</t>
  </si>
  <si>
    <t xml:space="preserve">Proceso / Resultado </t>
  </si>
  <si>
    <t>Fórmula: Unidad de medida</t>
  </si>
  <si>
    <t>Meta</t>
  </si>
  <si>
    <t>Investigar el 100% de los AT reportados</t>
  </si>
  <si>
    <t>Resultado del indicador</t>
  </si>
  <si>
    <t>Fuente de datos</t>
  </si>
  <si>
    <t>Responsabilidades</t>
  </si>
  <si>
    <t xml:space="preserve">Responsable Cálculo - Alimentar Indicador: </t>
  </si>
  <si>
    <t>Responsable Fijar Meta:</t>
  </si>
  <si>
    <t>Responsable Lograr meta:</t>
  </si>
  <si>
    <t>Personas que deben conocer el resultado</t>
  </si>
  <si>
    <t>Responsable Seguimiento:</t>
  </si>
  <si>
    <t xml:space="preserve">GESTIÓN Y CONTROL DEL INDICADOR </t>
  </si>
  <si>
    <t>MES</t>
  </si>
  <si>
    <t>Total Accidentes en el periodo</t>
  </si>
  <si>
    <t>Accidentes Investigados</t>
  </si>
  <si>
    <t xml:space="preserve">Porcentaje de Investigación </t>
  </si>
  <si>
    <t xml:space="preserve">Meta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</si>
  <si>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</si>
  <si>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</si>
  <si>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</si>
  <si>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</si>
  <si>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</si>
  <si>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</si>
  <si>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</si>
  <si>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</si>
  <si>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</si>
  <si>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</si>
  <si>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</si>
  <si>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</si>
  <si>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</si>
  <si>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</t>
  </si>
  <si>
    <t>Total Accidentes en el periodo.</t>
  </si>
  <si>
    <t>Meta Alcanzada</t>
  </si>
  <si>
    <t>Análisis de datos</t>
  </si>
  <si>
    <t>Realizar análisis del periodo acumulado de la vigencia a la fecha</t>
  </si>
  <si>
    <t>Plan de Acción para el logro de la meta</t>
  </si>
  <si>
    <t>Actividad</t>
  </si>
  <si>
    <t>Responsable</t>
  </si>
  <si>
    <t xml:space="preserve">Fecha de ejecución </t>
  </si>
  <si>
    <t xml:space="preserve">Observaciones </t>
  </si>
  <si>
    <t xml:space="preserve">Frecuencia de Accidente de Trabajo. </t>
  </si>
  <si>
    <t>Controlar y reducir la Accidentalidad laboral.</t>
  </si>
  <si>
    <t>Mensual</t>
  </si>
  <si>
    <t xml:space="preserve">Proceso, Resultado </t>
  </si>
  <si>
    <t xml:space="preserve">Data Accidentalidad </t>
  </si>
  <si>
    <t>No de  Accidentes de Trabajo</t>
  </si>
  <si>
    <t xml:space="preserve">Número de trabajadores en el mes </t>
  </si>
  <si>
    <t>Frecuencia de Accidentalidad mes</t>
  </si>
  <si>
    <t>Total Anual</t>
  </si>
  <si>
    <t>Horas Hombre trabajadas Año</t>
  </si>
  <si>
    <t>Frecuencia de AT</t>
  </si>
  <si>
    <t>Variación</t>
  </si>
  <si>
    <t>Frecuencia de Accidente de Trabajo.</t>
  </si>
  <si>
    <t>Por cada cien (100) contratistas que con contrato vigente en el mes, se presentaron X accidentes de trabajo</t>
  </si>
  <si>
    <t>Data Accidentalidad laboral ARL.</t>
  </si>
  <si>
    <t xml:space="preserve">Número de contratistas + planta en el mes </t>
  </si>
  <si>
    <t>No de  Accidentes de Trabajo Pl+Cto</t>
  </si>
  <si>
    <t>Índice de Severidad en Accidente de Trabajo.</t>
  </si>
  <si>
    <t>Llevar un registro y control de la gravedad de los Accidentes de Trabajo.</t>
  </si>
  <si>
    <t>Resultado anual del indicador</t>
  </si>
  <si>
    <t>Formato de investigación de accidentes, reportes a la ARL</t>
  </si>
  <si>
    <t>Número de días de incapacidad por accidente de trabajo en el mes</t>
  </si>
  <si>
    <t xml:space="preserve">Número de días cargados en el mes </t>
  </si>
  <si>
    <t>Día perdidos por AT</t>
  </si>
  <si>
    <t>Índice de severidad por AL</t>
  </si>
  <si>
    <t>Índice de Mortalidad por Accidentes de Trabajo.</t>
  </si>
  <si>
    <t>Llevar un registro y control de la mortalidad por Accidentes de Trabajo.</t>
  </si>
  <si>
    <t>En el año, el X% de accidentes de trabajo fueron mortales</t>
  </si>
  <si>
    <t>Anual</t>
  </si>
  <si>
    <t>Resultado.</t>
  </si>
  <si>
    <t>(Número de accidentes de trabajo mortales que se presentaron en el año / Total de accidentes de trabajo que se presentaron en el año ) * 100</t>
  </si>
  <si>
    <t>Meta / Mes</t>
  </si>
  <si>
    <t xml:space="preserve">0 eventos mortales </t>
  </si>
  <si>
    <t>Reporte de AT de la ARL.</t>
  </si>
  <si>
    <t>Total  Accidentes de Trabajo</t>
  </si>
  <si>
    <t>Índice de Mortalidad por AL</t>
  </si>
  <si>
    <t xml:space="preserve">Ausentismo laboral. </t>
  </si>
  <si>
    <t>Dar a conocer el ausentismo generado por Accidente de trabajo y enfermedad laboral.</t>
  </si>
  <si>
    <t>En el mes se perdió X% de días programados de trabajo por incapacidad médica</t>
  </si>
  <si>
    <t>Resultado</t>
  </si>
  <si>
    <t>(Número de días de ausencia por incapacidad laboral / Número de días de trabajo programados en el mes ) * 100</t>
  </si>
  <si>
    <t>Día perdidos por ATEL</t>
  </si>
  <si>
    <t>Días programados Mes</t>
  </si>
  <si>
    <t xml:space="preserve">Índice de Ausentismo Laboral </t>
  </si>
  <si>
    <t>Días programados año</t>
  </si>
  <si>
    <r>
      <t>Enero a diciembre de 20</t>
    </r>
    <r>
      <rPr>
        <b/>
        <sz val="10"/>
        <color theme="0" tint="-0.34998626667073579"/>
        <rFont val="Times New Roman"/>
        <family val="1"/>
      </rPr>
      <t>XX</t>
    </r>
  </si>
  <si>
    <t>Ausentismo Común.</t>
  </si>
  <si>
    <t>Dar a conocer el ausentismo generado por enfermedad de origen común, sin tomar en cuenta las licencias de maternidad y/o paternidad</t>
  </si>
  <si>
    <t>(Número de días de ausencia por incapacidad común en el mes / Número de días de trabajo programados en el mes ) * 100</t>
  </si>
  <si>
    <t xml:space="preserve">Día perdidos por enfermedad general </t>
  </si>
  <si>
    <t xml:space="preserve">Índice de Ausentismo Común </t>
  </si>
  <si>
    <t>Total Días programados año</t>
  </si>
  <si>
    <t xml:space="preserve">Índice de Ausentismo común </t>
  </si>
  <si>
    <t>Incidencia de Enfermedad Laboral en una tasa de 100.000 trabajadores</t>
  </si>
  <si>
    <t>Este indicador de Incidencia muestra el porcentaje de casos nuevos de enfermedad laboral en el periodo de tiempo evaluado.</t>
  </si>
  <si>
    <t>a= Número de casos nuevos de enfermedad laboral en el periodo</t>
  </si>
  <si>
    <t>b= Promedio total de trabajadores en el periodo</t>
  </si>
  <si>
    <t xml:space="preserve"> (a / b) * 100</t>
  </si>
  <si>
    <t>Reportes de Enfermedad Laboral - Información de personal asignado a planta de personal de la Secretaría Distrital de Gobierno</t>
  </si>
  <si>
    <t>Proporción</t>
  </si>
  <si>
    <t>Decreciente</t>
  </si>
  <si>
    <t>Suma</t>
  </si>
  <si>
    <t>Con ocasión de traslado de ARL Colmena a ARL Positiva, la mayoría de los casos fueron calificados y reconocidos como Enfermedad laboral por ARL Positiva a partir del año 2011.</t>
  </si>
  <si>
    <t>PROGRAMACIÓN Y EJECUCIÓN DEL INDICADOR</t>
  </si>
  <si>
    <t>Resultado Deseado</t>
  </si>
  <si>
    <t>Resultado Satisfactorio</t>
  </si>
  <si>
    <t>Resultado Crítico</t>
  </si>
  <si>
    <t>Resultado alcanzado</t>
  </si>
  <si>
    <t>Asegurar Salud</t>
  </si>
  <si>
    <t>Calidad de servicios de salud</t>
  </si>
  <si>
    <t>Control Disciplinario</t>
  </si>
  <si>
    <t>Evaluación, seguimiento y control a la gestión</t>
  </si>
  <si>
    <t xml:space="preserve">Gestión Comunicaciones </t>
  </si>
  <si>
    <t>Gestión Contractual</t>
  </si>
  <si>
    <t>Gestión de Bienes y Servicios</t>
  </si>
  <si>
    <t>Gestión de TIC</t>
  </si>
  <si>
    <t>Gestión de urgencias, emergencias y desastres</t>
  </si>
  <si>
    <t>Gestión del conocimiento e innovación</t>
  </si>
  <si>
    <t>Gestión en Salud Pública</t>
  </si>
  <si>
    <t>Gestión Financiera</t>
  </si>
  <si>
    <t>Gestión social en salud</t>
  </si>
  <si>
    <t>Inspección, vigilancia y control</t>
  </si>
  <si>
    <t>Planeación Institucional y Calidad</t>
  </si>
  <si>
    <t>Planeación y Gestión Sectorial</t>
  </si>
  <si>
    <t>Política y Gerencia estratégica</t>
  </si>
  <si>
    <t>Provisión de servicios de salud</t>
  </si>
  <si>
    <t>Subsistema de Gestión de Calidad (SGC)</t>
  </si>
  <si>
    <t>Subsistema de Control Interno (SCI)</t>
  </si>
  <si>
    <t>Subsistema de Seguridad y Salud en el Trabajo (S&amp;ST)</t>
  </si>
  <si>
    <t>Subsistema de Gestión Ambiental (SGA)</t>
  </si>
  <si>
    <t>Subsistema de Seguridad de la Información (SSI)</t>
  </si>
  <si>
    <t>Subsistema Interno de Gestión Documental y Archivo (SIGA)</t>
  </si>
  <si>
    <t>Subsistema de Responsabilidad Social (SRS)</t>
  </si>
  <si>
    <t>Eficacia</t>
  </si>
  <si>
    <t>Eficiencia</t>
  </si>
  <si>
    <t>Efectividad</t>
  </si>
  <si>
    <t>Trimestral</t>
  </si>
  <si>
    <t>Semestral</t>
  </si>
  <si>
    <t>Cantidad</t>
  </si>
  <si>
    <t>Porcentaje</t>
  </si>
  <si>
    <t>Días</t>
  </si>
  <si>
    <t>Pesos (S)</t>
  </si>
  <si>
    <t>Estable</t>
  </si>
  <si>
    <t>Creciente</t>
  </si>
  <si>
    <t>Promedio</t>
  </si>
  <si>
    <t>Prevalencia de Enfermedad Laboral en la SDG por cada 100.000 trabajadores</t>
  </si>
  <si>
    <t>Este indicador de Prevalencia muestra el porcentaje acumulado de casos nuevos y antiguos de enfermedad laboral identificados en el periodo de tiempo evaluado</t>
  </si>
  <si>
    <t>a= (cn + ca) / b) * 100.000</t>
  </si>
  <si>
    <t>Reportes de Enfermedad Laboral - Información de personal de planta de personal adscrito a la Secretaría Distrital de Gobierno</t>
  </si>
  <si>
    <t>Norma NTC 370: Guía para la clasificación, registro y estadística de accidentes del trabajo y enfermedades profesionales</t>
  </si>
  <si>
    <r>
      <t>Enero a Abril de 20</t>
    </r>
    <r>
      <rPr>
        <b/>
        <sz val="10"/>
        <color theme="0" tint="-0.34998626667073579"/>
        <rFont val="Garamond"/>
        <family val="1"/>
      </rPr>
      <t>XX</t>
    </r>
  </si>
  <si>
    <r>
      <t>Mayo a Agosto 31  20</t>
    </r>
    <r>
      <rPr>
        <b/>
        <sz val="10"/>
        <color theme="0" tint="-0.34998626667073579"/>
        <rFont val="Garamond"/>
        <family val="1"/>
      </rPr>
      <t>XX</t>
    </r>
  </si>
  <si>
    <r>
      <t>Septiembre a Diciembre 20</t>
    </r>
    <r>
      <rPr>
        <b/>
        <sz val="10"/>
        <color theme="0" tint="-0.34998626667073579"/>
        <rFont val="Garamond"/>
        <family val="1"/>
      </rPr>
      <t>XX</t>
    </r>
  </si>
  <si>
    <t>INDICADORES DEL SG-SST</t>
  </si>
  <si>
    <t>Ficha técnica del indicador - Investigación de accidentes de trabajo</t>
  </si>
  <si>
    <r>
      <t>Enero - Abril 20</t>
    </r>
    <r>
      <rPr>
        <b/>
        <sz val="10"/>
        <color theme="0" tint="-0.34998626667073579"/>
        <rFont val="Garamond"/>
        <family val="1"/>
      </rPr>
      <t>XX</t>
    </r>
  </si>
  <si>
    <r>
      <t>Mayo - Agosto 20</t>
    </r>
    <r>
      <rPr>
        <b/>
        <sz val="10"/>
        <color theme="0" tint="-0.34998626667073579"/>
        <rFont val="Garamond"/>
        <family val="1"/>
      </rPr>
      <t>XX</t>
    </r>
  </si>
  <si>
    <r>
      <t>Septiembre - Diciembre 20</t>
    </r>
    <r>
      <rPr>
        <b/>
        <sz val="10"/>
        <color theme="0" tint="-0.34998626667073579"/>
        <rFont val="Garamond"/>
        <family val="1"/>
      </rPr>
      <t>XX</t>
    </r>
  </si>
  <si>
    <t>Ficha técnica del indicador - Frecuencia de Accidente de Trabajo Contratista</t>
  </si>
  <si>
    <r>
      <t>20</t>
    </r>
    <r>
      <rPr>
        <b/>
        <sz val="10"/>
        <color theme="0" tint="-0.34998626667073579"/>
        <rFont val="Garamond"/>
        <family val="1"/>
      </rPr>
      <t>XX</t>
    </r>
  </si>
  <si>
    <r>
      <t>Enero a Abril 20</t>
    </r>
    <r>
      <rPr>
        <b/>
        <sz val="10"/>
        <color theme="0" tint="-0.34998626667073579"/>
        <rFont val="Garamond"/>
        <family val="1"/>
      </rPr>
      <t>XX</t>
    </r>
  </si>
  <si>
    <r>
      <t>Mayo a Agosto 20</t>
    </r>
    <r>
      <rPr>
        <b/>
        <sz val="10"/>
        <color theme="0" tint="-0.34998626667073579"/>
        <rFont val="Garamond"/>
        <family val="1"/>
      </rPr>
      <t>XX</t>
    </r>
  </si>
  <si>
    <t>Ficha técnica del indicador - Frecuencia de Accidente de Trabajo Planta + Contratista</t>
  </si>
  <si>
    <r>
      <t>Enero a diciembre  20</t>
    </r>
    <r>
      <rPr>
        <b/>
        <sz val="10"/>
        <color theme="0" tint="-0.34998626667073579"/>
        <rFont val="Garamond"/>
        <family val="1"/>
      </rPr>
      <t>XX</t>
    </r>
  </si>
  <si>
    <t>Ficha técnica del indicador - Índice de Severidad en Accidente de Trabajo</t>
  </si>
  <si>
    <t>año desde que comienza la medición</t>
  </si>
  <si>
    <r>
      <t>FRECUENCIA DE ACCIDENTE DE TRABAJO AÑO 20</t>
    </r>
    <r>
      <rPr>
        <b/>
        <sz val="11"/>
        <color theme="0" tint="-0.249977111117893"/>
        <rFont val="Garamond"/>
        <family val="1"/>
      </rPr>
      <t>XX</t>
    </r>
  </si>
  <si>
    <t>TENDENCIA HISTORICA  FRECUENCIA ACCIDENTALIDAD</t>
  </si>
  <si>
    <t>Ficha técnica del indicador - Índice de Mortalidad por Accidentes de Trabajo</t>
  </si>
  <si>
    <r>
      <t>INDICE DE MORTALIDAD POR AT  AÑO 20</t>
    </r>
    <r>
      <rPr>
        <b/>
        <sz val="11"/>
        <color theme="0" tint="-0.249977111117893"/>
        <rFont val="Garamond"/>
        <family val="1"/>
      </rPr>
      <t>XX</t>
    </r>
  </si>
  <si>
    <t>Ficha técnica del indicador - Ausentismo laboral</t>
  </si>
  <si>
    <t xml:space="preserve">TENDENCIA  HISTORICA AUSENSTISMO LABORAL </t>
  </si>
  <si>
    <t>Ficha técnica del indicador - Ausentismo Común</t>
  </si>
  <si>
    <r>
      <t>Enero a Diciembre  20</t>
    </r>
    <r>
      <rPr>
        <b/>
        <sz val="10"/>
        <color theme="0" tint="-0.34998626667073579"/>
        <rFont val="Garamond"/>
        <family val="1"/>
      </rPr>
      <t>XX</t>
    </r>
  </si>
  <si>
    <r>
      <t>Año 20</t>
    </r>
    <r>
      <rPr>
        <b/>
        <sz val="8"/>
        <color theme="0" tint="-0.249977111117893"/>
        <rFont val="Garamond"/>
        <family val="1"/>
      </rPr>
      <t>XX</t>
    </r>
  </si>
  <si>
    <t>(a/b)*100000</t>
  </si>
  <si>
    <t>Corresponde al año de la primera evaluación del indicador</t>
  </si>
  <si>
    <t>a= Número de casos nuevos (cn) y antiguos (ca) de enfermedad laboral en el periodo</t>
  </si>
  <si>
    <t>(cn + ca) / b) * 100.000</t>
  </si>
  <si>
    <t>Sistema</t>
  </si>
  <si>
    <t>Gestión de la Seguridad y Salud en el Trabajo</t>
  </si>
  <si>
    <t>Periodicidad y cálculo del reporte</t>
  </si>
  <si>
    <t xml:space="preserve">Responsable del Cálculo - Alimentar Indicador: </t>
  </si>
  <si>
    <t>Líder(esa) SG-SST Nivel Central / Referente SST Alcaldía Local</t>
  </si>
  <si>
    <t>Líder(esa) SG-SST Nivel Central</t>
  </si>
  <si>
    <t xml:space="preserve">Director(a) DGTH Nivel central / Alcalde(sa) Local </t>
  </si>
  <si>
    <t>Director(a) de Gestión del Talento Humano</t>
  </si>
  <si>
    <t>TENDENCIA HISTÓRICA  FRECUENCIA ACCIDENTALIDAD</t>
  </si>
  <si>
    <t>Reporte de Incidentalidad en SDG y Accidentalidad en registro FURAT - Plataforma ARL Positiva</t>
  </si>
  <si>
    <t>Límite</t>
  </si>
  <si>
    <t xml:space="preserve">Norma técnica para consulta: </t>
  </si>
  <si>
    <t>(Número de Accidentes investigados en el periodo / Número total de Accidentes reportados en el periodo) * 100</t>
  </si>
  <si>
    <t xml:space="preserve">Número de incidentes y accidentes investigados con relación al total de Accidentes ocurridos en un periodo. </t>
  </si>
  <si>
    <t>Ficha técnica del indicador - Frecuencia de Accidente de Trabajo Servidores(as) de Planta</t>
  </si>
  <si>
    <t>Por cada cien (100) servidores(as) de planta que laboran en el mes, se presentaron X accidentes de trabajo</t>
  </si>
  <si>
    <t>(Número de  Accidentes de Trabajo de contratistas en el mes / Número total de contratistas activos en el mes) * 100</t>
  </si>
  <si>
    <t>(Número de Accidentes de Trabajo de Servidores(as) de Planta en el mes + Número de Accidentes de Trabajo de Contratistas en el mes / Número de servidores(as) de planta vinculados(as) en el mes + Número de contratistas activos en el mes) * 100</t>
  </si>
  <si>
    <t>(Número de  Accidentes de Trabajo de Servidores(as) de Planta en el mes / Número Total de servidores de planta vinculados(as) en el mes) * 100</t>
  </si>
  <si>
    <t>Por cada cien (100) servidores(as) y contratistas que laboraron en el mes, se perdieron X días por accidente de trabajo.</t>
  </si>
  <si>
    <t>(Número de días de incapacidad por accidente de trabajo en el año  + número de días cargados en el mes / Número de servidores(as) de planta vinculados(as) en el mes + Número de contratistas activos en el mes) * 100</t>
  </si>
  <si>
    <t>Índice de severidad por AT (Número de días cargados en el mes /  Número de contratistas + planta en el mes )</t>
  </si>
  <si>
    <r>
      <t>ÍNDICE MENSUAL DE SEVERIDAD POR AT  AÑO 20</t>
    </r>
    <r>
      <rPr>
        <b/>
        <sz val="11"/>
        <color theme="0" tint="-0.249977111117893"/>
        <rFont val="Garamond"/>
        <family val="1"/>
      </rPr>
      <t>XX</t>
    </r>
  </si>
  <si>
    <t>Número Accidentes Mortales por  Accidentes de Trabajo</t>
  </si>
  <si>
    <t xml:space="preserve">Reducir  la tendencia de ausentismo de origen laboral 20% con relación al año anterior </t>
  </si>
  <si>
    <t>Registro de Ausentismo por incapacidades reportadas en SIAP e Investigaciones de AT</t>
  </si>
  <si>
    <r>
      <t>ÍNDICE DE AUSENTISMO LABORAL AÑO 20</t>
    </r>
    <r>
      <rPr>
        <b/>
        <sz val="11"/>
        <color theme="0" tint="-0.249977111117893"/>
        <rFont val="Garamond"/>
        <family val="1"/>
      </rPr>
      <t>XX</t>
    </r>
  </si>
  <si>
    <r>
      <t>Nota: se suman días perdidos de incapacidades de personal de contratistas  con antecedente AT y/o EL hasta diciembre 30/20</t>
    </r>
    <r>
      <rPr>
        <b/>
        <sz val="10"/>
        <color theme="0" tint="-0.249977111117893"/>
        <rFont val="Times New Roman"/>
        <family val="1"/>
      </rPr>
      <t>XX</t>
    </r>
  </si>
  <si>
    <t>Data ausentismo reportado en nómina por incapacidad de origen común</t>
  </si>
  <si>
    <t>Director(a) DGTH Nivel central / Alcalde(sa) Local</t>
  </si>
  <si>
    <r>
      <t>ÍNDICE DE AUSENTISMO COMÚN AÑO 20</t>
    </r>
    <r>
      <rPr>
        <b/>
        <sz val="11"/>
        <color theme="0" tint="-0.249977111117893"/>
        <rFont val="Garamond"/>
        <family val="1"/>
      </rPr>
      <t>XX</t>
    </r>
  </si>
  <si>
    <t>TENDENCIA  HISTÓRICA AUSENSTISMO COMÚN</t>
  </si>
  <si>
    <t>Sistema de Gestión de la Seguridad y Salud en el Trabajo</t>
  </si>
  <si>
    <t>Ficha Técnica del Indicador - Incidencia de Enfermedad Laboral</t>
  </si>
  <si>
    <t>Periodo reportado</t>
  </si>
  <si>
    <t>Nombre del indicador</t>
  </si>
  <si>
    <t>Tipo de indicador</t>
  </si>
  <si>
    <t>Meta asociada al indicador</t>
  </si>
  <si>
    <t>Valor programado año</t>
  </si>
  <si>
    <t>Descripción de las variables del indicador</t>
  </si>
  <si>
    <t>Fórmula del indicador</t>
  </si>
  <si>
    <t>Fuente de información</t>
  </si>
  <si>
    <t>Frecuencia de la medición</t>
  </si>
  <si>
    <t>Unidad de medida</t>
  </si>
  <si>
    <t>Tendencia</t>
  </si>
  <si>
    <t>Tipo de medición</t>
  </si>
  <si>
    <r>
      <t>Línea de base (</t>
    </r>
    <r>
      <rPr>
        <sz val="11"/>
        <rFont val="Garamond"/>
        <family val="1"/>
      </rPr>
      <t>corresponde a la primera evaluación del indicador</t>
    </r>
    <r>
      <rPr>
        <b/>
        <sz val="11"/>
        <rFont val="Garamond"/>
        <family val="1"/>
      </rPr>
      <t>)</t>
    </r>
  </si>
  <si>
    <t>Personas y/o partes interesadas que deben conocer el resultado</t>
  </si>
  <si>
    <t>Programación y ejecución del indicador</t>
  </si>
  <si>
    <t>Plan de acción para el logro de la meta</t>
  </si>
  <si>
    <t>Fecha de ejecución</t>
  </si>
  <si>
    <t>Observaciones</t>
  </si>
  <si>
    <t>Gestión del Talento Humano</t>
  </si>
  <si>
    <t xml:space="preserve">Gestión Jurídica </t>
  </si>
  <si>
    <t>Ficha técnica del indicador - Prevalencia de enfermedad laboral</t>
  </si>
  <si>
    <t>Nombre o definición del indicador</t>
  </si>
  <si>
    <t>Interpretación del resultado</t>
  </si>
  <si>
    <t>Valor programado al año</t>
  </si>
  <si>
    <t>Fórmula de indicador</t>
  </si>
  <si>
    <t>Fuente de la información</t>
  </si>
  <si>
    <t>Línea de base</t>
  </si>
  <si>
    <t>Días perdidos por enfermedad general en un periodo con relación días hábiles de trabajo en el año</t>
  </si>
  <si>
    <r>
      <t>20</t>
    </r>
    <r>
      <rPr>
        <sz val="10"/>
        <color theme="0" tint="-0.34998626667073579"/>
        <rFont val="Times New Roman"/>
        <family val="1"/>
      </rPr>
      <t>XX</t>
    </r>
  </si>
  <si>
    <r>
      <t>20</t>
    </r>
    <r>
      <rPr>
        <sz val="10"/>
        <color theme="0" tint="-0.34998626667073579"/>
        <rFont val="Garamond"/>
        <family val="1"/>
      </rPr>
      <t>XX</t>
    </r>
  </si>
  <si>
    <t>Código: GCO-GTH-F079
Versión: 01
Vigencia: 24 de diciembre de 2025 
Caso HOLA: 12832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</si>
</sst>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F800]dddd\,\ mmmm\ dd\,\ yyyy"/>
    <numFmt numFmtId="165" formatCode="0.0"/>
    <numFmt numFmtId="166" formatCode="0.0%"/>
    <numFmt numFmtId="167" formatCode="_(* #,##0.00_);_(* \(#,##0.00\);_(* &quot;-&quot;??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9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b/>
      <sz val="9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0" tint="-0.34998626667073579"/>
      <name val="Times New Roman"/>
      <family val="1"/>
    </font>
    <font>
      <b/>
      <sz val="10"/>
      <color theme="0" tint="-0.34998626667073579"/>
      <name val="Times New Roman"/>
      <family val="1"/>
    </font>
    <font>
      <sz val="11"/>
      <color theme="1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8"/>
      <color rgb="FF0070C0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b/>
      <sz val="10"/>
      <color theme="0" tint="-0.34998626667073579"/>
      <name val="Garamond"/>
      <family val="1"/>
    </font>
    <font>
      <sz val="10"/>
      <name val="Garamond"/>
      <family val="1"/>
    </font>
    <font>
      <b/>
      <sz val="8"/>
      <name val="Garamond"/>
      <family val="1"/>
    </font>
    <font>
      <sz val="10"/>
      <color theme="1"/>
      <name val="Garamond"/>
      <family val="1"/>
    </font>
    <font>
      <b/>
      <sz val="9"/>
      <name val="Garamond"/>
      <family val="1"/>
    </font>
    <font>
      <sz val="10"/>
      <color theme="0" tint="-0.34998626667073579"/>
      <name val="Garamond"/>
      <family val="1"/>
    </font>
    <font>
      <sz val="9"/>
      <color indexed="8"/>
      <name val="Garamond"/>
      <family val="1"/>
    </font>
    <font>
      <sz val="9"/>
      <name val="Garamond"/>
      <family val="1"/>
    </font>
    <font>
      <sz val="11"/>
      <color rgb="FF000000"/>
      <name val="Garamond"/>
      <family val="1"/>
    </font>
    <font>
      <sz val="8"/>
      <color indexed="8"/>
      <name val="Garamond"/>
      <family val="1"/>
    </font>
    <font>
      <sz val="8"/>
      <name val="Garamond"/>
      <family val="1"/>
    </font>
    <font>
      <b/>
      <sz val="10"/>
      <color theme="1"/>
      <name val="Garamond"/>
      <family val="1"/>
    </font>
    <font>
      <sz val="12"/>
      <name val="Garamond"/>
      <family val="1"/>
    </font>
    <font>
      <b/>
      <sz val="20"/>
      <name val="Garamond"/>
      <family val="1"/>
    </font>
    <font>
      <b/>
      <sz val="14"/>
      <name val="Times New Roman"/>
      <family val="1"/>
    </font>
    <font>
      <b/>
      <sz val="14"/>
      <name val="Garamond"/>
      <family val="1"/>
    </font>
    <font>
      <b/>
      <sz val="9"/>
      <color indexed="8"/>
      <name val="Garamond"/>
      <family val="1"/>
    </font>
    <font>
      <sz val="11"/>
      <name val="Garamond"/>
      <family val="1"/>
    </font>
    <font>
      <sz val="9"/>
      <color rgb="FF000000"/>
      <name val="Garamond"/>
      <family val="1"/>
    </font>
    <font>
      <b/>
      <sz val="9"/>
      <color theme="0"/>
      <name val="Garamond"/>
      <family val="1"/>
    </font>
    <font>
      <sz val="10"/>
      <color theme="0"/>
      <name val="Garamond"/>
      <family val="1"/>
    </font>
    <font>
      <sz val="10"/>
      <color rgb="FF000000"/>
      <name val="Garamond"/>
      <family val="1"/>
    </font>
    <font>
      <b/>
      <sz val="10"/>
      <color rgb="FF000000"/>
      <name val="Garamond"/>
      <family val="1"/>
    </font>
    <font>
      <u/>
      <sz val="9"/>
      <color theme="10"/>
      <name val="Garamond"/>
      <family val="1"/>
    </font>
    <font>
      <b/>
      <sz val="7"/>
      <name val="Garamond"/>
      <family val="1"/>
    </font>
    <font>
      <sz val="8"/>
      <color theme="0" tint="-0.249977111117893"/>
      <name val="Garamond"/>
      <family val="1"/>
    </font>
    <font>
      <b/>
      <sz val="11"/>
      <name val="Garamond"/>
      <family val="1"/>
    </font>
    <font>
      <b/>
      <sz val="11"/>
      <color theme="0" tint="-0.249977111117893"/>
      <name val="Garamond"/>
      <family val="1"/>
    </font>
    <font>
      <b/>
      <sz val="10"/>
      <color theme="0" tint="-0.249977111117893"/>
      <name val="Times New Roman"/>
      <family val="1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1"/>
      <color rgb="FF0000FF"/>
      <name val="Garamond"/>
      <family val="1"/>
    </font>
    <font>
      <b/>
      <sz val="8"/>
      <color theme="0" tint="-0.249977111117893"/>
      <name val="Garamond"/>
      <family val="1"/>
    </font>
    <font>
      <sz val="11"/>
      <color theme="0" tint="-0.34998626667073579"/>
      <name val="Garamond"/>
      <family val="1"/>
    </font>
    <font>
      <b/>
      <sz val="8"/>
      <color theme="0" tint="-0.34998626667073579"/>
      <name val="Garamond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5" fillId="0" borderId="0" applyNumberFormat="0" applyFill="0" applyBorder="0" applyAlignment="0" applyProtection="0"/>
  </cellStyleXfs>
  <cellXfs count="329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2" xfId="0" applyFont="1" applyFill="1" applyBorder="1"/>
    <xf numFmtId="0" fontId="5" fillId="2" borderId="0" xfId="3" applyFont="1" applyFill="1"/>
    <xf numFmtId="0" fontId="5" fillId="3" borderId="0" xfId="3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5" fillId="2" borderId="0" xfId="3" applyFont="1" applyFill="1" applyAlignment="1">
      <alignment horizontal="left" vertical="top"/>
    </xf>
    <xf numFmtId="9" fontId="15" fillId="0" borderId="0" xfId="2" applyFont="1"/>
    <xf numFmtId="9" fontId="1" fillId="0" borderId="0" xfId="2" applyFont="1"/>
    <xf numFmtId="0" fontId="1" fillId="0" borderId="0" xfId="0" applyFont="1"/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3" fontId="8" fillId="10" borderId="3" xfId="0" applyNumberFormat="1" applyFont="1" applyFill="1" applyBorder="1" applyAlignment="1">
      <alignment horizontal="center" vertical="center" wrapText="1"/>
    </xf>
    <xf numFmtId="2" fontId="7" fillId="8" borderId="3" xfId="3" applyNumberFormat="1" applyFont="1" applyFill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5" fillId="9" borderId="3" xfId="3" applyFont="1" applyFill="1" applyBorder="1" applyAlignment="1" applyProtection="1">
      <alignment horizontal="center" vertical="center" wrapText="1"/>
      <protection hidden="1"/>
    </xf>
    <xf numFmtId="0" fontId="5" fillId="0" borderId="3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19" fillId="9" borderId="3" xfId="3" applyFont="1" applyFill="1" applyBorder="1" applyAlignment="1" applyProtection="1">
      <alignment horizontal="center" vertical="center" wrapText="1"/>
      <protection hidden="1"/>
    </xf>
    <xf numFmtId="0" fontId="33" fillId="2" borderId="0" xfId="0" applyFont="1" applyFill="1"/>
    <xf numFmtId="0" fontId="23" fillId="0" borderId="3" xfId="0" applyFont="1" applyBorder="1" applyAlignment="1">
      <alignment horizontal="center" vertical="center"/>
    </xf>
    <xf numFmtId="9" fontId="34" fillId="5" borderId="3" xfId="4" applyFont="1" applyFill="1" applyBorder="1" applyAlignment="1">
      <alignment horizontal="center" vertical="center" wrapText="1"/>
    </xf>
    <xf numFmtId="0" fontId="31" fillId="2" borderId="0" xfId="3" applyFont="1" applyFill="1"/>
    <xf numFmtId="0" fontId="34" fillId="6" borderId="3" xfId="0" applyFont="1" applyFill="1" applyBorder="1" applyAlignment="1">
      <alignment horizontal="center" vertical="center" wrapText="1"/>
    </xf>
    <xf numFmtId="0" fontId="34" fillId="6" borderId="3" xfId="3" applyFont="1" applyFill="1" applyBorder="1" applyAlignment="1">
      <alignment horizontal="center" vertical="center" wrapText="1"/>
    </xf>
    <xf numFmtId="37" fontId="23" fillId="0" borderId="3" xfId="5" applyNumberFormat="1" applyFont="1" applyBorder="1" applyAlignment="1">
      <alignment horizontal="center" vertical="center"/>
    </xf>
    <xf numFmtId="37" fontId="38" fillId="0" borderId="3" xfId="5" applyNumberFormat="1" applyFont="1" applyBorder="1" applyAlignment="1">
      <alignment horizontal="center" vertical="center"/>
    </xf>
    <xf numFmtId="0" fontId="31" fillId="2" borderId="3" xfId="3" applyFont="1" applyFill="1" applyBorder="1" applyAlignment="1">
      <alignment horizontal="center" vertical="center"/>
    </xf>
    <xf numFmtId="3" fontId="31" fillId="2" borderId="3" xfId="3" applyNumberFormat="1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1" fontId="47" fillId="0" borderId="3" xfId="0" applyNumberFormat="1" applyFont="1" applyBorder="1" applyAlignment="1">
      <alignment horizontal="center" vertical="center"/>
    </xf>
    <xf numFmtId="0" fontId="37" fillId="0" borderId="3" xfId="3" applyFont="1" applyBorder="1" applyAlignment="1">
      <alignment horizontal="center" vertical="center"/>
    </xf>
    <xf numFmtId="2" fontId="34" fillId="8" borderId="3" xfId="3" applyNumberFormat="1" applyFont="1" applyFill="1" applyBorder="1" applyAlignment="1">
      <alignment horizontal="center" vertical="center"/>
    </xf>
    <xf numFmtId="0" fontId="37" fillId="9" borderId="3" xfId="3" applyFont="1" applyFill="1" applyBorder="1" applyAlignment="1" applyProtection="1">
      <alignment horizontal="center" vertical="center" wrapText="1"/>
      <protection hidden="1"/>
    </xf>
    <xf numFmtId="0" fontId="48" fillId="9" borderId="3" xfId="3" applyFont="1" applyFill="1" applyBorder="1" applyAlignment="1" applyProtection="1">
      <alignment horizontal="center" vertical="center" wrapText="1"/>
      <protection hidden="1"/>
    </xf>
    <xf numFmtId="3" fontId="39" fillId="10" borderId="3" xfId="0" applyNumberFormat="1" applyFont="1" applyFill="1" applyBorder="1" applyAlignment="1">
      <alignment horizontal="center" vertical="center" wrapText="1"/>
    </xf>
    <xf numFmtId="0" fontId="51" fillId="2" borderId="3" xfId="3" applyFont="1" applyFill="1" applyBorder="1" applyAlignment="1">
      <alignment horizontal="center" vertical="center"/>
    </xf>
    <xf numFmtId="0" fontId="31" fillId="9" borderId="3" xfId="3" applyFont="1" applyFill="1" applyBorder="1" applyAlignment="1" applyProtection="1">
      <alignment horizontal="center" vertical="center" wrapText="1"/>
      <protection hidden="1"/>
    </xf>
    <xf numFmtId="0" fontId="48" fillId="0" borderId="3" xfId="3" applyFont="1" applyBorder="1" applyAlignment="1">
      <alignment horizontal="center" vertical="center"/>
    </xf>
    <xf numFmtId="1" fontId="47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51" fillId="9" borderId="3" xfId="3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/>
    <xf numFmtId="0" fontId="42" fillId="3" borderId="0" xfId="3" applyFont="1" applyFill="1" applyAlignment="1">
      <alignment vertical="center" wrapText="1"/>
    </xf>
    <xf numFmtId="0" fontId="45" fillId="2" borderId="0" xfId="3" applyFont="1" applyFill="1" applyAlignment="1">
      <alignment vertical="center"/>
    </xf>
    <xf numFmtId="3" fontId="39" fillId="13" borderId="3" xfId="0" applyNumberFormat="1" applyFont="1" applyFill="1" applyBorder="1" applyAlignment="1">
      <alignment horizontal="center" vertical="center" wrapText="1"/>
    </xf>
    <xf numFmtId="9" fontId="34" fillId="5" borderId="3" xfId="2" applyFont="1" applyFill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/>
    </xf>
    <xf numFmtId="1" fontId="31" fillId="9" borderId="3" xfId="3" applyNumberFormat="1" applyFont="1" applyFill="1" applyBorder="1" applyAlignment="1" applyProtection="1">
      <alignment horizontal="center" vertical="center" wrapText="1"/>
      <protection hidden="1"/>
    </xf>
    <xf numFmtId="4" fontId="59" fillId="10" borderId="3" xfId="0" applyNumberFormat="1" applyFont="1" applyFill="1" applyBorder="1" applyAlignment="1">
      <alignment horizontal="center" vertical="center" wrapText="1"/>
    </xf>
    <xf numFmtId="0" fontId="51" fillId="0" borderId="3" xfId="3" applyFont="1" applyBorder="1" applyAlignment="1">
      <alignment horizontal="center" vertical="center"/>
    </xf>
    <xf numFmtId="3" fontId="60" fillId="10" borderId="3" xfId="0" applyNumberFormat="1" applyFont="1" applyFill="1" applyBorder="1" applyAlignment="1">
      <alignment horizontal="center" vertical="center" wrapText="1"/>
    </xf>
    <xf numFmtId="0" fontId="31" fillId="0" borderId="3" xfId="3" applyFont="1" applyBorder="1" applyAlignment="1">
      <alignment vertical="center"/>
    </xf>
    <xf numFmtId="17" fontId="34" fillId="16" borderId="3" xfId="3" applyNumberFormat="1" applyFont="1" applyFill="1" applyBorder="1" applyAlignment="1">
      <alignment horizontal="center" vertical="center" wrapText="1"/>
    </xf>
    <xf numFmtId="2" fontId="32" fillId="0" borderId="3" xfId="2" applyNumberFormat="1" applyFont="1" applyBorder="1" applyAlignment="1">
      <alignment horizontal="center" vertical="center"/>
    </xf>
    <xf numFmtId="17" fontId="34" fillId="14" borderId="3" xfId="3" applyNumberFormat="1" applyFont="1" applyFill="1" applyBorder="1" applyAlignment="1">
      <alignment horizontal="center" vertical="center" wrapText="1"/>
    </xf>
    <xf numFmtId="17" fontId="34" fillId="2" borderId="3" xfId="3" applyNumberFormat="1" applyFont="1" applyFill="1" applyBorder="1" applyAlignment="1">
      <alignment horizontal="center" vertical="center" wrapText="1"/>
    </xf>
    <xf numFmtId="2" fontId="64" fillId="0" borderId="3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7" fillId="3" borderId="0" xfId="3" applyFont="1" applyFill="1" applyAlignment="1">
      <alignment horizontal="center" vertical="center" wrapText="1"/>
    </xf>
    <xf numFmtId="0" fontId="43" fillId="3" borderId="0" xfId="3" applyFont="1" applyFill="1" applyAlignment="1">
      <alignment horizontal="center" vertical="center"/>
    </xf>
    <xf numFmtId="0" fontId="42" fillId="3" borderId="0" xfId="3" applyFont="1" applyFill="1" applyAlignment="1">
      <alignment horizontal="left" vertical="center" wrapText="1"/>
    </xf>
    <xf numFmtId="0" fontId="42" fillId="3" borderId="0" xfId="3" applyFont="1" applyFill="1" applyAlignment="1">
      <alignment horizontal="left" vertical="center"/>
    </xf>
    <xf numFmtId="0" fontId="29" fillId="4" borderId="3" xfId="0" applyFont="1" applyFill="1" applyBorder="1" applyAlignment="1">
      <alignment horizontal="center" vertical="center" wrapText="1"/>
    </xf>
    <xf numFmtId="0" fontId="33" fillId="2" borderId="3" xfId="0" applyFont="1" applyFill="1" applyBorder="1"/>
    <xf numFmtId="0" fontId="29" fillId="2" borderId="3" xfId="3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34" fillId="7" borderId="3" xfId="3" applyFont="1" applyFill="1" applyBorder="1" applyAlignment="1">
      <alignment horizontal="center" vertical="center"/>
    </xf>
    <xf numFmtId="0" fontId="34" fillId="7" borderId="3" xfId="3" applyFont="1" applyFill="1" applyBorder="1" applyAlignment="1">
      <alignment horizontal="center" vertical="center" wrapText="1"/>
    </xf>
    <xf numFmtId="3" fontId="34" fillId="7" borderId="3" xfId="3" applyNumberFormat="1" applyFont="1" applyFill="1" applyBorder="1" applyAlignment="1">
      <alignment horizontal="center" vertical="center" wrapText="1"/>
    </xf>
    <xf numFmtId="9" fontId="34" fillId="20" borderId="3" xfId="4" applyFont="1" applyFill="1" applyBorder="1" applyAlignment="1">
      <alignment horizontal="center" vertical="center" wrapText="1"/>
    </xf>
    <xf numFmtId="0" fontId="55" fillId="2" borderId="3" xfId="0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40" fillId="2" borderId="3" xfId="3" applyFont="1" applyFill="1" applyBorder="1" applyAlignment="1">
      <alignment horizontal="center" vertical="center" wrapText="1"/>
    </xf>
    <xf numFmtId="0" fontId="31" fillId="2" borderId="3" xfId="3" applyFont="1" applyFill="1" applyBorder="1"/>
    <xf numFmtId="0" fontId="40" fillId="2" borderId="3" xfId="3" applyFont="1" applyFill="1" applyBorder="1" applyAlignment="1">
      <alignment horizontal="justify" vertical="center" wrapText="1"/>
    </xf>
    <xf numFmtId="0" fontId="46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3" fontId="39" fillId="2" borderId="3" xfId="0" applyNumberFormat="1" applyFont="1" applyFill="1" applyBorder="1" applyAlignment="1">
      <alignment horizontal="center" vertical="center" wrapText="1"/>
    </xf>
    <xf numFmtId="2" fontId="34" fillId="2" borderId="3" xfId="3" applyNumberFormat="1" applyFont="1" applyFill="1" applyBorder="1" applyAlignment="1">
      <alignment horizontal="center" vertical="center"/>
    </xf>
    <xf numFmtId="9" fontId="31" fillId="2" borderId="3" xfId="2" applyFont="1" applyFill="1" applyBorder="1"/>
    <xf numFmtId="16" fontId="31" fillId="2" borderId="3" xfId="3" applyNumberFormat="1" applyFont="1" applyFill="1" applyBorder="1"/>
    <xf numFmtId="0" fontId="29" fillId="7" borderId="3" xfId="3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29" fillId="7" borderId="3" xfId="3" applyFont="1" applyFill="1" applyBorder="1" applyAlignment="1">
      <alignment horizontal="center" vertical="center"/>
    </xf>
    <xf numFmtId="3" fontId="29" fillId="7" borderId="3" xfId="3" applyNumberFormat="1" applyFont="1" applyFill="1" applyBorder="1" applyAlignment="1">
      <alignment horizontal="center" vertical="center" wrapText="1"/>
    </xf>
    <xf numFmtId="0" fontId="31" fillId="2" borderId="3" xfId="3" applyFont="1" applyFill="1" applyBorder="1" applyAlignment="1">
      <alignment horizontal="center"/>
    </xf>
    <xf numFmtId="3" fontId="31" fillId="2" borderId="3" xfId="3" applyNumberFormat="1" applyFont="1" applyFill="1" applyBorder="1" applyAlignment="1">
      <alignment horizontal="center"/>
    </xf>
    <xf numFmtId="0" fontId="2" fillId="2" borderId="3" xfId="0" applyFont="1" applyFill="1" applyBorder="1"/>
    <xf numFmtId="2" fontId="34" fillId="7" borderId="3" xfId="3" applyNumberFormat="1" applyFont="1" applyFill="1" applyBorder="1" applyAlignment="1">
      <alignment horizontal="center" vertical="center"/>
    </xf>
    <xf numFmtId="0" fontId="54" fillId="6" borderId="3" xfId="0" applyFont="1" applyFill="1" applyBorder="1" applyAlignment="1">
      <alignment horizontal="center" vertical="center" wrapText="1"/>
    </xf>
    <xf numFmtId="1" fontId="31" fillId="2" borderId="3" xfId="3" applyNumberFormat="1" applyFont="1" applyFill="1" applyBorder="1" applyAlignment="1">
      <alignment horizontal="center" vertical="center"/>
    </xf>
    <xf numFmtId="2" fontId="31" fillId="2" borderId="3" xfId="3" applyNumberFormat="1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7" borderId="3" xfId="3" applyFont="1" applyFill="1" applyBorder="1" applyAlignment="1">
      <alignment horizontal="center" vertical="center"/>
    </xf>
    <xf numFmtId="0" fontId="4" fillId="7" borderId="3" xfId="3" applyFont="1" applyFill="1" applyBorder="1" applyAlignment="1">
      <alignment horizontal="center" vertical="center" wrapText="1"/>
    </xf>
    <xf numFmtId="3" fontId="4" fillId="7" borderId="3" xfId="3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19" fillId="0" borderId="3" xfId="3" applyNumberFormat="1" applyFont="1" applyBorder="1" applyAlignment="1">
      <alignment horizontal="center" vertical="center"/>
    </xf>
    <xf numFmtId="0" fontId="5" fillId="2" borderId="3" xfId="3" applyFont="1" applyFill="1" applyBorder="1"/>
    <xf numFmtId="0" fontId="9" fillId="2" borderId="3" xfId="3" applyFont="1" applyFill="1" applyBorder="1" applyAlignment="1">
      <alignment horizontal="justify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39" fillId="0" borderId="3" xfId="6" applyNumberFormat="1" applyFont="1" applyBorder="1" applyAlignment="1">
      <alignment horizontal="center" vertical="center" wrapText="1"/>
    </xf>
    <xf numFmtId="0" fontId="3" fillId="0" borderId="0" xfId="3" applyAlignment="1">
      <alignment vertical="center"/>
    </xf>
    <xf numFmtId="17" fontId="32" fillId="2" borderId="3" xfId="3" applyNumberFormat="1" applyFont="1" applyFill="1" applyBorder="1" applyAlignment="1">
      <alignment horizontal="center" vertical="center"/>
    </xf>
    <xf numFmtId="9" fontId="40" fillId="2" borderId="3" xfId="3" applyNumberFormat="1" applyFont="1" applyFill="1" applyBorder="1" applyAlignment="1">
      <alignment horizontal="left" vertical="center" wrapText="1"/>
    </xf>
    <xf numFmtId="9" fontId="40" fillId="2" borderId="3" xfId="3" applyNumberFormat="1" applyFont="1" applyFill="1" applyBorder="1" applyAlignment="1">
      <alignment horizontal="center" vertical="center"/>
    </xf>
    <xf numFmtId="17" fontId="40" fillId="2" borderId="3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34" fillId="17" borderId="3" xfId="0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43" fillId="2" borderId="0" xfId="3" applyFont="1" applyFill="1" applyAlignment="1">
      <alignment horizontal="center" vertical="center"/>
    </xf>
    <xf numFmtId="0" fontId="47" fillId="2" borderId="0" xfId="3" applyFont="1" applyFill="1" applyAlignment="1">
      <alignment horizontal="center" vertical="center"/>
    </xf>
    <xf numFmtId="0" fontId="42" fillId="2" borderId="0" xfId="3" applyFont="1" applyFill="1" applyAlignment="1">
      <alignment horizontal="left" vertical="center" wrapText="1"/>
    </xf>
    <xf numFmtId="0" fontId="31" fillId="2" borderId="3" xfId="3" applyFont="1" applyFill="1" applyBorder="1" applyAlignment="1">
      <alignment vertical="center"/>
    </xf>
    <xf numFmtId="2" fontId="32" fillId="2" borderId="3" xfId="2" applyNumberFormat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 wrapText="1"/>
    </xf>
    <xf numFmtId="2" fontId="64" fillId="2" borderId="3" xfId="2" applyNumberFormat="1" applyFont="1" applyFill="1" applyBorder="1" applyAlignment="1">
      <alignment horizontal="center" vertical="center" wrapText="1"/>
    </xf>
    <xf numFmtId="0" fontId="47" fillId="2" borderId="3" xfId="0" applyFont="1" applyFill="1" applyBorder="1"/>
    <xf numFmtId="9" fontId="47" fillId="2" borderId="3" xfId="0" applyNumberFormat="1" applyFont="1" applyFill="1" applyBorder="1"/>
    <xf numFmtId="0" fontId="47" fillId="2" borderId="12" xfId="0" applyFont="1" applyFill="1" applyBorder="1"/>
    <xf numFmtId="0" fontId="47" fillId="2" borderId="13" xfId="0" applyFont="1" applyFill="1" applyBorder="1"/>
    <xf numFmtId="0" fontId="34" fillId="6" borderId="14" xfId="3" applyFont="1" applyFill="1" applyBorder="1" applyAlignment="1">
      <alignment horizontal="center" vertical="center" wrapText="1"/>
    </xf>
    <xf numFmtId="2" fontId="31" fillId="0" borderId="14" xfId="2" applyNumberFormat="1" applyFont="1" applyFill="1" applyBorder="1" applyAlignment="1">
      <alignment horizontal="center" vertical="center"/>
    </xf>
    <xf numFmtId="2" fontId="29" fillId="7" borderId="14" xfId="3" applyNumberFormat="1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/>
    </xf>
    <xf numFmtId="9" fontId="33" fillId="2" borderId="14" xfId="2" applyFont="1" applyFill="1" applyBorder="1" applyAlignment="1">
      <alignment horizontal="center"/>
    </xf>
    <xf numFmtId="9" fontId="29" fillId="12" borderId="14" xfId="2" applyFont="1" applyFill="1" applyBorder="1" applyAlignment="1">
      <alignment horizontal="center" vertical="center"/>
    </xf>
    <xf numFmtId="0" fontId="31" fillId="2" borderId="14" xfId="3" applyFont="1" applyFill="1" applyBorder="1"/>
    <xf numFmtId="0" fontId="29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5" fillId="0" borderId="18" xfId="3" applyFont="1" applyBorder="1" applyAlignment="1">
      <alignment horizontal="center" vertical="center"/>
    </xf>
    <xf numFmtId="0" fontId="2" fillId="0" borderId="4" xfId="0" applyFont="1" applyBorder="1"/>
    <xf numFmtId="0" fontId="45" fillId="0" borderId="4" xfId="3" applyFont="1" applyBorder="1" applyAlignment="1">
      <alignment horizontal="center" vertical="center"/>
    </xf>
    <xf numFmtId="0" fontId="45" fillId="0" borderId="15" xfId="3" applyFont="1" applyBorder="1" applyAlignment="1">
      <alignment horizontal="center" vertical="center"/>
    </xf>
    <xf numFmtId="0" fontId="33" fillId="2" borderId="5" xfId="0" applyFont="1" applyFill="1" applyBorder="1"/>
    <xf numFmtId="0" fontId="29" fillId="2" borderId="6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29" fillId="2" borderId="5" xfId="3" applyFont="1" applyFill="1" applyBorder="1" applyAlignment="1">
      <alignment horizontal="center" vertical="center"/>
    </xf>
    <xf numFmtId="0" fontId="49" fillId="2" borderId="5" xfId="3" applyFont="1" applyFill="1" applyBorder="1" applyAlignment="1">
      <alignment horizontal="center" vertical="center" wrapText="1"/>
    </xf>
    <xf numFmtId="0" fontId="50" fillId="2" borderId="5" xfId="0" applyFont="1" applyFill="1" applyBorder="1" applyAlignment="1">
      <alignment horizontal="center"/>
    </xf>
    <xf numFmtId="0" fontId="33" fillId="2" borderId="6" xfId="0" applyFont="1" applyFill="1" applyBorder="1"/>
    <xf numFmtId="0" fontId="31" fillId="2" borderId="5" xfId="3" applyFont="1" applyFill="1" applyBorder="1"/>
    <xf numFmtId="0" fontId="31" fillId="2" borderId="11" xfId="3" applyFont="1" applyFill="1" applyBorder="1"/>
    <xf numFmtId="0" fontId="31" fillId="2" borderId="12" xfId="3" applyFont="1" applyFill="1" applyBorder="1"/>
    <xf numFmtId="0" fontId="33" fillId="2" borderId="12" xfId="0" applyFont="1" applyFill="1" applyBorder="1"/>
    <xf numFmtId="0" fontId="33" fillId="2" borderId="13" xfId="0" applyFont="1" applyFill="1" applyBorder="1"/>
    <xf numFmtId="0" fontId="7" fillId="6" borderId="14" xfId="3" applyFont="1" applyFill="1" applyBorder="1" applyAlignment="1">
      <alignment horizontal="center" vertical="center" wrapText="1"/>
    </xf>
    <xf numFmtId="2" fontId="5" fillId="0" borderId="14" xfId="2" applyNumberFormat="1" applyFont="1" applyFill="1" applyBorder="1" applyAlignment="1">
      <alignment horizontal="center" vertical="center"/>
    </xf>
    <xf numFmtId="2" fontId="4" fillId="7" borderId="14" xfId="3" applyNumberFormat="1" applyFont="1" applyFill="1" applyBorder="1" applyAlignment="1">
      <alignment horizontal="center" vertical="center" wrapText="1"/>
    </xf>
    <xf numFmtId="166" fontId="13" fillId="11" borderId="14" xfId="2" applyNumberFormat="1" applyFont="1" applyFill="1" applyBorder="1" applyAlignment="1">
      <alignment horizontal="center" vertical="center"/>
    </xf>
    <xf numFmtId="9" fontId="4" fillId="12" borderId="14" xfId="2" applyFont="1" applyFill="1" applyBorder="1" applyAlignment="1">
      <alignment horizontal="center" vertical="center"/>
    </xf>
    <xf numFmtId="0" fontId="5" fillId="2" borderId="14" xfId="3" applyFont="1" applyFill="1" applyBorder="1"/>
    <xf numFmtId="0" fontId="2" fillId="2" borderId="5" xfId="0" applyFont="1" applyFill="1" applyBorder="1"/>
    <xf numFmtId="0" fontId="11" fillId="2" borderId="5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5" fillId="2" borderId="5" xfId="3" applyFont="1" applyFill="1" applyBorder="1"/>
    <xf numFmtId="0" fontId="5" fillId="2" borderId="11" xfId="3" applyFont="1" applyFill="1" applyBorder="1"/>
    <xf numFmtId="0" fontId="5" fillId="2" borderId="12" xfId="3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4" fillId="6" borderId="14" xfId="0" applyFont="1" applyFill="1" applyBorder="1" applyAlignment="1">
      <alignment horizontal="center" vertical="center" wrapText="1"/>
    </xf>
    <xf numFmtId="1" fontId="31" fillId="2" borderId="14" xfId="2" applyNumberFormat="1" applyFont="1" applyFill="1" applyBorder="1" applyAlignment="1">
      <alignment horizontal="center" vertical="center"/>
    </xf>
    <xf numFmtId="0" fontId="56" fillId="2" borderId="18" xfId="3" applyFont="1" applyFill="1" applyBorder="1" applyAlignment="1">
      <alignment vertical="center" wrapText="1"/>
    </xf>
    <xf numFmtId="1" fontId="50" fillId="2" borderId="5" xfId="2" applyNumberFormat="1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vertical="center"/>
    </xf>
    <xf numFmtId="0" fontId="45" fillId="2" borderId="16" xfId="3" applyFont="1" applyFill="1" applyBorder="1" applyAlignment="1">
      <alignment vertical="center"/>
    </xf>
    <xf numFmtId="165" fontId="31" fillId="0" borderId="14" xfId="2" applyNumberFormat="1" applyFont="1" applyFill="1" applyBorder="1" applyAlignment="1">
      <alignment horizontal="center" vertical="center"/>
    </xf>
    <xf numFmtId="165" fontId="29" fillId="7" borderId="14" xfId="2" applyNumberFormat="1" applyFont="1" applyFill="1" applyBorder="1" applyAlignment="1">
      <alignment horizontal="center" vertical="center"/>
    </xf>
    <xf numFmtId="0" fontId="29" fillId="2" borderId="14" xfId="3" applyFont="1" applyFill="1" applyBorder="1" applyAlignment="1">
      <alignment horizontal="center" vertical="center"/>
    </xf>
    <xf numFmtId="9" fontId="31" fillId="2" borderId="14" xfId="2" applyFont="1" applyFill="1" applyBorder="1" applyAlignment="1">
      <alignment horizontal="center" vertical="center"/>
    </xf>
    <xf numFmtId="2" fontId="29" fillId="12" borderId="14" xfId="2" applyNumberFormat="1" applyFont="1" applyFill="1" applyBorder="1" applyAlignment="1">
      <alignment horizontal="center" vertical="center"/>
    </xf>
    <xf numFmtId="0" fontId="45" fillId="2" borderId="4" xfId="3" applyFont="1" applyFill="1" applyBorder="1" applyAlignment="1">
      <alignment vertical="center"/>
    </xf>
    <xf numFmtId="0" fontId="45" fillId="2" borderId="15" xfId="3" applyFont="1" applyFill="1" applyBorder="1" applyAlignment="1">
      <alignment vertical="center"/>
    </xf>
    <xf numFmtId="0" fontId="29" fillId="2" borderId="0" xfId="3" applyFont="1" applyFill="1" applyAlignment="1">
      <alignment horizontal="left" vertical="center"/>
    </xf>
    <xf numFmtId="0" fontId="33" fillId="2" borderId="0" xfId="0" applyFont="1" applyFill="1" applyAlignment="1">
      <alignment horizontal="left"/>
    </xf>
    <xf numFmtId="0" fontId="2" fillId="2" borderId="15" xfId="0" applyFont="1" applyFill="1" applyBorder="1"/>
    <xf numFmtId="0" fontId="29" fillId="2" borderId="6" xfId="3" applyFont="1" applyFill="1" applyBorder="1" applyAlignment="1">
      <alignment horizontal="left" vertical="center"/>
    </xf>
    <xf numFmtId="0" fontId="33" fillId="2" borderId="6" xfId="0" applyFont="1" applyFill="1" applyBorder="1" applyAlignment="1">
      <alignment horizontal="left"/>
    </xf>
    <xf numFmtId="0" fontId="33" fillId="2" borderId="12" xfId="0" applyFont="1" applyFill="1" applyBorder="1" applyAlignment="1">
      <alignment horizontal="left"/>
    </xf>
    <xf numFmtId="0" fontId="33" fillId="2" borderId="13" xfId="0" applyFont="1" applyFill="1" applyBorder="1" applyAlignment="1">
      <alignment horizontal="left"/>
    </xf>
    <xf numFmtId="0" fontId="45" fillId="2" borderId="18" xfId="3" applyFont="1" applyFill="1" applyBorder="1" applyAlignment="1">
      <alignment horizontal="center" vertical="center"/>
    </xf>
    <xf numFmtId="0" fontId="45" fillId="2" borderId="4" xfId="3" applyFont="1" applyFill="1" applyBorder="1" applyAlignment="1">
      <alignment horizontal="center" vertical="center"/>
    </xf>
    <xf numFmtId="165" fontId="29" fillId="7" borderId="14" xfId="3" applyNumberFormat="1" applyFont="1" applyFill="1" applyBorder="1" applyAlignment="1">
      <alignment horizontal="center" vertical="center" wrapText="1"/>
    </xf>
    <xf numFmtId="0" fontId="45" fillId="2" borderId="15" xfId="3" applyFont="1" applyFill="1" applyBorder="1" applyAlignment="1">
      <alignment horizontal="center" vertical="center"/>
    </xf>
    <xf numFmtId="2" fontId="34" fillId="2" borderId="14" xfId="3" applyNumberFormat="1" applyFont="1" applyFill="1" applyBorder="1" applyAlignment="1">
      <alignment horizontal="center" vertical="center"/>
    </xf>
    <xf numFmtId="165" fontId="34" fillId="0" borderId="14" xfId="2" applyNumberFormat="1" applyFont="1" applyFill="1" applyBorder="1" applyAlignment="1">
      <alignment horizontal="center" vertical="center"/>
    </xf>
    <xf numFmtId="165" fontId="34" fillId="7" borderId="14" xfId="3" applyNumberFormat="1" applyFont="1" applyFill="1" applyBorder="1" applyAlignment="1">
      <alignment horizontal="center" vertical="center" wrapText="1"/>
    </xf>
    <xf numFmtId="9" fontId="29" fillId="2" borderId="14" xfId="2" applyFont="1" applyFill="1" applyBorder="1" applyAlignment="1">
      <alignment horizontal="center" vertical="center"/>
    </xf>
    <xf numFmtId="9" fontId="37" fillId="0" borderId="14" xfId="2" applyFont="1" applyFill="1" applyBorder="1" applyAlignment="1">
      <alignment horizontal="center" vertical="center"/>
    </xf>
    <xf numFmtId="9" fontId="34" fillId="7" borderId="14" xfId="2" applyFont="1" applyFill="1" applyBorder="1" applyAlignment="1">
      <alignment horizontal="center" vertical="center" wrapText="1"/>
    </xf>
    <xf numFmtId="9" fontId="33" fillId="2" borderId="5" xfId="0" applyNumberFormat="1" applyFont="1" applyFill="1" applyBorder="1"/>
    <xf numFmtId="0" fontId="56" fillId="21" borderId="3" xfId="3" applyFont="1" applyFill="1" applyBorder="1" applyAlignment="1">
      <alignment horizontal="center" vertical="center"/>
    </xf>
    <xf numFmtId="0" fontId="56" fillId="21" borderId="14" xfId="3" applyFont="1" applyFill="1" applyBorder="1" applyAlignment="1">
      <alignment horizontal="center" vertical="center"/>
    </xf>
    <xf numFmtId="0" fontId="40" fillId="0" borderId="3" xfId="3" applyFont="1" applyBorder="1" applyAlignment="1">
      <alignment horizontal="left" vertical="center" wrapText="1"/>
    </xf>
    <xf numFmtId="0" fontId="31" fillId="0" borderId="3" xfId="3" applyFont="1" applyBorder="1" applyAlignment="1">
      <alignment horizontal="center" vertical="center" wrapText="1"/>
    </xf>
    <xf numFmtId="16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9" fillId="4" borderId="3" xfId="3" applyFont="1" applyFill="1" applyBorder="1" applyAlignment="1">
      <alignment horizontal="center" vertical="center"/>
    </xf>
    <xf numFmtId="0" fontId="41" fillId="4" borderId="3" xfId="0" applyFont="1" applyFill="1" applyBorder="1" applyAlignment="1">
      <alignment horizontal="center" vertical="center"/>
    </xf>
    <xf numFmtId="0" fontId="35" fillId="2" borderId="3" xfId="3" applyFont="1" applyFill="1" applyBorder="1" applyAlignment="1">
      <alignment horizontal="justify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5" fillId="0" borderId="3" xfId="3" applyFont="1" applyBorder="1" applyAlignment="1">
      <alignment horizontal="center" vertical="center"/>
    </xf>
    <xf numFmtId="0" fontId="45" fillId="0" borderId="19" xfId="3" applyFont="1" applyBorder="1" applyAlignment="1">
      <alignment horizontal="center" vertical="center"/>
    </xf>
    <xf numFmtId="0" fontId="56" fillId="21" borderId="3" xfId="3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 wrapText="1"/>
    </xf>
    <xf numFmtId="0" fontId="29" fillId="4" borderId="10" xfId="3" applyFont="1" applyFill="1" applyBorder="1" applyAlignment="1">
      <alignment horizontal="center" vertical="center"/>
    </xf>
    <xf numFmtId="17" fontId="29" fillId="4" borderId="3" xfId="3" applyNumberFormat="1" applyFont="1" applyFill="1" applyBorder="1" applyAlignment="1">
      <alignment horizontal="center" vertical="center"/>
    </xf>
    <xf numFmtId="0" fontId="35" fillId="0" borderId="3" xfId="3" applyFont="1" applyBorder="1" applyAlignment="1">
      <alignment horizontal="justify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9" fontId="33" fillId="0" borderId="3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9" fontId="34" fillId="5" borderId="3" xfId="4" applyFont="1" applyFill="1" applyBorder="1" applyAlignment="1">
      <alignment horizontal="center" vertical="center" wrapText="1"/>
    </xf>
    <xf numFmtId="0" fontId="27" fillId="3" borderId="3" xfId="3" applyFont="1" applyFill="1" applyBorder="1" applyAlignment="1">
      <alignment horizontal="center" vertical="center" wrapText="1"/>
    </xf>
    <xf numFmtId="0" fontId="42" fillId="3" borderId="3" xfId="3" applyFont="1" applyFill="1" applyBorder="1" applyAlignment="1">
      <alignment horizontal="left" vertical="center" wrapText="1"/>
    </xf>
    <xf numFmtId="0" fontId="42" fillId="3" borderId="3" xfId="3" applyFont="1" applyFill="1" applyBorder="1" applyAlignment="1">
      <alignment horizontal="left" vertical="center"/>
    </xf>
    <xf numFmtId="0" fontId="43" fillId="3" borderId="3" xfId="3" applyFont="1" applyFill="1" applyBorder="1" applyAlignment="1">
      <alignment horizontal="center" vertical="center"/>
    </xf>
    <xf numFmtId="0" fontId="45" fillId="4" borderId="3" xfId="3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2" fontId="34" fillId="8" borderId="3" xfId="3" applyNumberFormat="1" applyFont="1" applyFill="1" applyBorder="1" applyAlignment="1">
      <alignment horizontal="center" vertical="center"/>
    </xf>
    <xf numFmtId="0" fontId="31" fillId="2" borderId="3" xfId="3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/>
    </xf>
    <xf numFmtId="0" fontId="31" fillId="2" borderId="3" xfId="3" applyFont="1" applyFill="1" applyBorder="1" applyAlignment="1">
      <alignment horizontal="left" vertical="center" wrapText="1"/>
    </xf>
    <xf numFmtId="0" fontId="35" fillId="0" borderId="3" xfId="3" applyFont="1" applyBorder="1" applyAlignment="1">
      <alignment horizontal="left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35" fillId="2" borderId="3" xfId="3" applyFont="1" applyFill="1" applyBorder="1" applyAlignment="1">
      <alignment horizontal="left" vertical="center" wrapText="1"/>
    </xf>
    <xf numFmtId="0" fontId="35" fillId="2" borderId="3" xfId="3" applyFont="1" applyFill="1" applyBorder="1" applyAlignment="1">
      <alignment horizontal="left" vertical="center"/>
    </xf>
    <xf numFmtId="0" fontId="29" fillId="4" borderId="3" xfId="3" applyFont="1" applyFill="1" applyBorder="1" applyAlignment="1">
      <alignment horizontal="center" vertical="center" wrapText="1"/>
    </xf>
    <xf numFmtId="0" fontId="31" fillId="4" borderId="3" xfId="3" applyFont="1" applyFill="1" applyBorder="1" applyAlignment="1">
      <alignment horizontal="center" vertical="center" wrapText="1"/>
    </xf>
    <xf numFmtId="0" fontId="35" fillId="19" borderId="3" xfId="0" applyFont="1" applyFill="1" applyBorder="1" applyAlignment="1">
      <alignment horizontal="left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41" fillId="7" borderId="3" xfId="0" applyFont="1" applyFill="1" applyBorder="1" applyAlignment="1">
      <alignment horizontal="center" vertical="center" wrapText="1"/>
    </xf>
    <xf numFmtId="0" fontId="52" fillId="7" borderId="3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31" fillId="2" borderId="3" xfId="3" applyFont="1" applyFill="1" applyBorder="1" applyAlignment="1">
      <alignment horizontal="center" vertical="center"/>
    </xf>
    <xf numFmtId="0" fontId="31" fillId="2" borderId="3" xfId="3" applyFont="1" applyFill="1" applyBorder="1" applyAlignment="1">
      <alignment horizontal="left" vertical="center"/>
    </xf>
    <xf numFmtId="17" fontId="33" fillId="2" borderId="3" xfId="0" quotePrefix="1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2" fontId="37" fillId="8" borderId="3" xfId="3" applyNumberFormat="1" applyFont="1" applyFill="1" applyBorder="1" applyAlignment="1">
      <alignment horizontal="center" vertical="center"/>
    </xf>
    <xf numFmtId="0" fontId="31" fillId="0" borderId="3" xfId="3" applyFont="1" applyBorder="1" applyAlignment="1">
      <alignment horizontal="left" vertical="center" wrapText="1"/>
    </xf>
    <xf numFmtId="0" fontId="51" fillId="0" borderId="3" xfId="3" applyFont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53" fillId="0" borderId="3" xfId="8" applyFont="1" applyBorder="1" applyAlignment="1">
      <alignment horizontal="left" vertical="center" wrapText="1"/>
    </xf>
    <xf numFmtId="13" fontId="33" fillId="2" borderId="3" xfId="1" applyNumberFormat="1" applyFont="1" applyFill="1" applyBorder="1" applyAlignment="1">
      <alignment horizontal="center" vertical="center"/>
    </xf>
    <xf numFmtId="42" fontId="33" fillId="2" borderId="3" xfId="1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left" vertical="center" wrapText="1"/>
    </xf>
    <xf numFmtId="0" fontId="41" fillId="4" borderId="3" xfId="0" applyFont="1" applyFill="1" applyBorder="1" applyAlignment="1">
      <alignment horizontal="left" vertical="center"/>
    </xf>
    <xf numFmtId="0" fontId="56" fillId="21" borderId="14" xfId="3" applyFont="1" applyFill="1" applyBorder="1" applyAlignment="1">
      <alignment horizontal="center" vertical="center" wrapText="1"/>
    </xf>
    <xf numFmtId="165" fontId="33" fillId="0" borderId="3" xfId="0" applyNumberFormat="1" applyFont="1" applyBorder="1" applyAlignment="1">
      <alignment horizontal="center" vertical="center" wrapText="1"/>
    </xf>
    <xf numFmtId="0" fontId="31" fillId="0" borderId="3" xfId="3" applyFont="1" applyBorder="1" applyAlignment="1">
      <alignment vertical="center" wrapText="1"/>
    </xf>
    <xf numFmtId="165" fontId="34" fillId="5" borderId="3" xfId="4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4" fillId="0" borderId="3" xfId="3" applyFont="1" applyBorder="1" applyAlignment="1">
      <alignment horizontal="center" vertical="center"/>
    </xf>
    <xf numFmtId="0" fontId="4" fillId="4" borderId="3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/>
    </xf>
    <xf numFmtId="0" fontId="5" fillId="0" borderId="3" xfId="3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/>
    </xf>
    <xf numFmtId="0" fontId="4" fillId="18" borderId="3" xfId="3" applyFont="1" applyFill="1" applyBorder="1" applyAlignment="1">
      <alignment horizontal="center" vertical="center" wrapText="1"/>
    </xf>
    <xf numFmtId="0" fontId="4" fillId="18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9" fontId="4" fillId="12" borderId="3" xfId="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1" fillId="0" borderId="3" xfId="3" applyFont="1" applyBorder="1" applyAlignment="1">
      <alignment horizontal="left" vertical="center"/>
    </xf>
    <xf numFmtId="0" fontId="33" fillId="0" borderId="3" xfId="0" applyFont="1" applyBorder="1" applyAlignment="1">
      <alignment horizontal="center" wrapText="1"/>
    </xf>
    <xf numFmtId="0" fontId="56" fillId="4" borderId="3" xfId="3" applyFont="1" applyFill="1" applyBorder="1" applyAlignment="1">
      <alignment horizontal="center" vertical="center"/>
    </xf>
    <xf numFmtId="0" fontId="47" fillId="0" borderId="14" xfId="3" applyFont="1" applyBorder="1" applyAlignment="1">
      <alignment horizontal="center" vertical="center"/>
    </xf>
    <xf numFmtId="0" fontId="47" fillId="0" borderId="16" xfId="3" applyFont="1" applyBorder="1" applyAlignment="1">
      <alignment horizontal="center" vertical="center"/>
    </xf>
    <xf numFmtId="0" fontId="47" fillId="0" borderId="17" xfId="3" applyFont="1" applyBorder="1" applyAlignment="1">
      <alignment horizontal="center" vertical="center"/>
    </xf>
    <xf numFmtId="0" fontId="47" fillId="0" borderId="3" xfId="3" applyFont="1" applyBorder="1" applyAlignment="1">
      <alignment horizontal="center" vertical="center"/>
    </xf>
    <xf numFmtId="0" fontId="56" fillId="15" borderId="3" xfId="3" applyFont="1" applyFill="1" applyBorder="1" applyAlignment="1">
      <alignment horizontal="center" vertical="center"/>
    </xf>
    <xf numFmtId="9" fontId="47" fillId="0" borderId="3" xfId="3" applyNumberFormat="1" applyFont="1" applyBorder="1" applyAlignment="1">
      <alignment horizontal="center" vertical="center" wrapText="1"/>
    </xf>
    <xf numFmtId="0" fontId="47" fillId="0" borderId="3" xfId="3" applyFont="1" applyBorder="1" applyAlignment="1">
      <alignment horizontal="center" vertical="center" wrapText="1"/>
    </xf>
    <xf numFmtId="0" fontId="56" fillId="4" borderId="3" xfId="3" applyFont="1" applyFill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  <xf numFmtId="9" fontId="47" fillId="0" borderId="7" xfId="3" applyNumberFormat="1" applyFont="1" applyBorder="1" applyAlignment="1">
      <alignment horizontal="left" vertical="center" wrapText="1"/>
    </xf>
    <xf numFmtId="9" fontId="47" fillId="0" borderId="8" xfId="3" applyNumberFormat="1" applyFont="1" applyBorder="1" applyAlignment="1">
      <alignment horizontal="left" vertical="center" wrapText="1"/>
    </xf>
    <xf numFmtId="9" fontId="47" fillId="0" borderId="9" xfId="3" applyNumberFormat="1" applyFont="1" applyBorder="1" applyAlignment="1">
      <alignment horizontal="left" vertical="center" wrapText="1"/>
    </xf>
    <xf numFmtId="9" fontId="63" fillId="0" borderId="3" xfId="3" applyNumberFormat="1" applyFont="1" applyBorder="1" applyAlignment="1">
      <alignment horizontal="center" vertical="center" wrapText="1"/>
    </xf>
    <xf numFmtId="0" fontId="61" fillId="2" borderId="3" xfId="3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8" fillId="4" borderId="3" xfId="3" applyFont="1" applyFill="1" applyBorder="1" applyAlignment="1">
      <alignment horizontal="center" vertical="center"/>
    </xf>
    <xf numFmtId="0" fontId="43" fillId="2" borderId="3" xfId="3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/>
    </xf>
    <xf numFmtId="0" fontId="47" fillId="2" borderId="3" xfId="3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/>
    </xf>
    <xf numFmtId="9" fontId="63" fillId="2" borderId="3" xfId="3" applyNumberFormat="1" applyFont="1" applyFill="1" applyBorder="1" applyAlignment="1">
      <alignment horizontal="center" vertical="center" wrapText="1"/>
    </xf>
    <xf numFmtId="9" fontId="47" fillId="2" borderId="14" xfId="3" applyNumberFormat="1" applyFont="1" applyFill="1" applyBorder="1" applyAlignment="1">
      <alignment horizontal="center" vertical="center" wrapText="1"/>
    </xf>
    <xf numFmtId="9" fontId="47" fillId="2" borderId="16" xfId="3" applyNumberFormat="1" applyFont="1" applyFill="1" applyBorder="1" applyAlignment="1">
      <alignment horizontal="center" vertical="center" wrapText="1"/>
    </xf>
    <xf numFmtId="9" fontId="47" fillId="2" borderId="17" xfId="3" applyNumberFormat="1" applyFont="1" applyFill="1" applyBorder="1" applyAlignment="1">
      <alignment horizontal="center" vertical="center" wrapText="1"/>
    </xf>
    <xf numFmtId="0" fontId="47" fillId="2" borderId="3" xfId="3" applyFont="1" applyFill="1" applyBorder="1" applyAlignment="1">
      <alignment horizontal="center" vertical="center"/>
    </xf>
    <xf numFmtId="9" fontId="47" fillId="2" borderId="3" xfId="3" applyNumberFormat="1" applyFont="1" applyFill="1" applyBorder="1" applyAlignment="1">
      <alignment horizontal="center" vertical="center" wrapText="1"/>
    </xf>
    <xf numFmtId="0" fontId="56" fillId="2" borderId="3" xfId="3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</cellXfs>
  <cellStyles count="9">
    <cellStyle name="Hipervínculo" xfId="8" builtinId="8"/>
    <cellStyle name="Millares" xfId="6" builtinId="3"/>
    <cellStyle name="Millares 2" xfId="5" xr:uid="{E12C22D2-E83D-4ACE-B070-A352501EA7F5}"/>
    <cellStyle name="Moneda [0]" xfId="1" builtinId="7"/>
    <cellStyle name="Normal" xfId="0" builtinId="0"/>
    <cellStyle name="Normal 2" xfId="3" xr:uid="{ACF5E7D4-A1B6-4045-B0DA-A99DDE7DE887}"/>
    <cellStyle name="Normal 3" xfId="7" xr:uid="{9F816703-F1AD-4387-812A-68D79F508A9D}"/>
    <cellStyle name="Porcentaje" xfId="2" builtinId="5"/>
    <cellStyle name="Porcentual 2" xfId="4" xr:uid="{720F8EAC-E2EC-4DB8-BE98-FB0509A252FD}"/>
  </cellStyles>
  <dxfs count="22"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E685C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E685C"/>
        </patternFill>
      </fill>
    </dxf>
    <dxf>
      <fill>
        <patternFill>
          <bgColor theme="1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ACCIDENTES LABORALES  INVESTIGADOS  20</a:t>
            </a:r>
            <a:r>
              <a:rPr lang="es-CO" sz="1400" b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XX</a:t>
            </a:r>
            <a:endParaRPr lang="es-CO" sz="1400" b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7263995722015718"/>
          <c:y val="3.34920420505334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'INVESTIGACION AT '!$D$17</c:f>
              <c:strCache>
                <c:ptCount val="1"/>
                <c:pt idx="0">
                  <c:v>Total Accidentes en el periodo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F4-4FBC-8ED4-EB0D666B2F28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F4-4FBC-8ED4-EB0D666B2F2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'INVESTIGACION AT 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'INVESTIGACION AT '!$D$18:$D$29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F2F4-4FBC-8ED4-EB0D666B2F28}"/>
            </c:ext>
          </c:extLst>
        </c:ser>
        <c:ser>
          <c:idx val="3"/>
          <c:order val="1"/>
          <c:tx>
            <c:strRef>
              <c:f>'INVESTIGACION AT '!$E$17</c:f>
              <c:strCache>
                <c:ptCount val="1"/>
                <c:pt idx="0">
                  <c:v>Accidentes Investigados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'INVESTIGACION AT 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'INVESTIGACION AT '!$E$18:$E$29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F2F4-4FBC-8ED4-EB0D666B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36160"/>
        <c:axId val="134668288"/>
      </c:barChart>
      <c:catAx>
        <c:axId val="14223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34668288"/>
        <c:crosses val="autoZero"/>
        <c:auto val="1"/>
        <c:lblAlgn val="ctr"/>
        <c:lblOffset val="100"/>
        <c:noMultiLvlLbl val="0"/>
      </c:catAx>
      <c:valAx>
        <c:axId val="13466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3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TENDENCIA HISTÓRICA ÍNDICE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DE SEVERIDAD AT</a:t>
            </a:r>
            <a:endParaRPr lang="es-CO" sz="1400" b="1">
              <a:solidFill>
                <a:srgbClr val="C00000"/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2237170447608982"/>
          <c:y val="4.6987282725439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C00000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'SEVERIDAD AT'!$G$18</c:f>
              <c:strCache>
                <c:ptCount val="1"/>
                <c:pt idx="0">
                  <c:v>Índice de severidad por AT (Número de días cargados en el mes /  Número de contratistas + planta en el mes 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27-4E77-BEB7-22D09C34CD1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51-4160-9089-A22B0EA42BEB}"/>
              </c:ext>
            </c:extLst>
          </c:dPt>
          <c:trendline>
            <c:spPr>
              <a:ln w="6350" cap="rnd" cmpd="sng" algn="ctr">
                <a:solidFill>
                  <a:srgbClr val="C00000"/>
                </a:solidFill>
                <a:prstDash val="sysDash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'SEVERIDAD AT'!$C$35:$C$39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'SEVERIDAD AT'!$G$35:$G$39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7-4E77-BEB7-22D09C34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064832"/>
        <c:axId val="143169152"/>
      </c:barChart>
      <c:catAx>
        <c:axId val="14706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3169152"/>
        <c:crosses val="autoZero"/>
        <c:auto val="1"/>
        <c:lblAlgn val="ctr"/>
        <c:lblOffset val="100"/>
        <c:noMultiLvlLbl val="0"/>
      </c:catAx>
      <c:valAx>
        <c:axId val="14316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6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ÍNDICE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 DE </a:t>
            </a: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MORTALIDAD POR 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AT 20</a:t>
            </a:r>
            <a:r>
              <a:rPr lang="es-CO" sz="1400" b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XX</a:t>
            </a:r>
            <a:endParaRPr lang="es-CO" sz="1400" b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27769633547569783"/>
          <c:y val="2.0815123736528537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53855565535773E-2"/>
          <c:y val="0.12241315007432468"/>
          <c:w val="0.91856406419714731"/>
          <c:h val="0.7639429364565062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66-4AE0-B48B-EE47AEA87EE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66-4AE0-B48B-EE47AEA87EE5}"/>
              </c:ext>
            </c:extLst>
          </c:dPt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'MORTALIDAD POR  AT'!$C$18:$C$22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'MORTALIDAD POR  AT'!$F$18:$F$22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'MORTALIDAD POR  AT'!#REF!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8566-4AE0-B48B-EE47AEA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210240"/>
        <c:axId val="147554880"/>
      </c:barChart>
      <c:lineChart>
        <c:grouping val="standard"/>
        <c:varyColors val="0"/>
        <c:ser>
          <c:idx val="3"/>
          <c:order val="1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'MORTALIDAD POR  AT'!$C$17:$C$22</c:f>
              <c:strCache>
                <c:ptCount val="2"/>
                <c:pt idx="0">
                  <c:v>AÑO</c:v>
                </c:pt>
                <c:pt idx="1">
                  <c:v>año desde que comienza la medición</c:v>
                </c:pt>
              </c:strCache>
            </c:strRef>
          </c:cat>
          <c:val>
            <c:numRef>
              <c:f>'MORTALIDAD POR  AT'!$H$18:$H$22</c:f>
              <c:numCache>
                <c:formatCode>0</c:formatCode>
                <c:ptCount val="5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'MORTALIDAD POR  AT'!#REF!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8566-4AE0-B48B-EE47AEA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10240"/>
        <c:axId val="147554880"/>
      </c:lineChart>
      <c:catAx>
        <c:axId val="1472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7554880"/>
        <c:crosses val="autoZero"/>
        <c:auto val="1"/>
        <c:lblAlgn val="ctr"/>
        <c:lblOffset val="100"/>
        <c:noMultiLvlLbl val="0"/>
      </c:catAx>
      <c:valAx>
        <c:axId val="14755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ÍNDICE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DE AUSENTISMO LABORAL 20</a:t>
            </a:r>
            <a:r>
              <a:rPr lang="es-CO" sz="1400" b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XX</a:t>
            </a:r>
            <a:endParaRPr lang="es-CO" sz="1400" b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'AUSENTISMO LABORAL'!$F$17</c:f>
              <c:strCache>
                <c:ptCount val="1"/>
                <c:pt idx="0">
                  <c:v>Índice de Ausentismo Laboral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6D-495E-83EA-6B465B4346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EA-4B46-81C5-D86A5C07128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A-4B46-81C5-D86A5C07128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EA-4B46-81C5-D86A5C07128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1AB-4141-82DD-8399AE66CFC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AB-4141-82DD-8399AE66CFC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1AB-4141-82DD-8399AE66CFCE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1AB-4141-82DD-8399AE66CFC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1AB-4141-82DD-8399AE66CFCE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1AB-4141-82DD-8399AE66CFCE}"/>
              </c:ext>
            </c:extLst>
          </c:dPt>
          <c:cat>
            <c:strRef>
              <c:f>'AUSENTISMO LABORAL'!$C$18:$C$29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'AUSENTISMO LABORAL'!$F$18:$F$29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D-495E-83EA-6B465B434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213824"/>
        <c:axId val="147557184"/>
      </c:barChart>
      <c:lineChart>
        <c:grouping val="standard"/>
        <c:varyColors val="0"/>
        <c:ser>
          <c:idx val="3"/>
          <c:order val="1"/>
          <c:tx>
            <c:strRef>
              <c:f>'AUSENTISMO LABORAL'!$G$17</c:f>
              <c:strCache>
                <c:ptCount val="1"/>
                <c:pt idx="0">
                  <c:v>Límite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'AUSENTISMO LABORAL'!$C$18:$C$29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'AUSENTISMO LABORAL'!$G$18:$G$29</c:f>
              <c:numCache>
                <c:formatCode>0.00</c:formatCode>
                <c:ptCount val="12"/>
                <c:pt idx="0">
                  <c:v>2.4999999999999998E-2</c:v>
                </c:pt>
                <c:pt idx="1">
                  <c:v>2.4999999999999998E-2</c:v>
                </c:pt>
                <c:pt idx="2">
                  <c:v>2.4999999999999998E-2</c:v>
                </c:pt>
                <c:pt idx="3">
                  <c:v>2.4999999999999998E-2</c:v>
                </c:pt>
                <c:pt idx="4">
                  <c:v>2.4999999999999998E-2</c:v>
                </c:pt>
                <c:pt idx="5">
                  <c:v>2.4999999999999998E-2</c:v>
                </c:pt>
                <c:pt idx="6">
                  <c:v>2.4999999999999998E-2</c:v>
                </c:pt>
                <c:pt idx="7">
                  <c:v>2.4999999999999998E-2</c:v>
                </c:pt>
                <c:pt idx="8">
                  <c:v>2.4999999999999998E-2</c:v>
                </c:pt>
                <c:pt idx="9">
                  <c:v>2.4999999999999998E-2</c:v>
                </c:pt>
                <c:pt idx="10">
                  <c:v>2.4999999999999998E-2</c:v>
                </c:pt>
                <c:pt idx="11">
                  <c:v>2.4999999999999998E-2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D-495E-83EA-6B465B434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13824"/>
        <c:axId val="147557184"/>
      </c:lineChart>
      <c:catAx>
        <c:axId val="1472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7557184"/>
        <c:crosses val="autoZero"/>
        <c:auto val="1"/>
        <c:lblAlgn val="ctr"/>
        <c:lblOffset val="100"/>
        <c:noMultiLvlLbl val="0"/>
      </c:catAx>
      <c:valAx>
        <c:axId val="1475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38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b="1">
                <a:solidFill>
                  <a:srgbClr val="C00000"/>
                </a:solidFill>
                <a:latin typeface="Garamond" panose="02020404030301010803" pitchFamily="18" charset="0"/>
              </a:rPr>
              <a:t>TENDENCIA </a:t>
            </a:r>
            <a:r>
              <a:rPr lang="es-CO" b="1" baseline="0">
                <a:solidFill>
                  <a:srgbClr val="C00000"/>
                </a:solidFill>
                <a:latin typeface="Garamond" panose="02020404030301010803" pitchFamily="18" charset="0"/>
              </a:rPr>
              <a:t> </a:t>
            </a:r>
            <a:r>
              <a:rPr lang="es-CO" b="1">
                <a:solidFill>
                  <a:srgbClr val="C00000"/>
                </a:solidFill>
                <a:latin typeface="Garamond" panose="02020404030301010803" pitchFamily="18" charset="0"/>
              </a:rPr>
              <a:t>AUSENSTISMO</a:t>
            </a:r>
            <a:r>
              <a:rPr lang="es-CO" b="1" baseline="0">
                <a:solidFill>
                  <a:srgbClr val="C00000"/>
                </a:solidFill>
                <a:latin typeface="Garamond" panose="02020404030301010803" pitchFamily="18" charset="0"/>
              </a:rPr>
              <a:t> LABORAL </a:t>
            </a:r>
            <a:endParaRPr lang="es-CO" b="1">
              <a:solidFill>
                <a:srgbClr val="C00000"/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21227685863429582"/>
          <c:y val="4.69873018847499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522463857368028"/>
          <c:y val="0.16654582236783219"/>
          <c:w val="0.89477536142631975"/>
          <c:h val="0.736393827094186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'AUSENTISMO LABORAL'!$F$17</c:f>
              <c:strCache>
                <c:ptCount val="1"/>
                <c:pt idx="0">
                  <c:v>Índice de Ausentismo Laboral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71-43F5-99E2-449E17563B90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71-43F5-99E2-449E17563B90}"/>
              </c:ext>
            </c:extLst>
          </c:dPt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'AUSENTISMO LABORAL'!$C$35:$C$38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'AUSENTISMO LABORAL'!$F$35:$F$38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71-43F5-99E2-449E1756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494400"/>
        <c:axId val="147559488"/>
      </c:barChart>
      <c:lineChart>
        <c:grouping val="standard"/>
        <c:varyColors val="0"/>
        <c:ser>
          <c:idx val="3"/>
          <c:order val="1"/>
          <c:tx>
            <c:strRef>
              <c:f>'AUSENTISMO LABORAL'!$G$17</c:f>
              <c:strCache>
                <c:ptCount val="1"/>
                <c:pt idx="0">
                  <c:v>Límite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'AUSENTISMO LABORAL'!$C$34:$C$38</c:f>
              <c:strCache>
                <c:ptCount val="2"/>
                <c:pt idx="0">
                  <c:v>AÑO</c:v>
                </c:pt>
                <c:pt idx="1">
                  <c:v>año desde que comienza la medición</c:v>
                </c:pt>
              </c:strCache>
            </c:strRef>
          </c:cat>
          <c:val>
            <c:numRef>
              <c:f>'AUSENTISMO LABORAL'!$H$35:$H$38</c:f>
              <c:numCache>
                <c:formatCode>General</c:formatCode>
                <c:ptCount val="4"/>
                <c:pt idx="0">
                  <c:v>0.2</c:v>
                </c:pt>
                <c:pt idx="1">
                  <c:v>0.2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71-43F5-99E2-449E1756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94400"/>
        <c:axId val="147559488"/>
      </c:lineChart>
      <c:catAx>
        <c:axId val="1474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7559488"/>
        <c:crosses val="autoZero"/>
        <c:auto val="1"/>
        <c:lblAlgn val="ctr"/>
        <c:lblOffset val="100"/>
        <c:noMultiLvlLbl val="0"/>
      </c:catAx>
      <c:valAx>
        <c:axId val="14755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9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ÍNDICE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DE AUSENTISMO COMÚN  20</a:t>
            </a:r>
            <a:r>
              <a:rPr lang="es-CO" sz="1400" b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XX</a:t>
            </a:r>
            <a:endParaRPr lang="es-CO" sz="1400" b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'AUSENTISMO COMÚN'!$F$17</c:f>
              <c:strCache>
                <c:ptCount val="1"/>
                <c:pt idx="0">
                  <c:v>Índice de Ausentismo Común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FF-44C8-899E-22780B5BD8AC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31-44C3-BC74-FBCE50E1F1C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31-44C3-BC74-FBCE50E1F1C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31-44C3-BC74-FBCE50E1F1C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D31-44C3-BC74-FBCE50E1F1C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D31-44C3-BC74-FBCE50E1F1C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BEC-455F-9652-3A79C70A001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BEC-455F-9652-3A79C70A001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BEC-455F-9652-3A79C70A001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BEC-455F-9652-3A79C70A001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BEC-455F-9652-3A79C70A0016}"/>
              </c:ext>
            </c:extLst>
          </c:dPt>
          <c:cat>
            <c:strRef>
              <c:f>'AUSENTISMO COMÚN'!$C$18:$C$29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'AUSENTISMO COMÚN'!$F$18:$F$29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F-44C8-899E-22780B5BD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748864"/>
        <c:axId val="147284544"/>
      </c:barChart>
      <c:lineChart>
        <c:grouping val="standard"/>
        <c:varyColors val="0"/>
        <c:ser>
          <c:idx val="3"/>
          <c:order val="1"/>
          <c:tx>
            <c:strRef>
              <c:f>'AUSENTISMO COMÚN'!$G$17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'AUSENTISMO COMÚN'!$C$18:$C$29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'AUSENTISMO COMÚN'!$G$18:$G$29</c:f>
              <c:numCache>
                <c:formatCode>0.00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FF-44C8-899E-22780B5BD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48864"/>
        <c:axId val="147284544"/>
      </c:lineChart>
      <c:catAx>
        <c:axId val="14774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7284544"/>
        <c:crosses val="autoZero"/>
        <c:auto val="1"/>
        <c:lblAlgn val="ctr"/>
        <c:lblOffset val="100"/>
        <c:noMultiLvlLbl val="0"/>
      </c:catAx>
      <c:valAx>
        <c:axId val="1472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4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C00000"/>
                </a:solidFill>
                <a:latin typeface="Garamond" panose="02020404030301010803" pitchFamily="18" charset="0"/>
              </a:rPr>
              <a:t>TENDENCIA </a:t>
            </a:r>
            <a:r>
              <a:rPr lang="es-CO" b="1" baseline="0">
                <a:solidFill>
                  <a:srgbClr val="C00000"/>
                </a:solidFill>
                <a:latin typeface="Garamond" panose="02020404030301010803" pitchFamily="18" charset="0"/>
              </a:rPr>
              <a:t> HISTÓRICA DE </a:t>
            </a:r>
            <a:r>
              <a:rPr lang="es-CO" b="1">
                <a:solidFill>
                  <a:srgbClr val="C00000"/>
                </a:solidFill>
                <a:latin typeface="Garamond" panose="02020404030301010803" pitchFamily="18" charset="0"/>
              </a:rPr>
              <a:t>AUSENSTISMO</a:t>
            </a:r>
            <a:r>
              <a:rPr lang="es-CO" b="1" baseline="0">
                <a:solidFill>
                  <a:srgbClr val="C00000"/>
                </a:solidFill>
                <a:latin typeface="Garamond" panose="02020404030301010803" pitchFamily="18" charset="0"/>
              </a:rPr>
              <a:t>  COMÚN </a:t>
            </a:r>
            <a:endParaRPr lang="es-CO" b="1">
              <a:solidFill>
                <a:srgbClr val="C00000"/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6198489333758093"/>
          <c:y val="4.69872580806291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375076855947179E-2"/>
          <c:y val="0.21811302801345733"/>
          <c:w val="0.88953787976741261"/>
          <c:h val="0.714765463976623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'AUSENTISMO COMÚN'!$F$17</c:f>
              <c:strCache>
                <c:ptCount val="1"/>
                <c:pt idx="0">
                  <c:v>Índice de Ausentismo Común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D3-48AA-9FC4-76AEBF97C539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D3-48AA-9FC4-76AEBF97C53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3D3-42E2-B988-050863AA56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D3-42E2-B988-050863AA5684}"/>
              </c:ext>
            </c:extLst>
          </c:dPt>
          <c:trendline>
            <c:spPr>
              <a:ln>
                <a:solidFill>
                  <a:schemeClr val="accent1">
                    <a:lumMod val="5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'AUSENTISMO COMÚN'!$C$34:$C$37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'AUSENTISMO COMÚN'!$F$34:$F$37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D3-48AA-9FC4-76AEBF97C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632128"/>
        <c:axId val="147286848"/>
      </c:barChart>
      <c:catAx>
        <c:axId val="1476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7286848"/>
        <c:crosses val="autoZero"/>
        <c:auto val="1"/>
        <c:lblAlgn val="ctr"/>
        <c:lblOffset val="100"/>
        <c:noMultiLvlLbl val="0"/>
      </c:catAx>
      <c:valAx>
        <c:axId val="1472868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3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b="1">
                <a:latin typeface="Garamond" panose="02020404030301010803" pitchFamily="18" charset="0"/>
              </a:rPr>
              <a:t>INCIDENCIA</a:t>
            </a:r>
            <a:r>
              <a:rPr lang="es-CO" b="1" baseline="0">
                <a:latin typeface="Garamond" panose="02020404030301010803" pitchFamily="18" charset="0"/>
              </a:rPr>
              <a:t> DE ENFERMEDAD LABORAL EN EL PERIODO DE TIEMPO EVALUDADO SDG</a:t>
            </a:r>
            <a:endParaRPr lang="es-CO" b="1"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'Incidencia de EL'!$B$25</c:f>
              <c:strCache>
                <c:ptCount val="1"/>
                <c:pt idx="0">
                  <c:v>Resultado Deseado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'Incidencia de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'Incidencia de EL'!$C$25:$P$25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0-4239-B043-5F445CD34DDF}"/>
            </c:ext>
          </c:extLst>
        </c:ser>
        <c:ser>
          <c:idx val="1"/>
          <c:order val="1"/>
          <c:tx>
            <c:strRef>
              <c:f>'Incidencia de EL'!$B$26</c:f>
              <c:strCache>
                <c:ptCount val="1"/>
                <c:pt idx="0">
                  <c:v>Resultado Satisfactorio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'Incidencia de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'Incidencia de EL'!$C$26:$P$26</c:f>
              <c:numCache>
                <c:formatCode>0.00</c:formatCode>
                <c:ptCount val="1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0-4239-B043-5F445CD34DDF}"/>
            </c:ext>
          </c:extLst>
        </c:ser>
        <c:ser>
          <c:idx val="2"/>
          <c:order val="2"/>
          <c:tx>
            <c:strRef>
              <c:f>'Incidencia de EL'!$B$27</c:f>
              <c:strCache>
                <c:ptCount val="1"/>
                <c:pt idx="0">
                  <c:v>Resultado Crítico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'Incidencia de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'Incidencia de EL'!$C$27:$P$27</c:f>
              <c:numCache>
                <c:formatCode>0.00</c:formatCode>
                <c:ptCount val="1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0-4239-B043-5F445CD34DDF}"/>
            </c:ext>
          </c:extLst>
        </c:ser>
        <c:ser>
          <c:idx val="3"/>
          <c:order val="3"/>
          <c:tx>
            <c:strRef>
              <c:f>'Incidencia de EL'!$B$28</c:f>
              <c:strCache>
                <c:ptCount val="1"/>
                <c:pt idx="0">
                  <c:v>Resultado alcanzado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'Incidencia de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'Incidencia de EL'!$C$28:$P$28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70-4239-B043-5F445CD34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647680"/>
        <c:axId val="251646432"/>
      </c:lineChart>
      <c:catAx>
        <c:axId val="25164768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251646432"/>
        <c:crosses val="autoZero"/>
        <c:auto val="1"/>
        <c:lblAlgn val="ctr"/>
        <c:lblOffset val="100"/>
        <c:noMultiLvlLbl val="0"/>
      </c:catAx>
      <c:valAx>
        <c:axId val="2516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r>
                  <a:rPr lang="es-CO">
                    <a:latin typeface="Garamond" panose="02020404030301010803" pitchFamily="18" charset="0"/>
                  </a:rPr>
                  <a:t>Puntuación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aramond" panose="020204040303010108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4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b="1">
                <a:latin typeface="Garamond" panose="02020404030301010803" pitchFamily="18" charset="0"/>
              </a:rPr>
              <a:t>PREVALENCIA DE ENFERMEDAD</a:t>
            </a:r>
            <a:r>
              <a:rPr lang="es-CO" b="1" baseline="0">
                <a:latin typeface="Garamond" panose="02020404030301010803" pitchFamily="18" charset="0"/>
              </a:rPr>
              <a:t> LABORAL DURANTE EL PERIODO EVALUADO</a:t>
            </a:r>
            <a:endParaRPr lang="es-CO" b="1"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412117161076428"/>
          <c:y val="0.13867847286995161"/>
          <c:w val="0.89587882838923572"/>
          <c:h val="0.62973512862264036"/>
        </c:manualLayout>
      </c:layout>
      <c:lineChart>
        <c:grouping val="standard"/>
        <c:varyColors val="0"/>
        <c:ser>
          <c:idx val="0"/>
          <c:order val="0"/>
          <c:tx>
            <c:strRef>
              <c:f>'Prevalencia EL'!$B$25</c:f>
              <c:strCache>
                <c:ptCount val="1"/>
                <c:pt idx="0">
                  <c:v>Resultado Deseado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'Prevalencia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'Prevalencia EL'!$C$25:$P$25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2-4DA3-B708-0A67B5AC69C9}"/>
            </c:ext>
          </c:extLst>
        </c:ser>
        <c:ser>
          <c:idx val="1"/>
          <c:order val="1"/>
          <c:tx>
            <c:strRef>
              <c:f>'Prevalencia EL'!$B$26</c:f>
              <c:strCache>
                <c:ptCount val="1"/>
                <c:pt idx="0">
                  <c:v>Resultado Satisfactorio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'Prevalencia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'Prevalencia EL'!$C$26:$P$26</c:f>
              <c:numCache>
                <c:formatCode>0.00</c:formatCode>
                <c:ptCount val="14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2-4DA3-B708-0A67B5AC69C9}"/>
            </c:ext>
          </c:extLst>
        </c:ser>
        <c:ser>
          <c:idx val="2"/>
          <c:order val="2"/>
          <c:tx>
            <c:strRef>
              <c:f>'Prevalencia EL'!$B$27</c:f>
              <c:strCache>
                <c:ptCount val="1"/>
                <c:pt idx="0">
                  <c:v>Resultado Crítico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'Prevalencia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'Prevalencia EL'!$C$27:$P$27</c:f>
              <c:numCache>
                <c:formatCode>0.00</c:formatCode>
                <c:ptCount val="14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2-4DA3-B708-0A67B5AC69C9}"/>
            </c:ext>
          </c:extLst>
        </c:ser>
        <c:ser>
          <c:idx val="3"/>
          <c:order val="3"/>
          <c:tx>
            <c:strRef>
              <c:f>'Prevalencia EL'!$B$28</c:f>
              <c:strCache>
                <c:ptCount val="1"/>
                <c:pt idx="0">
                  <c:v>Resultado alcanzado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'Prevalencia EL'!$C$24:$P$24</c:f>
              <c:strCache>
                <c:ptCount val="14"/>
                <c:pt idx="0">
                  <c:v>Año 20XX</c:v>
                </c:pt>
                <c:pt idx="1">
                  <c:v>Año 20XX</c:v>
                </c:pt>
                <c:pt idx="2">
                  <c:v>Año 20XX</c:v>
                </c:pt>
                <c:pt idx="3">
                  <c:v>Año 20XX</c:v>
                </c:pt>
                <c:pt idx="4">
                  <c:v>Año 20XX</c:v>
                </c:pt>
                <c:pt idx="5">
                  <c:v>Año 20XX</c:v>
                </c:pt>
                <c:pt idx="6">
                  <c:v>Año 20XX</c:v>
                </c:pt>
                <c:pt idx="7">
                  <c:v>Año 20XX</c:v>
                </c:pt>
                <c:pt idx="8">
                  <c:v>Año 20XX</c:v>
                </c:pt>
                <c:pt idx="9">
                  <c:v>Año 20XX</c:v>
                </c:pt>
                <c:pt idx="10">
                  <c:v>Año 20XX</c:v>
                </c:pt>
                <c:pt idx="11">
                  <c:v>Año 20XX</c:v>
                </c:pt>
                <c:pt idx="12">
                  <c:v>Año 20XX</c:v>
                </c:pt>
                <c:pt idx="13">
                  <c:v>Año 20XX</c:v>
                </c:pt>
              </c:strCache>
            </c:strRef>
          </c:cat>
          <c:val>
            <c:numRef>
              <c:f>'Prevalencia EL'!$C$28:$P$28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12-4DA3-B708-0A67B5AC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558912"/>
        <c:axId val="234555584"/>
      </c:lineChart>
      <c:catAx>
        <c:axId val="23455891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555584"/>
        <c:crosses val="autoZero"/>
        <c:auto val="1"/>
        <c:lblAlgn val="ctr"/>
        <c:lblOffset val="100"/>
        <c:noMultiLvlLbl val="0"/>
      </c:catAx>
      <c:valAx>
        <c:axId val="23455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r>
                  <a:rPr lang="es-CO" sz="1000">
                    <a:latin typeface="Garamond" panose="02020404030301010803" pitchFamily="18" charset="0"/>
                  </a:rPr>
                  <a:t>Puntuación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aramond" panose="020204040303010108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55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b="1">
                <a:solidFill>
                  <a:srgbClr val="C00000"/>
                </a:solidFill>
                <a:latin typeface="Garamond" panose="02020404030301010803" pitchFamily="18" charset="0"/>
              </a:rPr>
              <a:t>TENDENCIA HISTÓRICA</a:t>
            </a:r>
            <a:r>
              <a:rPr lang="es-CO" b="1" baseline="0">
                <a:solidFill>
                  <a:srgbClr val="C00000"/>
                </a:solidFill>
                <a:latin typeface="Garamond" panose="02020404030301010803" pitchFamily="18" charset="0"/>
              </a:rPr>
              <a:t>  INVESTIGACIÓN  AT. </a:t>
            </a:r>
            <a:endParaRPr lang="es-CO" b="1">
              <a:solidFill>
                <a:srgbClr val="C00000"/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7937512855592083"/>
          <c:y val="1.9145875063730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941228648759297E-2"/>
          <c:y val="7.489399947880479E-2"/>
          <c:w val="0.88935925428920171"/>
          <c:h val="0.7418765522498204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'INVESTIGACION AT '!$F$17</c:f>
              <c:strCache>
                <c:ptCount val="1"/>
                <c:pt idx="0">
                  <c:v>Porcentaje de Investigación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38-40D5-A5FB-F0F6E6815289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38-40D5-A5FB-F0F6E68152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9C-4E6C-94C1-F1435891E9F6}"/>
              </c:ext>
            </c:extLst>
          </c:dPt>
          <c:cat>
            <c:strRef>
              <c:f>'INVESTIGACION AT '!$C$34:$C$38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'INVESTIGACION AT '!$F$34:$F$37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8-40D5-A5FB-F0F6E681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4596096"/>
        <c:axId val="134670592"/>
      </c:barChart>
      <c:lineChart>
        <c:grouping val="standard"/>
        <c:varyColors val="0"/>
        <c:ser>
          <c:idx val="3"/>
          <c:order val="1"/>
          <c:tx>
            <c:strRef>
              <c:f>'INVESTIGACION AT '!$G$17</c:f>
              <c:strCache>
                <c:ptCount val="1"/>
                <c:pt idx="0">
                  <c:v>Meta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'INVESTIGACION AT '!$C$34:$C$38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'INVESTIGACION AT '!$G$34:$G$37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38-40D5-A5FB-F0F6E681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96096"/>
        <c:axId val="134670592"/>
      </c:lineChart>
      <c:catAx>
        <c:axId val="13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34670592"/>
        <c:crosses val="autoZero"/>
        <c:auto val="1"/>
        <c:lblAlgn val="ctr"/>
        <c:lblOffset val="100"/>
        <c:noMultiLvlLbl val="0"/>
      </c:catAx>
      <c:valAx>
        <c:axId val="1346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9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rPr>
              <a:t>FRECUENCIA DE ACCIDENTE DE TRABAJO </a:t>
            </a:r>
          </a:p>
          <a:p>
            <a:pPr algn="ctr" rtl="0">
              <a:defRPr lang="es-CO"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rPr>
              <a:t>AÑO 20XX</a:t>
            </a:r>
          </a:p>
        </c:rich>
      </c:tx>
      <c:layout>
        <c:manualLayout>
          <c:xMode val="edge"/>
          <c:yMode val="edge"/>
          <c:x val="0.19555150250497069"/>
          <c:y val="2.23280280336888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'FRECUENCIA PLANTA'!$F$17</c:f>
              <c:strCache>
                <c:ptCount val="1"/>
                <c:pt idx="0">
                  <c:v>Frecuencia de Accidentalidad 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A1F-9FB1-8FDD3F2C43F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D3-4D95-AEC6-7EF9B6B7B502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D3-4D95-AEC6-7EF9B6B7B50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D3-4D95-AEC6-7EF9B6B7B50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D3-4D95-AEC6-7EF9B6B7B50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ED3-4D95-AEC6-7EF9B6B7B50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D3-4D95-AEC6-7EF9B6B7B50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ED3-4D95-AEC6-7EF9B6B7B502}"/>
              </c:ext>
            </c:extLst>
          </c:dPt>
          <c:cat>
            <c:strRef>
              <c:f>'FRECUENCIA PLANTA'!$C$18:$C$29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'FRECUENCIA PLANTA'!$F$18:$F$29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12-4A1F-9FB1-8FDD3F2C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810624"/>
        <c:axId val="143632064"/>
      </c:barChart>
      <c:lineChart>
        <c:grouping val="standard"/>
        <c:varyColors val="0"/>
        <c:ser>
          <c:idx val="3"/>
          <c:order val="1"/>
          <c:tx>
            <c:strRef>
              <c:f>'FRECUENCIA PLANTA'!$G$17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'FRECUENCIA PLANTA'!$C$18:$C$29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'FRECUENCIA PLANTA'!$G$18:$G$29</c:f>
              <c:numCache>
                <c:formatCode>0.0</c:formatCode>
                <c:ptCount val="12"/>
                <c:pt idx="0">
                  <c:v>0.3833333333333333</c:v>
                </c:pt>
                <c:pt idx="1">
                  <c:v>0.3833333333333333</c:v>
                </c:pt>
                <c:pt idx="2">
                  <c:v>0.3833333333333333</c:v>
                </c:pt>
                <c:pt idx="3">
                  <c:v>0.3833333333333333</c:v>
                </c:pt>
                <c:pt idx="4">
                  <c:v>0.3833333333333333</c:v>
                </c:pt>
                <c:pt idx="5">
                  <c:v>0.3833333333333333</c:v>
                </c:pt>
                <c:pt idx="6">
                  <c:v>0.3833333333333333</c:v>
                </c:pt>
                <c:pt idx="7">
                  <c:v>0.3833333333333333</c:v>
                </c:pt>
                <c:pt idx="8">
                  <c:v>0.3833333333333333</c:v>
                </c:pt>
                <c:pt idx="9">
                  <c:v>0.3833333333333333</c:v>
                </c:pt>
                <c:pt idx="10">
                  <c:v>0.3833333333333333</c:v>
                </c:pt>
                <c:pt idx="11">
                  <c:v>0.3833333333333333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12-4A1F-9FB1-8FDD3F2C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10624"/>
        <c:axId val="143632064"/>
      </c:lineChart>
      <c:catAx>
        <c:axId val="14281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32064"/>
        <c:crosses val="autoZero"/>
        <c:auto val="1"/>
        <c:lblAlgn val="ctr"/>
        <c:lblOffset val="100"/>
        <c:noMultiLvlLbl val="0"/>
      </c:catAx>
      <c:valAx>
        <c:axId val="14363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1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O"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rPr>
              <a:t>TENDENCIA HISTÓRICA  FRECUENCIA ACCIDENTALIDAD. </a:t>
            </a:r>
          </a:p>
        </c:rich>
      </c:tx>
      <c:layout>
        <c:manualLayout>
          <c:xMode val="edge"/>
          <c:yMode val="edge"/>
          <c:x val="0.15526520881003189"/>
          <c:y val="4.0931909727409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400" b="1" i="0" u="none" strike="noStrike" kern="1200" spc="0" baseline="0">
              <a:solidFill>
                <a:srgbClr val="C00000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'FRECUENCIA PLANTA'!$F$17</c:f>
              <c:strCache>
                <c:ptCount val="1"/>
                <c:pt idx="0">
                  <c:v>Frecuencia de Accidentalidad mes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EF-4CDF-A628-93499CA6B93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EF-4CDF-A628-93499CA6B930}"/>
              </c:ext>
            </c:extLst>
          </c:dPt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'FRECUENCIA PLANTA'!$C$34:$C$38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'FRECUENCIA PLANTA'!$F$34:$F$38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EF-4CDF-A628-93499CA6B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048640"/>
        <c:axId val="143634368"/>
      </c:barChart>
      <c:catAx>
        <c:axId val="1440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34368"/>
        <c:crosses val="autoZero"/>
        <c:auto val="1"/>
        <c:lblAlgn val="ctr"/>
        <c:lblOffset val="100"/>
        <c:noMultiLvlLbl val="0"/>
      </c:catAx>
      <c:valAx>
        <c:axId val="14363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4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b="1" baseline="0">
                <a:solidFill>
                  <a:srgbClr val="C00000"/>
                </a:solidFill>
                <a:latin typeface="Garamond" panose="02020404030301010803" pitchFamily="18" charset="0"/>
              </a:rPr>
              <a:t>FRECUENCIA DE ACCIDENTE DE TRABAJO  20</a:t>
            </a:r>
            <a:r>
              <a:rPr lang="es-CO" b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XX</a:t>
            </a:r>
            <a:endParaRPr lang="es-CO" b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9555150250497069"/>
          <c:y val="2.23280280336888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'FRECUENCIA CONTRATISTA'!$F$17</c:f>
              <c:strCache>
                <c:ptCount val="1"/>
                <c:pt idx="0">
                  <c:v>Frecuencia de Accidentalidad 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F2-4B06-9262-9CDAB9E5510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92-4748-8E57-17CE02758D4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92-4748-8E57-17CE02758D4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92-4748-8E57-17CE02758D4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92-4748-8E57-17CE02758D4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92-4748-8E57-17CE02758D4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92-4748-8E57-17CE02758D4C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E92-4748-8E57-17CE02758D4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92-4748-8E57-17CE02758D4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E92-4748-8E57-17CE02758D4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92-4748-8E57-17CE02758D4C}"/>
              </c:ext>
            </c:extLst>
          </c:dPt>
          <c:cat>
            <c:strRef>
              <c:f>'FRECUENCIA CONTRATISTA'!$C$18:$C$29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'FRECUENCIA CONTRATISTA'!$F$18:$F$29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F2-4B06-9262-9CDAB9E55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691584"/>
        <c:axId val="143637248"/>
      </c:barChart>
      <c:lineChart>
        <c:grouping val="standard"/>
        <c:varyColors val="0"/>
        <c:ser>
          <c:idx val="3"/>
          <c:order val="1"/>
          <c:tx>
            <c:strRef>
              <c:f>'FRECUENCIA CONTRATISTA'!$G$17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'FRECUENCIA CONTRATISTA'!$C$18:$C$29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'FRECUENCIA CONTRATISTA'!$G$18:$G$29</c:f>
              <c:numCache>
                <c:formatCode>0.0</c:formatCode>
                <c:ptCount val="12"/>
                <c:pt idx="0">
                  <c:v>0.3833333333333333</c:v>
                </c:pt>
                <c:pt idx="1">
                  <c:v>0.3833333333333333</c:v>
                </c:pt>
                <c:pt idx="2">
                  <c:v>0.3833333333333333</c:v>
                </c:pt>
                <c:pt idx="3">
                  <c:v>0.3833333333333333</c:v>
                </c:pt>
                <c:pt idx="4">
                  <c:v>0.3833333333333333</c:v>
                </c:pt>
                <c:pt idx="5">
                  <c:v>0.3833333333333333</c:v>
                </c:pt>
                <c:pt idx="6">
                  <c:v>0.3833333333333333</c:v>
                </c:pt>
                <c:pt idx="7">
                  <c:v>0.3833333333333333</c:v>
                </c:pt>
                <c:pt idx="8">
                  <c:v>0.3833333333333333</c:v>
                </c:pt>
                <c:pt idx="9">
                  <c:v>0.3833333333333333</c:v>
                </c:pt>
                <c:pt idx="10">
                  <c:v>0.3833333333333333</c:v>
                </c:pt>
                <c:pt idx="11">
                  <c:v>0.3833333333333333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F2-4B06-9262-9CDAB9E55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91584"/>
        <c:axId val="143637248"/>
      </c:lineChart>
      <c:catAx>
        <c:axId val="1466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37248"/>
        <c:crosses val="autoZero"/>
        <c:auto val="1"/>
        <c:lblAlgn val="ctr"/>
        <c:lblOffset val="100"/>
        <c:noMultiLvlLbl val="0"/>
      </c:catAx>
      <c:valAx>
        <c:axId val="14363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9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TENDENCIA HISTÓRICA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 FRECUENCIA ACCIDENTALIDAD. </a:t>
            </a:r>
            <a:endParaRPr lang="es-CO" sz="1400" b="1">
              <a:solidFill>
                <a:srgbClr val="C00000"/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1119078357967455"/>
          <c:y val="3.955647646688332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'FRECUENCIA CONTRATISTA'!$F$17</c:f>
              <c:strCache>
                <c:ptCount val="1"/>
                <c:pt idx="0">
                  <c:v>Frecuencia de Accidentalidad 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F8-4364-AA15-C1CA258B7D69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F8-4364-AA15-C1CA258B7D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DC-4B50-BE23-1AE5BE647515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9A-48A9-99A5-9E19BDEA41D2}"/>
              </c:ext>
            </c:extLst>
          </c:dPt>
          <c:cat>
            <c:strRef>
              <c:f>'FRECUENCIA CONTRATISTA'!$C$34:$C$38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'FRECUENCIA CONTRATISTA'!$D$34:$D$38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0DF8-4364-AA15-C1CA258B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4236544"/>
        <c:axId val="143164544"/>
      </c:barChart>
      <c:catAx>
        <c:axId val="14423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3164544"/>
        <c:crosses val="autoZero"/>
        <c:auto val="1"/>
        <c:lblAlgn val="ctr"/>
        <c:lblOffset val="100"/>
        <c:noMultiLvlLbl val="0"/>
      </c:catAx>
      <c:valAx>
        <c:axId val="1431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23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b="1" baseline="0">
                <a:solidFill>
                  <a:srgbClr val="C00000"/>
                </a:solidFill>
                <a:latin typeface="Garamond" panose="02020404030301010803" pitchFamily="18" charset="0"/>
              </a:rPr>
              <a:t>FRECUENCIA DE ACCIDENTE DE TRABAJO  20</a:t>
            </a:r>
            <a:r>
              <a:rPr lang="es-CO" b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XX</a:t>
            </a:r>
            <a:endParaRPr lang="es-CO" b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9555150250497069"/>
          <c:y val="2.23280280336888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'FREC PLANTA+CONTR'!$F$17</c:f>
              <c:strCache>
                <c:ptCount val="1"/>
                <c:pt idx="0">
                  <c:v>Frecuencia de Accidentalidad 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61-4517-ACF8-EB62E39A2D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E1-416D-A01A-871A40F2234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E1-416D-A01A-871A40F2234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E1-416D-A01A-871A40F2234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E1-416D-A01A-871A40F2234D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DE1-416D-A01A-871A40F2234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E1-416D-A01A-871A40F2234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E1-416D-A01A-871A40F2234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E1-416D-A01A-871A40F2234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DE1-416D-A01A-871A40F2234D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DE1-416D-A01A-871A40F2234D}"/>
              </c:ext>
            </c:extLst>
          </c:dPt>
          <c:cat>
            <c:strRef>
              <c:f>'FREC PLANTA+CONTR'!$C$18:$C$29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 PLANTA+CONTR'!$F$18:$F$29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1-4517-ACF8-EB62E39A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691584"/>
        <c:axId val="143637248"/>
      </c:barChart>
      <c:lineChart>
        <c:grouping val="standard"/>
        <c:varyColors val="0"/>
        <c:ser>
          <c:idx val="3"/>
          <c:order val="1"/>
          <c:tx>
            <c:strRef>
              <c:f>'FREC PLANTA+CONTR'!$G$17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'FREC PLANTA+CONTR'!$C$18:$C$29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 PLANTA+CONTR'!$G$18:$G$29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61-4517-ACF8-EB62E39A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91584"/>
        <c:axId val="143637248"/>
      </c:lineChart>
      <c:catAx>
        <c:axId val="1466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3637248"/>
        <c:crosses val="autoZero"/>
        <c:auto val="1"/>
        <c:lblAlgn val="ctr"/>
        <c:lblOffset val="100"/>
        <c:noMultiLvlLbl val="0"/>
      </c:catAx>
      <c:valAx>
        <c:axId val="14363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9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TENDENCIA HISTÓRICA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 FRECUENCIA ACCIDENTALIDAD. </a:t>
            </a:r>
            <a:endParaRPr lang="es-CO" sz="1400" b="1">
              <a:solidFill>
                <a:srgbClr val="C00000"/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14488200974412066"/>
          <c:y val="4.698704777222314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'FREC PLANTA+CONTR'!$F$17</c:f>
              <c:strCache>
                <c:ptCount val="1"/>
                <c:pt idx="0">
                  <c:v>Frecuencia de Accidentalidad 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D196-4158-B150-B5C7A1EBA25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D196-4158-B150-B5C7A1EBA25C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4-D196-4158-B150-B5C7A1EBA25C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D196-4158-B150-B5C7A1EBA25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D196-4158-B150-B5C7A1EBA25C}"/>
              </c:ext>
            </c:extLst>
          </c:dPt>
          <c:trendline>
            <c:spPr>
              <a:ln>
                <a:solidFill>
                  <a:srgbClr val="C00000"/>
                </a:solidFill>
              </a:ln>
            </c:spPr>
            <c:trendlineType val="linear"/>
            <c:dispRSqr val="0"/>
            <c:dispEq val="0"/>
          </c:trendline>
          <c:cat>
            <c:strRef>
              <c:f>'FREC PLANTA+CONTR'!$C$34:$C$38</c:f>
              <c:strCache>
                <c:ptCount val="1"/>
                <c:pt idx="0">
                  <c:v>año desde que comienza la medición</c:v>
                </c:pt>
              </c:strCache>
            </c:strRef>
          </c:cat>
          <c:val>
            <c:numRef>
              <c:f>'FREC PLANTA+CONTR'!$D$34:$D$38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FA96-4198-BDC2-D17F6EA26977}"/>
            </c:ext>
          </c:extLst>
        </c:ser>
        <c:ser>
          <c:idx val="0"/>
          <c:order val="1"/>
          <c:tx>
            <c:strRef>
              <c:f>'FREC PLANTA+CONTR'!$C$39:$D$39</c:f>
              <c:strCache>
                <c:ptCount val="1"/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14C-4954-A3DD-94DBC56B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4236544"/>
        <c:axId val="143164544"/>
      </c:barChart>
      <c:catAx>
        <c:axId val="14423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3164544"/>
        <c:crosses val="autoZero"/>
        <c:auto val="1"/>
        <c:lblAlgn val="ctr"/>
        <c:lblOffset val="100"/>
        <c:noMultiLvlLbl val="0"/>
      </c:catAx>
      <c:valAx>
        <c:axId val="1431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23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CO" sz="1400" b="1">
                <a:solidFill>
                  <a:srgbClr val="C00000"/>
                </a:solidFill>
                <a:latin typeface="Garamond" panose="02020404030301010803" pitchFamily="18" charset="0"/>
              </a:rPr>
              <a:t>ÍNDICE</a:t>
            </a:r>
            <a:r>
              <a:rPr lang="es-CO" sz="1400" b="1" baseline="0">
                <a:solidFill>
                  <a:srgbClr val="C00000"/>
                </a:solidFill>
                <a:latin typeface="Garamond" panose="02020404030301010803" pitchFamily="18" charset="0"/>
              </a:rPr>
              <a:t> MENSUAL DE SEVERIDAD POR AT 20</a:t>
            </a:r>
            <a:r>
              <a:rPr lang="es-CO" sz="1400" b="1" baseline="0">
                <a:solidFill>
                  <a:schemeClr val="bg1">
                    <a:lumMod val="65000"/>
                  </a:schemeClr>
                </a:solidFill>
                <a:latin typeface="Garamond" panose="02020404030301010803" pitchFamily="18" charset="0"/>
              </a:rPr>
              <a:t>XX</a:t>
            </a:r>
            <a:endParaRPr lang="es-CO" sz="1400" b="1">
              <a:solidFill>
                <a:schemeClr val="bg1">
                  <a:lumMod val="65000"/>
                </a:schemeClr>
              </a:solidFill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'SEVERIDAD AT'!$G$18</c:f>
              <c:strCache>
                <c:ptCount val="1"/>
                <c:pt idx="0">
                  <c:v>Índice de severidad por AT (Número de días cargados en el mes /  Número de contratistas + planta en el mes 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5E-4042-B7C2-2847C2D773A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65-44F0-8A5C-483AE89F196E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C65-44F0-8A5C-483AE89F196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65-44F0-8A5C-483AE89F196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65-44F0-8A5C-483AE89F196E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685-4EEF-8677-50D72B5B007C}"/>
              </c:ext>
            </c:extLst>
          </c:dPt>
          <c:dPt>
            <c:idx val="6"/>
            <c:invertIfNegative val="0"/>
            <c:bubble3D val="0"/>
            <c:spPr>
              <a:solidFill>
                <a:srgbClr val="B4C6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685-4EEF-8677-50D72B5B007C}"/>
              </c:ext>
            </c:extLst>
          </c:dPt>
          <c:dPt>
            <c:idx val="7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685-4EEF-8677-50D72B5B007C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685-4EEF-8677-50D72B5B007C}"/>
              </c:ext>
            </c:extLst>
          </c:dPt>
          <c:dPt>
            <c:idx val="9"/>
            <c:invertIfNegative val="0"/>
            <c:bubble3D val="0"/>
            <c:spPr>
              <a:solidFill>
                <a:srgbClr val="C6E0B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685-4EEF-8677-50D72B5B007C}"/>
              </c:ext>
            </c:extLst>
          </c:dPt>
          <c:cat>
            <c:strRef>
              <c:f>'SEVERIDAD AT'!$C$19:$C$30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'SEVERIDAD AT'!$G$19:$G$30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E-4042-B7C2-2847C2D7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4240128"/>
        <c:axId val="143166848"/>
      </c:barChart>
      <c:lineChart>
        <c:grouping val="standard"/>
        <c:varyColors val="0"/>
        <c:ser>
          <c:idx val="3"/>
          <c:order val="1"/>
          <c:tx>
            <c:strRef>
              <c:f>'SEVERIDAD AT'!$H$18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'SEVERIDAD AT'!$C$19:$C$30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'SEVERIDAD AT'!$H$19:$H$30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5E-4042-B7C2-2847C2D7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40128"/>
        <c:axId val="143166848"/>
      </c:lineChart>
      <c:catAx>
        <c:axId val="14424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5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143166848"/>
        <c:crosses val="autoZero"/>
        <c:auto val="0"/>
        <c:lblAlgn val="ctr"/>
        <c:lblOffset val="100"/>
        <c:noMultiLvlLbl val="0"/>
      </c:catAx>
      <c:valAx>
        <c:axId val="14316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24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154827</xdr:colOff>
      <xdr:row>15</xdr:row>
      <xdr:rowOff>2236</xdr:rowOff>
    </xdr:from>
    <xdr:to>
      <xdr:col>15</xdr:col>
      <xdr:colOff>392205</xdr:colOff>
      <xdr:row>26</xdr:row>
      <xdr:rowOff>56025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74E65D-D1CE-4F8D-A7A2-A373F366A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172010</xdr:colOff>
      <xdr:row>28</xdr:row>
      <xdr:rowOff>118783</xdr:rowOff>
    </xdr:from>
    <xdr:to>
      <xdr:col>15</xdr:col>
      <xdr:colOff>392205</xdr:colOff>
      <xdr:row>40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22F014-87FF-47AD-AA77-16FCBB2F7EF4}"/>
            </a:ext>
            <a:ext uri="{147F2762-F138-4A5C-976F-8EAC2B608ADB}">
              <a16:predDERef xmlns:a16="http://schemas.microsoft.com/office/drawing/2014/main" pred="{CE74E65D-D1CE-4F8D-A7A2-A373F366A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100853</xdr:colOff>
      <xdr:row>0</xdr:row>
      <xdr:rowOff>201706</xdr:rowOff>
    </xdr:from>
    <xdr:to>
      <xdr:col>3</xdr:col>
      <xdr:colOff>773206</xdr:colOff>
      <xdr:row>0</xdr:row>
      <xdr:rowOff>887505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34670F98-0CC7-4FC6-BCFA-6321D361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59" y="201706"/>
          <a:ext cx="1792941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31</xdr:row>
      <xdr:rowOff>65086</xdr:rowOff>
    </xdr:from>
    <xdr:to>
      <xdr:col>15</xdr:col>
      <xdr:colOff>495300</xdr:colOff>
      <xdr:row>50</xdr:row>
      <xdr:rowOff>146049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CE18EA-4CB3-48C7-9F59-584D2BDC2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123825</xdr:colOff>
      <xdr:row>0</xdr:row>
      <xdr:rowOff>180975</xdr:rowOff>
    </xdr:from>
    <xdr:to>
      <xdr:col>3</xdr:col>
      <xdr:colOff>428625</xdr:colOff>
      <xdr:row>0</xdr:row>
      <xdr:rowOff>909357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2F0D8C72-06DE-4809-9807-9222A66B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0975"/>
          <a:ext cx="1781175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154827</xdr:colOff>
      <xdr:row>14</xdr:row>
      <xdr:rowOff>259975</xdr:rowOff>
    </xdr:from>
    <xdr:to>
      <xdr:col>15</xdr:col>
      <xdr:colOff>324970</xdr:colOff>
      <xdr:row>25</xdr:row>
      <xdr:rowOff>142313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9A78A1-A234-4366-A0C4-3D05EA8B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333749</xdr:colOff>
      <xdr:row>27</xdr:row>
      <xdr:rowOff>184151</xdr:rowOff>
    </xdr:from>
    <xdr:to>
      <xdr:col>15</xdr:col>
      <xdr:colOff>324971</xdr:colOff>
      <xdr:row>38</xdr:row>
      <xdr:rowOff>235884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8BE596-FA48-4116-B400-2F0BA6282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85726</xdr:colOff>
      <xdr:row>0</xdr:row>
      <xdr:rowOff>201706</xdr:rowOff>
    </xdr:from>
    <xdr:to>
      <xdr:col>3</xdr:col>
      <xdr:colOff>783292</xdr:colOff>
      <xdr:row>0</xdr:row>
      <xdr:rowOff>933450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67C9C0F5-AC90-4C73-9C9F-9E9D7A545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201706"/>
          <a:ext cx="1847850" cy="73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154828</xdr:colOff>
      <xdr:row>15</xdr:row>
      <xdr:rowOff>2236</xdr:rowOff>
    </xdr:from>
    <xdr:to>
      <xdr:col>15</xdr:col>
      <xdr:colOff>313765</xdr:colOff>
      <xdr:row>25</xdr:row>
      <xdr:rowOff>153515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F239B6-D219-493E-A843-B0BAD3FF1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296396</xdr:colOff>
      <xdr:row>27</xdr:row>
      <xdr:rowOff>261658</xdr:rowOff>
    </xdr:from>
    <xdr:to>
      <xdr:col>15</xdr:col>
      <xdr:colOff>302559</xdr:colOff>
      <xdr:row>39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EA372C-D25E-4BB0-B55C-9AF32E1CC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85726</xdr:colOff>
      <xdr:row>0</xdr:row>
      <xdr:rowOff>201706</xdr:rowOff>
    </xdr:from>
    <xdr:to>
      <xdr:col>3</xdr:col>
      <xdr:colOff>861734</xdr:colOff>
      <xdr:row>0</xdr:row>
      <xdr:rowOff>933450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878BAB87-FB67-41DB-A8BF-3C51C03C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201706"/>
          <a:ext cx="1847850" cy="73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154827</xdr:colOff>
      <xdr:row>14</xdr:row>
      <xdr:rowOff>282384</xdr:rowOff>
    </xdr:from>
    <xdr:to>
      <xdr:col>15</xdr:col>
      <xdr:colOff>313764</xdr:colOff>
      <xdr:row>25</xdr:row>
      <xdr:rowOff>142310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8DC9A6-FCF3-4188-906E-880CF4F4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296396</xdr:colOff>
      <xdr:row>27</xdr:row>
      <xdr:rowOff>261658</xdr:rowOff>
    </xdr:from>
    <xdr:to>
      <xdr:col>15</xdr:col>
      <xdr:colOff>302559</xdr:colOff>
      <xdr:row>39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32BC66-50CE-4FF0-949F-3B5ACB0FADB4}"/>
            </a:ext>
            <a:ext uri="{147F2762-F138-4A5C-976F-8EAC2B608ADB}">
              <a16:predDERef xmlns:a16="http://schemas.microsoft.com/office/drawing/2014/main" pred="{E98DC9A6-FCF3-4188-906E-880CF4F4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85726</xdr:colOff>
      <xdr:row>0</xdr:row>
      <xdr:rowOff>201706</xdr:rowOff>
    </xdr:from>
    <xdr:to>
      <xdr:col>3</xdr:col>
      <xdr:colOff>930088</xdr:colOff>
      <xdr:row>0</xdr:row>
      <xdr:rowOff>933450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DA4A3977-339C-4DAD-B33F-640D65F80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50" y="201706"/>
          <a:ext cx="1953744" cy="73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173878</xdr:colOff>
      <xdr:row>15</xdr:row>
      <xdr:rowOff>270616</xdr:rowOff>
    </xdr:from>
    <xdr:to>
      <xdr:col>16</xdr:col>
      <xdr:colOff>313765</xdr:colOff>
      <xdr:row>27</xdr:row>
      <xdr:rowOff>63867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061BEF-2B47-4849-A5AF-CD0A8117E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182095</xdr:colOff>
      <xdr:row>30</xdr:row>
      <xdr:rowOff>90208</xdr:rowOff>
    </xdr:from>
    <xdr:to>
      <xdr:col>16</xdr:col>
      <xdr:colOff>324971</xdr:colOff>
      <xdr:row>40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E9F847-6E1A-49C5-8D8B-A07709740496}"/>
            </a:ext>
            <a:ext uri="{147F2762-F138-4A5C-976F-8EAC2B608ADB}">
              <a16:predDERef xmlns:a16="http://schemas.microsoft.com/office/drawing/2014/main" pred="{F0061BEF-2B47-4849-A5AF-CD0A8117E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85727</xdr:colOff>
      <xdr:row>0</xdr:row>
      <xdr:rowOff>201707</xdr:rowOff>
    </xdr:from>
    <xdr:to>
      <xdr:col>3</xdr:col>
      <xdr:colOff>851648</xdr:colOff>
      <xdr:row>0</xdr:row>
      <xdr:rowOff>930089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DA75B28E-F66F-4BF8-8682-D1496334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5" y="201707"/>
          <a:ext cx="1852892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254186</xdr:colOff>
      <xdr:row>14</xdr:row>
      <xdr:rowOff>104775</xdr:rowOff>
    </xdr:from>
    <xdr:to>
      <xdr:col>15</xdr:col>
      <xdr:colOff>428625</xdr:colOff>
      <xdr:row>27</xdr:row>
      <xdr:rowOff>29883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AD772F-9AF9-4BB0-92CD-3810A8600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85727</xdr:colOff>
      <xdr:row>0</xdr:row>
      <xdr:rowOff>201707</xdr:rowOff>
    </xdr:from>
    <xdr:to>
      <xdr:col>3</xdr:col>
      <xdr:colOff>899273</xdr:colOff>
      <xdr:row>0</xdr:row>
      <xdr:rowOff>930089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414A78C5-86D1-41F3-9E80-CD93D9E84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201707"/>
          <a:ext cx="1851771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326278</xdr:colOff>
      <xdr:row>14</xdr:row>
      <xdr:rowOff>270060</xdr:rowOff>
    </xdr:from>
    <xdr:to>
      <xdr:col>15</xdr:col>
      <xdr:colOff>161925</xdr:colOff>
      <xdr:row>25</xdr:row>
      <xdr:rowOff>126064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2BE461-A76E-4C53-99B4-53B89CC5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168460</xdr:colOff>
      <xdr:row>28</xdr:row>
      <xdr:rowOff>231401</xdr:rowOff>
    </xdr:from>
    <xdr:to>
      <xdr:col>14</xdr:col>
      <xdr:colOff>645830</xdr:colOff>
      <xdr:row>40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13D036-97B4-4B5D-A300-5CCE5D681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85727</xdr:colOff>
      <xdr:row>0</xdr:row>
      <xdr:rowOff>201707</xdr:rowOff>
    </xdr:from>
    <xdr:to>
      <xdr:col>3</xdr:col>
      <xdr:colOff>832038</xdr:colOff>
      <xdr:row>0</xdr:row>
      <xdr:rowOff>930089</xdr:rowOff>
    </xdr:to>
    <xdr:pic>
      <xdr:nvPicPr>
        <xdr:cNvPr id="13" name="3 Imagen">
          <a:extLst>
            <a:ext uri="{FF2B5EF4-FFF2-40B4-BE49-F238E27FC236}">
              <a16:creationId xmlns:a16="http://schemas.microsoft.com/office/drawing/2014/main" id="{40EC0BE4-6FA9-42BF-B7F9-53A389E2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201707"/>
          <a:ext cx="1851771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278653</xdr:colOff>
      <xdr:row>15</xdr:row>
      <xdr:rowOff>16245</xdr:rowOff>
    </xdr:from>
    <xdr:to>
      <xdr:col>15</xdr:col>
      <xdr:colOff>114300</xdr:colOff>
      <xdr:row>26</xdr:row>
      <xdr:rowOff>291349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D8E96-BD0B-4AD9-BC29-C1C09A419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296396</xdr:colOff>
      <xdr:row>28</xdr:row>
      <xdr:rowOff>44822</xdr:rowOff>
    </xdr:from>
    <xdr:to>
      <xdr:col>15</xdr:col>
      <xdr:colOff>123825</xdr:colOff>
      <xdr:row>38</xdr:row>
      <xdr:rowOff>22410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25CE3D-6111-46BA-8068-9B8160CADE61}"/>
            </a:ext>
            <a:ext uri="{147F2762-F138-4A5C-976F-8EAC2B608ADB}">
              <a16:predDERef xmlns:a16="http://schemas.microsoft.com/office/drawing/2014/main" pred="{EFCD8E96-BD0B-4AD9-BC29-C1C09A419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85727</xdr:colOff>
      <xdr:row>0</xdr:row>
      <xdr:rowOff>201707</xdr:rowOff>
    </xdr:from>
    <xdr:to>
      <xdr:col>3</xdr:col>
      <xdr:colOff>764803</xdr:colOff>
      <xdr:row>0</xdr:row>
      <xdr:rowOff>930089</xdr:rowOff>
    </xdr:to>
    <xdr:pic>
      <xdr:nvPicPr>
        <xdr:cNvPr id="14" name="3 Imagen">
          <a:extLst>
            <a:ext uri="{FF2B5EF4-FFF2-40B4-BE49-F238E27FC236}">
              <a16:creationId xmlns:a16="http://schemas.microsoft.com/office/drawing/2014/main" id="{A0EB1036-4334-40C8-B1E2-32B4C9D0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2" y="201707"/>
          <a:ext cx="1851211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30</xdr:row>
      <xdr:rowOff>84136</xdr:rowOff>
    </xdr:from>
    <xdr:to>
      <xdr:col>15</xdr:col>
      <xdr:colOff>547158</xdr:colOff>
      <xdr:row>49</xdr:row>
      <xdr:rowOff>174625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7D7D7A-2A07-4C61-8B8A-B2D5CC4C6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0</xdr:row>
      <xdr:rowOff>180975</xdr:rowOff>
    </xdr:from>
    <xdr:to>
      <xdr:col>2</xdr:col>
      <xdr:colOff>895350</xdr:colOff>
      <xdr:row>0</xdr:row>
      <xdr:rowOff>909357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7BA8EA9E-BBB1-4843-8A85-570131AE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1781175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gobiernobogota.sharepoint.com/:b:/s/SeguridadySaludenelTrabajo/EVaCnHOtTMlPg-PxUKngNAQBFFfB5Ax33hjdBREoz16Xvg?e=lZMkz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532A-EA1C-4628-A396-D5FE08228335}">
  <sheetPr>
    <tabColor theme="0"/>
  </sheetPr>
  <dimension ref="B1:Q53"/>
  <sheetViews>
    <sheetView tabSelected="1" view="pageBreakPreview" zoomScaleNormal="100" zoomScaleSheetLayoutView="100" zoomScalePageLayoutView="90" workbookViewId="0">
      <selection activeCell="E1" sqref="E1:M1"/>
    </sheetView>
  </sheetViews>
  <sheetFormatPr baseColWidth="10" defaultColWidth="3" defaultRowHeight="13" x14ac:dyDescent="0.3"/>
  <cols>
    <col min="1" max="1" width="4.54296875" style="2" customWidth="1"/>
    <col min="2" max="2" width="4.1796875" style="2" customWidth="1"/>
    <col min="3" max="3" width="16.81640625" style="5" customWidth="1"/>
    <col min="4" max="4" width="14.7265625" style="5" customWidth="1"/>
    <col min="5" max="5" width="13.453125" style="5" customWidth="1"/>
    <col min="6" max="6" width="14" style="5" customWidth="1"/>
    <col min="7" max="7" width="11.7265625" style="5" customWidth="1"/>
    <col min="8" max="8" width="12.453125" style="5" customWidth="1"/>
    <col min="9" max="9" width="10.26953125" style="5" customWidth="1"/>
    <col min="10" max="10" width="9.26953125" style="5" customWidth="1"/>
    <col min="11" max="11" width="9.7265625" style="2" customWidth="1"/>
    <col min="12" max="12" width="8.26953125" style="2" customWidth="1"/>
    <col min="13" max="13" width="9.453125" style="2" customWidth="1"/>
    <col min="14" max="16" width="11" style="2" customWidth="1"/>
    <col min="17" max="17" width="4.1796875" style="2" customWidth="1"/>
    <col min="18" max="18" width="21.453125" style="2" customWidth="1"/>
    <col min="19" max="16384" width="3" style="2"/>
  </cols>
  <sheetData>
    <row r="1" spans="2:17" ht="87.75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2" t="s">
        <v>255</v>
      </c>
      <c r="O1" s="233"/>
      <c r="P1" s="233"/>
      <c r="Q1" s="1"/>
    </row>
    <row r="2" spans="2:17" ht="10.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67"/>
      <c r="P2" s="67"/>
      <c r="Q2" s="1"/>
    </row>
    <row r="3" spans="2:17" ht="26.25" customHeight="1" x14ac:dyDescent="0.3">
      <c r="B3" s="1"/>
      <c r="C3" s="235" t="s">
        <v>166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1"/>
    </row>
    <row r="4" spans="2:17" ht="25.5" customHeight="1" x14ac:dyDescent="0.3">
      <c r="B4" s="1"/>
      <c r="C4" s="216" t="s">
        <v>191</v>
      </c>
      <c r="D4" s="216"/>
      <c r="E4" s="236" t="s">
        <v>192</v>
      </c>
      <c r="F4" s="236"/>
      <c r="G4" s="236"/>
      <c r="H4" s="216" t="s">
        <v>1</v>
      </c>
      <c r="I4" s="216"/>
      <c r="J4" s="216"/>
      <c r="K4" s="237" t="s">
        <v>2</v>
      </c>
      <c r="L4" s="237"/>
      <c r="M4" s="237"/>
      <c r="N4" s="237"/>
      <c r="O4" s="237"/>
      <c r="P4" s="237"/>
      <c r="Q4" s="1"/>
    </row>
    <row r="5" spans="2:17" ht="26.25" customHeight="1" x14ac:dyDescent="0.3">
      <c r="B5" s="1"/>
      <c r="C5" s="216" t="s">
        <v>3</v>
      </c>
      <c r="D5" s="216"/>
      <c r="E5" s="216"/>
      <c r="F5" s="216"/>
      <c r="G5" s="227" t="s">
        <v>4</v>
      </c>
      <c r="H5" s="227"/>
      <c r="I5" s="227"/>
      <c r="J5" s="227"/>
      <c r="K5" s="227"/>
      <c r="L5" s="227"/>
      <c r="M5" s="227"/>
      <c r="N5" s="227"/>
      <c r="O5" s="227"/>
      <c r="P5" s="227"/>
      <c r="Q5" s="1"/>
    </row>
    <row r="6" spans="2:17" ht="31.5" customHeight="1" x14ac:dyDescent="0.3">
      <c r="B6" s="1"/>
      <c r="C6" s="216" t="s">
        <v>5</v>
      </c>
      <c r="D6" s="216"/>
      <c r="E6" s="216"/>
      <c r="F6" s="216"/>
      <c r="G6" s="227" t="s">
        <v>6</v>
      </c>
      <c r="H6" s="227"/>
      <c r="I6" s="227"/>
      <c r="J6" s="227"/>
      <c r="K6" s="227"/>
      <c r="L6" s="227"/>
      <c r="M6" s="227"/>
      <c r="N6" s="227"/>
      <c r="O6" s="227"/>
      <c r="P6" s="227"/>
      <c r="Q6" s="1"/>
    </row>
    <row r="7" spans="2:17" ht="33" customHeight="1" x14ac:dyDescent="0.3">
      <c r="B7" s="1"/>
      <c r="C7" s="216" t="s">
        <v>7</v>
      </c>
      <c r="D7" s="216"/>
      <c r="E7" s="216"/>
      <c r="F7" s="216"/>
      <c r="G7" s="227" t="s">
        <v>204</v>
      </c>
      <c r="H7" s="227"/>
      <c r="I7" s="227"/>
      <c r="J7" s="227"/>
      <c r="K7" s="227"/>
      <c r="L7" s="227"/>
      <c r="M7" s="227"/>
      <c r="N7" s="227"/>
      <c r="O7" s="227"/>
      <c r="P7" s="227"/>
      <c r="Q7" s="1"/>
    </row>
    <row r="8" spans="2:17" ht="29.25" customHeight="1" x14ac:dyDescent="0.3">
      <c r="B8" s="1"/>
      <c r="C8" s="216" t="s">
        <v>193</v>
      </c>
      <c r="D8" s="216"/>
      <c r="E8" s="216"/>
      <c r="F8" s="216"/>
      <c r="G8" s="222" t="s">
        <v>9</v>
      </c>
      <c r="H8" s="222"/>
      <c r="I8" s="222"/>
      <c r="J8" s="226" t="s">
        <v>10</v>
      </c>
      <c r="K8" s="226"/>
      <c r="L8" s="226"/>
      <c r="M8" s="222" t="s">
        <v>11</v>
      </c>
      <c r="N8" s="222"/>
      <c r="O8" s="222"/>
      <c r="P8" s="222"/>
      <c r="Q8" s="1"/>
    </row>
    <row r="9" spans="2:17" ht="42" customHeight="1" x14ac:dyDescent="0.3">
      <c r="B9" s="1"/>
      <c r="C9" s="68" t="s">
        <v>12</v>
      </c>
      <c r="D9" s="227" t="s">
        <v>203</v>
      </c>
      <c r="E9" s="227"/>
      <c r="F9" s="227"/>
      <c r="G9" s="68" t="s">
        <v>13</v>
      </c>
      <c r="H9" s="228" t="s">
        <v>14</v>
      </c>
      <c r="I9" s="229"/>
      <c r="J9" s="229"/>
      <c r="K9" s="216" t="s">
        <v>15</v>
      </c>
      <c r="L9" s="216"/>
      <c r="M9" s="230" t="e">
        <f>+F30</f>
        <v>#DIV/0!</v>
      </c>
      <c r="N9" s="230"/>
      <c r="O9" s="230"/>
      <c r="P9" s="230"/>
      <c r="Q9" s="1"/>
    </row>
    <row r="10" spans="2:17" ht="28.5" customHeight="1" x14ac:dyDescent="0.3">
      <c r="B10" s="1"/>
      <c r="C10" s="216" t="s">
        <v>16</v>
      </c>
      <c r="D10" s="216"/>
      <c r="E10" s="216"/>
      <c r="F10" s="216"/>
      <c r="G10" s="221" t="s">
        <v>200</v>
      </c>
      <c r="H10" s="221"/>
      <c r="I10" s="221"/>
      <c r="J10" s="221"/>
      <c r="K10" s="221"/>
      <c r="L10" s="221"/>
      <c r="M10" s="221"/>
      <c r="N10" s="221"/>
      <c r="O10" s="221"/>
      <c r="P10" s="221"/>
      <c r="Q10" s="1"/>
    </row>
    <row r="11" spans="2:17" ht="23.25" customHeight="1" x14ac:dyDescent="0.3">
      <c r="B11" s="1"/>
      <c r="C11" s="216" t="s">
        <v>17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1"/>
    </row>
    <row r="12" spans="2:17" ht="29.25" customHeight="1" x14ac:dyDescent="0.3">
      <c r="B12" s="1"/>
      <c r="C12" s="216" t="s">
        <v>194</v>
      </c>
      <c r="D12" s="216"/>
      <c r="E12" s="217" t="s">
        <v>195</v>
      </c>
      <c r="F12" s="217"/>
      <c r="G12" s="217"/>
      <c r="H12" s="217"/>
      <c r="I12" s="217"/>
      <c r="J12" s="216" t="s">
        <v>19</v>
      </c>
      <c r="K12" s="216"/>
      <c r="L12" s="222" t="s">
        <v>196</v>
      </c>
      <c r="M12" s="222"/>
      <c r="N12" s="222"/>
      <c r="O12" s="222"/>
      <c r="P12" s="222"/>
      <c r="Q12" s="1"/>
    </row>
    <row r="13" spans="2:17" ht="37.5" customHeight="1" x14ac:dyDescent="0.3">
      <c r="B13" s="1"/>
      <c r="C13" s="216" t="s">
        <v>20</v>
      </c>
      <c r="D13" s="216"/>
      <c r="E13" s="217" t="s">
        <v>195</v>
      </c>
      <c r="F13" s="217"/>
      <c r="G13" s="216" t="s">
        <v>21</v>
      </c>
      <c r="H13" s="216"/>
      <c r="I13" s="217" t="s">
        <v>197</v>
      </c>
      <c r="J13" s="217"/>
      <c r="K13" s="217"/>
      <c r="L13" s="216" t="s">
        <v>22</v>
      </c>
      <c r="M13" s="216"/>
      <c r="N13" s="222" t="s">
        <v>198</v>
      </c>
      <c r="O13" s="222"/>
      <c r="P13" s="222"/>
      <c r="Q13" s="1"/>
    </row>
    <row r="14" spans="2:17" ht="44.25" customHeight="1" x14ac:dyDescent="0.3">
      <c r="B14" s="1"/>
      <c r="C14" s="218" t="s">
        <v>23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"/>
    </row>
    <row r="15" spans="2:17" ht="21" customHeight="1" x14ac:dyDescent="0.3">
      <c r="B15" s="1"/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1"/>
    </row>
    <row r="16" spans="2:17" ht="23.25" customHeight="1" x14ac:dyDescent="0.3">
      <c r="B16" s="1"/>
      <c r="C16" s="220" t="s">
        <v>178</v>
      </c>
      <c r="D16" s="207"/>
      <c r="E16" s="207"/>
      <c r="F16" s="207"/>
      <c r="G16" s="208"/>
      <c r="H16" s="196"/>
      <c r="I16" s="197"/>
      <c r="J16" s="197"/>
      <c r="K16" s="197"/>
      <c r="L16" s="197"/>
      <c r="M16" s="197"/>
      <c r="N16" s="197"/>
      <c r="O16" s="197"/>
      <c r="P16" s="199"/>
      <c r="Q16" s="1"/>
    </row>
    <row r="17" spans="2:17" ht="47.65" customHeight="1" x14ac:dyDescent="0.3">
      <c r="B17" s="1"/>
      <c r="C17" s="27" t="s">
        <v>24</v>
      </c>
      <c r="D17" s="27" t="s">
        <v>25</v>
      </c>
      <c r="E17" s="27" t="s">
        <v>26</v>
      </c>
      <c r="F17" s="28" t="s">
        <v>27</v>
      </c>
      <c r="G17" s="135" t="s">
        <v>28</v>
      </c>
      <c r="H17" s="148"/>
      <c r="I17" s="23"/>
      <c r="J17" s="23"/>
      <c r="K17" s="142"/>
      <c r="L17" s="142"/>
      <c r="M17" s="142"/>
      <c r="N17" s="142"/>
      <c r="O17" s="142"/>
      <c r="P17" s="149"/>
      <c r="Q17" s="1"/>
    </row>
    <row r="18" spans="2:17" ht="23.25" customHeight="1" x14ac:dyDescent="0.3">
      <c r="B18" s="1"/>
      <c r="C18" s="71" t="s">
        <v>29</v>
      </c>
      <c r="D18" s="24"/>
      <c r="E18" s="24"/>
      <c r="F18" s="25" t="e">
        <f>+E18/D18</f>
        <v>#DIV/0!</v>
      </c>
      <c r="G18" s="204">
        <v>1</v>
      </c>
      <c r="H18" s="148"/>
      <c r="I18" s="23"/>
      <c r="J18" s="23"/>
      <c r="K18" s="142"/>
      <c r="L18" s="142"/>
      <c r="M18" s="142"/>
      <c r="N18" s="142"/>
      <c r="O18" s="142"/>
      <c r="P18" s="149"/>
      <c r="Q18" s="1"/>
    </row>
    <row r="19" spans="2:17" ht="23.25" customHeight="1" x14ac:dyDescent="0.3">
      <c r="B19" s="1"/>
      <c r="C19" s="71" t="s">
        <v>30</v>
      </c>
      <c r="D19" s="24"/>
      <c r="E19" s="24"/>
      <c r="F19" s="25" t="e">
        <f>+E19/D19</f>
        <v>#DIV/0!</v>
      </c>
      <c r="G19" s="204">
        <v>1</v>
      </c>
      <c r="H19" s="148"/>
      <c r="I19" s="23"/>
      <c r="J19" s="23"/>
      <c r="K19" s="142"/>
      <c r="L19" s="142"/>
      <c r="M19" s="142"/>
      <c r="N19" s="142"/>
      <c r="O19" s="142"/>
      <c r="P19" s="149"/>
      <c r="Q19" s="1"/>
    </row>
    <row r="20" spans="2:17" ht="23.25" customHeight="1" x14ac:dyDescent="0.3">
      <c r="B20" s="1"/>
      <c r="C20" s="71" t="s">
        <v>31</v>
      </c>
      <c r="D20" s="24"/>
      <c r="E20" s="24"/>
      <c r="F20" s="25" t="e">
        <f t="shared" ref="F20:F29" si="0">+E20/D20</f>
        <v>#DIV/0!</v>
      </c>
      <c r="G20" s="204">
        <v>1</v>
      </c>
      <c r="H20" s="148"/>
      <c r="I20" s="23"/>
      <c r="J20" s="23"/>
      <c r="K20" s="142"/>
      <c r="L20" s="142"/>
      <c r="M20" s="142"/>
      <c r="N20" s="142"/>
      <c r="O20" s="142"/>
      <c r="P20" s="149"/>
      <c r="Q20" s="1"/>
    </row>
    <row r="21" spans="2:17" ht="23.25" customHeight="1" x14ac:dyDescent="0.3">
      <c r="B21" s="1"/>
      <c r="C21" s="71" t="s">
        <v>32</v>
      </c>
      <c r="D21" s="24"/>
      <c r="E21" s="24"/>
      <c r="F21" s="25" t="e">
        <f t="shared" si="0"/>
        <v>#DIV/0!</v>
      </c>
      <c r="G21" s="204">
        <v>1</v>
      </c>
      <c r="H21" s="148"/>
      <c r="I21" s="23"/>
      <c r="J21" s="23"/>
      <c r="K21" s="142"/>
      <c r="L21" s="142"/>
      <c r="M21" s="142"/>
      <c r="N21" s="142"/>
      <c r="O21" s="142"/>
      <c r="P21" s="149"/>
      <c r="Q21" s="1"/>
    </row>
    <row r="22" spans="2:17" ht="23.25" customHeight="1" x14ac:dyDescent="0.3">
      <c r="B22" s="1"/>
      <c r="C22" s="72" t="s">
        <v>33</v>
      </c>
      <c r="D22" s="24"/>
      <c r="E22" s="24"/>
      <c r="F22" s="25" t="e">
        <f t="shared" si="0"/>
        <v>#DIV/0!</v>
      </c>
      <c r="G22" s="204">
        <v>1</v>
      </c>
      <c r="H22" s="148"/>
      <c r="I22" s="23"/>
      <c r="J22" s="23"/>
      <c r="K22" s="142"/>
      <c r="L22" s="142"/>
      <c r="M22" s="142"/>
      <c r="N22" s="142"/>
      <c r="O22" s="142"/>
      <c r="P22" s="149"/>
      <c r="Q22" s="1"/>
    </row>
    <row r="23" spans="2:17" ht="23.25" customHeight="1" x14ac:dyDescent="0.3">
      <c r="B23" s="1"/>
      <c r="C23" s="72" t="s">
        <v>34</v>
      </c>
      <c r="D23" s="24"/>
      <c r="E23" s="24"/>
      <c r="F23" s="25" t="e">
        <f t="shared" si="0"/>
        <v>#DIV/0!</v>
      </c>
      <c r="G23" s="204">
        <v>1</v>
      </c>
      <c r="H23" s="148"/>
      <c r="I23" s="23"/>
      <c r="J23" s="23"/>
      <c r="K23" s="142"/>
      <c r="L23" s="142"/>
      <c r="M23" s="142"/>
      <c r="N23" s="142"/>
      <c r="O23" s="142"/>
      <c r="P23" s="149"/>
      <c r="Q23" s="1"/>
    </row>
    <row r="24" spans="2:17" ht="23.25" customHeight="1" x14ac:dyDescent="0.3">
      <c r="B24" s="1"/>
      <c r="C24" s="72" t="s">
        <v>35</v>
      </c>
      <c r="D24" s="24"/>
      <c r="E24" s="24"/>
      <c r="F24" s="25" t="e">
        <f t="shared" si="0"/>
        <v>#DIV/0!</v>
      </c>
      <c r="G24" s="204">
        <v>1</v>
      </c>
      <c r="H24" s="148"/>
      <c r="I24" s="23"/>
      <c r="J24" s="23"/>
      <c r="K24" s="142"/>
      <c r="L24" s="142"/>
      <c r="M24" s="142"/>
      <c r="N24" s="142"/>
      <c r="O24" s="142"/>
      <c r="P24" s="149"/>
      <c r="Q24" s="1"/>
    </row>
    <row r="25" spans="2:17" ht="23.25" customHeight="1" x14ac:dyDescent="0.3">
      <c r="B25" s="1"/>
      <c r="C25" s="72" t="s">
        <v>36</v>
      </c>
      <c r="D25" s="24"/>
      <c r="E25" s="24"/>
      <c r="F25" s="25" t="e">
        <f t="shared" si="0"/>
        <v>#DIV/0!</v>
      </c>
      <c r="G25" s="204">
        <v>1</v>
      </c>
      <c r="H25" s="148"/>
      <c r="I25" s="23"/>
      <c r="J25" s="23"/>
      <c r="K25" s="142"/>
      <c r="L25" s="142"/>
      <c r="M25" s="142"/>
      <c r="N25" s="142"/>
      <c r="O25" s="142"/>
      <c r="P25" s="149"/>
      <c r="Q25" s="1"/>
    </row>
    <row r="26" spans="2:17" ht="23.25" customHeight="1" x14ac:dyDescent="0.3">
      <c r="B26" s="1"/>
      <c r="C26" s="72" t="s">
        <v>37</v>
      </c>
      <c r="D26" s="29"/>
      <c r="E26" s="29"/>
      <c r="F26" s="25" t="e">
        <f t="shared" si="0"/>
        <v>#DIV/0!</v>
      </c>
      <c r="G26" s="204">
        <v>1</v>
      </c>
      <c r="H26" s="148"/>
      <c r="I26" s="23"/>
      <c r="J26" s="23"/>
      <c r="K26" s="142"/>
      <c r="L26" s="142"/>
      <c r="M26" s="142"/>
      <c r="N26" s="142"/>
      <c r="O26" s="142"/>
      <c r="P26" s="149"/>
      <c r="Q26" s="1"/>
    </row>
    <row r="27" spans="2:17" ht="23.25" customHeight="1" x14ac:dyDescent="0.3">
      <c r="B27" s="1"/>
      <c r="C27" s="72" t="s">
        <v>38</v>
      </c>
      <c r="D27" s="29"/>
      <c r="E27" s="29"/>
      <c r="F27" s="25" t="e">
        <f t="shared" si="0"/>
        <v>#DIV/0!</v>
      </c>
      <c r="G27" s="204">
        <v>1</v>
      </c>
      <c r="H27" s="148"/>
      <c r="I27" s="23"/>
      <c r="J27" s="23"/>
      <c r="K27" s="142"/>
      <c r="L27" s="142"/>
      <c r="M27" s="142"/>
      <c r="N27" s="142"/>
      <c r="O27" s="142"/>
      <c r="P27" s="149"/>
      <c r="Q27" s="1"/>
    </row>
    <row r="28" spans="2:17" ht="23.25" customHeight="1" x14ac:dyDescent="0.3">
      <c r="B28" s="1"/>
      <c r="C28" s="72" t="s">
        <v>39</v>
      </c>
      <c r="D28" s="30"/>
      <c r="E28" s="30"/>
      <c r="F28" s="25" t="e">
        <f t="shared" si="0"/>
        <v>#DIV/0!</v>
      </c>
      <c r="G28" s="204">
        <v>1</v>
      </c>
      <c r="H28" s="148"/>
      <c r="I28" s="23"/>
      <c r="J28" s="23"/>
      <c r="K28" s="142"/>
      <c r="L28" s="142"/>
      <c r="M28" s="142"/>
      <c r="N28" s="142"/>
      <c r="O28" s="142"/>
      <c r="P28" s="149"/>
      <c r="Q28" s="1"/>
    </row>
    <row r="29" spans="2:17" ht="23.25" customHeight="1" x14ac:dyDescent="0.3">
      <c r="B29" s="1"/>
      <c r="C29" s="72" t="s">
        <v>40</v>
      </c>
      <c r="D29" s="30"/>
      <c r="E29" s="30"/>
      <c r="F29" s="25" t="e">
        <f t="shared" si="0"/>
        <v>#DIV/0!</v>
      </c>
      <c r="G29" s="204">
        <v>1</v>
      </c>
      <c r="H29" s="148"/>
      <c r="I29" s="23"/>
      <c r="J29" s="23"/>
      <c r="K29" s="142"/>
      <c r="L29" s="142"/>
      <c r="M29" s="142"/>
      <c r="N29" s="142"/>
      <c r="O29" s="142"/>
      <c r="P29" s="149"/>
      <c r="Q29" s="1"/>
    </row>
    <row r="30" spans="2:17" ht="23.25" customHeight="1" x14ac:dyDescent="0.3">
      <c r="B30" s="1"/>
      <c r="C30" s="73" t="s">
        <v>41</v>
      </c>
      <c r="D30" s="74">
        <f>SUM(D18:D29)</f>
        <v>0</v>
      </c>
      <c r="E30" s="75">
        <f>SUM(E18:E29)</f>
        <v>0</v>
      </c>
      <c r="F30" s="76" t="e">
        <f>+E30/D30</f>
        <v>#DIV/0!</v>
      </c>
      <c r="G30" s="205">
        <v>1</v>
      </c>
      <c r="H30" s="148"/>
      <c r="I30" s="23"/>
      <c r="J30" s="23"/>
      <c r="K30" s="142"/>
      <c r="L30" s="142"/>
      <c r="M30" s="142"/>
      <c r="N30" s="142"/>
      <c r="O30" s="142"/>
      <c r="P30" s="149"/>
      <c r="Q30" s="1"/>
    </row>
    <row r="31" spans="2:17" ht="23.25" customHeight="1" x14ac:dyDescent="0.3">
      <c r="B31" s="1"/>
      <c r="C31" s="70"/>
      <c r="D31" s="69"/>
      <c r="E31" s="70"/>
      <c r="F31" s="70"/>
      <c r="G31" s="184"/>
      <c r="H31" s="152"/>
      <c r="I31" s="142"/>
      <c r="J31" s="142"/>
      <c r="K31" s="142"/>
      <c r="L31" s="142"/>
      <c r="M31" s="142"/>
      <c r="N31" s="142"/>
      <c r="O31" s="142"/>
      <c r="P31" s="149"/>
      <c r="Q31" s="1"/>
    </row>
    <row r="32" spans="2:17" ht="23.25" customHeight="1" x14ac:dyDescent="0.3">
      <c r="B32" s="1"/>
      <c r="C32" s="207" t="s">
        <v>199</v>
      </c>
      <c r="D32" s="207"/>
      <c r="E32" s="207"/>
      <c r="F32" s="207"/>
      <c r="G32" s="208"/>
      <c r="H32" s="152"/>
      <c r="I32" s="142"/>
      <c r="J32" s="142"/>
      <c r="K32" s="142"/>
      <c r="L32" s="142"/>
      <c r="M32" s="142"/>
      <c r="N32" s="142"/>
      <c r="O32" s="142"/>
      <c r="P32" s="149"/>
      <c r="Q32" s="1"/>
    </row>
    <row r="33" spans="2:17" ht="48.75" customHeight="1" x14ac:dyDescent="0.3">
      <c r="B33" s="1"/>
      <c r="C33" s="27" t="s">
        <v>42</v>
      </c>
      <c r="D33" s="27" t="s">
        <v>43</v>
      </c>
      <c r="E33" s="27" t="s">
        <v>26</v>
      </c>
      <c r="F33" s="28" t="s">
        <v>27</v>
      </c>
      <c r="G33" s="135" t="s">
        <v>44</v>
      </c>
      <c r="H33" s="148"/>
      <c r="I33" s="142"/>
      <c r="J33" s="142"/>
      <c r="K33" s="142"/>
      <c r="L33" s="142"/>
      <c r="M33" s="142"/>
      <c r="N33" s="142"/>
      <c r="O33" s="142"/>
      <c r="P33" s="149"/>
      <c r="Q33" s="1"/>
    </row>
    <row r="34" spans="2:17" ht="25.5" customHeight="1" x14ac:dyDescent="0.3">
      <c r="B34" s="1"/>
      <c r="C34" s="77" t="s">
        <v>177</v>
      </c>
      <c r="D34" s="31"/>
      <c r="E34" s="31"/>
      <c r="F34" s="25" t="e">
        <f t="shared" ref="F34:F36" si="1">+E34/D34</f>
        <v>#DIV/0!</v>
      </c>
      <c r="G34" s="185" t="e">
        <f t="shared" ref="G34:G36" si="2">F34/$H$34</f>
        <v>#DIV/0!</v>
      </c>
      <c r="H34" s="206">
        <v>1</v>
      </c>
      <c r="I34" s="142"/>
      <c r="J34" s="142"/>
      <c r="K34" s="142"/>
      <c r="L34" s="142"/>
      <c r="M34" s="142"/>
      <c r="N34" s="142"/>
      <c r="O34" s="142"/>
      <c r="P34" s="149"/>
      <c r="Q34" s="1"/>
    </row>
    <row r="35" spans="2:17" ht="18" customHeight="1" x14ac:dyDescent="0.3">
      <c r="B35" s="1"/>
      <c r="C35" s="78"/>
      <c r="D35" s="31"/>
      <c r="E35" s="31"/>
      <c r="F35" s="25" t="e">
        <f t="shared" si="1"/>
        <v>#DIV/0!</v>
      </c>
      <c r="G35" s="185" t="e">
        <f t="shared" si="2"/>
        <v>#DIV/0!</v>
      </c>
      <c r="H35" s="148"/>
      <c r="I35" s="142"/>
      <c r="J35" s="142"/>
      <c r="K35" s="23"/>
      <c r="L35" s="23"/>
      <c r="M35" s="23"/>
      <c r="N35" s="23"/>
      <c r="O35" s="23"/>
      <c r="P35" s="155"/>
      <c r="Q35" s="1"/>
    </row>
    <row r="36" spans="2:17" ht="18" customHeight="1" x14ac:dyDescent="0.3">
      <c r="B36" s="1"/>
      <c r="C36" s="78"/>
      <c r="D36" s="31"/>
      <c r="E36" s="32"/>
      <c r="F36" s="25" t="e">
        <f t="shared" si="1"/>
        <v>#DIV/0!</v>
      </c>
      <c r="G36" s="185" t="e">
        <f t="shared" si="2"/>
        <v>#DIV/0!</v>
      </c>
      <c r="H36" s="148"/>
      <c r="I36" s="142"/>
      <c r="J36" s="142"/>
      <c r="K36" s="23"/>
      <c r="L36" s="23"/>
      <c r="M36" s="23"/>
      <c r="N36" s="23"/>
      <c r="O36" s="23"/>
      <c r="P36" s="155"/>
      <c r="Q36" s="1"/>
    </row>
    <row r="37" spans="2:17" ht="18" customHeight="1" x14ac:dyDescent="0.3">
      <c r="B37" s="1"/>
      <c r="C37" s="78"/>
      <c r="D37" s="31"/>
      <c r="E37" s="32"/>
      <c r="F37" s="25" t="e">
        <f>+E37/D37</f>
        <v>#DIV/0!</v>
      </c>
      <c r="G37" s="185" t="e">
        <f>F37/$H$34</f>
        <v>#DIV/0!</v>
      </c>
      <c r="H37" s="148"/>
      <c r="I37" s="142"/>
      <c r="J37" s="142"/>
      <c r="K37" s="23"/>
      <c r="L37" s="23"/>
      <c r="M37" s="23"/>
      <c r="N37" s="23"/>
      <c r="O37" s="23"/>
      <c r="P37" s="155"/>
      <c r="Q37" s="1"/>
    </row>
    <row r="38" spans="2:17" ht="18.649999999999999" customHeight="1" x14ac:dyDescent="0.3">
      <c r="B38" s="1"/>
      <c r="C38" s="79"/>
      <c r="D38" s="31"/>
      <c r="E38" s="32"/>
      <c r="F38" s="25" t="e">
        <f>+E38/D38</f>
        <v>#DIV/0!</v>
      </c>
      <c r="G38" s="185" t="e">
        <f>F38/$H$34</f>
        <v>#DIV/0!</v>
      </c>
      <c r="H38" s="156"/>
      <c r="I38" s="26"/>
      <c r="J38" s="26"/>
      <c r="K38" s="23"/>
      <c r="L38" s="23"/>
      <c r="M38" s="23"/>
      <c r="N38" s="23"/>
      <c r="O38" s="23"/>
      <c r="P38" s="155"/>
      <c r="Q38" s="1"/>
    </row>
    <row r="39" spans="2:17" ht="18.649999999999999" customHeight="1" x14ac:dyDescent="0.3">
      <c r="B39" s="1"/>
      <c r="C39" s="79"/>
      <c r="D39" s="31"/>
      <c r="E39" s="32"/>
      <c r="F39" s="25"/>
      <c r="G39" s="185"/>
      <c r="H39" s="156"/>
      <c r="I39" s="26"/>
      <c r="J39" s="26"/>
      <c r="K39" s="23"/>
      <c r="L39" s="23"/>
      <c r="M39" s="23"/>
      <c r="N39" s="23"/>
      <c r="O39" s="23"/>
      <c r="P39" s="155"/>
      <c r="Q39" s="1"/>
    </row>
    <row r="40" spans="2:17" x14ac:dyDescent="0.3">
      <c r="B40" s="1"/>
      <c r="C40" s="81"/>
      <c r="D40" s="80"/>
      <c r="E40" s="80"/>
      <c r="F40" s="80"/>
      <c r="G40" s="141"/>
      <c r="H40" s="156"/>
      <c r="I40" s="26"/>
      <c r="J40" s="26"/>
      <c r="K40" s="23"/>
      <c r="L40" s="23"/>
      <c r="M40" s="23"/>
      <c r="N40" s="23"/>
      <c r="O40" s="23"/>
      <c r="P40" s="155"/>
      <c r="Q40" s="1"/>
    </row>
    <row r="41" spans="2:17" x14ac:dyDescent="0.3">
      <c r="B41" s="1"/>
      <c r="C41" s="81"/>
      <c r="D41" s="80"/>
      <c r="E41" s="80"/>
      <c r="F41" s="80"/>
      <c r="G41" s="141"/>
      <c r="H41" s="157"/>
      <c r="I41" s="158"/>
      <c r="J41" s="158"/>
      <c r="K41" s="159"/>
      <c r="L41" s="159"/>
      <c r="M41" s="159"/>
      <c r="N41" s="159"/>
      <c r="O41" s="159"/>
      <c r="P41" s="160"/>
      <c r="Q41" s="1"/>
    </row>
    <row r="42" spans="2:17" ht="26.25" customHeight="1" x14ac:dyDescent="0.3">
      <c r="B42" s="1"/>
      <c r="C42" s="213" t="s">
        <v>45</v>
      </c>
      <c r="D42" s="213"/>
      <c r="E42" s="213"/>
      <c r="F42" s="213"/>
      <c r="G42" s="213"/>
      <c r="H42" s="223"/>
      <c r="I42" s="223"/>
      <c r="J42" s="223"/>
      <c r="K42" s="223"/>
      <c r="L42" s="223"/>
      <c r="M42" s="223"/>
      <c r="N42" s="223"/>
      <c r="O42" s="223"/>
      <c r="P42" s="223"/>
      <c r="Q42" s="1"/>
    </row>
    <row r="43" spans="2:17" ht="17.25" customHeight="1" x14ac:dyDescent="0.3">
      <c r="B43" s="1"/>
      <c r="C43" s="224" t="s">
        <v>162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1"/>
    </row>
    <row r="44" spans="2:17" ht="81.650000000000006" customHeight="1" x14ac:dyDescent="0.3">
      <c r="B44" s="1"/>
      <c r="C44" s="225" t="s">
        <v>46</v>
      </c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1"/>
    </row>
    <row r="45" spans="2:17" ht="17.25" customHeight="1" x14ac:dyDescent="0.3">
      <c r="B45" s="1"/>
      <c r="C45" s="213" t="s">
        <v>163</v>
      </c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1"/>
    </row>
    <row r="46" spans="2:17" ht="77.25" customHeight="1" x14ac:dyDescent="0.3">
      <c r="B46" s="1"/>
      <c r="C46" s="215" t="s">
        <v>46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1"/>
    </row>
    <row r="47" spans="2:17" ht="17.25" customHeight="1" x14ac:dyDescent="0.3">
      <c r="B47" s="1"/>
      <c r="C47" s="213" t="s">
        <v>164</v>
      </c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1"/>
    </row>
    <row r="48" spans="2:17" ht="75" customHeight="1" x14ac:dyDescent="0.3">
      <c r="B48" s="1"/>
      <c r="C48" s="215" t="s">
        <v>46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1"/>
    </row>
    <row r="49" spans="2:17" ht="26.25" customHeight="1" x14ac:dyDescent="0.3">
      <c r="B49" s="1"/>
      <c r="C49" s="213" t="s">
        <v>47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1"/>
    </row>
    <row r="50" spans="2:17" ht="24" customHeight="1" x14ac:dyDescent="0.3">
      <c r="B50" s="1"/>
      <c r="C50" s="213" t="s">
        <v>48</v>
      </c>
      <c r="D50" s="213"/>
      <c r="E50" s="213"/>
      <c r="F50" s="213"/>
      <c r="G50" s="213"/>
      <c r="H50" s="213" t="s">
        <v>49</v>
      </c>
      <c r="I50" s="213"/>
      <c r="J50" s="213"/>
      <c r="K50" s="213" t="s">
        <v>50</v>
      </c>
      <c r="L50" s="213"/>
      <c r="M50" s="213"/>
      <c r="N50" s="214" t="s">
        <v>51</v>
      </c>
      <c r="O50" s="214"/>
      <c r="P50" s="214"/>
      <c r="Q50" s="1"/>
    </row>
    <row r="51" spans="2:17" ht="53.25" customHeight="1" x14ac:dyDescent="0.3">
      <c r="B51" s="1"/>
      <c r="C51" s="209"/>
      <c r="D51" s="209"/>
      <c r="E51" s="209"/>
      <c r="F51" s="209"/>
      <c r="G51" s="209"/>
      <c r="H51" s="210"/>
      <c r="I51" s="210"/>
      <c r="J51" s="210"/>
      <c r="K51" s="211"/>
      <c r="L51" s="211"/>
      <c r="M51" s="211"/>
      <c r="N51" s="212"/>
      <c r="O51" s="212"/>
      <c r="P51" s="212"/>
      <c r="Q51" s="1"/>
    </row>
    <row r="52" spans="2:17" ht="48.75" customHeight="1" x14ac:dyDescent="0.3">
      <c r="B52" s="1"/>
      <c r="C52" s="209"/>
      <c r="D52" s="209"/>
      <c r="E52" s="209"/>
      <c r="F52" s="209"/>
      <c r="G52" s="209"/>
      <c r="H52" s="210"/>
      <c r="I52" s="210"/>
      <c r="J52" s="210"/>
      <c r="K52" s="211"/>
      <c r="L52" s="211"/>
      <c r="M52" s="211"/>
      <c r="N52" s="212"/>
      <c r="O52" s="212"/>
      <c r="P52" s="212"/>
      <c r="Q52" s="1"/>
    </row>
    <row r="53" spans="2:17" x14ac:dyDescent="0.3">
      <c r="B53" s="1"/>
      <c r="C53" s="26"/>
      <c r="D53" s="26"/>
      <c r="E53" s="26"/>
      <c r="F53" s="26"/>
      <c r="G53" s="26"/>
      <c r="H53" s="26"/>
      <c r="I53" s="26"/>
      <c r="J53" s="26"/>
      <c r="K53" s="23"/>
      <c r="L53" s="23"/>
      <c r="M53" s="23"/>
      <c r="N53" s="23"/>
      <c r="O53" s="23"/>
      <c r="P53" s="23"/>
      <c r="Q53" s="1"/>
    </row>
  </sheetData>
  <mergeCells count="59">
    <mergeCell ref="C1:D1"/>
    <mergeCell ref="N1:P1"/>
    <mergeCell ref="E1:M1"/>
    <mergeCell ref="C3:P3"/>
    <mergeCell ref="C4:D4"/>
    <mergeCell ref="E4:G4"/>
    <mergeCell ref="H4:J4"/>
    <mergeCell ref="K4:P4"/>
    <mergeCell ref="C5:F5"/>
    <mergeCell ref="G5:P5"/>
    <mergeCell ref="C6:F6"/>
    <mergeCell ref="G6:P6"/>
    <mergeCell ref="C7:F7"/>
    <mergeCell ref="G7:P7"/>
    <mergeCell ref="C8:F8"/>
    <mergeCell ref="G8:I8"/>
    <mergeCell ref="J8:L8"/>
    <mergeCell ref="M8:P8"/>
    <mergeCell ref="D9:F9"/>
    <mergeCell ref="H9:J9"/>
    <mergeCell ref="K9:L9"/>
    <mergeCell ref="M9:P9"/>
    <mergeCell ref="C47:P47"/>
    <mergeCell ref="C46:P46"/>
    <mergeCell ref="C15:P15"/>
    <mergeCell ref="C16:G16"/>
    <mergeCell ref="C10:F10"/>
    <mergeCell ref="G10:P10"/>
    <mergeCell ref="C11:P11"/>
    <mergeCell ref="C12:D12"/>
    <mergeCell ref="E12:I12"/>
    <mergeCell ref="J12:K12"/>
    <mergeCell ref="L12:P12"/>
    <mergeCell ref="N13:P13"/>
    <mergeCell ref="C14:P14"/>
    <mergeCell ref="C42:P42"/>
    <mergeCell ref="C43:P43"/>
    <mergeCell ref="C44:P44"/>
    <mergeCell ref="C13:D13"/>
    <mergeCell ref="E13:F13"/>
    <mergeCell ref="G13:H13"/>
    <mergeCell ref="I13:K13"/>
    <mergeCell ref="L13:M13"/>
    <mergeCell ref="C32:G32"/>
    <mergeCell ref="C52:G52"/>
    <mergeCell ref="H52:J52"/>
    <mergeCell ref="K52:M52"/>
    <mergeCell ref="N52:P52"/>
    <mergeCell ref="C49:P49"/>
    <mergeCell ref="C50:G50"/>
    <mergeCell ref="H50:J50"/>
    <mergeCell ref="K50:M50"/>
    <mergeCell ref="N50:P50"/>
    <mergeCell ref="C51:G51"/>
    <mergeCell ref="H51:J51"/>
    <mergeCell ref="K51:M51"/>
    <mergeCell ref="N51:P51"/>
    <mergeCell ref="C48:P48"/>
    <mergeCell ref="C45:P45"/>
  </mergeCells>
  <conditionalFormatting sqref="F18">
    <cfRule type="colorScale" priority="5">
      <colorScale>
        <cfvo type="percent" val="0"/>
        <cfvo type="percent" val="99"/>
        <cfvo type="percent" val="100"/>
        <color rgb="FFF8696B"/>
        <color rgb="FFFFEB84"/>
        <color rgb="FF63BE7B"/>
      </colorScale>
    </cfRule>
  </conditionalFormatting>
  <conditionalFormatting sqref="F19:F29">
    <cfRule type="colorScale" priority="4">
      <colorScale>
        <cfvo type="percent" val="0"/>
        <cfvo type="percent" val="99"/>
        <cfvo type="percent" val="100"/>
        <color rgb="FFF8696B"/>
        <color rgb="FFFFEB84"/>
        <color rgb="FF63BE7B"/>
      </colorScale>
    </cfRule>
  </conditionalFormatting>
  <conditionalFormatting sqref="F30">
    <cfRule type="colorScale" priority="2">
      <colorScale>
        <cfvo type="percent" val="0"/>
        <cfvo type="percent" val="99"/>
        <cfvo type="percent" val="100"/>
        <color rgb="FFF8696B"/>
        <color rgb="FFFFEB84"/>
        <color rgb="FF63BE7B"/>
      </colorScale>
    </cfRule>
  </conditionalFormatting>
  <conditionalFormatting sqref="F34:F39">
    <cfRule type="colorScale" priority="3">
      <colorScale>
        <cfvo type="percent" val="0"/>
        <cfvo type="percent" val="99"/>
        <cfvo type="percent" val="100"/>
        <color rgb="FFF8696B"/>
        <color rgb="FFFFEB84"/>
        <color rgb="FF63BE7B"/>
      </colorScale>
    </cfRule>
  </conditionalFormatting>
  <conditionalFormatting sqref="M9">
    <cfRule type="colorScale" priority="1">
      <colorScale>
        <cfvo type="percent" val="0"/>
        <cfvo type="percent" val="99"/>
        <cfvo type="percent" val="100"/>
        <color rgb="FFF8696B"/>
        <color rgb="FFFFEB84"/>
        <color rgb="FF63BE7B"/>
      </colorScale>
    </cfRule>
  </conditionalFormatting>
  <pageMargins left="0.70866141732283472" right="0.86614173228346458" top="0.9055118110236221" bottom="0.74803149606299213" header="0" footer="0"/>
  <pageSetup paperSize="9" scale="47" fitToHeight="0" orientation="portrait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E95C-EF37-41E6-8582-7F81B9FDF4C7}">
  <sheetPr>
    <tabColor theme="0"/>
  </sheetPr>
  <dimension ref="B1:W248"/>
  <sheetViews>
    <sheetView view="pageBreakPreview" zoomScaleNormal="100" zoomScaleSheetLayoutView="100" workbookViewId="0">
      <selection activeCell="E1" sqref="E1:M1"/>
    </sheetView>
  </sheetViews>
  <sheetFormatPr baseColWidth="10" defaultColWidth="10.81640625" defaultRowHeight="14.5" x14ac:dyDescent="0.35"/>
  <cols>
    <col min="1" max="1" width="2.81640625" style="8" customWidth="1"/>
    <col min="2" max="2" width="12.81640625" style="8" customWidth="1"/>
    <col min="3" max="7" width="9.26953125" style="8" customWidth="1"/>
    <col min="8" max="8" width="10.1796875" style="8" customWidth="1"/>
    <col min="9" max="14" width="9.26953125" style="8" customWidth="1"/>
    <col min="15" max="15" width="10.7265625" style="8" customWidth="1"/>
    <col min="16" max="16" width="9" style="8" customWidth="1"/>
    <col min="17" max="19" width="10.81640625" style="8"/>
    <col min="20" max="20" width="10.7265625" style="8" customWidth="1"/>
    <col min="21" max="16384" width="10.81640625" style="8"/>
  </cols>
  <sheetData>
    <row r="1" spans="2:19" ht="87" customHeight="1" x14ac:dyDescent="0.35">
      <c r="B1" s="253"/>
      <c r="C1" s="253"/>
      <c r="D1" s="253"/>
      <c r="E1" s="310" t="s">
        <v>165</v>
      </c>
      <c r="F1" s="310"/>
      <c r="G1" s="310"/>
      <c r="H1" s="310"/>
      <c r="I1" s="310"/>
      <c r="J1" s="310"/>
      <c r="K1" s="310"/>
      <c r="L1" s="310"/>
      <c r="M1" s="310"/>
      <c r="N1" s="232" t="s">
        <v>255</v>
      </c>
      <c r="O1" s="233"/>
      <c r="P1" s="233"/>
    </row>
    <row r="2" spans="2:19" ht="15" customHeight="1" x14ac:dyDescent="0.35">
      <c r="B2" s="123"/>
      <c r="C2" s="123"/>
      <c r="D2" s="123"/>
      <c r="E2" s="124"/>
      <c r="F2" s="124"/>
      <c r="G2" s="124"/>
      <c r="H2" s="124"/>
      <c r="I2" s="124"/>
      <c r="J2" s="124"/>
      <c r="K2" s="124"/>
      <c r="L2" s="124"/>
      <c r="M2" s="124"/>
      <c r="N2" s="126"/>
      <c r="O2" s="126"/>
      <c r="P2" s="126"/>
    </row>
    <row r="3" spans="2:19" ht="18" customHeight="1" x14ac:dyDescent="0.35">
      <c r="B3" s="309" t="s">
        <v>245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</row>
    <row r="4" spans="2:19" x14ac:dyDescent="0.35">
      <c r="B4" s="293" t="s">
        <v>191</v>
      </c>
      <c r="C4" s="293"/>
      <c r="D4" s="293"/>
      <c r="E4" s="325" t="s">
        <v>223</v>
      </c>
      <c r="F4" s="325"/>
      <c r="G4" s="325"/>
      <c r="H4" s="325"/>
      <c r="I4" s="325"/>
      <c r="J4" s="293" t="s">
        <v>225</v>
      </c>
      <c r="K4" s="293"/>
      <c r="L4" s="293"/>
      <c r="M4" s="325"/>
      <c r="N4" s="325"/>
      <c r="O4" s="325"/>
      <c r="P4" s="325"/>
    </row>
    <row r="5" spans="2:19" x14ac:dyDescent="0.35">
      <c r="B5" s="293" t="s">
        <v>246</v>
      </c>
      <c r="C5" s="293"/>
      <c r="D5" s="293"/>
      <c r="E5" s="293"/>
      <c r="F5" s="293"/>
      <c r="G5" s="293"/>
      <c r="H5" s="293"/>
      <c r="I5" s="293"/>
      <c r="J5" s="293"/>
      <c r="K5" s="293"/>
      <c r="L5" s="327" t="s">
        <v>227</v>
      </c>
      <c r="M5" s="327"/>
      <c r="N5" s="327"/>
      <c r="O5" s="327"/>
      <c r="P5" s="327"/>
    </row>
    <row r="6" spans="2:19" ht="22" customHeight="1" x14ac:dyDescent="0.35">
      <c r="B6" s="316" t="s">
        <v>157</v>
      </c>
      <c r="C6" s="316"/>
      <c r="D6" s="316"/>
      <c r="E6" s="316"/>
      <c r="F6" s="316"/>
      <c r="G6" s="316"/>
      <c r="H6" s="316"/>
      <c r="I6" s="316"/>
      <c r="J6" s="316"/>
      <c r="K6" s="316"/>
      <c r="L6" s="328" t="s">
        <v>91</v>
      </c>
      <c r="M6" s="328"/>
      <c r="N6" s="328"/>
      <c r="O6" s="328"/>
      <c r="P6" s="328"/>
    </row>
    <row r="7" spans="2:19" ht="14.5" customHeight="1" x14ac:dyDescent="0.35">
      <c r="B7" s="301" t="s">
        <v>247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2:19" ht="33.75" customHeight="1" x14ac:dyDescent="0.35">
      <c r="B8" s="316" t="s">
        <v>158</v>
      </c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</row>
    <row r="9" spans="2:19" ht="14.5" customHeight="1" x14ac:dyDescent="0.35">
      <c r="B9" s="293" t="s">
        <v>228</v>
      </c>
      <c r="C9" s="293"/>
      <c r="D9" s="293"/>
      <c r="E9" s="293"/>
      <c r="F9" s="293"/>
      <c r="G9" s="293"/>
      <c r="H9" s="293"/>
      <c r="I9" s="293"/>
      <c r="J9" s="293"/>
      <c r="K9" s="293"/>
      <c r="L9" s="301" t="s">
        <v>248</v>
      </c>
      <c r="M9" s="301"/>
      <c r="N9" s="301"/>
      <c r="O9" s="301"/>
      <c r="P9" s="301"/>
    </row>
    <row r="10" spans="2:19" ht="15" customHeight="1" x14ac:dyDescent="0.35">
      <c r="B10" s="326"/>
      <c r="C10" s="316"/>
      <c r="D10" s="316"/>
      <c r="E10" s="316"/>
      <c r="F10" s="316"/>
      <c r="G10" s="316"/>
      <c r="H10" s="316"/>
      <c r="I10" s="316"/>
      <c r="J10" s="316"/>
      <c r="K10" s="316"/>
      <c r="L10" s="326"/>
      <c r="M10" s="326"/>
      <c r="N10" s="326"/>
      <c r="O10" s="326"/>
      <c r="P10" s="326"/>
    </row>
    <row r="11" spans="2:19" x14ac:dyDescent="0.35">
      <c r="B11" s="293" t="s">
        <v>230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</row>
    <row r="12" spans="2:19" ht="48" customHeight="1" x14ac:dyDescent="0.35">
      <c r="B12" s="316" t="s">
        <v>189</v>
      </c>
      <c r="C12" s="316"/>
      <c r="D12" s="316"/>
      <c r="E12" s="316"/>
      <c r="F12" s="316"/>
      <c r="G12" s="316"/>
      <c r="H12" s="316" t="s">
        <v>108</v>
      </c>
      <c r="I12" s="316"/>
      <c r="J12" s="316"/>
      <c r="K12" s="316"/>
      <c r="L12" s="316"/>
      <c r="M12" s="316"/>
      <c r="N12" s="316"/>
      <c r="O12" s="316"/>
      <c r="P12" s="316"/>
    </row>
    <row r="13" spans="2:19" x14ac:dyDescent="0.35">
      <c r="B13" s="293" t="s">
        <v>249</v>
      </c>
      <c r="C13" s="293"/>
      <c r="D13" s="293"/>
      <c r="E13" s="293"/>
      <c r="F13" s="293"/>
      <c r="G13" s="293"/>
      <c r="H13" s="293" t="s">
        <v>250</v>
      </c>
      <c r="I13" s="293"/>
      <c r="J13" s="293"/>
      <c r="K13" s="293"/>
      <c r="L13" s="293"/>
      <c r="M13" s="293"/>
      <c r="N13" s="293"/>
      <c r="O13" s="293"/>
      <c r="P13" s="293"/>
    </row>
    <row r="14" spans="2:19" ht="48" customHeight="1" x14ac:dyDescent="0.35">
      <c r="B14" s="316" t="s">
        <v>159</v>
      </c>
      <c r="C14" s="316"/>
      <c r="D14" s="316"/>
      <c r="E14" s="316"/>
      <c r="F14" s="316"/>
      <c r="G14" s="316"/>
      <c r="H14" s="316" t="s">
        <v>160</v>
      </c>
      <c r="I14" s="316"/>
      <c r="J14" s="316"/>
      <c r="K14" s="316"/>
      <c r="L14" s="316"/>
      <c r="M14" s="316"/>
      <c r="N14" s="316"/>
      <c r="O14" s="316"/>
      <c r="P14" s="316"/>
    </row>
    <row r="15" spans="2:19" x14ac:dyDescent="0.35">
      <c r="B15" s="293" t="s">
        <v>233</v>
      </c>
      <c r="C15" s="293"/>
      <c r="D15" s="293"/>
      <c r="E15" s="293"/>
      <c r="F15" s="293"/>
      <c r="G15" s="293"/>
      <c r="H15" s="293" t="s">
        <v>234</v>
      </c>
      <c r="I15" s="293"/>
      <c r="J15" s="293"/>
      <c r="K15" s="293"/>
      <c r="L15" s="293"/>
      <c r="M15" s="293"/>
      <c r="N15" s="293"/>
      <c r="O15" s="293"/>
      <c r="P15" s="293"/>
      <c r="Q15" s="308"/>
      <c r="R15" s="308"/>
      <c r="S15" s="308"/>
    </row>
    <row r="16" spans="2:19" ht="21" customHeight="1" x14ac:dyDescent="0.35">
      <c r="B16" s="326" t="s">
        <v>80</v>
      </c>
      <c r="C16" s="316"/>
      <c r="D16" s="316"/>
      <c r="E16" s="316"/>
      <c r="F16" s="316"/>
      <c r="G16" s="316"/>
      <c r="H16" s="326" t="s">
        <v>111</v>
      </c>
      <c r="I16" s="326"/>
      <c r="J16" s="326"/>
      <c r="K16" s="326"/>
      <c r="L16" s="326"/>
      <c r="M16" s="326"/>
      <c r="N16" s="326"/>
      <c r="O16" s="326"/>
      <c r="P16" s="326"/>
    </row>
    <row r="17" spans="2:16" ht="21" customHeight="1" x14ac:dyDescent="0.35">
      <c r="B17" s="293" t="s">
        <v>235</v>
      </c>
      <c r="C17" s="293"/>
      <c r="D17" s="293"/>
      <c r="E17" s="293"/>
      <c r="F17" s="293"/>
      <c r="G17" s="293"/>
      <c r="H17" s="293" t="s">
        <v>236</v>
      </c>
      <c r="I17" s="293"/>
      <c r="J17" s="293"/>
      <c r="K17" s="293"/>
      <c r="L17" s="293"/>
      <c r="M17" s="293"/>
      <c r="N17" s="293"/>
      <c r="O17" s="293"/>
      <c r="P17" s="293"/>
    </row>
    <row r="18" spans="2:16" ht="18" customHeight="1" x14ac:dyDescent="0.35">
      <c r="B18" s="325" t="s">
        <v>155</v>
      </c>
      <c r="C18" s="325"/>
      <c r="D18" s="325"/>
      <c r="E18" s="325"/>
      <c r="F18" s="325"/>
      <c r="G18" s="325"/>
      <c r="H18" s="322" t="s">
        <v>156</v>
      </c>
      <c r="I18" s="323"/>
      <c r="J18" s="323"/>
      <c r="K18" s="323"/>
      <c r="L18" s="323"/>
      <c r="M18" s="323"/>
      <c r="N18" s="323"/>
      <c r="O18" s="323"/>
      <c r="P18" s="324"/>
    </row>
    <row r="19" spans="2:16" x14ac:dyDescent="0.35">
      <c r="B19" s="293" t="s">
        <v>251</v>
      </c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</row>
    <row r="20" spans="2:16" ht="50.25" customHeight="1" x14ac:dyDescent="0.35">
      <c r="B20" s="321" t="s">
        <v>188</v>
      </c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</row>
    <row r="21" spans="2:16" x14ac:dyDescent="0.35">
      <c r="B21" s="293" t="s">
        <v>238</v>
      </c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</row>
    <row r="22" spans="2:16" ht="50.25" customHeight="1" x14ac:dyDescent="0.35">
      <c r="B22" s="321" t="s">
        <v>197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</row>
    <row r="23" spans="2:16" x14ac:dyDescent="0.35">
      <c r="B23" s="293" t="s">
        <v>239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</row>
    <row r="24" spans="2:16" ht="24" customHeight="1" x14ac:dyDescent="0.35">
      <c r="B24" s="127"/>
      <c r="C24" s="117" t="s">
        <v>186</v>
      </c>
      <c r="D24" s="117" t="s">
        <v>186</v>
      </c>
      <c r="E24" s="117" t="s">
        <v>186</v>
      </c>
      <c r="F24" s="117" t="s">
        <v>186</v>
      </c>
      <c r="G24" s="117" t="s">
        <v>186</v>
      </c>
      <c r="H24" s="117" t="s">
        <v>186</v>
      </c>
      <c r="I24" s="117" t="s">
        <v>186</v>
      </c>
      <c r="J24" s="117" t="s">
        <v>186</v>
      </c>
      <c r="K24" s="117" t="s">
        <v>186</v>
      </c>
      <c r="L24" s="117" t="s">
        <v>186</v>
      </c>
      <c r="M24" s="117" t="s">
        <v>186</v>
      </c>
      <c r="N24" s="117" t="s">
        <v>186</v>
      </c>
      <c r="O24" s="117" t="s">
        <v>186</v>
      </c>
      <c r="P24" s="117" t="s">
        <v>186</v>
      </c>
    </row>
    <row r="25" spans="2:16" ht="24" customHeight="1" x14ac:dyDescent="0.35">
      <c r="B25" s="61" t="s">
        <v>116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  <c r="N25" s="128">
        <v>0</v>
      </c>
      <c r="O25" s="128">
        <v>0</v>
      </c>
      <c r="P25" s="128">
        <v>0</v>
      </c>
    </row>
    <row r="26" spans="2:16" ht="27" customHeight="1" x14ac:dyDescent="0.35">
      <c r="B26" s="61" t="s">
        <v>117</v>
      </c>
      <c r="C26" s="128">
        <v>2500</v>
      </c>
      <c r="D26" s="128">
        <v>2500</v>
      </c>
      <c r="E26" s="128">
        <v>2500</v>
      </c>
      <c r="F26" s="128">
        <v>2500</v>
      </c>
      <c r="G26" s="128">
        <v>2500</v>
      </c>
      <c r="H26" s="128">
        <v>2500</v>
      </c>
      <c r="I26" s="128">
        <v>2500</v>
      </c>
      <c r="J26" s="128">
        <v>2500</v>
      </c>
      <c r="K26" s="128">
        <v>2500</v>
      </c>
      <c r="L26" s="128">
        <v>2500</v>
      </c>
      <c r="M26" s="128">
        <v>2500</v>
      </c>
      <c r="N26" s="128">
        <v>2500</v>
      </c>
      <c r="O26" s="128">
        <v>2500</v>
      </c>
      <c r="P26" s="128">
        <v>2500</v>
      </c>
    </row>
    <row r="27" spans="2:16" ht="32.25" customHeight="1" x14ac:dyDescent="0.35">
      <c r="B27" s="129" t="s">
        <v>118</v>
      </c>
      <c r="C27" s="128">
        <v>5000</v>
      </c>
      <c r="D27" s="128">
        <v>5000</v>
      </c>
      <c r="E27" s="128">
        <v>5000</v>
      </c>
      <c r="F27" s="128">
        <v>5000</v>
      </c>
      <c r="G27" s="128">
        <v>5000</v>
      </c>
      <c r="H27" s="128">
        <v>5000</v>
      </c>
      <c r="I27" s="128">
        <v>5000</v>
      </c>
      <c r="J27" s="128">
        <v>5000</v>
      </c>
      <c r="K27" s="128">
        <v>5000</v>
      </c>
      <c r="L27" s="128">
        <v>5000</v>
      </c>
      <c r="M27" s="128">
        <v>5000</v>
      </c>
      <c r="N27" s="128">
        <v>5000</v>
      </c>
      <c r="O27" s="128">
        <v>5000</v>
      </c>
      <c r="P27" s="128">
        <v>5000</v>
      </c>
    </row>
    <row r="28" spans="2:16" ht="24" customHeight="1" x14ac:dyDescent="0.35">
      <c r="B28" s="61" t="s">
        <v>119</v>
      </c>
      <c r="C28" s="130" t="s">
        <v>190</v>
      </c>
      <c r="D28" s="130" t="s">
        <v>190</v>
      </c>
      <c r="E28" s="130" t="s">
        <v>190</v>
      </c>
      <c r="F28" s="130" t="s">
        <v>190</v>
      </c>
      <c r="G28" s="130" t="s">
        <v>190</v>
      </c>
      <c r="H28" s="130" t="s">
        <v>190</v>
      </c>
      <c r="I28" s="130" t="s">
        <v>190</v>
      </c>
      <c r="J28" s="130" t="s">
        <v>190</v>
      </c>
      <c r="K28" s="130" t="s">
        <v>190</v>
      </c>
      <c r="L28" s="130" t="s">
        <v>190</v>
      </c>
      <c r="M28" s="130" t="s">
        <v>190</v>
      </c>
      <c r="N28" s="130" t="s">
        <v>190</v>
      </c>
      <c r="O28" s="130" t="s">
        <v>190</v>
      </c>
      <c r="P28" s="130" t="s">
        <v>190</v>
      </c>
    </row>
    <row r="29" spans="2:16" x14ac:dyDescent="0.35">
      <c r="B29" s="118"/>
      <c r="C29" s="119"/>
      <c r="D29" s="119"/>
      <c r="E29" s="119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7"/>
    </row>
    <row r="30" spans="2:16" x14ac:dyDescent="0.35"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1"/>
    </row>
    <row r="31" spans="2:16" x14ac:dyDescent="0.35">
      <c r="B31" s="293" t="s">
        <v>239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</row>
    <row r="32" spans="2:16" x14ac:dyDescent="0.35">
      <c r="B32" s="320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</row>
    <row r="33" spans="2:16" x14ac:dyDescent="0.35"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</row>
    <row r="34" spans="2:16" x14ac:dyDescent="0.35"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</row>
    <row r="35" spans="2:16" x14ac:dyDescent="0.35"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</row>
    <row r="36" spans="2:16" x14ac:dyDescent="0.35"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</row>
    <row r="37" spans="2:16" x14ac:dyDescent="0.35"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</row>
    <row r="38" spans="2:16" x14ac:dyDescent="0.35"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</row>
    <row r="39" spans="2:16" x14ac:dyDescent="0.35">
      <c r="B39" s="320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</row>
    <row r="40" spans="2:16" x14ac:dyDescent="0.35"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</row>
    <row r="41" spans="2:16" x14ac:dyDescent="0.35">
      <c r="B41" s="32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</row>
    <row r="42" spans="2:16" x14ac:dyDescent="0.35"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</row>
    <row r="43" spans="2:16" x14ac:dyDescent="0.35"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</row>
    <row r="44" spans="2:16" x14ac:dyDescent="0.35"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</row>
    <row r="45" spans="2:16" x14ac:dyDescent="0.35"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</row>
    <row r="46" spans="2:16" x14ac:dyDescent="0.35"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</row>
    <row r="47" spans="2:16" x14ac:dyDescent="0.35"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</row>
    <row r="48" spans="2:16" x14ac:dyDescent="0.35"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</row>
    <row r="49" spans="2:23" x14ac:dyDescent="0.35"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</row>
    <row r="50" spans="2:23" x14ac:dyDescent="0.35"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</row>
    <row r="51" spans="2:23" x14ac:dyDescent="0.35"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</row>
    <row r="52" spans="2:23" x14ac:dyDescent="0.35">
      <c r="B52" s="293" t="s">
        <v>45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R52" s="9"/>
      <c r="S52" s="9" t="str">
        <f t="shared" ref="S52:W52" si="0">UPPER(C55)</f>
        <v/>
      </c>
      <c r="T52" s="9" t="str">
        <f t="shared" si="0"/>
        <v/>
      </c>
      <c r="U52" s="9" t="str">
        <f t="shared" si="0"/>
        <v/>
      </c>
      <c r="V52" s="9" t="str">
        <f t="shared" si="0"/>
        <v/>
      </c>
      <c r="W52" s="9" t="str">
        <f t="shared" si="0"/>
        <v/>
      </c>
    </row>
    <row r="53" spans="2:23" ht="51.75" customHeight="1" x14ac:dyDescent="0.35"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R53" s="9"/>
      <c r="S53" s="9" t="str">
        <f t="shared" ref="S53:W58" si="1">UPPER(C53)</f>
        <v/>
      </c>
      <c r="T53" s="9" t="str">
        <f t="shared" si="1"/>
        <v/>
      </c>
      <c r="U53" s="9" t="str">
        <f t="shared" si="1"/>
        <v/>
      </c>
      <c r="V53" s="9" t="str">
        <f t="shared" si="1"/>
        <v/>
      </c>
      <c r="W53" s="9" t="str">
        <f t="shared" si="1"/>
        <v/>
      </c>
    </row>
    <row r="54" spans="2:23" s="2" customFormat="1" ht="26.25" customHeight="1" x14ac:dyDescent="0.35">
      <c r="B54" s="293" t="s">
        <v>240</v>
      </c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1"/>
      <c r="R54" s="9"/>
      <c r="S54" s="9"/>
      <c r="T54" s="9"/>
      <c r="U54" s="9" t="str">
        <f t="shared" si="1"/>
        <v/>
      </c>
      <c r="V54" s="9" t="str">
        <f t="shared" si="1"/>
        <v/>
      </c>
      <c r="W54" s="9" t="str">
        <f t="shared" si="1"/>
        <v/>
      </c>
    </row>
    <row r="55" spans="2:23" s="2" customFormat="1" ht="24" customHeight="1" x14ac:dyDescent="0.35">
      <c r="B55" s="293" t="s">
        <v>48</v>
      </c>
      <c r="C55" s="293"/>
      <c r="D55" s="293"/>
      <c r="E55" s="293"/>
      <c r="F55" s="293"/>
      <c r="G55" s="293"/>
      <c r="H55" s="293" t="s">
        <v>49</v>
      </c>
      <c r="I55" s="293"/>
      <c r="J55" s="293"/>
      <c r="K55" s="293" t="s">
        <v>241</v>
      </c>
      <c r="L55" s="293"/>
      <c r="M55" s="293"/>
      <c r="N55" s="311" t="s">
        <v>242</v>
      </c>
      <c r="O55" s="311"/>
      <c r="P55" s="311"/>
      <c r="Q55" s="1"/>
      <c r="R55" s="9"/>
      <c r="S55" s="9"/>
      <c r="T55" s="9"/>
      <c r="U55" s="9" t="str">
        <f t="shared" si="1"/>
        <v/>
      </c>
      <c r="V55" s="9" t="str">
        <f t="shared" si="1"/>
        <v/>
      </c>
      <c r="W55" s="9" t="str">
        <f t="shared" si="1"/>
        <v/>
      </c>
    </row>
    <row r="56" spans="2:23" s="2" customFormat="1" ht="42.75" customHeight="1" x14ac:dyDescent="0.35">
      <c r="B56" s="315"/>
      <c r="C56" s="315"/>
      <c r="D56" s="315"/>
      <c r="E56" s="315"/>
      <c r="F56" s="315"/>
      <c r="G56" s="315"/>
      <c r="H56" s="316"/>
      <c r="I56" s="316"/>
      <c r="J56" s="316"/>
      <c r="K56" s="317"/>
      <c r="L56" s="317"/>
      <c r="M56" s="317"/>
      <c r="N56" s="319"/>
      <c r="O56" s="319"/>
      <c r="P56" s="319"/>
      <c r="Q56" s="1"/>
      <c r="R56" s="9"/>
      <c r="S56" s="9"/>
      <c r="T56" s="9"/>
      <c r="U56" s="9" t="str">
        <f t="shared" si="1"/>
        <v/>
      </c>
      <c r="V56" s="9" t="str">
        <f t="shared" si="1"/>
        <v/>
      </c>
      <c r="W56" s="9" t="str">
        <f t="shared" si="1"/>
        <v/>
      </c>
    </row>
    <row r="57" spans="2:23" s="2" customFormat="1" ht="32.25" customHeight="1" x14ac:dyDescent="0.35">
      <c r="B57" s="315"/>
      <c r="C57" s="315"/>
      <c r="D57" s="315"/>
      <c r="E57" s="315"/>
      <c r="F57" s="315"/>
      <c r="G57" s="315"/>
      <c r="H57" s="316"/>
      <c r="I57" s="316"/>
      <c r="J57" s="316"/>
      <c r="K57" s="317"/>
      <c r="L57" s="317"/>
      <c r="M57" s="317"/>
      <c r="N57" s="319"/>
      <c r="O57" s="319"/>
      <c r="P57" s="319"/>
      <c r="Q57" s="1"/>
      <c r="R57" s="9" t="str">
        <f t="shared" ref="R57:R58" si="2">UPPER(B57)</f>
        <v/>
      </c>
      <c r="S57" s="9" t="str">
        <f t="shared" si="1"/>
        <v/>
      </c>
      <c r="T57" s="9" t="str">
        <f t="shared" si="1"/>
        <v/>
      </c>
      <c r="U57" s="9" t="str">
        <f t="shared" si="1"/>
        <v/>
      </c>
      <c r="V57" s="9" t="str">
        <f t="shared" si="1"/>
        <v/>
      </c>
      <c r="W57" s="9" t="str">
        <f t="shared" si="1"/>
        <v/>
      </c>
    </row>
    <row r="58" spans="2:23" s="2" customFormat="1" ht="48.75" customHeight="1" x14ac:dyDescent="0.35">
      <c r="B58" s="315"/>
      <c r="C58" s="315"/>
      <c r="D58" s="315"/>
      <c r="E58" s="315"/>
      <c r="F58" s="315"/>
      <c r="G58" s="315"/>
      <c r="H58" s="316"/>
      <c r="I58" s="316"/>
      <c r="J58" s="316"/>
      <c r="K58" s="317"/>
      <c r="L58" s="317"/>
      <c r="M58" s="317"/>
      <c r="N58" s="318"/>
      <c r="O58" s="318"/>
      <c r="P58" s="318"/>
      <c r="Q58" s="1"/>
      <c r="R58" s="9" t="str">
        <f t="shared" si="2"/>
        <v/>
      </c>
      <c r="S58" s="9" t="str">
        <f t="shared" si="1"/>
        <v/>
      </c>
      <c r="T58" s="9" t="str">
        <f t="shared" si="1"/>
        <v/>
      </c>
      <c r="U58" s="9" t="str">
        <f t="shared" si="1"/>
        <v/>
      </c>
      <c r="V58" s="9" t="str">
        <f t="shared" si="1"/>
        <v/>
      </c>
      <c r="W58" s="9" t="str">
        <f t="shared" si="1"/>
        <v/>
      </c>
    </row>
    <row r="59" spans="2:23" x14ac:dyDescent="0.35"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4"/>
    </row>
    <row r="198" spans="20:20" x14ac:dyDescent="0.35">
      <c r="T198" s="8" t="s">
        <v>120</v>
      </c>
    </row>
    <row r="199" spans="20:20" x14ac:dyDescent="0.35">
      <c r="T199" s="8" t="s">
        <v>121</v>
      </c>
    </row>
    <row r="200" spans="20:20" x14ac:dyDescent="0.35">
      <c r="T200" s="8" t="s">
        <v>122</v>
      </c>
    </row>
    <row r="201" spans="20:20" x14ac:dyDescent="0.35">
      <c r="T201" s="8" t="s">
        <v>123</v>
      </c>
    </row>
    <row r="202" spans="20:20" x14ac:dyDescent="0.35">
      <c r="T202" s="8" t="s">
        <v>124</v>
      </c>
    </row>
    <row r="203" spans="20:20" x14ac:dyDescent="0.35">
      <c r="T203" s="8" t="s">
        <v>125</v>
      </c>
    </row>
    <row r="204" spans="20:20" x14ac:dyDescent="0.35">
      <c r="T204" s="8" t="s">
        <v>126</v>
      </c>
    </row>
    <row r="205" spans="20:20" x14ac:dyDescent="0.35">
      <c r="T205" s="8" t="s">
        <v>127</v>
      </c>
    </row>
    <row r="206" spans="20:20" x14ac:dyDescent="0.35">
      <c r="T206" s="8" t="s">
        <v>128</v>
      </c>
    </row>
    <row r="207" spans="20:20" x14ac:dyDescent="0.35">
      <c r="T207" s="8" t="s">
        <v>129</v>
      </c>
    </row>
    <row r="208" spans="20:20" ht="15.5" x14ac:dyDescent="0.35">
      <c r="T208" s="15" t="s">
        <v>243</v>
      </c>
    </row>
    <row r="209" spans="20:20" ht="15.5" x14ac:dyDescent="0.35">
      <c r="T209" s="15" t="s">
        <v>130</v>
      </c>
    </row>
    <row r="210" spans="20:20" ht="15.5" x14ac:dyDescent="0.35">
      <c r="T210" s="15" t="s">
        <v>131</v>
      </c>
    </row>
    <row r="211" spans="20:20" ht="15.5" x14ac:dyDescent="0.35">
      <c r="T211" s="15" t="s">
        <v>244</v>
      </c>
    </row>
    <row r="212" spans="20:20" ht="15.5" x14ac:dyDescent="0.35">
      <c r="T212" s="15" t="s">
        <v>132</v>
      </c>
    </row>
    <row r="213" spans="20:20" ht="15.5" x14ac:dyDescent="0.35">
      <c r="T213" s="15" t="s">
        <v>133</v>
      </c>
    </row>
    <row r="214" spans="20:20" ht="15.5" x14ac:dyDescent="0.35">
      <c r="T214" s="15" t="s">
        <v>134</v>
      </c>
    </row>
    <row r="215" spans="20:20" ht="15.5" x14ac:dyDescent="0.35">
      <c r="T215" s="15" t="s">
        <v>135</v>
      </c>
    </row>
    <row r="216" spans="20:20" ht="15.5" x14ac:dyDescent="0.35">
      <c r="T216" s="15" t="s">
        <v>136</v>
      </c>
    </row>
    <row r="217" spans="20:20" ht="15.5" x14ac:dyDescent="0.35">
      <c r="T217" s="15" t="s">
        <v>137</v>
      </c>
    </row>
    <row r="218" spans="20:20" ht="15.5" x14ac:dyDescent="0.35">
      <c r="T218" s="15"/>
    </row>
    <row r="219" spans="20:20" ht="15.5" x14ac:dyDescent="0.35">
      <c r="T219" s="15"/>
    </row>
    <row r="220" spans="20:20" ht="15.5" x14ac:dyDescent="0.35">
      <c r="T220" s="15"/>
    </row>
    <row r="221" spans="20:20" ht="15.5" x14ac:dyDescent="0.35">
      <c r="T221" s="15" t="s">
        <v>138</v>
      </c>
    </row>
    <row r="222" spans="20:20" ht="15.5" x14ac:dyDescent="0.35">
      <c r="T222" s="15" t="s">
        <v>139</v>
      </c>
    </row>
    <row r="223" spans="20:20" ht="15.5" x14ac:dyDescent="0.35">
      <c r="T223" s="15" t="s">
        <v>140</v>
      </c>
    </row>
    <row r="224" spans="20:20" ht="15.5" x14ac:dyDescent="0.35">
      <c r="T224" s="15" t="s">
        <v>141</v>
      </c>
    </row>
    <row r="225" spans="20:20" ht="15.5" x14ac:dyDescent="0.35">
      <c r="T225" s="15" t="s">
        <v>142</v>
      </c>
    </row>
    <row r="226" spans="20:20" ht="15.5" x14ac:dyDescent="0.35">
      <c r="T226" s="15" t="s">
        <v>143</v>
      </c>
    </row>
    <row r="227" spans="20:20" ht="15.5" x14ac:dyDescent="0.35">
      <c r="T227" s="15" t="s">
        <v>144</v>
      </c>
    </row>
    <row r="229" spans="20:20" x14ac:dyDescent="0.35">
      <c r="T229" s="8" t="s">
        <v>145</v>
      </c>
    </row>
    <row r="230" spans="20:20" x14ac:dyDescent="0.35">
      <c r="T230" s="8" t="s">
        <v>146</v>
      </c>
    </row>
    <row r="231" spans="20:20" ht="15.5" x14ac:dyDescent="0.35">
      <c r="T231" s="15" t="s">
        <v>147</v>
      </c>
    </row>
    <row r="232" spans="20:20" ht="15.5" x14ac:dyDescent="0.35">
      <c r="T232" s="15"/>
    </row>
    <row r="233" spans="20:20" ht="15.5" x14ac:dyDescent="0.35">
      <c r="T233" s="15" t="s">
        <v>54</v>
      </c>
    </row>
    <row r="234" spans="20:20" ht="15.5" x14ac:dyDescent="0.35">
      <c r="T234" s="15" t="s">
        <v>148</v>
      </c>
    </row>
    <row r="235" spans="20:20" ht="15.5" x14ac:dyDescent="0.35">
      <c r="T235" s="15" t="s">
        <v>149</v>
      </c>
    </row>
    <row r="236" spans="20:20" ht="15.5" x14ac:dyDescent="0.35">
      <c r="T236" s="15" t="s">
        <v>80</v>
      </c>
    </row>
    <row r="237" spans="20:20" ht="15.5" x14ac:dyDescent="0.35">
      <c r="T237" s="15"/>
    </row>
    <row r="238" spans="20:20" x14ac:dyDescent="0.35">
      <c r="T238" s="8" t="s">
        <v>150</v>
      </c>
    </row>
    <row r="239" spans="20:20" ht="15.5" x14ac:dyDescent="0.35">
      <c r="T239" s="15" t="s">
        <v>151</v>
      </c>
    </row>
    <row r="240" spans="20:20" ht="15.5" x14ac:dyDescent="0.35">
      <c r="T240" s="15" t="s">
        <v>152</v>
      </c>
    </row>
    <row r="241" spans="20:20" ht="15.5" x14ac:dyDescent="0.35">
      <c r="T241" s="15" t="s">
        <v>153</v>
      </c>
    </row>
    <row r="243" spans="20:20" ht="15.5" x14ac:dyDescent="0.35">
      <c r="T243" s="15" t="s">
        <v>154</v>
      </c>
    </row>
    <row r="244" spans="20:20" ht="15.5" x14ac:dyDescent="0.35">
      <c r="T244" s="15" t="s">
        <v>155</v>
      </c>
    </row>
    <row r="245" spans="20:20" ht="15.5" x14ac:dyDescent="0.35">
      <c r="T245" s="15" t="s">
        <v>112</v>
      </c>
    </row>
    <row r="246" spans="20:20" ht="15.5" x14ac:dyDescent="0.35">
      <c r="T246" s="15"/>
    </row>
    <row r="247" spans="20:20" x14ac:dyDescent="0.35">
      <c r="T247" s="8" t="s">
        <v>113</v>
      </c>
    </row>
    <row r="248" spans="20:20" ht="15.5" x14ac:dyDescent="0.35">
      <c r="T248" s="15" t="s">
        <v>156</v>
      </c>
    </row>
  </sheetData>
  <mergeCells count="60">
    <mergeCell ref="B17:G17"/>
    <mergeCell ref="H17:P17"/>
    <mergeCell ref="Q15:S15"/>
    <mergeCell ref="B16:G16"/>
    <mergeCell ref="B10:K10"/>
    <mergeCell ref="B12:G12"/>
    <mergeCell ref="B13:G13"/>
    <mergeCell ref="L10:P10"/>
    <mergeCell ref="B11:P11"/>
    <mergeCell ref="H12:P12"/>
    <mergeCell ref="H13:P13"/>
    <mergeCell ref="B14:G14"/>
    <mergeCell ref="B15:G15"/>
    <mergeCell ref="H14:P14"/>
    <mergeCell ref="H15:P15"/>
    <mergeCell ref="H16:P16"/>
    <mergeCell ref="B5:K5"/>
    <mergeCell ref="L5:P5"/>
    <mergeCell ref="B6:K6"/>
    <mergeCell ref="B9:K9"/>
    <mergeCell ref="L6:P6"/>
    <mergeCell ref="B7:P7"/>
    <mergeCell ref="B8:P8"/>
    <mergeCell ref="L9:P9"/>
    <mergeCell ref="N1:P1"/>
    <mergeCell ref="B1:D1"/>
    <mergeCell ref="E1:M1"/>
    <mergeCell ref="B3:P3"/>
    <mergeCell ref="B4:D4"/>
    <mergeCell ref="E4:I4"/>
    <mergeCell ref="J4:L4"/>
    <mergeCell ref="M4:P4"/>
    <mergeCell ref="B52:P52"/>
    <mergeCell ref="B53:P53"/>
    <mergeCell ref="B54:P54"/>
    <mergeCell ref="B55:G55"/>
    <mergeCell ref="H55:J55"/>
    <mergeCell ref="K55:M55"/>
    <mergeCell ref="N55:P55"/>
    <mergeCell ref="B23:P23"/>
    <mergeCell ref="B31:P31"/>
    <mergeCell ref="B32:P51"/>
    <mergeCell ref="B22:P22"/>
    <mergeCell ref="H18:P18"/>
    <mergeCell ref="B18:G18"/>
    <mergeCell ref="B19:P19"/>
    <mergeCell ref="B20:P20"/>
    <mergeCell ref="B21:P21"/>
    <mergeCell ref="B58:G58"/>
    <mergeCell ref="H58:J58"/>
    <mergeCell ref="K58:M58"/>
    <mergeCell ref="N58:P58"/>
    <mergeCell ref="B56:G56"/>
    <mergeCell ref="H56:J56"/>
    <mergeCell ref="K56:M56"/>
    <mergeCell ref="N56:P56"/>
    <mergeCell ref="B57:G57"/>
    <mergeCell ref="H57:J57"/>
    <mergeCell ref="K57:M57"/>
    <mergeCell ref="N57:P57"/>
  </mergeCells>
  <phoneticPr fontId="18" type="noConversion"/>
  <dataValidations count="2">
    <dataValidation type="list" showDropDown="1" showInputMessage="1" showErrorMessage="1" sqref="E4" xr:uid="{77995B99-314C-4991-817A-836B43A2A1FD}">
      <formula1>$T$200:$T$219</formula1>
    </dataValidation>
    <dataValidation type="list" allowBlank="1" showInputMessage="1" showErrorMessage="1" sqref="B18:G18" xr:uid="{6DFF2763-71D9-401F-AB05-D34057FF0C1A}">
      <formula1>$T$243:$T$245</formula1>
    </dataValidation>
  </dataValidations>
  <pageMargins left="0.74803149606299213" right="0.74803149606299213" top="0.98425196850393704" bottom="0.98425196850393704" header="0.51181102362204722" footer="0.51181102362204722"/>
  <pageSetup scale="50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06C0-8629-498A-AA9F-D2B610B28C0A}">
  <sheetPr>
    <tabColor theme="0"/>
  </sheetPr>
  <dimension ref="B1:Q53"/>
  <sheetViews>
    <sheetView view="pageBreakPreview" zoomScale="82" zoomScaleNormal="100" zoomScaleSheetLayoutView="82" zoomScalePageLayoutView="90" workbookViewId="0">
      <selection activeCell="N1" sqref="N1:P1"/>
    </sheetView>
  </sheetViews>
  <sheetFormatPr baseColWidth="10" defaultColWidth="3" defaultRowHeight="13" x14ac:dyDescent="0.3"/>
  <cols>
    <col min="1" max="1" width="3.54296875" style="2" customWidth="1"/>
    <col min="2" max="2" width="3" style="2"/>
    <col min="3" max="3" width="17.26953125" style="5" customWidth="1"/>
    <col min="4" max="4" width="14.7265625" style="5" customWidth="1"/>
    <col min="5" max="5" width="13.54296875" style="5" customWidth="1"/>
    <col min="6" max="6" width="15.26953125" style="5" customWidth="1"/>
    <col min="7" max="7" width="11.7265625" style="5" customWidth="1"/>
    <col min="8" max="8" width="12.453125" style="5" customWidth="1"/>
    <col min="9" max="9" width="10.26953125" style="5" customWidth="1"/>
    <col min="10" max="10" width="9.26953125" style="5" customWidth="1"/>
    <col min="11" max="11" width="9.7265625" style="2" customWidth="1"/>
    <col min="12" max="12" width="8.26953125" style="2" customWidth="1"/>
    <col min="13" max="13" width="9.453125" style="2" customWidth="1"/>
    <col min="14" max="16" width="10" style="2" customWidth="1"/>
    <col min="17" max="17" width="3" style="2" customWidth="1"/>
    <col min="18" max="18" width="22" style="2" customWidth="1"/>
    <col min="19" max="16384" width="3" style="2"/>
  </cols>
  <sheetData>
    <row r="1" spans="2:17" ht="93.75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2" t="s">
        <v>255</v>
      </c>
      <c r="O1" s="233"/>
      <c r="P1" s="233"/>
      <c r="Q1" s="1"/>
    </row>
    <row r="2" spans="2:17" ht="1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67"/>
      <c r="P2" s="67"/>
      <c r="Q2" s="1"/>
    </row>
    <row r="3" spans="2:17" ht="26.25" customHeight="1" x14ac:dyDescent="0.3">
      <c r="B3" s="1"/>
      <c r="C3" s="235" t="s">
        <v>205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1"/>
    </row>
    <row r="4" spans="2:17" ht="25.5" customHeight="1" x14ac:dyDescent="0.3">
      <c r="B4" s="1"/>
      <c r="C4" s="216" t="s">
        <v>191</v>
      </c>
      <c r="D4" s="216"/>
      <c r="E4" s="236" t="s">
        <v>192</v>
      </c>
      <c r="F4" s="236"/>
      <c r="G4" s="236"/>
      <c r="H4" s="216" t="s">
        <v>1</v>
      </c>
      <c r="I4" s="216"/>
      <c r="J4" s="216"/>
      <c r="K4" s="237" t="s">
        <v>2</v>
      </c>
      <c r="L4" s="237"/>
      <c r="M4" s="237"/>
      <c r="N4" s="237"/>
      <c r="O4" s="237"/>
      <c r="P4" s="237"/>
      <c r="Q4" s="1"/>
    </row>
    <row r="5" spans="2:17" ht="26.25" customHeight="1" x14ac:dyDescent="0.3">
      <c r="B5" s="1"/>
      <c r="C5" s="216" t="s">
        <v>3</v>
      </c>
      <c r="D5" s="216"/>
      <c r="E5" s="216"/>
      <c r="F5" s="216"/>
      <c r="G5" s="227" t="s">
        <v>52</v>
      </c>
      <c r="H5" s="227"/>
      <c r="I5" s="227"/>
      <c r="J5" s="227"/>
      <c r="K5" s="227"/>
      <c r="L5" s="227"/>
      <c r="M5" s="227"/>
      <c r="N5" s="227"/>
      <c r="O5" s="227"/>
      <c r="P5" s="227"/>
      <c r="Q5" s="1"/>
    </row>
    <row r="6" spans="2:17" ht="26.25" customHeight="1" x14ac:dyDescent="0.3">
      <c r="B6" s="1"/>
      <c r="C6" s="216" t="s">
        <v>5</v>
      </c>
      <c r="D6" s="216"/>
      <c r="E6" s="216"/>
      <c r="F6" s="216"/>
      <c r="G6" s="227" t="s">
        <v>53</v>
      </c>
      <c r="H6" s="227"/>
      <c r="I6" s="227"/>
      <c r="J6" s="227"/>
      <c r="K6" s="227"/>
      <c r="L6" s="227"/>
      <c r="M6" s="227"/>
      <c r="N6" s="227"/>
      <c r="O6" s="227"/>
      <c r="P6" s="227"/>
      <c r="Q6" s="1"/>
    </row>
    <row r="7" spans="2:17" ht="40.5" customHeight="1" x14ac:dyDescent="0.3">
      <c r="B7" s="1"/>
      <c r="C7" s="216" t="s">
        <v>7</v>
      </c>
      <c r="D7" s="216"/>
      <c r="E7" s="216"/>
      <c r="F7" s="216"/>
      <c r="G7" s="227" t="s">
        <v>206</v>
      </c>
      <c r="H7" s="227"/>
      <c r="I7" s="227"/>
      <c r="J7" s="227"/>
      <c r="K7" s="227"/>
      <c r="L7" s="227"/>
      <c r="M7" s="227"/>
      <c r="N7" s="227"/>
      <c r="O7" s="227"/>
      <c r="P7" s="227"/>
      <c r="Q7" s="1"/>
    </row>
    <row r="8" spans="2:17" ht="29.25" customHeight="1" x14ac:dyDescent="0.3">
      <c r="B8" s="1"/>
      <c r="C8" s="216" t="s">
        <v>193</v>
      </c>
      <c r="D8" s="216"/>
      <c r="E8" s="216"/>
      <c r="F8" s="216"/>
      <c r="G8" s="222" t="s">
        <v>54</v>
      </c>
      <c r="H8" s="222"/>
      <c r="I8" s="222"/>
      <c r="J8" s="216" t="s">
        <v>10</v>
      </c>
      <c r="K8" s="216"/>
      <c r="L8" s="216"/>
      <c r="M8" s="222" t="s">
        <v>55</v>
      </c>
      <c r="N8" s="222"/>
      <c r="O8" s="222"/>
      <c r="P8" s="222"/>
      <c r="Q8" s="1"/>
    </row>
    <row r="9" spans="2:17" ht="42" customHeight="1" x14ac:dyDescent="0.3">
      <c r="B9" s="1"/>
      <c r="C9" s="68" t="s">
        <v>12</v>
      </c>
      <c r="D9" s="227" t="s">
        <v>209</v>
      </c>
      <c r="E9" s="227"/>
      <c r="F9" s="227"/>
      <c r="G9" s="68" t="s">
        <v>201</v>
      </c>
      <c r="H9" s="252">
        <v>0.3</v>
      </c>
      <c r="I9" s="252"/>
      <c r="J9" s="252"/>
      <c r="K9" s="216" t="s">
        <v>15</v>
      </c>
      <c r="L9" s="216"/>
      <c r="M9" s="238" t="e">
        <f>+F30</f>
        <v>#DIV/0!</v>
      </c>
      <c r="N9" s="238"/>
      <c r="O9" s="238"/>
      <c r="P9" s="238"/>
      <c r="Q9" s="1"/>
    </row>
    <row r="10" spans="2:17" ht="28.5" customHeight="1" x14ac:dyDescent="0.3">
      <c r="B10" s="1"/>
      <c r="C10" s="216" t="s">
        <v>16</v>
      </c>
      <c r="D10" s="216"/>
      <c r="E10" s="216"/>
      <c r="F10" s="216"/>
      <c r="G10" s="221" t="s">
        <v>56</v>
      </c>
      <c r="H10" s="221"/>
      <c r="I10" s="221"/>
      <c r="J10" s="221"/>
      <c r="K10" s="221"/>
      <c r="L10" s="221"/>
      <c r="M10" s="221"/>
      <c r="N10" s="221"/>
      <c r="O10" s="221"/>
      <c r="P10" s="221"/>
      <c r="Q10" s="1"/>
    </row>
    <row r="11" spans="2:17" ht="23.25" customHeight="1" x14ac:dyDescent="0.3">
      <c r="B11" s="1"/>
      <c r="C11" s="216" t="s">
        <v>17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1"/>
    </row>
    <row r="12" spans="2:17" ht="29.25" customHeight="1" x14ac:dyDescent="0.3">
      <c r="B12" s="1"/>
      <c r="C12" s="216" t="s">
        <v>18</v>
      </c>
      <c r="D12" s="216"/>
      <c r="E12" s="217" t="s">
        <v>195</v>
      </c>
      <c r="F12" s="217"/>
      <c r="G12" s="217"/>
      <c r="H12" s="217"/>
      <c r="I12" s="217"/>
      <c r="J12" s="216" t="s">
        <v>19</v>
      </c>
      <c r="K12" s="216"/>
      <c r="L12" s="222" t="s">
        <v>196</v>
      </c>
      <c r="M12" s="222"/>
      <c r="N12" s="222"/>
      <c r="O12" s="222"/>
      <c r="P12" s="222"/>
      <c r="Q12" s="1"/>
    </row>
    <row r="13" spans="2:17" ht="37.5" customHeight="1" x14ac:dyDescent="0.3">
      <c r="B13" s="1"/>
      <c r="C13" s="216" t="s">
        <v>20</v>
      </c>
      <c r="D13" s="216"/>
      <c r="E13" s="217" t="s">
        <v>195</v>
      </c>
      <c r="F13" s="217"/>
      <c r="G13" s="216" t="s">
        <v>21</v>
      </c>
      <c r="H13" s="216"/>
      <c r="I13" s="217" t="s">
        <v>197</v>
      </c>
      <c r="J13" s="217"/>
      <c r="K13" s="217"/>
      <c r="L13" s="216" t="s">
        <v>22</v>
      </c>
      <c r="M13" s="216"/>
      <c r="N13" s="222" t="s">
        <v>198</v>
      </c>
      <c r="O13" s="222"/>
      <c r="P13" s="222"/>
      <c r="Q13" s="1"/>
    </row>
    <row r="14" spans="2:17" ht="44.25" customHeight="1" x14ac:dyDescent="0.3">
      <c r="B14" s="1"/>
      <c r="C14" s="218" t="s">
        <v>23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"/>
    </row>
    <row r="15" spans="2:17" ht="21" customHeight="1" x14ac:dyDescent="0.3">
      <c r="B15" s="1"/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1"/>
    </row>
    <row r="16" spans="2:17" ht="23.25" customHeight="1" x14ac:dyDescent="0.3">
      <c r="B16" s="1"/>
      <c r="C16" s="220" t="s">
        <v>178</v>
      </c>
      <c r="D16" s="207"/>
      <c r="E16" s="207"/>
      <c r="F16" s="207"/>
      <c r="G16" s="208"/>
      <c r="H16" s="196"/>
      <c r="I16" s="197"/>
      <c r="J16" s="197"/>
      <c r="K16" s="197"/>
      <c r="L16" s="197"/>
      <c r="M16" s="197"/>
      <c r="N16" s="197"/>
      <c r="O16" s="197"/>
      <c r="P16" s="199"/>
      <c r="Q16" s="1"/>
    </row>
    <row r="17" spans="2:17" ht="57" customHeight="1" x14ac:dyDescent="0.3">
      <c r="B17" s="1"/>
      <c r="C17" s="27" t="s">
        <v>24</v>
      </c>
      <c r="D17" s="28" t="s">
        <v>57</v>
      </c>
      <c r="E17" s="27" t="s">
        <v>58</v>
      </c>
      <c r="F17" s="28" t="s">
        <v>59</v>
      </c>
      <c r="G17" s="135" t="s">
        <v>13</v>
      </c>
      <c r="H17" s="148"/>
      <c r="I17" s="23"/>
      <c r="J17" s="23"/>
      <c r="K17" s="142"/>
      <c r="L17" s="142"/>
      <c r="M17" s="142"/>
      <c r="N17" s="142"/>
      <c r="O17" s="142"/>
      <c r="P17" s="149"/>
      <c r="Q17" s="1"/>
    </row>
    <row r="18" spans="2:17" ht="23.25" customHeight="1" x14ac:dyDescent="0.3">
      <c r="B18" s="1"/>
      <c r="C18" s="82" t="s">
        <v>29</v>
      </c>
      <c r="D18" s="35"/>
      <c r="E18" s="33"/>
      <c r="F18" s="36" t="e">
        <f>+(D18/E18)*100</f>
        <v>#DIV/0!</v>
      </c>
      <c r="G18" s="201">
        <f>$G$30/12</f>
        <v>0.3833333333333333</v>
      </c>
      <c r="H18" s="148"/>
      <c r="I18" s="23"/>
      <c r="J18" s="23"/>
      <c r="K18" s="142"/>
      <c r="L18" s="142"/>
      <c r="M18" s="142"/>
      <c r="N18" s="142"/>
      <c r="O18" s="142"/>
      <c r="P18" s="149"/>
      <c r="Q18" s="1"/>
    </row>
    <row r="19" spans="2:17" ht="23.25" customHeight="1" x14ac:dyDescent="0.3">
      <c r="B19" s="1"/>
      <c r="C19" s="82" t="s">
        <v>30</v>
      </c>
      <c r="D19" s="35"/>
      <c r="E19" s="33"/>
      <c r="F19" s="36" t="e">
        <f>+(D19/E19)*100</f>
        <v>#DIV/0!</v>
      </c>
      <c r="G19" s="201">
        <f>$G$30/12</f>
        <v>0.3833333333333333</v>
      </c>
      <c r="H19" s="148"/>
      <c r="I19" s="23"/>
      <c r="J19" s="23"/>
      <c r="K19" s="142"/>
      <c r="L19" s="142"/>
      <c r="M19" s="142"/>
      <c r="N19" s="142"/>
      <c r="O19" s="142"/>
      <c r="P19" s="149"/>
      <c r="Q19" s="1"/>
    </row>
    <row r="20" spans="2:17" ht="23.25" customHeight="1" x14ac:dyDescent="0.3">
      <c r="B20" s="1"/>
      <c r="C20" s="82" t="s">
        <v>31</v>
      </c>
      <c r="D20" s="35"/>
      <c r="E20" s="33"/>
      <c r="F20" s="36" t="e">
        <f t="shared" ref="F20:F29" si="0">+(D20/E20)*100</f>
        <v>#DIV/0!</v>
      </c>
      <c r="G20" s="201">
        <f t="shared" ref="G20:G29" si="1">$G$30/12</f>
        <v>0.3833333333333333</v>
      </c>
      <c r="H20" s="148"/>
      <c r="I20" s="23"/>
      <c r="J20" s="23"/>
      <c r="K20" s="142"/>
      <c r="L20" s="142"/>
      <c r="M20" s="142"/>
      <c r="N20" s="142"/>
      <c r="O20" s="142"/>
      <c r="P20" s="149"/>
      <c r="Q20" s="1"/>
    </row>
    <row r="21" spans="2:17" ht="23.25" customHeight="1" x14ac:dyDescent="0.3">
      <c r="B21" s="1"/>
      <c r="C21" s="82" t="s">
        <v>32</v>
      </c>
      <c r="D21" s="35"/>
      <c r="E21" s="33"/>
      <c r="F21" s="36" t="e">
        <f t="shared" si="0"/>
        <v>#DIV/0!</v>
      </c>
      <c r="G21" s="201">
        <f t="shared" si="1"/>
        <v>0.3833333333333333</v>
      </c>
      <c r="H21" s="148"/>
      <c r="I21" s="23"/>
      <c r="J21" s="23"/>
      <c r="K21" s="142"/>
      <c r="L21" s="142"/>
      <c r="M21" s="142"/>
      <c r="N21" s="142"/>
      <c r="O21" s="142"/>
      <c r="P21" s="149"/>
      <c r="Q21" s="1"/>
    </row>
    <row r="22" spans="2:17" ht="23.25" customHeight="1" x14ac:dyDescent="0.3">
      <c r="B22" s="1"/>
      <c r="C22" s="83" t="s">
        <v>33</v>
      </c>
      <c r="D22" s="35"/>
      <c r="E22" s="33"/>
      <c r="F22" s="36" t="e">
        <f t="shared" si="0"/>
        <v>#DIV/0!</v>
      </c>
      <c r="G22" s="201">
        <f t="shared" si="1"/>
        <v>0.3833333333333333</v>
      </c>
      <c r="H22" s="148"/>
      <c r="I22" s="23"/>
      <c r="J22" s="23"/>
      <c r="K22" s="142"/>
      <c r="L22" s="142"/>
      <c r="M22" s="142"/>
      <c r="N22" s="142"/>
      <c r="O22" s="142"/>
      <c r="P22" s="149"/>
      <c r="Q22" s="1"/>
    </row>
    <row r="23" spans="2:17" ht="23.25" customHeight="1" x14ac:dyDescent="0.3">
      <c r="B23" s="1"/>
      <c r="C23" s="83" t="s">
        <v>34</v>
      </c>
      <c r="D23" s="37"/>
      <c r="E23" s="33"/>
      <c r="F23" s="36" t="e">
        <f t="shared" si="0"/>
        <v>#DIV/0!</v>
      </c>
      <c r="G23" s="201">
        <f t="shared" si="1"/>
        <v>0.3833333333333333</v>
      </c>
      <c r="H23" s="148"/>
      <c r="I23" s="23"/>
      <c r="J23" s="23"/>
      <c r="K23" s="142"/>
      <c r="L23" s="142"/>
      <c r="M23" s="142"/>
      <c r="N23" s="142"/>
      <c r="O23" s="142"/>
      <c r="P23" s="149"/>
      <c r="Q23" s="1"/>
    </row>
    <row r="24" spans="2:17" ht="23.25" customHeight="1" x14ac:dyDescent="0.3">
      <c r="B24" s="1"/>
      <c r="C24" s="83" t="s">
        <v>35</v>
      </c>
      <c r="D24" s="37"/>
      <c r="E24" s="33"/>
      <c r="F24" s="36" t="e">
        <f t="shared" si="0"/>
        <v>#DIV/0!</v>
      </c>
      <c r="G24" s="201">
        <f t="shared" si="1"/>
        <v>0.3833333333333333</v>
      </c>
      <c r="H24" s="148"/>
      <c r="I24" s="23"/>
      <c r="J24" s="23"/>
      <c r="K24" s="142"/>
      <c r="L24" s="142"/>
      <c r="M24" s="142"/>
      <c r="N24" s="142"/>
      <c r="O24" s="142"/>
      <c r="P24" s="149"/>
      <c r="Q24" s="1"/>
    </row>
    <row r="25" spans="2:17" ht="23.25" customHeight="1" x14ac:dyDescent="0.3">
      <c r="B25" s="1"/>
      <c r="C25" s="83" t="s">
        <v>36</v>
      </c>
      <c r="D25" s="37"/>
      <c r="E25" s="33"/>
      <c r="F25" s="36" t="e">
        <f t="shared" si="0"/>
        <v>#DIV/0!</v>
      </c>
      <c r="G25" s="201">
        <f t="shared" si="1"/>
        <v>0.3833333333333333</v>
      </c>
      <c r="H25" s="148"/>
      <c r="I25" s="23"/>
      <c r="J25" s="23"/>
      <c r="K25" s="142"/>
      <c r="L25" s="142"/>
      <c r="M25" s="142"/>
      <c r="N25" s="142"/>
      <c r="O25" s="142"/>
      <c r="P25" s="149"/>
      <c r="Q25" s="1"/>
    </row>
    <row r="26" spans="2:17" ht="23.25" customHeight="1" x14ac:dyDescent="0.3">
      <c r="B26" s="1"/>
      <c r="C26" s="83" t="s">
        <v>37</v>
      </c>
      <c r="D26" s="37"/>
      <c r="E26" s="34"/>
      <c r="F26" s="36" t="e">
        <f t="shared" si="0"/>
        <v>#DIV/0!</v>
      </c>
      <c r="G26" s="201">
        <f t="shared" si="1"/>
        <v>0.3833333333333333</v>
      </c>
      <c r="H26" s="148"/>
      <c r="I26" s="23"/>
      <c r="J26" s="23"/>
      <c r="K26" s="142"/>
      <c r="L26" s="142"/>
      <c r="M26" s="142"/>
      <c r="N26" s="142"/>
      <c r="O26" s="142"/>
      <c r="P26" s="149"/>
      <c r="Q26" s="1"/>
    </row>
    <row r="27" spans="2:17" ht="23.25" customHeight="1" x14ac:dyDescent="0.3">
      <c r="B27" s="1"/>
      <c r="C27" s="83" t="s">
        <v>38</v>
      </c>
      <c r="D27" s="37"/>
      <c r="E27" s="33"/>
      <c r="F27" s="36" t="e">
        <f t="shared" si="0"/>
        <v>#DIV/0!</v>
      </c>
      <c r="G27" s="201">
        <f t="shared" si="1"/>
        <v>0.3833333333333333</v>
      </c>
      <c r="H27" s="148"/>
      <c r="I27" s="23"/>
      <c r="J27" s="23"/>
      <c r="K27" s="142"/>
      <c r="L27" s="142"/>
      <c r="M27" s="142"/>
      <c r="N27" s="142"/>
      <c r="O27" s="142"/>
      <c r="P27" s="149"/>
      <c r="Q27" s="1"/>
    </row>
    <row r="28" spans="2:17" ht="23.25" customHeight="1" x14ac:dyDescent="0.3">
      <c r="B28" s="1"/>
      <c r="C28" s="83" t="s">
        <v>39</v>
      </c>
      <c r="D28" s="38"/>
      <c r="E28" s="33"/>
      <c r="F28" s="36" t="e">
        <f t="shared" si="0"/>
        <v>#DIV/0!</v>
      </c>
      <c r="G28" s="201">
        <f t="shared" si="1"/>
        <v>0.3833333333333333</v>
      </c>
      <c r="H28" s="148"/>
      <c r="I28" s="23"/>
      <c r="J28" s="23"/>
      <c r="K28" s="142"/>
      <c r="L28" s="142"/>
      <c r="M28" s="142"/>
      <c r="N28" s="142"/>
      <c r="O28" s="142"/>
      <c r="P28" s="149"/>
      <c r="Q28" s="1"/>
    </row>
    <row r="29" spans="2:17" ht="23.25" customHeight="1" x14ac:dyDescent="0.3">
      <c r="B29" s="1"/>
      <c r="C29" s="83" t="s">
        <v>40</v>
      </c>
      <c r="D29" s="38"/>
      <c r="E29" s="33"/>
      <c r="F29" s="36" t="e">
        <f t="shared" si="0"/>
        <v>#DIV/0!</v>
      </c>
      <c r="G29" s="201">
        <f t="shared" si="1"/>
        <v>0.3833333333333333</v>
      </c>
      <c r="H29" s="148"/>
      <c r="I29" s="23"/>
      <c r="J29" s="23"/>
      <c r="K29" s="142"/>
      <c r="L29" s="142"/>
      <c r="M29" s="142"/>
      <c r="N29" s="142"/>
      <c r="O29" s="142"/>
      <c r="P29" s="149"/>
      <c r="Q29" s="1"/>
    </row>
    <row r="30" spans="2:17" ht="23.25" customHeight="1" x14ac:dyDescent="0.3">
      <c r="B30" s="1"/>
      <c r="C30" s="73" t="s">
        <v>60</v>
      </c>
      <c r="D30" s="74">
        <f>SUM(D18:D29)</f>
        <v>0</v>
      </c>
      <c r="E30" s="75" t="e">
        <f>AVERAGE(E18:E29)</f>
        <v>#DIV/0!</v>
      </c>
      <c r="F30" s="36" t="e">
        <f>+D30/E30*100</f>
        <v>#DIV/0!</v>
      </c>
      <c r="G30" s="202">
        <v>4.5999999999999996</v>
      </c>
      <c r="H30" s="148"/>
      <c r="I30" s="23"/>
      <c r="J30" s="23"/>
      <c r="K30" s="142"/>
      <c r="L30" s="142"/>
      <c r="M30" s="142"/>
      <c r="N30" s="142"/>
      <c r="O30" s="142"/>
      <c r="P30" s="149"/>
      <c r="Q30" s="1"/>
    </row>
    <row r="31" spans="2:17" ht="23.25" customHeight="1" x14ac:dyDescent="0.3">
      <c r="B31" s="1"/>
      <c r="C31" s="70"/>
      <c r="D31" s="70"/>
      <c r="E31" s="70"/>
      <c r="F31" s="70"/>
      <c r="G31" s="184"/>
      <c r="H31" s="152"/>
      <c r="I31" s="142"/>
      <c r="J31" s="142"/>
      <c r="K31" s="142"/>
      <c r="L31" s="142"/>
      <c r="M31" s="142"/>
      <c r="N31" s="142"/>
      <c r="O31" s="142"/>
      <c r="P31" s="149"/>
      <c r="Q31" s="1"/>
    </row>
    <row r="32" spans="2:17" ht="23.25" customHeight="1" x14ac:dyDescent="0.3">
      <c r="B32" s="1"/>
      <c r="C32" s="207" t="s">
        <v>199</v>
      </c>
      <c r="D32" s="207"/>
      <c r="E32" s="207"/>
      <c r="F32" s="207"/>
      <c r="G32" s="208"/>
      <c r="H32" s="152"/>
      <c r="I32" s="142"/>
      <c r="J32" s="142"/>
      <c r="K32" s="142"/>
      <c r="L32" s="142"/>
      <c r="M32" s="142"/>
      <c r="N32" s="142"/>
      <c r="O32" s="142"/>
      <c r="P32" s="149"/>
      <c r="Q32" s="1"/>
    </row>
    <row r="33" spans="2:17" ht="55.5" customHeight="1" x14ac:dyDescent="0.3">
      <c r="B33" s="1"/>
      <c r="C33" s="27" t="s">
        <v>42</v>
      </c>
      <c r="D33" s="28" t="s">
        <v>57</v>
      </c>
      <c r="E33" s="27" t="s">
        <v>61</v>
      </c>
      <c r="F33" s="28" t="s">
        <v>62</v>
      </c>
      <c r="G33" s="135" t="s">
        <v>63</v>
      </c>
      <c r="H33" s="153" t="s">
        <v>13</v>
      </c>
      <c r="I33" s="142"/>
      <c r="J33" s="142"/>
      <c r="K33" s="142"/>
      <c r="L33" s="142"/>
      <c r="M33" s="142"/>
      <c r="N33" s="142"/>
      <c r="O33" s="142"/>
      <c r="P33" s="149"/>
      <c r="Q33" s="1"/>
    </row>
    <row r="34" spans="2:17" ht="24.75" customHeight="1" x14ac:dyDescent="0.3">
      <c r="B34" s="1"/>
      <c r="C34" s="77" t="s">
        <v>177</v>
      </c>
      <c r="D34" s="31"/>
      <c r="E34" s="39"/>
      <c r="F34" s="36" t="e">
        <f>+(D34/E34)*100</f>
        <v>#DIV/0!</v>
      </c>
      <c r="G34" s="203"/>
      <c r="H34" s="154">
        <v>4</v>
      </c>
      <c r="I34" s="142"/>
      <c r="J34" s="142"/>
      <c r="K34" s="142"/>
      <c r="L34" s="142"/>
      <c r="M34" s="142"/>
      <c r="N34" s="142"/>
      <c r="O34" s="142"/>
      <c r="P34" s="149"/>
      <c r="Q34" s="1"/>
    </row>
    <row r="35" spans="2:17" ht="20.149999999999999" customHeight="1" x14ac:dyDescent="0.3">
      <c r="B35" s="1"/>
      <c r="C35" s="78"/>
      <c r="D35" s="31"/>
      <c r="E35" s="39"/>
      <c r="F35" s="36" t="e">
        <f>+(D35/E35)*100</f>
        <v>#DIV/0!</v>
      </c>
      <c r="G35" s="140" t="e">
        <f>(F35/F34)-1</f>
        <v>#DIV/0!</v>
      </c>
      <c r="H35" s="154">
        <v>4</v>
      </c>
      <c r="I35" s="142"/>
      <c r="J35" s="142"/>
      <c r="K35" s="23"/>
      <c r="L35" s="23"/>
      <c r="M35" s="23"/>
      <c r="N35" s="23"/>
      <c r="O35" s="23"/>
      <c r="P35" s="155"/>
      <c r="Q35" s="1"/>
    </row>
    <row r="36" spans="2:17" ht="20.149999999999999" customHeight="1" x14ac:dyDescent="0.3">
      <c r="B36" s="1"/>
      <c r="C36" s="78"/>
      <c r="D36" s="31"/>
      <c r="E36" s="39"/>
      <c r="F36" s="36" t="e">
        <f>+(D36/E36)*100</f>
        <v>#DIV/0!</v>
      </c>
      <c r="G36" s="140" t="e">
        <f>(F36/F35)-1</f>
        <v>#DIV/0!</v>
      </c>
      <c r="H36" s="154"/>
      <c r="I36" s="142"/>
      <c r="J36" s="142"/>
      <c r="K36" s="23"/>
      <c r="L36" s="23"/>
      <c r="M36" s="23"/>
      <c r="N36" s="23"/>
      <c r="O36" s="23"/>
      <c r="P36" s="155"/>
      <c r="Q36" s="1"/>
    </row>
    <row r="37" spans="2:17" ht="20.149999999999999" customHeight="1" x14ac:dyDescent="0.3">
      <c r="B37" s="1"/>
      <c r="C37" s="78"/>
      <c r="D37" s="40"/>
      <c r="E37" s="39"/>
      <c r="F37" s="36" t="e">
        <f>+(D36/E37)*100</f>
        <v>#DIV/0!</v>
      </c>
      <c r="G37" s="140" t="e">
        <f>(F37/F35)-1</f>
        <v>#DIV/0!</v>
      </c>
      <c r="H37" s="154"/>
      <c r="I37" s="142"/>
      <c r="J37" s="142"/>
      <c r="K37" s="23"/>
      <c r="L37" s="23"/>
      <c r="M37" s="23"/>
      <c r="N37" s="23"/>
      <c r="O37" s="23"/>
      <c r="P37" s="155"/>
      <c r="Q37" s="1"/>
    </row>
    <row r="38" spans="2:17" ht="20.149999999999999" customHeight="1" x14ac:dyDescent="0.3">
      <c r="B38" s="1"/>
      <c r="C38" s="79"/>
      <c r="D38" s="40"/>
      <c r="E38" s="39"/>
      <c r="F38" s="36" t="e">
        <f>+(D37/E38)*100</f>
        <v>#DIV/0!</v>
      </c>
      <c r="G38" s="140" t="e">
        <f>(F38/F36)-1</f>
        <v>#DIV/0!</v>
      </c>
      <c r="H38" s="154">
        <v>4</v>
      </c>
      <c r="I38" s="142"/>
      <c r="J38" s="142"/>
      <c r="K38" s="23"/>
      <c r="L38" s="23"/>
      <c r="M38" s="23"/>
      <c r="N38" s="23"/>
      <c r="O38" s="23"/>
      <c r="P38" s="155"/>
      <c r="Q38" s="1"/>
    </row>
    <row r="39" spans="2:17" ht="21" customHeight="1" x14ac:dyDescent="0.3">
      <c r="B39" s="1"/>
      <c r="C39" s="79"/>
      <c r="D39" s="40"/>
      <c r="E39" s="84"/>
      <c r="F39" s="85"/>
      <c r="G39" s="200"/>
      <c r="H39" s="156"/>
      <c r="I39" s="26"/>
      <c r="J39" s="26"/>
      <c r="K39" s="23"/>
      <c r="L39" s="23"/>
      <c r="M39" s="23"/>
      <c r="N39" s="23"/>
      <c r="O39" s="23"/>
      <c r="P39" s="155"/>
      <c r="Q39" s="1"/>
    </row>
    <row r="40" spans="2:17" x14ac:dyDescent="0.3">
      <c r="B40" s="1"/>
      <c r="C40" s="81"/>
      <c r="D40" s="80"/>
      <c r="E40" s="80"/>
      <c r="F40" s="86"/>
      <c r="G40" s="141"/>
      <c r="H40" s="156"/>
      <c r="I40" s="26"/>
      <c r="J40" s="26"/>
      <c r="K40" s="23"/>
      <c r="L40" s="23"/>
      <c r="M40" s="23"/>
      <c r="N40" s="23"/>
      <c r="O40" s="23"/>
      <c r="P40" s="155"/>
      <c r="Q40" s="1"/>
    </row>
    <row r="41" spans="2:17" x14ac:dyDescent="0.3">
      <c r="B41" s="1"/>
      <c r="C41" s="81"/>
      <c r="D41" s="80"/>
      <c r="E41" s="87"/>
      <c r="F41" s="80"/>
      <c r="G41" s="141"/>
      <c r="H41" s="157"/>
      <c r="I41" s="158"/>
      <c r="J41" s="158"/>
      <c r="K41" s="159"/>
      <c r="L41" s="159"/>
      <c r="M41" s="159"/>
      <c r="N41" s="159"/>
      <c r="O41" s="159"/>
      <c r="P41" s="160"/>
      <c r="Q41" s="1"/>
    </row>
    <row r="42" spans="2:17" ht="26.25" customHeight="1" x14ac:dyDescent="0.3">
      <c r="B42" s="1"/>
      <c r="C42" s="213" t="s">
        <v>45</v>
      </c>
      <c r="D42" s="213"/>
      <c r="E42" s="213"/>
      <c r="F42" s="213"/>
      <c r="G42" s="213"/>
      <c r="H42" s="223"/>
      <c r="I42" s="223"/>
      <c r="J42" s="223"/>
      <c r="K42" s="223"/>
      <c r="L42" s="223"/>
      <c r="M42" s="223"/>
      <c r="N42" s="223"/>
      <c r="O42" s="223"/>
      <c r="P42" s="223"/>
      <c r="Q42" s="1"/>
    </row>
    <row r="43" spans="2:17" s="7" customFormat="1" ht="21" customHeight="1" x14ac:dyDescent="0.35">
      <c r="B43" s="6"/>
      <c r="C43" s="213" t="s">
        <v>167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6"/>
    </row>
    <row r="44" spans="2:17" s="7" customFormat="1" ht="103" customHeight="1" x14ac:dyDescent="0.35">
      <c r="B44" s="6"/>
      <c r="C44" s="244" t="s">
        <v>46</v>
      </c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6"/>
    </row>
    <row r="45" spans="2:17" s="7" customFormat="1" x14ac:dyDescent="0.35">
      <c r="B45" s="6"/>
      <c r="C45" s="213" t="s">
        <v>168</v>
      </c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6"/>
    </row>
    <row r="46" spans="2:17" ht="129.65" customHeight="1" x14ac:dyDescent="0.3">
      <c r="B46" s="1"/>
      <c r="C46" s="242" t="s">
        <v>46</v>
      </c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1"/>
    </row>
    <row r="47" spans="2:17" ht="15" customHeight="1" x14ac:dyDescent="0.3">
      <c r="B47" s="1"/>
      <c r="C47" s="246" t="s">
        <v>169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1"/>
    </row>
    <row r="48" spans="2:17" ht="87.75" customHeight="1" x14ac:dyDescent="0.3">
      <c r="B48" s="1"/>
      <c r="C48" s="248" t="s">
        <v>46</v>
      </c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1"/>
    </row>
    <row r="49" spans="2:17" ht="26.25" customHeight="1" x14ac:dyDescent="0.3">
      <c r="B49" s="1"/>
      <c r="C49" s="243" t="s">
        <v>47</v>
      </c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1"/>
    </row>
    <row r="50" spans="2:17" ht="24" customHeight="1" x14ac:dyDescent="0.3">
      <c r="B50" s="1"/>
      <c r="C50" s="251" t="s">
        <v>48</v>
      </c>
      <c r="D50" s="251"/>
      <c r="E50" s="251"/>
      <c r="F50" s="251"/>
      <c r="G50" s="251"/>
      <c r="H50" s="249" t="s">
        <v>49</v>
      </c>
      <c r="I50" s="249"/>
      <c r="J50" s="249"/>
      <c r="K50" s="249" t="s">
        <v>50</v>
      </c>
      <c r="L50" s="249"/>
      <c r="M50" s="249"/>
      <c r="N50" s="250" t="s">
        <v>51</v>
      </c>
      <c r="O50" s="250"/>
      <c r="P50" s="250"/>
      <c r="Q50" s="1"/>
    </row>
    <row r="51" spans="2:17" ht="51.75" customHeight="1" x14ac:dyDescent="0.3">
      <c r="B51" s="1"/>
      <c r="C51" s="209"/>
      <c r="D51" s="209"/>
      <c r="E51" s="209"/>
      <c r="F51" s="209"/>
      <c r="G51" s="209"/>
      <c r="H51" s="239"/>
      <c r="I51" s="239"/>
      <c r="J51" s="239"/>
      <c r="K51" s="239"/>
      <c r="L51" s="239"/>
      <c r="M51" s="239"/>
      <c r="N51" s="240"/>
      <c r="O51" s="240"/>
      <c r="P51" s="240"/>
      <c r="Q51" s="1"/>
    </row>
    <row r="52" spans="2:17" ht="42.75" customHeight="1" x14ac:dyDescent="0.3">
      <c r="B52" s="1"/>
      <c r="C52" s="241"/>
      <c r="D52" s="241"/>
      <c r="E52" s="241"/>
      <c r="F52" s="241"/>
      <c r="G52" s="241"/>
      <c r="H52" s="239"/>
      <c r="I52" s="239"/>
      <c r="J52" s="239"/>
      <c r="K52" s="239"/>
      <c r="L52" s="239"/>
      <c r="M52" s="239"/>
      <c r="N52" s="240"/>
      <c r="O52" s="240"/>
      <c r="P52" s="240"/>
      <c r="Q52" s="1"/>
    </row>
    <row r="53" spans="2:17" x14ac:dyDescent="0.3">
      <c r="B53" s="1"/>
      <c r="C53" s="4"/>
      <c r="D53" s="4"/>
      <c r="E53" s="4"/>
      <c r="F53" s="4"/>
      <c r="G53" s="4"/>
      <c r="H53" s="4"/>
      <c r="I53" s="4"/>
      <c r="J53" s="4"/>
      <c r="K53" s="1"/>
      <c r="L53" s="1"/>
      <c r="M53" s="1"/>
      <c r="N53" s="1"/>
      <c r="O53" s="1"/>
      <c r="P53" s="1"/>
      <c r="Q53" s="1"/>
    </row>
  </sheetData>
  <mergeCells count="59">
    <mergeCell ref="D9:F9"/>
    <mergeCell ref="H9:J9"/>
    <mergeCell ref="K9:L9"/>
    <mergeCell ref="E4:G4"/>
    <mergeCell ref="H4:J4"/>
    <mergeCell ref="K4:P4"/>
    <mergeCell ref="H50:J50"/>
    <mergeCell ref="K50:M50"/>
    <mergeCell ref="N50:P50"/>
    <mergeCell ref="C5:F5"/>
    <mergeCell ref="G5:P5"/>
    <mergeCell ref="C6:F6"/>
    <mergeCell ref="G6:P6"/>
    <mergeCell ref="C7:F7"/>
    <mergeCell ref="G7:P7"/>
    <mergeCell ref="C8:F8"/>
    <mergeCell ref="G8:I8"/>
    <mergeCell ref="J8:L8"/>
    <mergeCell ref="M8:P8"/>
    <mergeCell ref="C50:G50"/>
    <mergeCell ref="C13:D13"/>
    <mergeCell ref="E13:F13"/>
    <mergeCell ref="I13:K13"/>
    <mergeCell ref="C46:P46"/>
    <mergeCell ref="C49:P49"/>
    <mergeCell ref="C45:P45"/>
    <mergeCell ref="C44:P44"/>
    <mergeCell ref="C47:P47"/>
    <mergeCell ref="C48:P48"/>
    <mergeCell ref="L13:M13"/>
    <mergeCell ref="N13:P13"/>
    <mergeCell ref="C14:P14"/>
    <mergeCell ref="C42:P42"/>
    <mergeCell ref="C43:P43"/>
    <mergeCell ref="C32:G32"/>
    <mergeCell ref="C51:G51"/>
    <mergeCell ref="H51:J51"/>
    <mergeCell ref="K51:M51"/>
    <mergeCell ref="N51:P51"/>
    <mergeCell ref="C52:G52"/>
    <mergeCell ref="H52:J52"/>
    <mergeCell ref="K52:M52"/>
    <mergeCell ref="N52:P52"/>
    <mergeCell ref="C1:D1"/>
    <mergeCell ref="E1:M1"/>
    <mergeCell ref="N1:P1"/>
    <mergeCell ref="C15:P15"/>
    <mergeCell ref="C16:G16"/>
    <mergeCell ref="M9:P9"/>
    <mergeCell ref="C10:F10"/>
    <mergeCell ref="G10:P10"/>
    <mergeCell ref="C11:P11"/>
    <mergeCell ref="C12:D12"/>
    <mergeCell ref="E12:I12"/>
    <mergeCell ref="J12:K12"/>
    <mergeCell ref="L12:P12"/>
    <mergeCell ref="C3:P3"/>
    <mergeCell ref="C4:D4"/>
    <mergeCell ref="G13:H13"/>
  </mergeCells>
  <conditionalFormatting sqref="F18">
    <cfRule type="colorScale" priority="7">
      <colorScale>
        <cfvo type="num" val="0"/>
        <cfvo type="num" val="0.15"/>
        <cfvo type="num" val="0.3"/>
        <color rgb="FF63BE7B"/>
        <color rgb="FFFFEB84"/>
        <color rgb="FFF8696B"/>
      </colorScale>
    </cfRule>
  </conditionalFormatting>
  <conditionalFormatting sqref="F19:F29">
    <cfRule type="colorScale" priority="5">
      <colorScale>
        <cfvo type="num" val="0"/>
        <cfvo type="num" val="0.15"/>
        <cfvo type="num" val="0.3"/>
        <color rgb="FF63BE7B"/>
        <color rgb="FFFFEB84"/>
        <color rgb="FFF8696B"/>
      </colorScale>
    </cfRule>
  </conditionalFormatting>
  <conditionalFormatting sqref="F30">
    <cfRule type="colorScale" priority="6">
      <colorScale>
        <cfvo type="num" val="0"/>
        <cfvo type="num" val="1.5"/>
        <cfvo type="num" val="3"/>
        <color rgb="FF63BE7B"/>
        <color rgb="FFFFEB84"/>
        <color rgb="FFF8696B"/>
      </colorScale>
    </cfRule>
  </conditionalFormatting>
  <conditionalFormatting sqref="F34:F39 G39">
    <cfRule type="colorScale" priority="4">
      <colorScale>
        <cfvo type="num" val="0"/>
        <cfvo type="num" val="1.5"/>
        <cfvo type="num" val="3"/>
        <color rgb="FF63BE7B"/>
        <color rgb="FFFFEB84"/>
        <color rgb="FFF8696B"/>
      </colorScale>
    </cfRule>
  </conditionalFormatting>
  <conditionalFormatting sqref="G35">
    <cfRule type="iconSet" priority="2">
      <iconSet iconSet="3ArrowsGray">
        <cfvo type="percent" val="0"/>
        <cfvo type="num" val="0"/>
        <cfvo type="num" val="0"/>
      </iconSet>
    </cfRule>
  </conditionalFormatting>
  <conditionalFormatting sqref="G35:G38">
    <cfRule type="cellIs" dxfId="21" priority="8" operator="lessThan">
      <formula>0</formula>
    </cfRule>
    <cfRule type="cellIs" dxfId="20" priority="9" operator="greaterThanOrEqual">
      <formula>0</formula>
    </cfRule>
  </conditionalFormatting>
  <conditionalFormatting sqref="G36:G38">
    <cfRule type="iconSet" priority="3">
      <iconSet iconSet="3ArrowsGray">
        <cfvo type="percent" val="0"/>
        <cfvo type="num" val="0"/>
        <cfvo type="num" val="0"/>
      </iconSet>
    </cfRule>
  </conditionalFormatting>
  <conditionalFormatting sqref="M9">
    <cfRule type="colorScale" priority="1">
      <colorScale>
        <cfvo type="num" val="0"/>
        <cfvo type="num" val="1.5"/>
        <cfvo type="num" val="3"/>
        <color rgb="FF63BE7B"/>
        <color rgb="FFFFEB84"/>
        <color rgb="FFF8696B"/>
      </colorScale>
    </cfRule>
  </conditionalFormatting>
  <pageMargins left="0.70866141732283472" right="0.86614173228346458" top="0.9055118110236221" bottom="0.74803149606299213" header="0" footer="0"/>
  <pageSetup paperSize="9" scale="44" fitToHeight="0" orientation="portrait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44DC-0D87-49B5-A27C-D9E1B22CC998}">
  <sheetPr>
    <tabColor theme="0"/>
  </sheetPr>
  <dimension ref="B1:Q53"/>
  <sheetViews>
    <sheetView view="pageBreakPreview" zoomScale="85" zoomScaleNormal="100" zoomScaleSheetLayoutView="85" zoomScalePageLayoutView="90" workbookViewId="0">
      <selection activeCell="N1" sqref="N1:P1"/>
    </sheetView>
  </sheetViews>
  <sheetFormatPr baseColWidth="10" defaultColWidth="3" defaultRowHeight="13" x14ac:dyDescent="0.3"/>
  <cols>
    <col min="1" max="1" width="6.1796875" style="2" customWidth="1"/>
    <col min="2" max="2" width="3" style="2"/>
    <col min="3" max="3" width="16.1796875" style="5" customWidth="1"/>
    <col min="4" max="4" width="14.7265625" style="5" customWidth="1"/>
    <col min="5" max="5" width="12.453125" style="5" customWidth="1"/>
    <col min="6" max="6" width="15.54296875" style="5" customWidth="1"/>
    <col min="7" max="7" width="11.7265625" style="5" customWidth="1"/>
    <col min="8" max="8" width="12.453125" style="5" customWidth="1"/>
    <col min="9" max="9" width="10.26953125" style="5" customWidth="1"/>
    <col min="10" max="10" width="9.26953125" style="5" customWidth="1"/>
    <col min="11" max="11" width="9.7265625" style="2" customWidth="1"/>
    <col min="12" max="12" width="8.26953125" style="2" customWidth="1"/>
    <col min="13" max="13" width="9.453125" style="2" customWidth="1"/>
    <col min="14" max="16" width="9.81640625" style="2" customWidth="1"/>
    <col min="17" max="16384" width="3" style="2"/>
  </cols>
  <sheetData>
    <row r="1" spans="2:17" ht="93.75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2" t="s">
        <v>255</v>
      </c>
      <c r="O1" s="233"/>
      <c r="P1" s="233"/>
      <c r="Q1" s="1"/>
    </row>
    <row r="2" spans="2:17" ht="1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67"/>
      <c r="P2" s="67"/>
      <c r="Q2" s="1"/>
    </row>
    <row r="3" spans="2:17" ht="26.25" customHeight="1" x14ac:dyDescent="0.3">
      <c r="B3" s="1"/>
      <c r="C3" s="235" t="s">
        <v>170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1"/>
    </row>
    <row r="4" spans="2:17" ht="25.5" customHeight="1" x14ac:dyDescent="0.3">
      <c r="B4" s="1"/>
      <c r="C4" s="216" t="s">
        <v>191</v>
      </c>
      <c r="D4" s="216"/>
      <c r="E4" s="236" t="s">
        <v>192</v>
      </c>
      <c r="F4" s="236"/>
      <c r="G4" s="236"/>
      <c r="H4" s="216" t="s">
        <v>1</v>
      </c>
      <c r="I4" s="216"/>
      <c r="J4" s="216"/>
      <c r="K4" s="256" t="s">
        <v>171</v>
      </c>
      <c r="L4" s="256"/>
      <c r="M4" s="256"/>
      <c r="N4" s="256"/>
      <c r="O4" s="256"/>
      <c r="P4" s="256"/>
      <c r="Q4" s="1"/>
    </row>
    <row r="5" spans="2:17" ht="26.25" customHeight="1" x14ac:dyDescent="0.3">
      <c r="B5" s="1"/>
      <c r="C5" s="216" t="s">
        <v>3</v>
      </c>
      <c r="D5" s="216"/>
      <c r="E5" s="216"/>
      <c r="F5" s="216"/>
      <c r="G5" s="227" t="s">
        <v>64</v>
      </c>
      <c r="H5" s="227"/>
      <c r="I5" s="227"/>
      <c r="J5" s="227"/>
      <c r="K5" s="227"/>
      <c r="L5" s="227"/>
      <c r="M5" s="227"/>
      <c r="N5" s="227"/>
      <c r="O5" s="227"/>
      <c r="P5" s="227"/>
      <c r="Q5" s="1"/>
    </row>
    <row r="6" spans="2:17" ht="26.25" customHeight="1" x14ac:dyDescent="0.3">
      <c r="B6" s="1"/>
      <c r="C6" s="216" t="s">
        <v>5</v>
      </c>
      <c r="D6" s="216"/>
      <c r="E6" s="216"/>
      <c r="F6" s="216"/>
      <c r="G6" s="227" t="s">
        <v>53</v>
      </c>
      <c r="H6" s="227"/>
      <c r="I6" s="227"/>
      <c r="J6" s="227"/>
      <c r="K6" s="227"/>
      <c r="L6" s="227"/>
      <c r="M6" s="227"/>
      <c r="N6" s="227"/>
      <c r="O6" s="227"/>
      <c r="P6" s="227"/>
      <c r="Q6" s="1"/>
    </row>
    <row r="7" spans="2:17" ht="40.5" customHeight="1" x14ac:dyDescent="0.3">
      <c r="B7" s="1"/>
      <c r="C7" s="216" t="s">
        <v>7</v>
      </c>
      <c r="D7" s="216"/>
      <c r="E7" s="216"/>
      <c r="F7" s="216"/>
      <c r="G7" s="227" t="s">
        <v>65</v>
      </c>
      <c r="H7" s="227"/>
      <c r="I7" s="227"/>
      <c r="J7" s="227"/>
      <c r="K7" s="227"/>
      <c r="L7" s="227"/>
      <c r="M7" s="227"/>
      <c r="N7" s="227"/>
      <c r="O7" s="227"/>
      <c r="P7" s="227"/>
      <c r="Q7" s="1"/>
    </row>
    <row r="8" spans="2:17" ht="29.25" customHeight="1" x14ac:dyDescent="0.3">
      <c r="B8" s="1"/>
      <c r="C8" s="216" t="s">
        <v>193</v>
      </c>
      <c r="D8" s="216"/>
      <c r="E8" s="216"/>
      <c r="F8" s="216"/>
      <c r="G8" s="222" t="s">
        <v>54</v>
      </c>
      <c r="H8" s="222"/>
      <c r="I8" s="222"/>
      <c r="J8" s="216" t="s">
        <v>10</v>
      </c>
      <c r="K8" s="216"/>
      <c r="L8" s="216"/>
      <c r="M8" s="222" t="s">
        <v>55</v>
      </c>
      <c r="N8" s="222"/>
      <c r="O8" s="222"/>
      <c r="P8" s="222"/>
      <c r="Q8" s="1"/>
    </row>
    <row r="9" spans="2:17" ht="42" customHeight="1" x14ac:dyDescent="0.3">
      <c r="B9" s="1"/>
      <c r="C9" s="68" t="s">
        <v>12</v>
      </c>
      <c r="D9" s="227" t="s">
        <v>207</v>
      </c>
      <c r="E9" s="227"/>
      <c r="F9" s="227"/>
      <c r="G9" s="68" t="s">
        <v>201</v>
      </c>
      <c r="H9" s="229">
        <v>2</v>
      </c>
      <c r="I9" s="229"/>
      <c r="J9" s="229"/>
      <c r="K9" s="216" t="s">
        <v>15</v>
      </c>
      <c r="L9" s="216"/>
      <c r="M9" s="238" t="e">
        <f>+F30</f>
        <v>#DIV/0!</v>
      </c>
      <c r="N9" s="238"/>
      <c r="O9" s="238"/>
      <c r="P9" s="238"/>
      <c r="Q9" s="1"/>
    </row>
    <row r="10" spans="2:17" ht="28.5" customHeight="1" x14ac:dyDescent="0.3">
      <c r="B10" s="1"/>
      <c r="C10" s="216" t="s">
        <v>16</v>
      </c>
      <c r="D10" s="216"/>
      <c r="E10" s="216"/>
      <c r="F10" s="216"/>
      <c r="G10" s="221" t="s">
        <v>66</v>
      </c>
      <c r="H10" s="221"/>
      <c r="I10" s="221"/>
      <c r="J10" s="221"/>
      <c r="K10" s="221"/>
      <c r="L10" s="221"/>
      <c r="M10" s="221"/>
      <c r="N10" s="221"/>
      <c r="O10" s="221"/>
      <c r="P10" s="221"/>
      <c r="Q10" s="1"/>
    </row>
    <row r="11" spans="2:17" ht="23.25" customHeight="1" x14ac:dyDescent="0.3">
      <c r="B11" s="1"/>
      <c r="C11" s="216" t="s">
        <v>17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1"/>
    </row>
    <row r="12" spans="2:17" ht="29.25" customHeight="1" x14ac:dyDescent="0.3">
      <c r="B12" s="1"/>
      <c r="C12" s="216" t="s">
        <v>18</v>
      </c>
      <c r="D12" s="216"/>
      <c r="E12" s="217" t="s">
        <v>195</v>
      </c>
      <c r="F12" s="217"/>
      <c r="G12" s="217"/>
      <c r="H12" s="217"/>
      <c r="I12" s="217"/>
      <c r="J12" s="216" t="s">
        <v>19</v>
      </c>
      <c r="K12" s="216"/>
      <c r="L12" s="222" t="s">
        <v>196</v>
      </c>
      <c r="M12" s="222"/>
      <c r="N12" s="222"/>
      <c r="O12" s="222"/>
      <c r="P12" s="222"/>
      <c r="Q12" s="1"/>
    </row>
    <row r="13" spans="2:17" ht="37.5" customHeight="1" x14ac:dyDescent="0.3">
      <c r="B13" s="1"/>
      <c r="C13" s="216" t="s">
        <v>20</v>
      </c>
      <c r="D13" s="216"/>
      <c r="E13" s="217" t="s">
        <v>195</v>
      </c>
      <c r="F13" s="217"/>
      <c r="G13" s="216" t="s">
        <v>21</v>
      </c>
      <c r="H13" s="216"/>
      <c r="I13" s="217" t="s">
        <v>197</v>
      </c>
      <c r="J13" s="217"/>
      <c r="K13" s="217"/>
      <c r="L13" s="216" t="s">
        <v>22</v>
      </c>
      <c r="M13" s="216"/>
      <c r="N13" s="222" t="s">
        <v>198</v>
      </c>
      <c r="O13" s="222"/>
      <c r="P13" s="222"/>
      <c r="Q13" s="1"/>
    </row>
    <row r="14" spans="2:17" ht="44.25" customHeight="1" x14ac:dyDescent="0.3">
      <c r="B14" s="1"/>
      <c r="C14" s="218" t="s">
        <v>23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"/>
    </row>
    <row r="15" spans="2:17" ht="23.25" customHeight="1" x14ac:dyDescent="0.3">
      <c r="B15" s="1"/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1"/>
    </row>
    <row r="16" spans="2:17" ht="23.25" customHeight="1" x14ac:dyDescent="0.3">
      <c r="B16" s="1"/>
      <c r="C16" s="220" t="s">
        <v>178</v>
      </c>
      <c r="D16" s="207"/>
      <c r="E16" s="207"/>
      <c r="F16" s="207"/>
      <c r="G16" s="208"/>
      <c r="H16" s="196"/>
      <c r="I16" s="197"/>
      <c r="J16" s="197"/>
      <c r="K16" s="197"/>
      <c r="L16" s="197"/>
      <c r="M16" s="197"/>
      <c r="N16" s="197"/>
      <c r="O16" s="197"/>
      <c r="P16" s="199"/>
      <c r="Q16" s="1"/>
    </row>
    <row r="17" spans="2:17" ht="57.75" customHeight="1" x14ac:dyDescent="0.3">
      <c r="B17" s="1"/>
      <c r="C17" s="27" t="s">
        <v>24</v>
      </c>
      <c r="D17" s="28" t="s">
        <v>57</v>
      </c>
      <c r="E17" s="27" t="s">
        <v>67</v>
      </c>
      <c r="F17" s="28" t="s">
        <v>59</v>
      </c>
      <c r="G17" s="135" t="s">
        <v>13</v>
      </c>
      <c r="H17" s="148"/>
      <c r="I17" s="23"/>
      <c r="J17" s="23"/>
      <c r="K17" s="142"/>
      <c r="L17" s="142"/>
      <c r="M17" s="142"/>
      <c r="N17" s="142"/>
      <c r="O17" s="142"/>
      <c r="P17" s="149"/>
      <c r="Q17" s="1"/>
    </row>
    <row r="18" spans="2:17" ht="23.25" customHeight="1" x14ac:dyDescent="0.3">
      <c r="B18" s="1"/>
      <c r="C18" s="89" t="s">
        <v>29</v>
      </c>
      <c r="D18" s="35"/>
      <c r="E18" s="41"/>
      <c r="F18" s="36" t="e">
        <f>(D18/E18)*100</f>
        <v>#DIV/0!</v>
      </c>
      <c r="G18" s="182">
        <f>$G$30/12</f>
        <v>0.3833333333333333</v>
      </c>
      <c r="H18" s="148"/>
      <c r="I18" s="23"/>
      <c r="J18" s="23"/>
      <c r="K18" s="142"/>
      <c r="L18" s="142"/>
      <c r="M18" s="142"/>
      <c r="N18" s="142"/>
      <c r="O18" s="142"/>
      <c r="P18" s="149"/>
      <c r="Q18" s="1"/>
    </row>
    <row r="19" spans="2:17" ht="23.25" customHeight="1" x14ac:dyDescent="0.3">
      <c r="B19" s="1"/>
      <c r="C19" s="89" t="s">
        <v>30</v>
      </c>
      <c r="D19" s="35"/>
      <c r="E19" s="41"/>
      <c r="F19" s="36" t="e">
        <f t="shared" ref="F19:F30" si="0">(D19/E19)*100</f>
        <v>#DIV/0!</v>
      </c>
      <c r="G19" s="182">
        <f t="shared" ref="G19:G29" si="1">$G$30/12</f>
        <v>0.3833333333333333</v>
      </c>
      <c r="H19" s="148"/>
      <c r="I19" s="23"/>
      <c r="J19" s="23"/>
      <c r="K19" s="142"/>
      <c r="L19" s="142"/>
      <c r="M19" s="142"/>
      <c r="N19" s="142"/>
      <c r="O19" s="142"/>
      <c r="P19" s="149"/>
      <c r="Q19" s="1"/>
    </row>
    <row r="20" spans="2:17" ht="23.25" customHeight="1" x14ac:dyDescent="0.3">
      <c r="B20" s="1"/>
      <c r="C20" s="89" t="s">
        <v>31</v>
      </c>
      <c r="D20" s="35"/>
      <c r="E20" s="41"/>
      <c r="F20" s="36" t="e">
        <f t="shared" si="0"/>
        <v>#DIV/0!</v>
      </c>
      <c r="G20" s="182">
        <f t="shared" si="1"/>
        <v>0.3833333333333333</v>
      </c>
      <c r="H20" s="148"/>
      <c r="I20" s="23"/>
      <c r="J20" s="23"/>
      <c r="K20" s="142"/>
      <c r="L20" s="142"/>
      <c r="M20" s="142"/>
      <c r="N20" s="142"/>
      <c r="O20" s="142"/>
      <c r="P20" s="149"/>
      <c r="Q20" s="1"/>
    </row>
    <row r="21" spans="2:17" ht="23.25" customHeight="1" x14ac:dyDescent="0.3">
      <c r="B21" s="1"/>
      <c r="C21" s="89" t="s">
        <v>32</v>
      </c>
      <c r="D21" s="35"/>
      <c r="E21" s="41"/>
      <c r="F21" s="36" t="e">
        <f t="shared" si="0"/>
        <v>#DIV/0!</v>
      </c>
      <c r="G21" s="182">
        <f t="shared" si="1"/>
        <v>0.3833333333333333</v>
      </c>
      <c r="H21" s="148"/>
      <c r="I21" s="23"/>
      <c r="J21" s="23"/>
      <c r="K21" s="142"/>
      <c r="L21" s="142"/>
      <c r="M21" s="142"/>
      <c r="N21" s="142"/>
      <c r="O21" s="142"/>
      <c r="P21" s="149"/>
      <c r="Q21" s="1"/>
    </row>
    <row r="22" spans="2:17" ht="23.25" customHeight="1" x14ac:dyDescent="0.3">
      <c r="B22" s="1"/>
      <c r="C22" s="90" t="s">
        <v>33</v>
      </c>
      <c r="D22" s="35"/>
      <c r="E22" s="41"/>
      <c r="F22" s="36" t="e">
        <f t="shared" si="0"/>
        <v>#DIV/0!</v>
      </c>
      <c r="G22" s="182">
        <f t="shared" si="1"/>
        <v>0.3833333333333333</v>
      </c>
      <c r="H22" s="148"/>
      <c r="I22" s="23"/>
      <c r="J22" s="23"/>
      <c r="K22" s="142"/>
      <c r="L22" s="142"/>
      <c r="M22" s="142"/>
      <c r="N22" s="142"/>
      <c r="O22" s="142"/>
      <c r="P22" s="149"/>
      <c r="Q22" s="1"/>
    </row>
    <row r="23" spans="2:17" ht="23.25" customHeight="1" x14ac:dyDescent="0.3">
      <c r="B23" s="1"/>
      <c r="C23" s="90" t="s">
        <v>34</v>
      </c>
      <c r="D23" s="35"/>
      <c r="E23" s="41"/>
      <c r="F23" s="36" t="e">
        <f t="shared" si="0"/>
        <v>#DIV/0!</v>
      </c>
      <c r="G23" s="182">
        <f t="shared" si="1"/>
        <v>0.3833333333333333</v>
      </c>
      <c r="H23" s="148"/>
      <c r="I23" s="23"/>
      <c r="J23" s="23"/>
      <c r="K23" s="142"/>
      <c r="L23" s="142"/>
      <c r="M23" s="142"/>
      <c r="N23" s="142"/>
      <c r="O23" s="142"/>
      <c r="P23" s="149"/>
      <c r="Q23" s="1"/>
    </row>
    <row r="24" spans="2:17" ht="23.25" customHeight="1" x14ac:dyDescent="0.3">
      <c r="B24" s="1"/>
      <c r="C24" s="90" t="s">
        <v>35</v>
      </c>
      <c r="D24" s="35"/>
      <c r="E24" s="41"/>
      <c r="F24" s="36" t="e">
        <f>(D24/E24)*100</f>
        <v>#DIV/0!</v>
      </c>
      <c r="G24" s="182">
        <f t="shared" si="1"/>
        <v>0.3833333333333333</v>
      </c>
      <c r="H24" s="148"/>
      <c r="I24" s="23"/>
      <c r="J24" s="23"/>
      <c r="K24" s="142"/>
      <c r="L24" s="142"/>
      <c r="M24" s="142"/>
      <c r="N24" s="142"/>
      <c r="O24" s="142"/>
      <c r="P24" s="149"/>
      <c r="Q24" s="1"/>
    </row>
    <row r="25" spans="2:17" ht="23.25" customHeight="1" x14ac:dyDescent="0.3">
      <c r="B25" s="1"/>
      <c r="C25" s="90" t="s">
        <v>36</v>
      </c>
      <c r="D25" s="35"/>
      <c r="E25" s="41"/>
      <c r="F25" s="36" t="e">
        <f t="shared" si="0"/>
        <v>#DIV/0!</v>
      </c>
      <c r="G25" s="182">
        <f t="shared" si="1"/>
        <v>0.3833333333333333</v>
      </c>
      <c r="H25" s="148"/>
      <c r="I25" s="23"/>
      <c r="J25" s="23"/>
      <c r="K25" s="142"/>
      <c r="L25" s="142"/>
      <c r="M25" s="142"/>
      <c r="N25" s="142"/>
      <c r="O25" s="142"/>
      <c r="P25" s="149"/>
      <c r="Q25" s="1"/>
    </row>
    <row r="26" spans="2:17" ht="23.25" customHeight="1" x14ac:dyDescent="0.3">
      <c r="B26" s="1"/>
      <c r="C26" s="90" t="s">
        <v>37</v>
      </c>
      <c r="D26" s="35"/>
      <c r="E26" s="41"/>
      <c r="F26" s="36" t="e">
        <f t="shared" si="0"/>
        <v>#DIV/0!</v>
      </c>
      <c r="G26" s="182">
        <f t="shared" si="1"/>
        <v>0.3833333333333333</v>
      </c>
      <c r="H26" s="148"/>
      <c r="I26" s="23"/>
      <c r="J26" s="23"/>
      <c r="K26" s="142"/>
      <c r="L26" s="142"/>
      <c r="M26" s="142"/>
      <c r="N26" s="142"/>
      <c r="O26" s="142"/>
      <c r="P26" s="149"/>
      <c r="Q26" s="1"/>
    </row>
    <row r="27" spans="2:17" ht="23.25" customHeight="1" x14ac:dyDescent="0.3">
      <c r="B27" s="1"/>
      <c r="C27" s="90" t="s">
        <v>38</v>
      </c>
      <c r="D27" s="35"/>
      <c r="E27" s="41"/>
      <c r="F27" s="36" t="e">
        <f t="shared" si="0"/>
        <v>#DIV/0!</v>
      </c>
      <c r="G27" s="182">
        <f t="shared" si="1"/>
        <v>0.3833333333333333</v>
      </c>
      <c r="H27" s="148"/>
      <c r="I27" s="23"/>
      <c r="J27" s="23"/>
      <c r="K27" s="142"/>
      <c r="L27" s="142"/>
      <c r="M27" s="142"/>
      <c r="N27" s="142"/>
      <c r="O27" s="142"/>
      <c r="P27" s="149"/>
      <c r="Q27" s="1"/>
    </row>
    <row r="28" spans="2:17" ht="23.25" customHeight="1" x14ac:dyDescent="0.3">
      <c r="B28" s="1"/>
      <c r="C28" s="90" t="s">
        <v>39</v>
      </c>
      <c r="D28" s="35"/>
      <c r="E28" s="41"/>
      <c r="F28" s="36" t="e">
        <f t="shared" si="0"/>
        <v>#DIV/0!</v>
      </c>
      <c r="G28" s="182">
        <f t="shared" si="1"/>
        <v>0.3833333333333333</v>
      </c>
      <c r="H28" s="148"/>
      <c r="I28" s="23"/>
      <c r="J28" s="23"/>
      <c r="K28" s="142"/>
      <c r="L28" s="142"/>
      <c r="M28" s="142"/>
      <c r="N28" s="142"/>
      <c r="O28" s="142"/>
      <c r="P28" s="149"/>
      <c r="Q28" s="1"/>
    </row>
    <row r="29" spans="2:17" ht="23.25" customHeight="1" x14ac:dyDescent="0.3">
      <c r="B29" s="1"/>
      <c r="C29" s="90" t="s">
        <v>40</v>
      </c>
      <c r="D29" s="42"/>
      <c r="E29" s="41"/>
      <c r="F29" s="36" t="e">
        <f t="shared" si="0"/>
        <v>#DIV/0!</v>
      </c>
      <c r="G29" s="182">
        <f t="shared" si="1"/>
        <v>0.3833333333333333</v>
      </c>
      <c r="H29" s="148"/>
      <c r="I29" s="23"/>
      <c r="J29" s="23"/>
      <c r="K29" s="142"/>
      <c r="L29" s="142"/>
      <c r="M29" s="142"/>
      <c r="N29" s="142"/>
      <c r="O29" s="142"/>
      <c r="P29" s="149"/>
      <c r="Q29" s="1"/>
    </row>
    <row r="30" spans="2:17" ht="23.25" customHeight="1" x14ac:dyDescent="0.3">
      <c r="B30" s="1"/>
      <c r="C30" s="91" t="s">
        <v>41</v>
      </c>
      <c r="D30" s="88">
        <f>SUM(D18:D29)</f>
        <v>0</v>
      </c>
      <c r="E30" s="92" t="e">
        <f>AVERAGE(E18:E29)</f>
        <v>#DIV/0!</v>
      </c>
      <c r="F30" s="36" t="e">
        <f t="shared" si="0"/>
        <v>#DIV/0!</v>
      </c>
      <c r="G30" s="198">
        <v>4.5999999999999996</v>
      </c>
      <c r="H30" s="148"/>
      <c r="I30" s="23"/>
      <c r="J30" s="23"/>
      <c r="K30" s="142"/>
      <c r="L30" s="142"/>
      <c r="M30" s="142"/>
      <c r="N30" s="142"/>
      <c r="O30" s="142"/>
      <c r="P30" s="149"/>
      <c r="Q30" s="1"/>
    </row>
    <row r="31" spans="2:17" ht="23.25" customHeight="1" x14ac:dyDescent="0.3">
      <c r="B31" s="1"/>
      <c r="C31" s="70"/>
      <c r="D31" s="69"/>
      <c r="E31" s="70"/>
      <c r="F31" s="70"/>
      <c r="G31" s="184"/>
      <c r="H31" s="152"/>
      <c r="I31" s="142"/>
      <c r="J31" s="142"/>
      <c r="K31" s="142"/>
      <c r="L31" s="142"/>
      <c r="M31" s="142"/>
      <c r="N31" s="142"/>
      <c r="O31" s="142"/>
      <c r="P31" s="149"/>
      <c r="Q31" s="1"/>
    </row>
    <row r="32" spans="2:17" ht="23.25" customHeight="1" x14ac:dyDescent="0.3">
      <c r="B32" s="1"/>
      <c r="C32" s="207" t="s">
        <v>199</v>
      </c>
      <c r="D32" s="207"/>
      <c r="E32" s="207"/>
      <c r="F32" s="207"/>
      <c r="G32" s="208"/>
      <c r="H32" s="152"/>
      <c r="I32" s="142"/>
      <c r="J32" s="142"/>
      <c r="K32" s="142"/>
      <c r="L32" s="142"/>
      <c r="M32" s="142"/>
      <c r="N32" s="142"/>
      <c r="O32" s="142"/>
      <c r="P32" s="149"/>
      <c r="Q32" s="1"/>
    </row>
    <row r="33" spans="2:17" ht="57" customHeight="1" x14ac:dyDescent="0.3">
      <c r="B33" s="1"/>
      <c r="C33" s="27" t="s">
        <v>42</v>
      </c>
      <c r="D33" s="28" t="s">
        <v>57</v>
      </c>
      <c r="E33" s="27" t="str">
        <f>+E17</f>
        <v xml:space="preserve">Número de contratistas + planta en el mes </v>
      </c>
      <c r="F33" s="28" t="s">
        <v>62</v>
      </c>
      <c r="G33" s="135" t="s">
        <v>63</v>
      </c>
      <c r="H33" s="153" t="s">
        <v>13</v>
      </c>
      <c r="I33" s="142"/>
      <c r="J33" s="142"/>
      <c r="K33" s="142"/>
      <c r="L33" s="142"/>
      <c r="M33" s="142"/>
      <c r="N33" s="142"/>
      <c r="O33" s="142"/>
      <c r="P33" s="149"/>
      <c r="Q33" s="1"/>
    </row>
    <row r="34" spans="2:17" ht="24" customHeight="1" x14ac:dyDescent="0.3">
      <c r="B34" s="1"/>
      <c r="C34" s="77" t="s">
        <v>177</v>
      </c>
      <c r="D34" s="31"/>
      <c r="E34" s="39"/>
      <c r="F34" s="36" t="e">
        <f>+D34/E34*(100)</f>
        <v>#DIV/0!</v>
      </c>
      <c r="G34" s="185">
        <v>0</v>
      </c>
      <c r="H34" s="153"/>
      <c r="I34" s="142"/>
      <c r="J34" s="142"/>
      <c r="K34" s="142"/>
      <c r="L34" s="142"/>
      <c r="M34" s="142"/>
      <c r="N34" s="142"/>
      <c r="O34" s="142"/>
      <c r="P34" s="149"/>
      <c r="Q34" s="1"/>
    </row>
    <row r="35" spans="2:17" ht="20.149999999999999" customHeight="1" x14ac:dyDescent="0.3">
      <c r="B35" s="1"/>
      <c r="C35" s="78"/>
      <c r="D35" s="31"/>
      <c r="E35" s="39"/>
      <c r="F35" s="36" t="e">
        <f>+D35/E35*(100)</f>
        <v>#DIV/0!</v>
      </c>
      <c r="G35" s="140" t="e">
        <f>((F35/F34)-1)</f>
        <v>#DIV/0!</v>
      </c>
      <c r="H35" s="153"/>
      <c r="I35" s="142"/>
      <c r="J35" s="142"/>
      <c r="K35" s="142"/>
      <c r="L35" s="142"/>
      <c r="M35" s="142"/>
      <c r="N35" s="142"/>
      <c r="O35" s="142"/>
      <c r="P35" s="149"/>
      <c r="Q35" s="1"/>
    </row>
    <row r="36" spans="2:17" ht="20.149999999999999" customHeight="1" x14ac:dyDescent="0.3">
      <c r="B36" s="1"/>
      <c r="C36" s="78"/>
      <c r="D36" s="31"/>
      <c r="E36" s="39"/>
      <c r="F36" s="36" t="e">
        <f>+D36/E36*(100)</f>
        <v>#DIV/0!</v>
      </c>
      <c r="G36" s="140" t="e">
        <f>((F36/F35)-1)</f>
        <v>#DIV/0!</v>
      </c>
      <c r="H36" s="153"/>
      <c r="I36" s="142"/>
      <c r="J36" s="142"/>
      <c r="K36" s="142"/>
      <c r="L36" s="142"/>
      <c r="M36" s="142"/>
      <c r="N36" s="142"/>
      <c r="O36" s="142"/>
      <c r="P36" s="149"/>
      <c r="Q36" s="1"/>
    </row>
    <row r="37" spans="2:17" ht="20.149999999999999" customHeight="1" x14ac:dyDescent="0.3">
      <c r="B37" s="1"/>
      <c r="C37" s="78"/>
      <c r="D37" s="40"/>
      <c r="E37" s="39"/>
      <c r="F37" s="36" t="e">
        <f>+D37/E37*(100)</f>
        <v>#DIV/0!</v>
      </c>
      <c r="G37" s="140" t="e">
        <f>((F37/F34)-1)</f>
        <v>#DIV/0!</v>
      </c>
      <c r="H37" s="153"/>
      <c r="I37" s="142"/>
      <c r="J37" s="142"/>
      <c r="K37" s="142"/>
      <c r="L37" s="142"/>
      <c r="M37" s="142"/>
      <c r="N37" s="142"/>
      <c r="O37" s="142"/>
      <c r="P37" s="149"/>
      <c r="Q37" s="1"/>
    </row>
    <row r="38" spans="2:17" ht="20.149999999999999" customHeight="1" x14ac:dyDescent="0.3">
      <c r="B38" s="1"/>
      <c r="C38" s="78"/>
      <c r="D38" s="40"/>
      <c r="E38" s="39"/>
      <c r="F38" s="36" t="e">
        <f>+D38/E38*(100)</f>
        <v>#DIV/0!</v>
      </c>
      <c r="G38" s="140" t="e">
        <f>((F38/F35)-1)</f>
        <v>#DIV/0!</v>
      </c>
      <c r="H38" s="154">
        <v>4</v>
      </c>
      <c r="I38" s="142"/>
      <c r="J38" s="142"/>
      <c r="K38" s="23"/>
      <c r="L38" s="23"/>
      <c r="M38" s="23"/>
      <c r="N38" s="23"/>
      <c r="O38" s="23"/>
      <c r="P38" s="155"/>
      <c r="Q38" s="1"/>
    </row>
    <row r="39" spans="2:17" ht="17.5" customHeight="1" x14ac:dyDescent="0.3">
      <c r="B39" s="1"/>
      <c r="C39" s="79"/>
      <c r="D39" s="80"/>
      <c r="E39" s="84"/>
      <c r="F39" s="85"/>
      <c r="G39" s="200"/>
      <c r="H39" s="156"/>
      <c r="I39" s="26"/>
      <c r="J39" s="26"/>
      <c r="K39" s="23"/>
      <c r="L39" s="23"/>
      <c r="M39" s="23"/>
      <c r="N39" s="23"/>
      <c r="O39" s="23"/>
      <c r="P39" s="155"/>
      <c r="Q39" s="1"/>
    </row>
    <row r="40" spans="2:17" x14ac:dyDescent="0.3">
      <c r="B40" s="1"/>
      <c r="C40" s="81"/>
      <c r="D40" s="80"/>
      <c r="E40" s="80"/>
      <c r="F40" s="80"/>
      <c r="G40" s="141"/>
      <c r="H40" s="156"/>
      <c r="I40" s="26"/>
      <c r="J40" s="26"/>
      <c r="K40" s="23"/>
      <c r="L40" s="23"/>
      <c r="M40" s="23"/>
      <c r="N40" s="23"/>
      <c r="O40" s="23"/>
      <c r="P40" s="155"/>
      <c r="Q40" s="1"/>
    </row>
    <row r="41" spans="2:17" x14ac:dyDescent="0.3">
      <c r="B41" s="1"/>
      <c r="C41" s="81"/>
      <c r="D41" s="80"/>
      <c r="E41" s="80"/>
      <c r="F41" s="80"/>
      <c r="G41" s="141"/>
      <c r="H41" s="157"/>
      <c r="I41" s="158"/>
      <c r="J41" s="158"/>
      <c r="K41" s="159"/>
      <c r="L41" s="159"/>
      <c r="M41" s="159"/>
      <c r="N41" s="159"/>
      <c r="O41" s="159"/>
      <c r="P41" s="160"/>
      <c r="Q41" s="1"/>
    </row>
    <row r="42" spans="2:17" ht="26.25" customHeight="1" x14ac:dyDescent="0.3">
      <c r="B42" s="1"/>
      <c r="C42" s="213" t="s">
        <v>45</v>
      </c>
      <c r="D42" s="213"/>
      <c r="E42" s="213"/>
      <c r="F42" s="213"/>
      <c r="G42" s="213"/>
      <c r="H42" s="223"/>
      <c r="I42" s="223"/>
      <c r="J42" s="223"/>
      <c r="K42" s="223"/>
      <c r="L42" s="223"/>
      <c r="M42" s="223"/>
      <c r="N42" s="223"/>
      <c r="O42" s="223"/>
      <c r="P42" s="223"/>
      <c r="Q42" s="1"/>
    </row>
    <row r="43" spans="2:17" s="7" customFormat="1" x14ac:dyDescent="0.35">
      <c r="B43" s="6"/>
      <c r="C43" s="213" t="s">
        <v>172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6"/>
    </row>
    <row r="44" spans="2:17" ht="107.15" customHeight="1" x14ac:dyDescent="0.3">
      <c r="B44" s="1"/>
      <c r="C44" s="242" t="s">
        <v>46</v>
      </c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1"/>
    </row>
    <row r="45" spans="2:17" ht="23.15" customHeight="1" x14ac:dyDescent="0.3">
      <c r="B45" s="1"/>
      <c r="C45" s="246" t="s">
        <v>168</v>
      </c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1"/>
    </row>
    <row r="46" spans="2:17" ht="113.15" customHeight="1" x14ac:dyDescent="0.3">
      <c r="B46" s="1"/>
      <c r="C46" s="242" t="s">
        <v>46</v>
      </c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1"/>
    </row>
    <row r="47" spans="2:17" ht="21.65" customHeight="1" x14ac:dyDescent="0.3">
      <c r="B47" s="1"/>
      <c r="C47" s="246" t="s">
        <v>169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1"/>
    </row>
    <row r="48" spans="2:17" ht="131.25" customHeight="1" x14ac:dyDescent="0.3">
      <c r="B48" s="1"/>
      <c r="C48" s="242" t="s">
        <v>46</v>
      </c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1"/>
    </row>
    <row r="49" spans="2:17" ht="26.25" customHeight="1" x14ac:dyDescent="0.3">
      <c r="B49" s="1"/>
      <c r="C49" s="213" t="s">
        <v>47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1"/>
    </row>
    <row r="50" spans="2:17" ht="24" customHeight="1" x14ac:dyDescent="0.3">
      <c r="B50" s="1"/>
      <c r="C50" s="213" t="s">
        <v>48</v>
      </c>
      <c r="D50" s="213"/>
      <c r="E50" s="213"/>
      <c r="F50" s="213"/>
      <c r="G50" s="213"/>
      <c r="H50" s="213" t="s">
        <v>49</v>
      </c>
      <c r="I50" s="213"/>
      <c r="J50" s="213"/>
      <c r="K50" s="213" t="s">
        <v>50</v>
      </c>
      <c r="L50" s="213"/>
      <c r="M50" s="213"/>
      <c r="N50" s="214" t="s">
        <v>51</v>
      </c>
      <c r="O50" s="214"/>
      <c r="P50" s="214"/>
      <c r="Q50" s="1"/>
    </row>
    <row r="51" spans="2:17" ht="42.75" customHeight="1" x14ac:dyDescent="0.3">
      <c r="B51" s="1"/>
      <c r="C51" s="254"/>
      <c r="D51" s="254"/>
      <c r="E51" s="254"/>
      <c r="F51" s="254"/>
      <c r="G51" s="254"/>
      <c r="H51" s="239"/>
      <c r="I51" s="239"/>
      <c r="J51" s="239"/>
      <c r="K51" s="255"/>
      <c r="L51" s="240"/>
      <c r="M51" s="240"/>
      <c r="N51" s="240"/>
      <c r="O51" s="240"/>
      <c r="P51" s="240"/>
      <c r="Q51" s="1"/>
    </row>
    <row r="52" spans="2:17" ht="42.75" customHeight="1" x14ac:dyDescent="0.3">
      <c r="B52" s="1"/>
      <c r="C52" s="239"/>
      <c r="D52" s="239"/>
      <c r="E52" s="239"/>
      <c r="F52" s="239"/>
      <c r="G52" s="239"/>
      <c r="H52" s="253"/>
      <c r="I52" s="253"/>
      <c r="J52" s="253"/>
      <c r="K52" s="240"/>
      <c r="L52" s="240"/>
      <c r="M52" s="240"/>
      <c r="N52" s="240"/>
      <c r="O52" s="240"/>
      <c r="P52" s="240"/>
      <c r="Q52" s="1"/>
    </row>
    <row r="53" spans="2:17" x14ac:dyDescent="0.3">
      <c r="B53" s="1"/>
      <c r="C53" s="4"/>
      <c r="D53" s="4"/>
      <c r="E53" s="4"/>
      <c r="F53" s="4"/>
      <c r="G53" s="4"/>
      <c r="H53" s="4"/>
      <c r="I53" s="4"/>
      <c r="J53" s="4"/>
      <c r="K53" s="1"/>
      <c r="L53" s="1"/>
      <c r="M53" s="1"/>
      <c r="N53" s="1"/>
      <c r="O53" s="1"/>
      <c r="P53" s="1"/>
      <c r="Q53" s="1"/>
    </row>
  </sheetData>
  <mergeCells count="59">
    <mergeCell ref="C6:F6"/>
    <mergeCell ref="G6:P6"/>
    <mergeCell ref="C7:F7"/>
    <mergeCell ref="G7:P7"/>
    <mergeCell ref="C1:D1"/>
    <mergeCell ref="E1:M1"/>
    <mergeCell ref="N1:P1"/>
    <mergeCell ref="C5:F5"/>
    <mergeCell ref="G5:P5"/>
    <mergeCell ref="C3:P3"/>
    <mergeCell ref="C4:D4"/>
    <mergeCell ref="E4:G4"/>
    <mergeCell ref="H4:J4"/>
    <mergeCell ref="K4:P4"/>
    <mergeCell ref="J8:L8"/>
    <mergeCell ref="M8:P8"/>
    <mergeCell ref="D9:F9"/>
    <mergeCell ref="H9:J9"/>
    <mergeCell ref="K9:L9"/>
    <mergeCell ref="M9:P9"/>
    <mergeCell ref="C8:F8"/>
    <mergeCell ref="G8:I8"/>
    <mergeCell ref="C10:F10"/>
    <mergeCell ref="G10:P10"/>
    <mergeCell ref="C11:P11"/>
    <mergeCell ref="C12:D12"/>
    <mergeCell ref="E12:I12"/>
    <mergeCell ref="J12:K12"/>
    <mergeCell ref="L12:P12"/>
    <mergeCell ref="C50:G50"/>
    <mergeCell ref="H50:J50"/>
    <mergeCell ref="K50:M50"/>
    <mergeCell ref="N50:P50"/>
    <mergeCell ref="C45:P45"/>
    <mergeCell ref="C46:P46"/>
    <mergeCell ref="C49:P49"/>
    <mergeCell ref="C52:G52"/>
    <mergeCell ref="H52:J52"/>
    <mergeCell ref="K52:M52"/>
    <mergeCell ref="N52:P52"/>
    <mergeCell ref="C51:G51"/>
    <mergeCell ref="H51:J51"/>
    <mergeCell ref="K51:M51"/>
    <mergeCell ref="N51:P51"/>
    <mergeCell ref="I13:K13"/>
    <mergeCell ref="L13:M13"/>
    <mergeCell ref="C47:P47"/>
    <mergeCell ref="C48:P48"/>
    <mergeCell ref="N13:P13"/>
    <mergeCell ref="C14:P14"/>
    <mergeCell ref="C42:P42"/>
    <mergeCell ref="C43:P43"/>
    <mergeCell ref="C44:P44"/>
    <mergeCell ref="C13:D13"/>
    <mergeCell ref="E13:F13"/>
    <mergeCell ref="G13:H13"/>
    <mergeCell ref="C32:G32"/>
    <mergeCell ref="C16:G16"/>
    <mergeCell ref="C15:P15"/>
  </mergeCells>
  <conditionalFormatting sqref="F18">
    <cfRule type="colorScale" priority="9">
      <colorScale>
        <cfvo type="num" val="0"/>
        <cfvo type="num" val="0.1"/>
        <cfvo type="num" val="0.2"/>
        <color rgb="FF63BE7B"/>
        <color rgb="FFFFEB84"/>
        <color rgb="FFF8696B"/>
      </colorScale>
    </cfRule>
  </conditionalFormatting>
  <conditionalFormatting sqref="F19:F29">
    <cfRule type="colorScale" priority="8">
      <colorScale>
        <cfvo type="num" val="0"/>
        <cfvo type="num" val="0.1"/>
        <cfvo type="num" val="0.2"/>
        <color rgb="FF63BE7B"/>
        <color rgb="FFFFEB84"/>
        <color rgb="FFF8696B"/>
      </colorScale>
    </cfRule>
  </conditionalFormatting>
  <conditionalFormatting sqref="F30">
    <cfRule type="colorScale" priority="7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conditionalFormatting sqref="F34:F39">
    <cfRule type="colorScale" priority="2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conditionalFormatting sqref="G35:G38">
    <cfRule type="iconSet" priority="3">
      <iconSet iconSet="3ArrowsGray">
        <cfvo type="percent" val="0"/>
        <cfvo type="num" val="0"/>
        <cfvo type="num" val="0"/>
      </iconSet>
    </cfRule>
    <cfRule type="cellIs" dxfId="19" priority="4" operator="lessThan">
      <formula>0</formula>
    </cfRule>
    <cfRule type="cellIs" dxfId="18" priority="5" operator="greaterThanOrEqual">
      <formula>0</formula>
    </cfRule>
  </conditionalFormatting>
  <conditionalFormatting sqref="G39">
    <cfRule type="colorScale" priority="1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conditionalFormatting sqref="M9">
    <cfRule type="colorScale" priority="6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pageMargins left="0.70866141732283472" right="0.86614173228346458" top="0.9055118110236221" bottom="0.74803149606299213" header="0" footer="0"/>
  <pageSetup paperSize="9" scale="43" fitToHeight="0" orientation="portrait" r:id="rId1"/>
  <headerFooter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4B75-5FFF-4ECF-9BC9-BD52F9345E1A}">
  <sheetPr>
    <tabColor theme="0"/>
  </sheetPr>
  <dimension ref="B1:Q53"/>
  <sheetViews>
    <sheetView view="pageBreakPreview" zoomScale="91" zoomScaleNormal="100" zoomScaleSheetLayoutView="91" zoomScalePageLayoutView="90" workbookViewId="0">
      <selection activeCell="N1" sqref="N1:P1"/>
    </sheetView>
  </sheetViews>
  <sheetFormatPr baseColWidth="10" defaultColWidth="3" defaultRowHeight="13" x14ac:dyDescent="0.3"/>
  <cols>
    <col min="1" max="1" width="6.26953125" style="2" customWidth="1"/>
    <col min="2" max="2" width="3" style="2"/>
    <col min="3" max="3" width="16.54296875" style="5" customWidth="1"/>
    <col min="4" max="4" width="16.26953125" style="5" customWidth="1"/>
    <col min="5" max="5" width="12.453125" style="5" customWidth="1"/>
    <col min="6" max="6" width="15.54296875" style="5" customWidth="1"/>
    <col min="7" max="7" width="11.7265625" style="5" customWidth="1"/>
    <col min="8" max="8" width="12.453125" style="5" customWidth="1"/>
    <col min="9" max="9" width="10.26953125" style="5" customWidth="1"/>
    <col min="10" max="10" width="9.26953125" style="5" customWidth="1"/>
    <col min="11" max="11" width="9.7265625" style="2" customWidth="1"/>
    <col min="12" max="12" width="8.26953125" style="2" customWidth="1"/>
    <col min="13" max="13" width="9.453125" style="2" customWidth="1"/>
    <col min="14" max="16" width="10.26953125" style="2" customWidth="1"/>
    <col min="17" max="16384" width="3" style="2"/>
  </cols>
  <sheetData>
    <row r="1" spans="2:17" ht="93.75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2" t="s">
        <v>255</v>
      </c>
      <c r="O1" s="233"/>
      <c r="P1" s="233"/>
      <c r="Q1" s="1"/>
    </row>
    <row r="2" spans="2:17" ht="1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67"/>
      <c r="P2" s="67"/>
      <c r="Q2" s="1"/>
    </row>
    <row r="3" spans="2:17" ht="26.25" customHeight="1" x14ac:dyDescent="0.3">
      <c r="B3" s="1"/>
      <c r="C3" s="235" t="s">
        <v>174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1"/>
    </row>
    <row r="4" spans="2:17" ht="25.5" customHeight="1" x14ac:dyDescent="0.3">
      <c r="B4" s="1"/>
      <c r="C4" s="216" t="s">
        <v>191</v>
      </c>
      <c r="D4" s="216"/>
      <c r="E4" s="260" t="s">
        <v>192</v>
      </c>
      <c r="F4" s="260"/>
      <c r="G4" s="260"/>
      <c r="H4" s="216" t="s">
        <v>1</v>
      </c>
      <c r="I4" s="216"/>
      <c r="J4" s="216"/>
      <c r="K4" s="222" t="s">
        <v>254</v>
      </c>
      <c r="L4" s="222"/>
      <c r="M4" s="222"/>
      <c r="N4" s="222"/>
      <c r="O4" s="222"/>
      <c r="P4" s="222"/>
      <c r="Q4" s="1"/>
    </row>
    <row r="5" spans="2:17" ht="26.25" customHeight="1" x14ac:dyDescent="0.3">
      <c r="B5" s="1"/>
      <c r="C5" s="216" t="s">
        <v>3</v>
      </c>
      <c r="D5" s="216"/>
      <c r="E5" s="216"/>
      <c r="F5" s="216"/>
      <c r="G5" s="227" t="s">
        <v>64</v>
      </c>
      <c r="H5" s="227"/>
      <c r="I5" s="227"/>
      <c r="J5" s="227"/>
      <c r="K5" s="227"/>
      <c r="L5" s="227"/>
      <c r="M5" s="227"/>
      <c r="N5" s="227"/>
      <c r="O5" s="227"/>
      <c r="P5" s="227"/>
      <c r="Q5" s="1"/>
    </row>
    <row r="6" spans="2:17" ht="26.25" customHeight="1" x14ac:dyDescent="0.3">
      <c r="B6" s="1"/>
      <c r="C6" s="216" t="s">
        <v>5</v>
      </c>
      <c r="D6" s="216"/>
      <c r="E6" s="216"/>
      <c r="F6" s="216"/>
      <c r="G6" s="227" t="s">
        <v>53</v>
      </c>
      <c r="H6" s="227"/>
      <c r="I6" s="227"/>
      <c r="J6" s="227"/>
      <c r="K6" s="227"/>
      <c r="L6" s="227"/>
      <c r="M6" s="227"/>
      <c r="N6" s="227"/>
      <c r="O6" s="227"/>
      <c r="P6" s="227"/>
      <c r="Q6" s="1"/>
    </row>
    <row r="7" spans="2:17" ht="40.5" customHeight="1" x14ac:dyDescent="0.3">
      <c r="B7" s="1"/>
      <c r="C7" s="216" t="s">
        <v>7</v>
      </c>
      <c r="D7" s="216"/>
      <c r="E7" s="216"/>
      <c r="F7" s="216"/>
      <c r="G7" s="227" t="s">
        <v>65</v>
      </c>
      <c r="H7" s="227"/>
      <c r="I7" s="227"/>
      <c r="J7" s="227"/>
      <c r="K7" s="227"/>
      <c r="L7" s="227"/>
      <c r="M7" s="227"/>
      <c r="N7" s="227"/>
      <c r="O7" s="227"/>
      <c r="P7" s="227"/>
      <c r="Q7" s="1"/>
    </row>
    <row r="8" spans="2:17" ht="29.25" customHeight="1" x14ac:dyDescent="0.3">
      <c r="B8" s="1"/>
      <c r="C8" s="216" t="s">
        <v>193</v>
      </c>
      <c r="D8" s="216"/>
      <c r="E8" s="216"/>
      <c r="F8" s="216"/>
      <c r="G8" s="222" t="s">
        <v>54</v>
      </c>
      <c r="H8" s="222"/>
      <c r="I8" s="222"/>
      <c r="J8" s="216" t="s">
        <v>10</v>
      </c>
      <c r="K8" s="216"/>
      <c r="L8" s="216"/>
      <c r="M8" s="222" t="s">
        <v>55</v>
      </c>
      <c r="N8" s="222"/>
      <c r="O8" s="222"/>
      <c r="P8" s="222"/>
      <c r="Q8" s="1"/>
    </row>
    <row r="9" spans="2:17" ht="63" customHeight="1" x14ac:dyDescent="0.3">
      <c r="B9" s="1"/>
      <c r="C9" s="68" t="s">
        <v>12</v>
      </c>
      <c r="D9" s="227" t="s">
        <v>208</v>
      </c>
      <c r="E9" s="227"/>
      <c r="F9" s="227"/>
      <c r="G9" s="68" t="s">
        <v>201</v>
      </c>
      <c r="H9" s="229">
        <v>2</v>
      </c>
      <c r="I9" s="229"/>
      <c r="J9" s="229"/>
      <c r="K9" s="216" t="s">
        <v>15</v>
      </c>
      <c r="L9" s="216"/>
      <c r="M9" s="257" t="e">
        <f>+F30</f>
        <v>#DIV/0!</v>
      </c>
      <c r="N9" s="257"/>
      <c r="O9" s="257"/>
      <c r="P9" s="257"/>
      <c r="Q9" s="1"/>
    </row>
    <row r="10" spans="2:17" ht="28.5" customHeight="1" x14ac:dyDescent="0.3">
      <c r="B10" s="1"/>
      <c r="C10" s="216" t="s">
        <v>16</v>
      </c>
      <c r="D10" s="216"/>
      <c r="E10" s="216"/>
      <c r="F10" s="216"/>
      <c r="G10" s="221" t="s">
        <v>66</v>
      </c>
      <c r="H10" s="221"/>
      <c r="I10" s="221"/>
      <c r="J10" s="221"/>
      <c r="K10" s="221"/>
      <c r="L10" s="221"/>
      <c r="M10" s="221"/>
      <c r="N10" s="221"/>
      <c r="O10" s="221"/>
      <c r="P10" s="221"/>
      <c r="Q10" s="1"/>
    </row>
    <row r="11" spans="2:17" ht="23.25" customHeight="1" x14ac:dyDescent="0.3">
      <c r="B11" s="1"/>
      <c r="C11" s="216" t="s">
        <v>17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1"/>
    </row>
    <row r="12" spans="2:17" ht="29.25" customHeight="1" x14ac:dyDescent="0.3">
      <c r="B12" s="1"/>
      <c r="C12" s="216" t="s">
        <v>18</v>
      </c>
      <c r="D12" s="216"/>
      <c r="E12" s="217" t="s">
        <v>195</v>
      </c>
      <c r="F12" s="217"/>
      <c r="G12" s="217"/>
      <c r="H12" s="217"/>
      <c r="I12" s="217"/>
      <c r="J12" s="216" t="s">
        <v>19</v>
      </c>
      <c r="K12" s="216"/>
      <c r="L12" s="222" t="s">
        <v>196</v>
      </c>
      <c r="M12" s="222"/>
      <c r="N12" s="222"/>
      <c r="O12" s="222"/>
      <c r="P12" s="222"/>
      <c r="Q12" s="1"/>
    </row>
    <row r="13" spans="2:17" ht="37.5" customHeight="1" x14ac:dyDescent="0.3">
      <c r="B13" s="1"/>
      <c r="C13" s="216" t="s">
        <v>20</v>
      </c>
      <c r="D13" s="216"/>
      <c r="E13" s="217" t="s">
        <v>195</v>
      </c>
      <c r="F13" s="217"/>
      <c r="G13" s="216" t="s">
        <v>21</v>
      </c>
      <c r="H13" s="216"/>
      <c r="I13" s="217" t="s">
        <v>197</v>
      </c>
      <c r="J13" s="217"/>
      <c r="K13" s="217"/>
      <c r="L13" s="216" t="s">
        <v>22</v>
      </c>
      <c r="M13" s="216"/>
      <c r="N13" s="222" t="s">
        <v>198</v>
      </c>
      <c r="O13" s="222"/>
      <c r="P13" s="222"/>
      <c r="Q13" s="1"/>
    </row>
    <row r="14" spans="2:17" ht="44.25" customHeight="1" x14ac:dyDescent="0.3">
      <c r="B14" s="1"/>
      <c r="C14" s="218" t="s">
        <v>23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"/>
    </row>
    <row r="15" spans="2:17" ht="23.25" customHeight="1" x14ac:dyDescent="0.3">
      <c r="B15" s="1"/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1"/>
    </row>
    <row r="16" spans="2:17" ht="23.25" customHeight="1" x14ac:dyDescent="0.3">
      <c r="B16" s="1"/>
      <c r="C16" s="220" t="s">
        <v>178</v>
      </c>
      <c r="D16" s="207"/>
      <c r="E16" s="207"/>
      <c r="F16" s="207"/>
      <c r="G16" s="208"/>
      <c r="H16" s="196"/>
      <c r="I16" s="197"/>
      <c r="J16" s="197"/>
      <c r="K16" s="197"/>
      <c r="L16" s="197"/>
      <c r="M16" s="197"/>
      <c r="N16" s="197"/>
      <c r="O16" s="197"/>
      <c r="P16" s="199"/>
      <c r="Q16" s="1"/>
    </row>
    <row r="17" spans="2:17" ht="57.75" customHeight="1" x14ac:dyDescent="0.3">
      <c r="B17" s="1"/>
      <c r="C17" s="27" t="s">
        <v>24</v>
      </c>
      <c r="D17" s="28" t="s">
        <v>68</v>
      </c>
      <c r="E17" s="27" t="s">
        <v>67</v>
      </c>
      <c r="F17" s="28" t="s">
        <v>59</v>
      </c>
      <c r="G17" s="135" t="s">
        <v>13</v>
      </c>
      <c r="H17" s="148"/>
      <c r="I17" s="23"/>
      <c r="J17" s="23"/>
      <c r="K17" s="142"/>
      <c r="L17" s="142"/>
      <c r="M17" s="142"/>
      <c r="N17" s="142"/>
      <c r="O17" s="142"/>
      <c r="P17" s="149"/>
      <c r="Q17" s="1"/>
    </row>
    <row r="18" spans="2:17" ht="23.25" customHeight="1" x14ac:dyDescent="0.35">
      <c r="B18" s="1"/>
      <c r="C18" s="89" t="s">
        <v>29</v>
      </c>
      <c r="D18" s="24"/>
      <c r="E18" s="43"/>
      <c r="F18" s="36" t="e">
        <f>(D18/E18)*100</f>
        <v>#DIV/0!</v>
      </c>
      <c r="G18" s="136" t="e">
        <f>F18/G30</f>
        <v>#DIV/0!</v>
      </c>
      <c r="H18" s="148"/>
      <c r="I18" s="23"/>
      <c r="J18" s="23"/>
      <c r="K18" s="142"/>
      <c r="L18" s="142"/>
      <c r="M18" s="142"/>
      <c r="N18" s="142"/>
      <c r="O18" s="142"/>
      <c r="P18" s="149"/>
      <c r="Q18" s="1"/>
    </row>
    <row r="19" spans="2:17" ht="23.25" customHeight="1" x14ac:dyDescent="0.35">
      <c r="B19" s="1"/>
      <c r="C19" s="89" t="s">
        <v>30</v>
      </c>
      <c r="D19" s="24"/>
      <c r="E19" s="43"/>
      <c r="F19" s="36" t="e">
        <f t="shared" ref="F19:F30" si="0">(D19/E19)*100</f>
        <v>#DIV/0!</v>
      </c>
      <c r="G19" s="136" t="e">
        <f>F19/$G$30</f>
        <v>#DIV/0!</v>
      </c>
      <c r="H19" s="148"/>
      <c r="I19" s="23"/>
      <c r="J19" s="23"/>
      <c r="K19" s="142"/>
      <c r="L19" s="142"/>
      <c r="M19" s="142"/>
      <c r="N19" s="142"/>
      <c r="O19" s="142"/>
      <c r="P19" s="149"/>
      <c r="Q19" s="1"/>
    </row>
    <row r="20" spans="2:17" ht="23.25" customHeight="1" x14ac:dyDescent="0.35">
      <c r="B20" s="1"/>
      <c r="C20" s="89" t="s">
        <v>31</v>
      </c>
      <c r="D20" s="24"/>
      <c r="E20" s="43"/>
      <c r="F20" s="36" t="e">
        <f t="shared" si="0"/>
        <v>#DIV/0!</v>
      </c>
      <c r="G20" s="136" t="e">
        <f>F20/$G$30</f>
        <v>#DIV/0!</v>
      </c>
      <c r="H20" s="148"/>
      <c r="I20" s="23"/>
      <c r="J20" s="23"/>
      <c r="K20" s="142"/>
      <c r="L20" s="142"/>
      <c r="M20" s="142"/>
      <c r="N20" s="142"/>
      <c r="O20" s="142"/>
      <c r="P20" s="149"/>
      <c r="Q20" s="1"/>
    </row>
    <row r="21" spans="2:17" ht="23.25" customHeight="1" x14ac:dyDescent="0.35">
      <c r="B21" s="1"/>
      <c r="C21" s="89" t="s">
        <v>32</v>
      </c>
      <c r="D21" s="24"/>
      <c r="E21" s="43"/>
      <c r="F21" s="36" t="e">
        <f t="shared" si="0"/>
        <v>#DIV/0!</v>
      </c>
      <c r="G21" s="136" t="e">
        <f t="shared" ref="G21:G29" si="1">F21/$G$30</f>
        <v>#DIV/0!</v>
      </c>
      <c r="H21" s="148"/>
      <c r="I21" s="23"/>
      <c r="J21" s="23"/>
      <c r="K21" s="142"/>
      <c r="L21" s="142"/>
      <c r="M21" s="142"/>
      <c r="N21" s="142"/>
      <c r="O21" s="142"/>
      <c r="P21" s="149"/>
      <c r="Q21" s="1"/>
    </row>
    <row r="22" spans="2:17" ht="23.25" customHeight="1" x14ac:dyDescent="0.35">
      <c r="B22" s="1"/>
      <c r="C22" s="90" t="s">
        <v>33</v>
      </c>
      <c r="D22" s="24"/>
      <c r="E22" s="43"/>
      <c r="F22" s="36" t="e">
        <f t="shared" si="0"/>
        <v>#DIV/0!</v>
      </c>
      <c r="G22" s="136" t="e">
        <f t="shared" si="1"/>
        <v>#DIV/0!</v>
      </c>
      <c r="H22" s="148"/>
      <c r="I22" s="23"/>
      <c r="J22" s="23"/>
      <c r="K22" s="142"/>
      <c r="L22" s="142"/>
      <c r="M22" s="142"/>
      <c r="N22" s="142"/>
      <c r="O22" s="142"/>
      <c r="P22" s="149"/>
      <c r="Q22" s="1"/>
    </row>
    <row r="23" spans="2:17" ht="23.25" customHeight="1" x14ac:dyDescent="0.35">
      <c r="B23" s="1"/>
      <c r="C23" s="90" t="s">
        <v>34</v>
      </c>
      <c r="D23" s="24"/>
      <c r="E23" s="43"/>
      <c r="F23" s="36" t="e">
        <f t="shared" si="0"/>
        <v>#DIV/0!</v>
      </c>
      <c r="G23" s="136" t="e">
        <f t="shared" si="1"/>
        <v>#DIV/0!</v>
      </c>
      <c r="H23" s="148"/>
      <c r="I23" s="23"/>
      <c r="J23" s="23"/>
      <c r="K23" s="142"/>
      <c r="L23" s="142"/>
      <c r="M23" s="142"/>
      <c r="N23" s="142"/>
      <c r="O23" s="142"/>
      <c r="P23" s="149"/>
      <c r="Q23" s="1"/>
    </row>
    <row r="24" spans="2:17" ht="23.25" customHeight="1" x14ac:dyDescent="0.35">
      <c r="B24" s="1"/>
      <c r="C24" s="90" t="s">
        <v>35</v>
      </c>
      <c r="D24" s="24"/>
      <c r="E24" s="43"/>
      <c r="F24" s="36" t="e">
        <f t="shared" si="0"/>
        <v>#DIV/0!</v>
      </c>
      <c r="G24" s="136" t="e">
        <f t="shared" si="1"/>
        <v>#DIV/0!</v>
      </c>
      <c r="H24" s="148"/>
      <c r="I24" s="23"/>
      <c r="J24" s="23"/>
      <c r="K24" s="142"/>
      <c r="L24" s="142"/>
      <c r="M24" s="142"/>
      <c r="N24" s="142"/>
      <c r="O24" s="142"/>
      <c r="P24" s="149"/>
      <c r="Q24" s="1"/>
    </row>
    <row r="25" spans="2:17" ht="23.25" customHeight="1" x14ac:dyDescent="0.35">
      <c r="B25" s="1"/>
      <c r="C25" s="90" t="s">
        <v>36</v>
      </c>
      <c r="D25" s="24"/>
      <c r="E25" s="43"/>
      <c r="F25" s="36" t="e">
        <f t="shared" si="0"/>
        <v>#DIV/0!</v>
      </c>
      <c r="G25" s="136" t="e">
        <f t="shared" si="1"/>
        <v>#DIV/0!</v>
      </c>
      <c r="H25" s="148"/>
      <c r="I25" s="23"/>
      <c r="J25" s="23"/>
      <c r="K25" s="142"/>
      <c r="L25" s="142"/>
      <c r="M25" s="142"/>
      <c r="N25" s="142"/>
      <c r="O25" s="142"/>
      <c r="P25" s="149"/>
      <c r="Q25" s="1"/>
    </row>
    <row r="26" spans="2:17" ht="23.25" customHeight="1" x14ac:dyDescent="0.35">
      <c r="B26" s="1"/>
      <c r="C26" s="90" t="s">
        <v>37</v>
      </c>
      <c r="D26" s="29"/>
      <c r="E26" s="43"/>
      <c r="F26" s="36" t="e">
        <f t="shared" si="0"/>
        <v>#DIV/0!</v>
      </c>
      <c r="G26" s="136" t="e">
        <f t="shared" si="1"/>
        <v>#DIV/0!</v>
      </c>
      <c r="H26" s="148"/>
      <c r="I26" s="23"/>
      <c r="J26" s="23"/>
      <c r="K26" s="142"/>
      <c r="L26" s="142"/>
      <c r="M26" s="142"/>
      <c r="N26" s="142"/>
      <c r="O26" s="142"/>
      <c r="P26" s="149"/>
      <c r="Q26" s="1"/>
    </row>
    <row r="27" spans="2:17" ht="23.25" customHeight="1" x14ac:dyDescent="0.35">
      <c r="B27" s="1"/>
      <c r="C27" s="90" t="s">
        <v>38</v>
      </c>
      <c r="D27" s="29"/>
      <c r="E27" s="43"/>
      <c r="F27" s="36" t="e">
        <f t="shared" si="0"/>
        <v>#DIV/0!</v>
      </c>
      <c r="G27" s="136" t="e">
        <f t="shared" si="1"/>
        <v>#DIV/0!</v>
      </c>
      <c r="H27" s="148"/>
      <c r="I27" s="23"/>
      <c r="J27" s="23"/>
      <c r="K27" s="142"/>
      <c r="L27" s="142"/>
      <c r="M27" s="142"/>
      <c r="N27" s="142"/>
      <c r="O27" s="142"/>
      <c r="P27" s="149"/>
      <c r="Q27" s="1"/>
    </row>
    <row r="28" spans="2:17" ht="23.25" customHeight="1" x14ac:dyDescent="0.35">
      <c r="B28" s="1"/>
      <c r="C28" s="90" t="s">
        <v>39</v>
      </c>
      <c r="D28" s="29"/>
      <c r="E28" s="43"/>
      <c r="F28" s="36" t="e">
        <f t="shared" si="0"/>
        <v>#DIV/0!</v>
      </c>
      <c r="G28" s="136" t="e">
        <f t="shared" si="1"/>
        <v>#DIV/0!</v>
      </c>
      <c r="H28" s="148"/>
      <c r="I28" s="23"/>
      <c r="J28" s="23"/>
      <c r="K28" s="142"/>
      <c r="L28" s="142"/>
      <c r="M28" s="142"/>
      <c r="N28" s="142"/>
      <c r="O28" s="142"/>
      <c r="P28" s="149"/>
      <c r="Q28" s="1"/>
    </row>
    <row r="29" spans="2:17" ht="23.25" customHeight="1" x14ac:dyDescent="0.35">
      <c r="B29" s="1"/>
      <c r="C29" s="90" t="s">
        <v>40</v>
      </c>
      <c r="D29" s="30"/>
      <c r="E29" s="43"/>
      <c r="F29" s="36" t="e">
        <f t="shared" si="0"/>
        <v>#DIV/0!</v>
      </c>
      <c r="G29" s="136" t="e">
        <f t="shared" si="1"/>
        <v>#DIV/0!</v>
      </c>
      <c r="H29" s="148"/>
      <c r="I29" s="23"/>
      <c r="J29" s="23"/>
      <c r="K29" s="142"/>
      <c r="L29" s="142"/>
      <c r="M29" s="142"/>
      <c r="N29" s="142"/>
      <c r="O29" s="142"/>
      <c r="P29" s="149"/>
      <c r="Q29" s="1"/>
    </row>
    <row r="30" spans="2:17" ht="23.25" customHeight="1" x14ac:dyDescent="0.3">
      <c r="B30" s="1"/>
      <c r="C30" s="91" t="s">
        <v>41</v>
      </c>
      <c r="D30" s="88">
        <f>SUM(D18:D29)</f>
        <v>0</v>
      </c>
      <c r="E30" s="92" t="e">
        <f>AVERAGE(E18:E29)</f>
        <v>#DIV/0!</v>
      </c>
      <c r="F30" s="36" t="e">
        <f t="shared" si="0"/>
        <v>#DIV/0!</v>
      </c>
      <c r="G30" s="198">
        <v>3</v>
      </c>
      <c r="H30" s="148"/>
      <c r="I30" s="23"/>
      <c r="J30" s="23"/>
      <c r="K30" s="142"/>
      <c r="L30" s="142"/>
      <c r="M30" s="142"/>
      <c r="N30" s="142"/>
      <c r="O30" s="142"/>
      <c r="P30" s="149"/>
      <c r="Q30" s="1"/>
    </row>
    <row r="31" spans="2:17" ht="23.25" customHeight="1" x14ac:dyDescent="0.3">
      <c r="B31" s="1"/>
      <c r="C31" s="70"/>
      <c r="D31" s="70"/>
      <c r="E31" s="70"/>
      <c r="F31" s="70"/>
      <c r="G31" s="184"/>
      <c r="H31" s="152"/>
      <c r="I31" s="142"/>
      <c r="J31" s="142"/>
      <c r="K31" s="142"/>
      <c r="L31" s="142"/>
      <c r="M31" s="142"/>
      <c r="N31" s="142"/>
      <c r="O31" s="142"/>
      <c r="P31" s="149"/>
      <c r="Q31" s="1"/>
    </row>
    <row r="32" spans="2:17" ht="23.25" customHeight="1" x14ac:dyDescent="0.3">
      <c r="B32" s="1"/>
      <c r="C32" s="207" t="s">
        <v>199</v>
      </c>
      <c r="D32" s="207"/>
      <c r="E32" s="207"/>
      <c r="F32" s="207"/>
      <c r="G32" s="208"/>
      <c r="H32" s="152"/>
      <c r="I32" s="142"/>
      <c r="J32" s="142"/>
      <c r="K32" s="142"/>
      <c r="L32" s="142"/>
      <c r="M32" s="142"/>
      <c r="N32" s="142"/>
      <c r="O32" s="142"/>
      <c r="P32" s="149"/>
      <c r="Q32" s="1"/>
    </row>
    <row r="33" spans="2:17" ht="57" customHeight="1" x14ac:dyDescent="0.3">
      <c r="B33" s="1"/>
      <c r="C33" s="27" t="s">
        <v>42</v>
      </c>
      <c r="D33" s="28" t="s">
        <v>68</v>
      </c>
      <c r="E33" s="27" t="str">
        <f>+E17</f>
        <v xml:space="preserve">Número de contratistas + planta en el mes </v>
      </c>
      <c r="F33" s="28" t="s">
        <v>62</v>
      </c>
      <c r="G33" s="135" t="s">
        <v>63</v>
      </c>
      <c r="H33" s="153" t="s">
        <v>13</v>
      </c>
      <c r="I33" s="142"/>
      <c r="J33" s="142"/>
      <c r="K33" s="142"/>
      <c r="L33" s="142"/>
      <c r="M33" s="142"/>
      <c r="N33" s="142"/>
      <c r="O33" s="142"/>
      <c r="P33" s="149"/>
      <c r="Q33" s="1"/>
    </row>
    <row r="34" spans="2:17" ht="22.5" customHeight="1" x14ac:dyDescent="0.3">
      <c r="B34" s="1"/>
      <c r="C34" s="77" t="s">
        <v>177</v>
      </c>
      <c r="D34" s="31"/>
      <c r="E34" s="39"/>
      <c r="F34" s="36" t="e">
        <f>+D34/E34*(100)</f>
        <v>#DIV/0!</v>
      </c>
      <c r="G34" s="185">
        <v>0</v>
      </c>
      <c r="H34" s="153"/>
      <c r="I34" s="142"/>
      <c r="J34" s="142"/>
      <c r="K34" s="142"/>
      <c r="L34" s="142"/>
      <c r="M34" s="142"/>
      <c r="N34" s="142"/>
      <c r="O34" s="142"/>
      <c r="P34" s="149"/>
      <c r="Q34" s="1"/>
    </row>
    <row r="35" spans="2:17" ht="20.149999999999999" customHeight="1" x14ac:dyDescent="0.3">
      <c r="B35" s="1"/>
      <c r="C35" s="78"/>
      <c r="D35" s="31"/>
      <c r="E35" s="39"/>
      <c r="F35" s="36" t="e">
        <f>+D35/E35*(100)</f>
        <v>#DIV/0!</v>
      </c>
      <c r="G35" s="140" t="e">
        <f>((F35/F34)-1)</f>
        <v>#DIV/0!</v>
      </c>
      <c r="H35" s="153"/>
      <c r="I35" s="142"/>
      <c r="J35" s="142"/>
      <c r="K35" s="142"/>
      <c r="L35" s="142"/>
      <c r="M35" s="142"/>
      <c r="N35" s="142"/>
      <c r="O35" s="142"/>
      <c r="P35" s="149"/>
      <c r="Q35" s="1"/>
    </row>
    <row r="36" spans="2:17" ht="20.149999999999999" customHeight="1" x14ac:dyDescent="0.3">
      <c r="B36" s="1"/>
      <c r="C36" s="78"/>
      <c r="D36" s="31"/>
      <c r="E36" s="39"/>
      <c r="F36" s="36" t="e">
        <f>+D36/E36*(100)</f>
        <v>#DIV/0!</v>
      </c>
      <c r="G36" s="140" t="e">
        <f>(F36-G34)-1</f>
        <v>#DIV/0!</v>
      </c>
      <c r="H36" s="153"/>
      <c r="I36" s="142"/>
      <c r="J36" s="142"/>
      <c r="K36" s="142"/>
      <c r="L36" s="142"/>
      <c r="M36" s="142"/>
      <c r="N36" s="142"/>
      <c r="O36" s="142"/>
      <c r="P36" s="149"/>
      <c r="Q36" s="1"/>
    </row>
    <row r="37" spans="2:17" ht="20.149999999999999" customHeight="1" x14ac:dyDescent="0.3">
      <c r="B37" s="1"/>
      <c r="C37" s="78"/>
      <c r="D37" s="40"/>
      <c r="E37" s="39"/>
      <c r="F37" s="36" t="e">
        <f>+D37/E37*(100)</f>
        <v>#DIV/0!</v>
      </c>
      <c r="G37" s="140" t="e">
        <f>(F37-G34)-1</f>
        <v>#DIV/0!</v>
      </c>
      <c r="H37" s="153"/>
      <c r="I37" s="142"/>
      <c r="J37" s="142"/>
      <c r="K37" s="142"/>
      <c r="L37" s="142"/>
      <c r="M37" s="142"/>
      <c r="N37" s="142"/>
      <c r="O37" s="142"/>
      <c r="P37" s="149"/>
      <c r="Q37" s="1"/>
    </row>
    <row r="38" spans="2:17" ht="20.149999999999999" customHeight="1" x14ac:dyDescent="0.3">
      <c r="B38" s="1"/>
      <c r="C38" s="79"/>
      <c r="D38" s="93"/>
      <c r="E38" s="94"/>
      <c r="F38" s="36" t="e">
        <f>+D38/E38*(100)</f>
        <v>#DIV/0!</v>
      </c>
      <c r="G38" s="140" t="e">
        <f>(F38-G35)-1</f>
        <v>#DIV/0!</v>
      </c>
      <c r="H38" s="154">
        <v>4</v>
      </c>
      <c r="I38" s="142"/>
      <c r="J38" s="142"/>
      <c r="K38" s="23"/>
      <c r="L38" s="23"/>
      <c r="M38" s="23"/>
      <c r="N38" s="23"/>
      <c r="O38" s="23"/>
      <c r="P38" s="155"/>
      <c r="Q38" s="1"/>
    </row>
    <row r="39" spans="2:17" ht="21.75" customHeight="1" x14ac:dyDescent="0.3">
      <c r="B39" s="1"/>
      <c r="C39" s="81"/>
      <c r="D39" s="80"/>
      <c r="E39" s="80"/>
      <c r="F39" s="80"/>
      <c r="G39" s="141"/>
      <c r="H39" s="156"/>
      <c r="I39" s="26"/>
      <c r="J39" s="26"/>
      <c r="K39" s="23"/>
      <c r="L39" s="23"/>
      <c r="M39" s="23"/>
      <c r="N39" s="23"/>
      <c r="O39" s="23"/>
      <c r="P39" s="155"/>
      <c r="Q39" s="1"/>
    </row>
    <row r="40" spans="2:17" x14ac:dyDescent="0.3">
      <c r="B40" s="1"/>
      <c r="C40" s="81"/>
      <c r="D40" s="80"/>
      <c r="E40" s="80"/>
      <c r="F40" s="80"/>
      <c r="G40" s="141"/>
      <c r="H40" s="156"/>
      <c r="I40" s="26"/>
      <c r="J40" s="26"/>
      <c r="K40" s="23"/>
      <c r="L40" s="23"/>
      <c r="M40" s="23"/>
      <c r="N40" s="23"/>
      <c r="O40" s="23"/>
      <c r="P40" s="155"/>
      <c r="Q40" s="1"/>
    </row>
    <row r="41" spans="2:17" x14ac:dyDescent="0.3">
      <c r="B41" s="1"/>
      <c r="C41" s="81"/>
      <c r="D41" s="80"/>
      <c r="E41" s="80"/>
      <c r="F41" s="80"/>
      <c r="G41" s="141"/>
      <c r="H41" s="157"/>
      <c r="I41" s="158"/>
      <c r="J41" s="158"/>
      <c r="K41" s="159"/>
      <c r="L41" s="159"/>
      <c r="M41" s="159"/>
      <c r="N41" s="159"/>
      <c r="O41" s="159"/>
      <c r="P41" s="160"/>
      <c r="Q41" s="1"/>
    </row>
    <row r="42" spans="2:17" ht="26.25" customHeight="1" x14ac:dyDescent="0.3">
      <c r="B42" s="1"/>
      <c r="C42" s="213" t="s">
        <v>45</v>
      </c>
      <c r="D42" s="213"/>
      <c r="E42" s="213"/>
      <c r="F42" s="213"/>
      <c r="G42" s="213"/>
      <c r="H42" s="223"/>
      <c r="I42" s="223"/>
      <c r="J42" s="223"/>
      <c r="K42" s="223"/>
      <c r="L42" s="223"/>
      <c r="M42" s="223"/>
      <c r="N42" s="223"/>
      <c r="O42" s="223"/>
      <c r="P42" s="223"/>
      <c r="Q42" s="1"/>
    </row>
    <row r="43" spans="2:17" s="7" customFormat="1" x14ac:dyDescent="0.35">
      <c r="B43" s="6"/>
      <c r="C43" s="213" t="s">
        <v>172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6"/>
    </row>
    <row r="44" spans="2:17" ht="52" customHeight="1" x14ac:dyDescent="0.3">
      <c r="B44" s="1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1"/>
    </row>
    <row r="45" spans="2:17" ht="18.649999999999999" customHeight="1" x14ac:dyDescent="0.3">
      <c r="B45" s="1"/>
      <c r="C45" s="246" t="s">
        <v>173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1"/>
    </row>
    <row r="46" spans="2:17" ht="52" customHeight="1" x14ac:dyDescent="0.3">
      <c r="B46" s="1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1"/>
    </row>
    <row r="47" spans="2:17" ht="23.5" customHeight="1" x14ac:dyDescent="0.3">
      <c r="B47" s="1"/>
      <c r="C47" s="246" t="s">
        <v>164</v>
      </c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1"/>
    </row>
    <row r="48" spans="2:17" ht="58" customHeight="1" x14ac:dyDescent="0.3">
      <c r="B48" s="1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1"/>
    </row>
    <row r="49" spans="2:17" ht="26.25" customHeight="1" x14ac:dyDescent="0.3">
      <c r="B49" s="1"/>
      <c r="C49" s="213" t="s">
        <v>47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1"/>
    </row>
    <row r="50" spans="2:17" ht="24" customHeight="1" x14ac:dyDescent="0.3">
      <c r="B50" s="1"/>
      <c r="C50" s="213" t="s">
        <v>48</v>
      </c>
      <c r="D50" s="213"/>
      <c r="E50" s="213"/>
      <c r="F50" s="213"/>
      <c r="G50" s="213"/>
      <c r="H50" s="213" t="s">
        <v>49</v>
      </c>
      <c r="I50" s="213"/>
      <c r="J50" s="213"/>
      <c r="K50" s="213" t="s">
        <v>50</v>
      </c>
      <c r="L50" s="213"/>
      <c r="M50" s="213"/>
      <c r="N50" s="214" t="s">
        <v>51</v>
      </c>
      <c r="O50" s="214"/>
      <c r="P50" s="214"/>
      <c r="Q50" s="1"/>
    </row>
    <row r="51" spans="2:17" ht="42.75" customHeight="1" x14ac:dyDescent="0.3">
      <c r="B51" s="1"/>
      <c r="C51" s="254"/>
      <c r="D51" s="254"/>
      <c r="E51" s="254"/>
      <c r="F51" s="254"/>
      <c r="G51" s="254"/>
      <c r="H51" s="239"/>
      <c r="I51" s="239"/>
      <c r="J51" s="239"/>
      <c r="K51" s="255"/>
      <c r="L51" s="240"/>
      <c r="M51" s="240"/>
      <c r="N51" s="240"/>
      <c r="O51" s="240"/>
      <c r="P51" s="240"/>
      <c r="Q51" s="1"/>
    </row>
    <row r="52" spans="2:17" ht="42.75" customHeight="1" x14ac:dyDescent="0.3">
      <c r="B52" s="1"/>
      <c r="C52" s="239"/>
      <c r="D52" s="239"/>
      <c r="E52" s="239"/>
      <c r="F52" s="239"/>
      <c r="G52" s="239"/>
      <c r="H52" s="253"/>
      <c r="I52" s="253"/>
      <c r="J52" s="253"/>
      <c r="K52" s="240"/>
      <c r="L52" s="240"/>
      <c r="M52" s="240"/>
      <c r="N52" s="240"/>
      <c r="O52" s="240"/>
      <c r="P52" s="240"/>
      <c r="Q52" s="1"/>
    </row>
    <row r="53" spans="2:17" x14ac:dyDescent="0.3">
      <c r="B53" s="1"/>
      <c r="C53" s="4"/>
      <c r="D53" s="4"/>
      <c r="E53" s="4"/>
      <c r="F53" s="4"/>
      <c r="G53" s="4"/>
      <c r="H53" s="4"/>
      <c r="I53" s="4"/>
      <c r="J53" s="4"/>
      <c r="K53" s="1"/>
      <c r="L53" s="1"/>
      <c r="M53" s="1"/>
      <c r="N53" s="1"/>
      <c r="O53" s="1"/>
      <c r="P53" s="1"/>
      <c r="Q53" s="1"/>
    </row>
  </sheetData>
  <mergeCells count="59">
    <mergeCell ref="J12:K12"/>
    <mergeCell ref="L12:P12"/>
    <mergeCell ref="C46:P46"/>
    <mergeCell ref="C3:P3"/>
    <mergeCell ref="C4:D4"/>
    <mergeCell ref="E4:G4"/>
    <mergeCell ref="H4:J4"/>
    <mergeCell ref="K4:P4"/>
    <mergeCell ref="C5:F5"/>
    <mergeCell ref="G5:P5"/>
    <mergeCell ref="C6:F6"/>
    <mergeCell ref="G6:P6"/>
    <mergeCell ref="C7:F7"/>
    <mergeCell ref="G7:P7"/>
    <mergeCell ref="C8:F8"/>
    <mergeCell ref="G8:I8"/>
    <mergeCell ref="C52:G52"/>
    <mergeCell ref="H52:J52"/>
    <mergeCell ref="K52:M52"/>
    <mergeCell ref="C47:P47"/>
    <mergeCell ref="C48:P48"/>
    <mergeCell ref="C49:P49"/>
    <mergeCell ref="N52:P52"/>
    <mergeCell ref="C50:G50"/>
    <mergeCell ref="H50:J50"/>
    <mergeCell ref="K50:M50"/>
    <mergeCell ref="N50:P50"/>
    <mergeCell ref="C51:G51"/>
    <mergeCell ref="H51:J51"/>
    <mergeCell ref="K51:M51"/>
    <mergeCell ref="N51:P51"/>
    <mergeCell ref="C45:P45"/>
    <mergeCell ref="N13:P13"/>
    <mergeCell ref="C14:P14"/>
    <mergeCell ref="C42:P42"/>
    <mergeCell ref="C43:P43"/>
    <mergeCell ref="C44:P44"/>
    <mergeCell ref="C13:D13"/>
    <mergeCell ref="E13:F13"/>
    <mergeCell ref="G13:H13"/>
    <mergeCell ref="I13:K13"/>
    <mergeCell ref="L13:M13"/>
    <mergeCell ref="C32:G32"/>
    <mergeCell ref="C1:D1"/>
    <mergeCell ref="E1:M1"/>
    <mergeCell ref="N1:P1"/>
    <mergeCell ref="C15:P15"/>
    <mergeCell ref="C16:G16"/>
    <mergeCell ref="J8:L8"/>
    <mergeCell ref="M8:P8"/>
    <mergeCell ref="D9:F9"/>
    <mergeCell ref="H9:J9"/>
    <mergeCell ref="K9:L9"/>
    <mergeCell ref="M9:P9"/>
    <mergeCell ref="C10:F10"/>
    <mergeCell ref="G10:P10"/>
    <mergeCell ref="C11:P11"/>
    <mergeCell ref="C12:D12"/>
    <mergeCell ref="E12:I12"/>
  </mergeCells>
  <conditionalFormatting sqref="F18">
    <cfRule type="colorScale" priority="8">
      <colorScale>
        <cfvo type="num" val="0"/>
        <cfvo type="num" val="0.1"/>
        <cfvo type="num" val="0.2"/>
        <color rgb="FF63BE7B"/>
        <color rgb="FFFFEB84"/>
        <color rgb="FFF8696B"/>
      </colorScale>
    </cfRule>
  </conditionalFormatting>
  <conditionalFormatting sqref="F19:F29">
    <cfRule type="colorScale" priority="7">
      <colorScale>
        <cfvo type="num" val="0"/>
        <cfvo type="num" val="0.1"/>
        <cfvo type="num" val="0.2"/>
        <color rgb="FF63BE7B"/>
        <color rgb="FFFFEB84"/>
        <color rgb="FFF8696B"/>
      </colorScale>
    </cfRule>
  </conditionalFormatting>
  <conditionalFormatting sqref="F30">
    <cfRule type="colorScale" priority="6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conditionalFormatting sqref="F34:F38">
    <cfRule type="colorScale" priority="1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conditionalFormatting sqref="G35:G38">
    <cfRule type="iconSet" priority="2">
      <iconSet iconSet="3ArrowsGray">
        <cfvo type="percent" val="0"/>
        <cfvo type="num" val="0"/>
        <cfvo type="num" val="0"/>
      </iconSet>
    </cfRule>
    <cfRule type="cellIs" dxfId="17" priority="3" operator="lessThan">
      <formula>0</formula>
    </cfRule>
    <cfRule type="cellIs" dxfId="16" priority="4" operator="greaterThanOrEqual">
      <formula>0</formula>
    </cfRule>
  </conditionalFormatting>
  <conditionalFormatting sqref="M9">
    <cfRule type="colorScale" priority="5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pageMargins left="0.70866141732283472" right="0.86614173228346458" top="0.9055118110236221" bottom="0.74803149606299213" header="0" footer="0"/>
  <pageSetup paperSize="9" scale="48" fitToHeight="0" orientation="portrait" r:id="rId1"/>
  <headerFooter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FD43-0837-4075-A894-43FC47114F61}">
  <sheetPr>
    <tabColor theme="0"/>
  </sheetPr>
  <dimension ref="B1:R49"/>
  <sheetViews>
    <sheetView view="pageBreakPreview" zoomScale="85" zoomScaleNormal="100" zoomScaleSheetLayoutView="85" zoomScalePageLayoutView="90" workbookViewId="0">
      <selection activeCell="O1" sqref="O1:Q1"/>
    </sheetView>
  </sheetViews>
  <sheetFormatPr baseColWidth="10" defaultColWidth="3" defaultRowHeight="13" x14ac:dyDescent="0.3"/>
  <cols>
    <col min="1" max="1" width="5.26953125" style="2" customWidth="1"/>
    <col min="2" max="2" width="3" style="2"/>
    <col min="3" max="3" width="16.26953125" style="5" customWidth="1"/>
    <col min="4" max="4" width="14.7265625" style="5" customWidth="1"/>
    <col min="5" max="7" width="14" style="5" customWidth="1"/>
    <col min="8" max="8" width="11.7265625" style="5" customWidth="1"/>
    <col min="9" max="9" width="12.453125" style="5" customWidth="1"/>
    <col min="10" max="10" width="10.26953125" style="5" customWidth="1"/>
    <col min="11" max="11" width="9.26953125" style="5" customWidth="1"/>
    <col min="12" max="12" width="9.7265625" style="2" customWidth="1"/>
    <col min="13" max="13" width="8.26953125" style="2" customWidth="1"/>
    <col min="14" max="14" width="9.453125" style="2" customWidth="1"/>
    <col min="15" max="17" width="9.54296875" style="45" customWidth="1"/>
    <col min="18" max="16384" width="3" style="2"/>
  </cols>
  <sheetData>
    <row r="1" spans="2:18" ht="93.75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4"/>
      <c r="O1" s="232" t="s">
        <v>255</v>
      </c>
      <c r="P1" s="233"/>
      <c r="Q1" s="233"/>
    </row>
    <row r="2" spans="2:18" ht="1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P2" s="66"/>
      <c r="Q2" s="66"/>
    </row>
    <row r="3" spans="2:18" ht="26.25" customHeight="1" x14ac:dyDescent="0.3">
      <c r="B3" s="1"/>
      <c r="C3" s="235" t="s">
        <v>176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1"/>
    </row>
    <row r="4" spans="2:18" ht="25.5" customHeight="1" x14ac:dyDescent="0.3">
      <c r="B4" s="1"/>
      <c r="C4" s="216" t="s">
        <v>191</v>
      </c>
      <c r="D4" s="216"/>
      <c r="E4" s="236" t="s">
        <v>192</v>
      </c>
      <c r="F4" s="236"/>
      <c r="G4" s="236"/>
      <c r="H4" s="236"/>
      <c r="I4" s="216" t="s">
        <v>1</v>
      </c>
      <c r="J4" s="216"/>
      <c r="K4" s="216"/>
      <c r="L4" s="222" t="s">
        <v>254</v>
      </c>
      <c r="M4" s="222"/>
      <c r="N4" s="222"/>
      <c r="O4" s="222"/>
      <c r="P4" s="222"/>
      <c r="Q4" s="222"/>
      <c r="R4" s="1"/>
    </row>
    <row r="5" spans="2:18" ht="26.25" customHeight="1" x14ac:dyDescent="0.3">
      <c r="B5" s="1"/>
      <c r="C5" s="216" t="s">
        <v>3</v>
      </c>
      <c r="D5" s="216"/>
      <c r="E5" s="216"/>
      <c r="F5" s="216"/>
      <c r="G5" s="216"/>
      <c r="H5" s="227" t="s">
        <v>69</v>
      </c>
      <c r="I5" s="227"/>
      <c r="J5" s="227"/>
      <c r="K5" s="227"/>
      <c r="L5" s="227"/>
      <c r="M5" s="227"/>
      <c r="N5" s="227"/>
      <c r="O5" s="227"/>
      <c r="P5" s="227"/>
      <c r="Q5" s="227"/>
      <c r="R5" s="1"/>
    </row>
    <row r="6" spans="2:18" ht="26.25" customHeight="1" x14ac:dyDescent="0.3">
      <c r="B6" s="1"/>
      <c r="C6" s="216" t="s">
        <v>5</v>
      </c>
      <c r="D6" s="216"/>
      <c r="E6" s="216"/>
      <c r="F6" s="216"/>
      <c r="G6" s="216"/>
      <c r="H6" s="227" t="s">
        <v>70</v>
      </c>
      <c r="I6" s="227"/>
      <c r="J6" s="227"/>
      <c r="K6" s="227"/>
      <c r="L6" s="227"/>
      <c r="M6" s="227"/>
      <c r="N6" s="227"/>
      <c r="O6" s="227"/>
      <c r="P6" s="227"/>
      <c r="Q6" s="227"/>
      <c r="R6" s="1"/>
    </row>
    <row r="7" spans="2:18" ht="40.5" customHeight="1" x14ac:dyDescent="0.3">
      <c r="B7" s="1"/>
      <c r="C7" s="216" t="s">
        <v>7</v>
      </c>
      <c r="D7" s="216"/>
      <c r="E7" s="216"/>
      <c r="F7" s="216"/>
      <c r="G7" s="216"/>
      <c r="H7" s="227" t="s">
        <v>210</v>
      </c>
      <c r="I7" s="227"/>
      <c r="J7" s="227"/>
      <c r="K7" s="227"/>
      <c r="L7" s="227"/>
      <c r="M7" s="227"/>
      <c r="N7" s="227"/>
      <c r="O7" s="227"/>
      <c r="P7" s="227"/>
      <c r="Q7" s="227"/>
      <c r="R7" s="1"/>
    </row>
    <row r="8" spans="2:18" ht="29.25" customHeight="1" x14ac:dyDescent="0.3">
      <c r="B8" s="1"/>
      <c r="C8" s="216" t="s">
        <v>193</v>
      </c>
      <c r="D8" s="216"/>
      <c r="E8" s="216"/>
      <c r="F8" s="216"/>
      <c r="G8" s="216"/>
      <c r="H8" s="222" t="s">
        <v>54</v>
      </c>
      <c r="I8" s="222"/>
      <c r="J8" s="222"/>
      <c r="K8" s="216" t="s">
        <v>10</v>
      </c>
      <c r="L8" s="216"/>
      <c r="M8" s="216"/>
      <c r="N8" s="222" t="s">
        <v>0</v>
      </c>
      <c r="O8" s="222"/>
      <c r="P8" s="222"/>
      <c r="Q8" s="222"/>
      <c r="R8" s="1"/>
    </row>
    <row r="9" spans="2:18" ht="51" customHeight="1" x14ac:dyDescent="0.3">
      <c r="B9" s="1"/>
      <c r="C9" s="68" t="s">
        <v>12</v>
      </c>
      <c r="D9" s="227" t="s">
        <v>211</v>
      </c>
      <c r="E9" s="227"/>
      <c r="F9" s="227"/>
      <c r="G9" s="227"/>
      <c r="H9" s="68" t="s">
        <v>201</v>
      </c>
      <c r="I9" s="267">
        <f>+H31</f>
        <v>0</v>
      </c>
      <c r="J9" s="229"/>
      <c r="K9" s="229"/>
      <c r="L9" s="216" t="s">
        <v>71</v>
      </c>
      <c r="M9" s="216"/>
      <c r="N9" s="238" t="e">
        <f>+G31</f>
        <v>#DIV/0!</v>
      </c>
      <c r="O9" s="238"/>
      <c r="P9" s="238"/>
      <c r="Q9" s="238"/>
      <c r="R9" s="1"/>
    </row>
    <row r="10" spans="2:18" ht="28.5" customHeight="1" x14ac:dyDescent="0.3">
      <c r="B10" s="1"/>
      <c r="C10" s="216" t="s">
        <v>16</v>
      </c>
      <c r="D10" s="216"/>
      <c r="E10" s="216"/>
      <c r="F10" s="216"/>
      <c r="G10" s="216"/>
      <c r="H10" s="221" t="s">
        <v>72</v>
      </c>
      <c r="I10" s="221"/>
      <c r="J10" s="221"/>
      <c r="K10" s="221"/>
      <c r="L10" s="221"/>
      <c r="M10" s="221"/>
      <c r="N10" s="221"/>
      <c r="O10" s="221"/>
      <c r="P10" s="221"/>
      <c r="Q10" s="221"/>
      <c r="R10" s="1"/>
    </row>
    <row r="11" spans="2:18" ht="28.5" customHeight="1" x14ac:dyDescent="0.3">
      <c r="B11" s="1"/>
      <c r="C11" s="216" t="s">
        <v>202</v>
      </c>
      <c r="D11" s="216"/>
      <c r="E11" s="216"/>
      <c r="F11" s="216"/>
      <c r="G11" s="216"/>
      <c r="H11" s="261" t="s">
        <v>161</v>
      </c>
      <c r="I11" s="261"/>
      <c r="J11" s="261"/>
      <c r="K11" s="261"/>
      <c r="L11" s="261"/>
      <c r="M11" s="261"/>
      <c r="N11" s="261"/>
      <c r="O11" s="261"/>
      <c r="P11" s="261"/>
      <c r="Q11" s="261"/>
      <c r="R11" s="1"/>
    </row>
    <row r="12" spans="2:18" ht="23.25" customHeight="1" x14ac:dyDescent="0.3">
      <c r="B12" s="1"/>
      <c r="C12" s="216" t="s">
        <v>17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1"/>
    </row>
    <row r="13" spans="2:18" ht="29.25" customHeight="1" x14ac:dyDescent="0.3">
      <c r="B13" s="1"/>
      <c r="C13" s="216" t="s">
        <v>18</v>
      </c>
      <c r="D13" s="216"/>
      <c r="E13" s="217" t="s">
        <v>195</v>
      </c>
      <c r="F13" s="217"/>
      <c r="G13" s="217"/>
      <c r="H13" s="217"/>
      <c r="I13" s="217"/>
      <c r="J13" s="217"/>
      <c r="K13" s="216" t="s">
        <v>19</v>
      </c>
      <c r="L13" s="216"/>
      <c r="M13" s="222" t="s">
        <v>196</v>
      </c>
      <c r="N13" s="222"/>
      <c r="O13" s="222"/>
      <c r="P13" s="222"/>
      <c r="Q13" s="222"/>
      <c r="R13" s="1"/>
    </row>
    <row r="14" spans="2:18" ht="37.5" customHeight="1" x14ac:dyDescent="0.3">
      <c r="B14" s="1"/>
      <c r="C14" s="216" t="s">
        <v>20</v>
      </c>
      <c r="D14" s="216"/>
      <c r="E14" s="217" t="s">
        <v>195</v>
      </c>
      <c r="F14" s="217"/>
      <c r="G14" s="217"/>
      <c r="H14" s="216" t="s">
        <v>21</v>
      </c>
      <c r="I14" s="216"/>
      <c r="J14" s="217" t="s">
        <v>197</v>
      </c>
      <c r="K14" s="217"/>
      <c r="L14" s="217"/>
      <c r="M14" s="216" t="s">
        <v>22</v>
      </c>
      <c r="N14" s="216"/>
      <c r="O14" s="227" t="s">
        <v>198</v>
      </c>
      <c r="P14" s="227"/>
      <c r="Q14" s="227"/>
      <c r="R14" s="1"/>
    </row>
    <row r="15" spans="2:18" ht="36.75" customHeight="1" x14ac:dyDescent="0.3">
      <c r="B15" s="1"/>
      <c r="C15" s="218" t="s">
        <v>23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1"/>
    </row>
    <row r="16" spans="2:18" ht="23.25" customHeight="1" x14ac:dyDescent="0.3">
      <c r="B16" s="1"/>
      <c r="C16" s="180"/>
      <c r="D16" s="181"/>
      <c r="E16" s="181"/>
      <c r="F16" s="181"/>
      <c r="G16" s="181"/>
      <c r="H16" s="181"/>
      <c r="I16" s="187"/>
      <c r="J16" s="187"/>
      <c r="K16" s="187"/>
      <c r="L16" s="187"/>
      <c r="M16" s="187"/>
      <c r="N16" s="187"/>
      <c r="O16" s="187"/>
      <c r="P16" s="187"/>
      <c r="Q16" s="188"/>
    </row>
    <row r="17" spans="2:18" ht="23.25" customHeight="1" x14ac:dyDescent="0.3">
      <c r="B17" s="1"/>
      <c r="C17" s="220" t="s">
        <v>213</v>
      </c>
      <c r="D17" s="220"/>
      <c r="E17" s="220"/>
      <c r="F17" s="220"/>
      <c r="G17" s="220"/>
      <c r="H17" s="266"/>
      <c r="I17" s="196"/>
      <c r="J17" s="197"/>
      <c r="K17" s="197"/>
      <c r="L17" s="197"/>
      <c r="M17" s="197"/>
      <c r="N17" s="197"/>
      <c r="O17" s="197"/>
      <c r="P17" s="197"/>
      <c r="Q17" s="191"/>
    </row>
    <row r="18" spans="2:18" ht="138.75" customHeight="1" x14ac:dyDescent="0.3">
      <c r="B18" s="1"/>
      <c r="C18" s="27" t="s">
        <v>24</v>
      </c>
      <c r="D18" s="27" t="s">
        <v>73</v>
      </c>
      <c r="E18" s="27" t="s">
        <v>74</v>
      </c>
      <c r="F18" s="27" t="s">
        <v>67</v>
      </c>
      <c r="G18" s="28" t="s">
        <v>212</v>
      </c>
      <c r="H18" s="135" t="s">
        <v>13</v>
      </c>
      <c r="I18" s="148"/>
      <c r="J18" s="23"/>
      <c r="K18" s="23"/>
      <c r="L18" s="142"/>
      <c r="M18" s="142"/>
      <c r="N18" s="142"/>
      <c r="O18" s="189"/>
      <c r="P18" s="189"/>
      <c r="Q18" s="192"/>
      <c r="R18" s="1"/>
    </row>
    <row r="19" spans="2:18" ht="23.25" customHeight="1" x14ac:dyDescent="0.3">
      <c r="B19" s="1"/>
      <c r="C19" s="89" t="s">
        <v>29</v>
      </c>
      <c r="D19" s="41"/>
      <c r="E19" s="41"/>
      <c r="F19" s="41"/>
      <c r="G19" s="36" t="e">
        <f>(D19+E19)/F19</f>
        <v>#DIV/0!</v>
      </c>
      <c r="H19" s="182">
        <f>$H$31/12</f>
        <v>0</v>
      </c>
      <c r="I19" s="148"/>
      <c r="J19" s="23"/>
      <c r="K19" s="23"/>
      <c r="L19" s="142"/>
      <c r="M19" s="142"/>
      <c r="N19" s="142"/>
      <c r="O19" s="189"/>
      <c r="P19" s="189"/>
      <c r="Q19" s="192"/>
      <c r="R19" s="1"/>
    </row>
    <row r="20" spans="2:18" ht="23.25" customHeight="1" x14ac:dyDescent="0.3">
      <c r="B20" s="1"/>
      <c r="C20" s="89" t="s">
        <v>30</v>
      </c>
      <c r="D20" s="41"/>
      <c r="E20" s="41"/>
      <c r="F20" s="41"/>
      <c r="G20" s="36" t="e">
        <f t="shared" ref="G20:G30" si="0">(D20+E20)/F20</f>
        <v>#DIV/0!</v>
      </c>
      <c r="H20" s="182">
        <f>$H$31/12</f>
        <v>0</v>
      </c>
      <c r="I20" s="148"/>
      <c r="J20" s="23"/>
      <c r="K20" s="23"/>
      <c r="L20" s="142"/>
      <c r="M20" s="142"/>
      <c r="N20" s="142"/>
      <c r="O20" s="189"/>
      <c r="P20" s="189"/>
      <c r="Q20" s="192"/>
      <c r="R20" s="1"/>
    </row>
    <row r="21" spans="2:18" ht="23.25" customHeight="1" x14ac:dyDescent="0.3">
      <c r="B21" s="1"/>
      <c r="C21" s="89" t="s">
        <v>31</v>
      </c>
      <c r="D21" s="41"/>
      <c r="E21" s="41"/>
      <c r="F21" s="41"/>
      <c r="G21" s="36" t="e">
        <f t="shared" si="0"/>
        <v>#DIV/0!</v>
      </c>
      <c r="H21" s="182">
        <f t="shared" ref="H21:H30" si="1">$H$31/12</f>
        <v>0</v>
      </c>
      <c r="I21" s="148"/>
      <c r="J21" s="23"/>
      <c r="K21" s="23"/>
      <c r="L21" s="142"/>
      <c r="M21" s="142"/>
      <c r="N21" s="142"/>
      <c r="O21" s="189"/>
      <c r="P21" s="189"/>
      <c r="Q21" s="192"/>
      <c r="R21" s="1"/>
    </row>
    <row r="22" spans="2:18" ht="23.25" customHeight="1" x14ac:dyDescent="0.3">
      <c r="B22" s="1"/>
      <c r="C22" s="89" t="s">
        <v>32</v>
      </c>
      <c r="D22" s="41"/>
      <c r="E22" s="41"/>
      <c r="F22" s="41"/>
      <c r="G22" s="36" t="e">
        <f>(D22+E22)/F22</f>
        <v>#DIV/0!</v>
      </c>
      <c r="H22" s="182">
        <f t="shared" si="1"/>
        <v>0</v>
      </c>
      <c r="I22" s="148"/>
      <c r="J22" s="23"/>
      <c r="K22" s="23"/>
      <c r="L22" s="142"/>
      <c r="M22" s="142"/>
      <c r="N22" s="142"/>
      <c r="O22" s="189"/>
      <c r="P22" s="189"/>
      <c r="Q22" s="192"/>
      <c r="R22" s="1"/>
    </row>
    <row r="23" spans="2:18" ht="23.25" customHeight="1" x14ac:dyDescent="0.3">
      <c r="B23" s="1"/>
      <c r="C23" s="90" t="s">
        <v>33</v>
      </c>
      <c r="D23" s="41"/>
      <c r="E23" s="41"/>
      <c r="F23" s="41"/>
      <c r="G23" s="36" t="e">
        <f t="shared" si="0"/>
        <v>#DIV/0!</v>
      </c>
      <c r="H23" s="182">
        <f t="shared" si="1"/>
        <v>0</v>
      </c>
      <c r="I23" s="148"/>
      <c r="J23" s="23"/>
      <c r="K23" s="23"/>
      <c r="L23" s="142"/>
      <c r="M23" s="142"/>
      <c r="N23" s="142"/>
      <c r="O23" s="189"/>
      <c r="P23" s="189"/>
      <c r="Q23" s="192"/>
      <c r="R23" s="1"/>
    </row>
    <row r="24" spans="2:18" ht="23.25" customHeight="1" x14ac:dyDescent="0.3">
      <c r="B24" s="1"/>
      <c r="C24" s="90" t="s">
        <v>34</v>
      </c>
      <c r="D24" s="41"/>
      <c r="E24" s="41"/>
      <c r="F24" s="41"/>
      <c r="G24" s="36" t="e">
        <f t="shared" si="0"/>
        <v>#DIV/0!</v>
      </c>
      <c r="H24" s="182">
        <f t="shared" si="1"/>
        <v>0</v>
      </c>
      <c r="I24" s="148"/>
      <c r="J24" s="23"/>
      <c r="K24" s="23"/>
      <c r="L24" s="142"/>
      <c r="M24" s="142"/>
      <c r="N24" s="142"/>
      <c r="O24" s="189"/>
      <c r="P24" s="189"/>
      <c r="Q24" s="192"/>
      <c r="R24" s="1"/>
    </row>
    <row r="25" spans="2:18" ht="23.25" customHeight="1" x14ac:dyDescent="0.3">
      <c r="B25" s="1"/>
      <c r="C25" s="90" t="s">
        <v>35</v>
      </c>
      <c r="D25" s="41"/>
      <c r="E25" s="41"/>
      <c r="F25" s="41"/>
      <c r="G25" s="36" t="e">
        <f t="shared" si="0"/>
        <v>#DIV/0!</v>
      </c>
      <c r="H25" s="182">
        <f t="shared" si="1"/>
        <v>0</v>
      </c>
      <c r="I25" s="148"/>
      <c r="J25" s="23"/>
      <c r="K25" s="23"/>
      <c r="L25" s="142"/>
      <c r="M25" s="142"/>
      <c r="N25" s="142"/>
      <c r="O25" s="189"/>
      <c r="P25" s="189"/>
      <c r="Q25" s="192"/>
      <c r="R25" s="1"/>
    </row>
    <row r="26" spans="2:18" ht="23.25" customHeight="1" x14ac:dyDescent="0.3">
      <c r="B26" s="1"/>
      <c r="C26" s="90" t="s">
        <v>36</v>
      </c>
      <c r="D26" s="41"/>
      <c r="E26" s="41"/>
      <c r="F26" s="41"/>
      <c r="G26" s="36" t="e">
        <f t="shared" si="0"/>
        <v>#DIV/0!</v>
      </c>
      <c r="H26" s="182">
        <f t="shared" si="1"/>
        <v>0</v>
      </c>
      <c r="I26" s="148"/>
      <c r="J26" s="23"/>
      <c r="K26" s="23"/>
      <c r="L26" s="142"/>
      <c r="M26" s="142"/>
      <c r="N26" s="142"/>
      <c r="O26" s="189"/>
      <c r="P26" s="189"/>
      <c r="Q26" s="192"/>
      <c r="R26" s="1"/>
    </row>
    <row r="27" spans="2:18" ht="23.25" customHeight="1" x14ac:dyDescent="0.3">
      <c r="B27" s="1"/>
      <c r="C27" s="90" t="s">
        <v>37</v>
      </c>
      <c r="D27" s="41"/>
      <c r="E27" s="41"/>
      <c r="F27" s="41"/>
      <c r="G27" s="36" t="e">
        <f t="shared" si="0"/>
        <v>#DIV/0!</v>
      </c>
      <c r="H27" s="182">
        <f t="shared" si="1"/>
        <v>0</v>
      </c>
      <c r="I27" s="148"/>
      <c r="J27" s="23"/>
      <c r="K27" s="23"/>
      <c r="L27" s="142"/>
      <c r="M27" s="142"/>
      <c r="N27" s="142"/>
      <c r="O27" s="189"/>
      <c r="P27" s="189"/>
      <c r="Q27" s="192"/>
      <c r="R27" s="1"/>
    </row>
    <row r="28" spans="2:18" ht="23.25" customHeight="1" x14ac:dyDescent="0.3">
      <c r="B28" s="1"/>
      <c r="C28" s="90" t="s">
        <v>38</v>
      </c>
      <c r="D28" s="41"/>
      <c r="E28" s="41"/>
      <c r="F28" s="41"/>
      <c r="G28" s="36" t="e">
        <f t="shared" si="0"/>
        <v>#DIV/0!</v>
      </c>
      <c r="H28" s="182">
        <f t="shared" si="1"/>
        <v>0</v>
      </c>
      <c r="I28" s="148"/>
      <c r="J28" s="23"/>
      <c r="K28" s="23"/>
      <c r="L28" s="142"/>
      <c r="M28" s="142"/>
      <c r="N28" s="142"/>
      <c r="O28" s="189"/>
      <c r="P28" s="189"/>
      <c r="Q28" s="192"/>
      <c r="R28" s="1"/>
    </row>
    <row r="29" spans="2:18" ht="23.25" customHeight="1" x14ac:dyDescent="0.3">
      <c r="B29" s="1"/>
      <c r="C29" s="90" t="s">
        <v>39</v>
      </c>
      <c r="D29" s="41"/>
      <c r="E29" s="41"/>
      <c r="F29" s="41"/>
      <c r="G29" s="36" t="e">
        <f t="shared" si="0"/>
        <v>#DIV/0!</v>
      </c>
      <c r="H29" s="182">
        <f t="shared" si="1"/>
        <v>0</v>
      </c>
      <c r="I29" s="148"/>
      <c r="J29" s="23"/>
      <c r="K29" s="23"/>
      <c r="L29" s="142"/>
      <c r="M29" s="142"/>
      <c r="N29" s="142"/>
      <c r="O29" s="189"/>
      <c r="P29" s="189"/>
      <c r="Q29" s="192"/>
      <c r="R29" s="1"/>
    </row>
    <row r="30" spans="2:18" ht="23.25" customHeight="1" x14ac:dyDescent="0.3">
      <c r="B30" s="1"/>
      <c r="C30" s="90" t="s">
        <v>40</v>
      </c>
      <c r="D30" s="46"/>
      <c r="E30" s="41"/>
      <c r="F30" s="41"/>
      <c r="G30" s="36" t="e">
        <f t="shared" si="0"/>
        <v>#DIV/0!</v>
      </c>
      <c r="H30" s="182">
        <f t="shared" si="1"/>
        <v>0</v>
      </c>
      <c r="I30" s="148"/>
      <c r="J30" s="23"/>
      <c r="K30" s="23"/>
      <c r="L30" s="142"/>
      <c r="M30" s="142"/>
      <c r="N30" s="142"/>
      <c r="O30" s="189"/>
      <c r="P30" s="189"/>
      <c r="Q30" s="192"/>
      <c r="R30" s="1"/>
    </row>
    <row r="31" spans="2:18" ht="23.25" customHeight="1" x14ac:dyDescent="0.3">
      <c r="B31" s="1"/>
      <c r="C31" s="91" t="s">
        <v>41</v>
      </c>
      <c r="D31" s="88">
        <f>SUM(D19:D30)</f>
        <v>0</v>
      </c>
      <c r="E31" s="92">
        <f>SUM(E19:E30)</f>
        <v>0</v>
      </c>
      <c r="F31" s="92"/>
      <c r="G31" s="96" t="e">
        <f>((D31+E31)/F31)</f>
        <v>#DIV/0!</v>
      </c>
      <c r="H31" s="183">
        <v>0</v>
      </c>
      <c r="I31" s="148"/>
      <c r="J31" s="23"/>
      <c r="K31" s="23"/>
      <c r="L31" s="142"/>
      <c r="M31" s="142"/>
      <c r="N31" s="142"/>
      <c r="O31" s="189"/>
      <c r="P31" s="189"/>
      <c r="Q31" s="192"/>
      <c r="R31" s="1"/>
    </row>
    <row r="32" spans="2:18" ht="23.25" customHeight="1" x14ac:dyDescent="0.3">
      <c r="B32" s="1"/>
      <c r="C32" s="70"/>
      <c r="D32" s="70"/>
      <c r="E32" s="70"/>
      <c r="F32" s="70"/>
      <c r="G32" s="70"/>
      <c r="H32" s="184"/>
      <c r="I32" s="152"/>
      <c r="J32" s="142"/>
      <c r="K32" s="142"/>
      <c r="L32" s="142"/>
      <c r="M32" s="142"/>
      <c r="N32" s="142"/>
      <c r="O32" s="189"/>
      <c r="P32" s="189"/>
      <c r="Q32" s="192"/>
      <c r="R32" s="1"/>
    </row>
    <row r="33" spans="2:18" ht="23.25" customHeight="1" x14ac:dyDescent="0.3">
      <c r="B33" s="1"/>
      <c r="C33" s="207" t="s">
        <v>179</v>
      </c>
      <c r="D33" s="207"/>
      <c r="E33" s="207"/>
      <c r="F33" s="207"/>
      <c r="G33" s="207"/>
      <c r="H33" s="208"/>
      <c r="I33" s="152"/>
      <c r="J33" s="142"/>
      <c r="K33" s="142"/>
      <c r="L33" s="142"/>
      <c r="M33" s="142"/>
      <c r="N33" s="142"/>
      <c r="O33" s="142"/>
      <c r="P33" s="142"/>
      <c r="Q33" s="170"/>
    </row>
    <row r="34" spans="2:18" ht="51" customHeight="1" x14ac:dyDescent="0.3">
      <c r="B34" s="1"/>
      <c r="C34" s="27" t="s">
        <v>42</v>
      </c>
      <c r="D34" s="28" t="s">
        <v>75</v>
      </c>
      <c r="E34" s="97" t="str">
        <f>+E18</f>
        <v xml:space="preserve">Número de días cargados en el mes </v>
      </c>
      <c r="F34" s="97"/>
      <c r="G34" s="28" t="s">
        <v>76</v>
      </c>
      <c r="H34" s="135" t="s">
        <v>63</v>
      </c>
      <c r="I34" s="153" t="s">
        <v>13</v>
      </c>
      <c r="J34" s="142"/>
      <c r="K34" s="142"/>
      <c r="L34" s="142"/>
      <c r="M34" s="142"/>
      <c r="N34" s="142"/>
      <c r="O34" s="189"/>
      <c r="P34" s="189"/>
      <c r="Q34" s="192"/>
      <c r="R34" s="1"/>
    </row>
    <row r="35" spans="2:18" ht="31.5" customHeight="1" x14ac:dyDescent="0.3">
      <c r="B35" s="1"/>
      <c r="C35" s="77" t="s">
        <v>177</v>
      </c>
      <c r="D35" s="31"/>
      <c r="E35" s="39"/>
      <c r="F35" s="39"/>
      <c r="G35" s="36">
        <f>((D35+E35)/4000)*100</f>
        <v>0</v>
      </c>
      <c r="H35" s="185" t="e">
        <f>1+(G35/G35)</f>
        <v>#DIV/0!</v>
      </c>
      <c r="I35" s="179">
        <v>7.5</v>
      </c>
      <c r="J35" s="142"/>
      <c r="K35" s="142"/>
      <c r="L35" s="142"/>
      <c r="M35" s="142"/>
      <c r="N35" s="142"/>
      <c r="O35" s="189"/>
      <c r="P35" s="189"/>
      <c r="Q35" s="192"/>
      <c r="R35" s="1"/>
    </row>
    <row r="36" spans="2:18" ht="20.149999999999999" customHeight="1" x14ac:dyDescent="0.3">
      <c r="B36" s="1"/>
      <c r="C36" s="78"/>
      <c r="D36" s="31"/>
      <c r="E36" s="39"/>
      <c r="F36" s="39"/>
      <c r="G36" s="36">
        <f>((D36+E36)/4200)*100</f>
        <v>0</v>
      </c>
      <c r="H36" s="186">
        <f>(G36-G35)</f>
        <v>0</v>
      </c>
      <c r="I36" s="179">
        <v>7.5</v>
      </c>
      <c r="J36" s="23"/>
      <c r="K36" s="23"/>
      <c r="L36" s="23"/>
      <c r="M36" s="23"/>
      <c r="N36" s="23"/>
      <c r="O36" s="190"/>
      <c r="P36" s="190"/>
      <c r="Q36" s="193"/>
      <c r="R36" s="1"/>
    </row>
    <row r="37" spans="2:18" ht="20.149999999999999" customHeight="1" x14ac:dyDescent="0.3">
      <c r="B37" s="1"/>
      <c r="C37" s="78"/>
      <c r="D37" s="31"/>
      <c r="E37" s="39"/>
      <c r="F37" s="39"/>
      <c r="G37" s="36">
        <f>((D37+E37)/4500)*100</f>
        <v>0</v>
      </c>
      <c r="H37" s="186">
        <f>(G37-G36)</f>
        <v>0</v>
      </c>
      <c r="I37" s="179"/>
      <c r="J37" s="23"/>
      <c r="K37" s="23"/>
      <c r="L37" s="23"/>
      <c r="M37" s="23"/>
      <c r="N37" s="23"/>
      <c r="O37" s="190"/>
      <c r="P37" s="190"/>
      <c r="Q37" s="193"/>
      <c r="R37" s="1"/>
    </row>
    <row r="38" spans="2:18" ht="20.149999999999999" customHeight="1" x14ac:dyDescent="0.3">
      <c r="B38" s="1"/>
      <c r="C38" s="78"/>
      <c r="D38" s="31"/>
      <c r="E38" s="39"/>
      <c r="F38" s="39"/>
      <c r="G38" s="36">
        <f>((D38+E38)/4500)*100</f>
        <v>0</v>
      </c>
      <c r="H38" s="186">
        <f>(G38-G37)</f>
        <v>0</v>
      </c>
      <c r="I38" s="179">
        <v>7.5</v>
      </c>
      <c r="J38" s="23"/>
      <c r="K38" s="23"/>
      <c r="L38" s="23"/>
      <c r="M38" s="23"/>
      <c r="N38" s="23"/>
      <c r="O38" s="190"/>
      <c r="P38" s="190"/>
      <c r="Q38" s="193"/>
      <c r="R38" s="1"/>
    </row>
    <row r="39" spans="2:18" ht="20.149999999999999" customHeight="1" x14ac:dyDescent="0.3">
      <c r="B39" s="1"/>
      <c r="C39" s="79"/>
      <c r="D39" s="31"/>
      <c r="E39" s="39"/>
      <c r="F39" s="39"/>
      <c r="G39" s="36" t="e">
        <f>((D39+E39)/(#REF!)*100)</f>
        <v>#REF!</v>
      </c>
      <c r="H39" s="186" t="e">
        <f>(G39-G38)</f>
        <v>#REF!</v>
      </c>
      <c r="I39" s="156"/>
      <c r="J39" s="26"/>
      <c r="K39" s="26"/>
      <c r="L39" s="23"/>
      <c r="M39" s="23"/>
      <c r="N39" s="23"/>
      <c r="O39" s="190"/>
      <c r="P39" s="190"/>
      <c r="Q39" s="193"/>
      <c r="R39" s="1"/>
    </row>
    <row r="40" spans="2:18" ht="15.75" customHeight="1" x14ac:dyDescent="0.3">
      <c r="B40" s="1"/>
      <c r="C40" s="81"/>
      <c r="D40" s="80"/>
      <c r="E40" s="80"/>
      <c r="F40" s="80"/>
      <c r="G40" s="80"/>
      <c r="H40" s="141"/>
      <c r="I40" s="156"/>
      <c r="J40" s="26"/>
      <c r="K40" s="26"/>
      <c r="L40" s="23"/>
      <c r="M40" s="23"/>
      <c r="N40" s="23"/>
      <c r="O40" s="190"/>
      <c r="P40" s="190"/>
      <c r="Q40" s="193"/>
      <c r="R40" s="1"/>
    </row>
    <row r="41" spans="2:18" ht="18" customHeight="1" x14ac:dyDescent="0.3">
      <c r="B41" s="1"/>
      <c r="C41" s="81"/>
      <c r="D41" s="80"/>
      <c r="E41" s="80"/>
      <c r="F41" s="80"/>
      <c r="G41" s="80"/>
      <c r="H41" s="141"/>
      <c r="I41" s="157"/>
      <c r="J41" s="158"/>
      <c r="K41" s="158"/>
      <c r="L41" s="159"/>
      <c r="M41" s="159"/>
      <c r="N41" s="159"/>
      <c r="O41" s="194"/>
      <c r="P41" s="194"/>
      <c r="Q41" s="195"/>
      <c r="R41" s="1"/>
    </row>
    <row r="42" spans="2:18" ht="26.25" customHeight="1" x14ac:dyDescent="0.3">
      <c r="B42" s="1"/>
      <c r="C42" s="213" t="s">
        <v>45</v>
      </c>
      <c r="D42" s="213"/>
      <c r="E42" s="213"/>
      <c r="F42" s="213"/>
      <c r="G42" s="213"/>
      <c r="H42" s="213"/>
      <c r="I42" s="223"/>
      <c r="J42" s="223"/>
      <c r="K42" s="223"/>
      <c r="L42" s="223"/>
      <c r="M42" s="223"/>
      <c r="N42" s="223"/>
      <c r="O42" s="223"/>
      <c r="P42" s="223"/>
      <c r="Q42" s="223"/>
      <c r="R42" s="1"/>
    </row>
    <row r="43" spans="2:18" s="7" customFormat="1" x14ac:dyDescent="0.35">
      <c r="B43" s="6"/>
      <c r="C43" s="213" t="s">
        <v>175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6"/>
    </row>
    <row r="44" spans="2:18" ht="115" customHeight="1" x14ac:dyDescent="0.3">
      <c r="B44" s="1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1"/>
    </row>
    <row r="45" spans="2:18" ht="26.25" customHeight="1" x14ac:dyDescent="0.3">
      <c r="B45" s="1"/>
      <c r="C45" s="213" t="s">
        <v>47</v>
      </c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1"/>
    </row>
    <row r="46" spans="2:18" ht="24" customHeight="1" x14ac:dyDescent="0.3">
      <c r="B46" s="1"/>
      <c r="C46" s="213" t="s">
        <v>48</v>
      </c>
      <c r="D46" s="213"/>
      <c r="E46" s="213"/>
      <c r="F46" s="213"/>
      <c r="G46" s="213"/>
      <c r="H46" s="213"/>
      <c r="I46" s="213" t="s">
        <v>49</v>
      </c>
      <c r="J46" s="213"/>
      <c r="K46" s="213"/>
      <c r="L46" s="213" t="s">
        <v>50</v>
      </c>
      <c r="M46" s="213"/>
      <c r="N46" s="213"/>
      <c r="O46" s="265" t="s">
        <v>51</v>
      </c>
      <c r="P46" s="265"/>
      <c r="Q46" s="265"/>
      <c r="R46" s="1"/>
    </row>
    <row r="47" spans="2:18" ht="42.75" customHeight="1" x14ac:dyDescent="0.3">
      <c r="B47" s="1"/>
      <c r="C47" s="241"/>
      <c r="D47" s="241"/>
      <c r="E47" s="241"/>
      <c r="F47" s="241"/>
      <c r="G47" s="241"/>
      <c r="H47" s="241"/>
      <c r="I47" s="239"/>
      <c r="J47" s="239"/>
      <c r="K47" s="239"/>
      <c r="L47" s="262"/>
      <c r="M47" s="263"/>
      <c r="N47" s="263"/>
      <c r="O47" s="264"/>
      <c r="P47" s="264"/>
      <c r="Q47" s="264"/>
      <c r="R47" s="1"/>
    </row>
    <row r="48" spans="2:18" ht="42.75" customHeight="1" x14ac:dyDescent="0.3">
      <c r="B48" s="1"/>
      <c r="C48" s="241"/>
      <c r="D48" s="241"/>
      <c r="E48" s="241"/>
      <c r="F48" s="241"/>
      <c r="G48" s="241"/>
      <c r="H48" s="241"/>
      <c r="I48" s="239"/>
      <c r="J48" s="239"/>
      <c r="K48" s="239"/>
      <c r="L48" s="262"/>
      <c r="M48" s="263"/>
      <c r="N48" s="263"/>
      <c r="O48" s="264"/>
      <c r="P48" s="264"/>
      <c r="Q48" s="264"/>
      <c r="R48" s="1"/>
    </row>
    <row r="49" spans="2:18" x14ac:dyDescent="0.3">
      <c r="B49" s="1"/>
      <c r="C49" s="4"/>
      <c r="D49" s="4"/>
      <c r="E49" s="4"/>
      <c r="F49" s="4"/>
      <c r="G49" s="4"/>
      <c r="H49" s="4"/>
      <c r="I49" s="4"/>
      <c r="J49" s="4"/>
      <c r="K49" s="4"/>
      <c r="L49" s="1"/>
      <c r="M49" s="1"/>
      <c r="N49" s="1"/>
      <c r="O49" s="44"/>
      <c r="P49" s="44"/>
      <c r="Q49" s="44"/>
      <c r="R49" s="1"/>
    </row>
  </sheetData>
  <mergeCells count="56">
    <mergeCell ref="C3:Q3"/>
    <mergeCell ref="C4:D4"/>
    <mergeCell ref="E4:H4"/>
    <mergeCell ref="I4:K4"/>
    <mergeCell ref="L4:Q4"/>
    <mergeCell ref="C5:G5"/>
    <mergeCell ref="H5:Q5"/>
    <mergeCell ref="C6:G6"/>
    <mergeCell ref="H6:Q6"/>
    <mergeCell ref="C7:G7"/>
    <mergeCell ref="H7:Q7"/>
    <mergeCell ref="N8:Q8"/>
    <mergeCell ref="D9:G9"/>
    <mergeCell ref="I9:K9"/>
    <mergeCell ref="L9:M9"/>
    <mergeCell ref="N9:Q9"/>
    <mergeCell ref="C46:H46"/>
    <mergeCell ref="I46:K46"/>
    <mergeCell ref="L46:N46"/>
    <mergeCell ref="O46:Q46"/>
    <mergeCell ref="C14:D14"/>
    <mergeCell ref="E14:G14"/>
    <mergeCell ref="H14:I14"/>
    <mergeCell ref="J14:L14"/>
    <mergeCell ref="M14:N14"/>
    <mergeCell ref="O14:Q14"/>
    <mergeCell ref="C15:Q15"/>
    <mergeCell ref="C42:Q42"/>
    <mergeCell ref="C43:Q43"/>
    <mergeCell ref="C44:Q44"/>
    <mergeCell ref="C45:Q45"/>
    <mergeCell ref="C17:H17"/>
    <mergeCell ref="C47:H47"/>
    <mergeCell ref="I47:K47"/>
    <mergeCell ref="L47:N47"/>
    <mergeCell ref="O47:Q47"/>
    <mergeCell ref="C48:H48"/>
    <mergeCell ref="I48:K48"/>
    <mergeCell ref="L48:N48"/>
    <mergeCell ref="O48:Q48"/>
    <mergeCell ref="C33:H33"/>
    <mergeCell ref="C1:D1"/>
    <mergeCell ref="O1:Q1"/>
    <mergeCell ref="E1:N1"/>
    <mergeCell ref="C10:G10"/>
    <mergeCell ref="H10:Q10"/>
    <mergeCell ref="C12:Q12"/>
    <mergeCell ref="C13:D13"/>
    <mergeCell ref="E13:J13"/>
    <mergeCell ref="K13:L13"/>
    <mergeCell ref="M13:Q13"/>
    <mergeCell ref="C11:G11"/>
    <mergeCell ref="H11:Q11"/>
    <mergeCell ref="C8:G8"/>
    <mergeCell ref="H8:J8"/>
    <mergeCell ref="K8:M8"/>
  </mergeCells>
  <conditionalFormatting sqref="G19:G30">
    <cfRule type="colorScale" priority="8">
      <colorScale>
        <cfvo type="num" val="0"/>
        <cfvo type="num" val="0.35"/>
        <cfvo type="num" val="0.7"/>
        <color rgb="FF00B050"/>
        <color rgb="FFFFEB84"/>
        <color rgb="FFF8696B"/>
      </colorScale>
    </cfRule>
  </conditionalFormatting>
  <conditionalFormatting sqref="G35:G39 G31">
    <cfRule type="colorScale" priority="6">
      <colorScale>
        <cfvo type="num" val="0"/>
        <cfvo type="num" val="3.5"/>
        <cfvo type="num" val="7.5"/>
        <color rgb="FF63BE7B"/>
        <color rgb="FFFFEB84"/>
        <color rgb="FFF8696B"/>
      </colorScale>
    </cfRule>
  </conditionalFormatting>
  <conditionalFormatting sqref="H36:H39">
    <cfRule type="iconSet" priority="1">
      <iconSet iconSet="3ArrowsGray">
        <cfvo type="percent" val="0"/>
        <cfvo type="num" val="0"/>
        <cfvo type="num" val="0"/>
      </iconSet>
    </cfRule>
    <cfRule type="cellIs" dxfId="15" priority="2" operator="lessThan">
      <formula>0</formula>
    </cfRule>
    <cfRule type="cellIs" dxfId="14" priority="3" operator="greaterThanOrEqual">
      <formula>0</formula>
    </cfRule>
  </conditionalFormatting>
  <conditionalFormatting sqref="N9">
    <cfRule type="colorScale" priority="5">
      <colorScale>
        <cfvo type="num" val="0"/>
        <cfvo type="num" val="3.5"/>
        <cfvo type="num" val="7.5"/>
        <color rgb="FF63BE7B"/>
        <color rgb="FFFFEB84"/>
        <color rgb="FFF8696B"/>
      </colorScale>
    </cfRule>
  </conditionalFormatting>
  <hyperlinks>
    <hyperlink ref="H11:Q11" r:id="rId1" display="Norma NTC 370: Guía para la clasificación, registro y estadística de accidentes del trabajo y enfermedades profesionales" xr:uid="{0795850C-C316-49EF-8483-B40FA10CD90B}"/>
  </hyperlinks>
  <pageMargins left="0.70866141732283472" right="0.86614173228346458" top="0.9055118110236221" bottom="0.74803149606299213" header="0" footer="0"/>
  <pageSetup paperSize="9" scale="47" fitToHeight="0" orientation="portrait" r:id="rId2"/>
  <headerFooter>
    <oddHeader xml:space="preserve">&amp;C
</oddHeader>
  </headerFooter>
  <rowBreaks count="1" manualBreakCount="1">
    <brk id="49" min="2" max="15" man="1"/>
  </rowBreak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FBD0-F990-4125-A350-0B7B94FBFABE}">
  <sheetPr>
    <tabColor theme="0"/>
  </sheetPr>
  <dimension ref="B1:Q36"/>
  <sheetViews>
    <sheetView view="pageBreakPreview" zoomScaleNormal="100" zoomScaleSheetLayoutView="100" zoomScalePageLayoutView="90" workbookViewId="0">
      <selection activeCell="N1" sqref="N1:P1"/>
    </sheetView>
  </sheetViews>
  <sheetFormatPr baseColWidth="10" defaultColWidth="3" defaultRowHeight="13" x14ac:dyDescent="0.3"/>
  <cols>
    <col min="1" max="1" width="5.26953125" style="2" customWidth="1"/>
    <col min="2" max="2" width="3" style="2"/>
    <col min="3" max="3" width="15.54296875" style="5" customWidth="1"/>
    <col min="4" max="4" width="14.7265625" style="5" customWidth="1"/>
    <col min="5" max="5" width="12.453125" style="5" customWidth="1"/>
    <col min="6" max="6" width="14" style="5" customWidth="1"/>
    <col min="7" max="7" width="11.7265625" style="5" customWidth="1"/>
    <col min="8" max="8" width="12.453125" style="5" customWidth="1"/>
    <col min="9" max="9" width="10.26953125" style="5" customWidth="1"/>
    <col min="10" max="10" width="9.26953125" style="5" customWidth="1"/>
    <col min="11" max="11" width="9.7265625" style="2" customWidth="1"/>
    <col min="12" max="12" width="8.26953125" style="2" customWidth="1"/>
    <col min="13" max="13" width="9.453125" style="2" customWidth="1"/>
    <col min="14" max="16" width="9.81640625" style="2" customWidth="1"/>
    <col min="17" max="16384" width="3" style="2"/>
  </cols>
  <sheetData>
    <row r="1" spans="2:17" ht="93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2" t="s">
        <v>255</v>
      </c>
      <c r="O1" s="233"/>
      <c r="P1" s="233"/>
      <c r="Q1" s="48"/>
    </row>
    <row r="2" spans="2:17" ht="1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66"/>
      <c r="P2" s="66"/>
      <c r="Q2" s="48"/>
    </row>
    <row r="3" spans="2:17" ht="26.25" customHeight="1" x14ac:dyDescent="0.3">
      <c r="B3" s="1"/>
      <c r="C3" s="235" t="s">
        <v>180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49"/>
    </row>
    <row r="4" spans="2:17" ht="25.5" customHeight="1" x14ac:dyDescent="0.3">
      <c r="B4" s="1"/>
      <c r="C4" s="216" t="s">
        <v>191</v>
      </c>
      <c r="D4" s="216"/>
      <c r="E4" s="260" t="s">
        <v>192</v>
      </c>
      <c r="F4" s="260"/>
      <c r="G4" s="260"/>
      <c r="H4" s="216" t="s">
        <v>1</v>
      </c>
      <c r="I4" s="216"/>
      <c r="J4" s="216"/>
      <c r="K4" s="222" t="s">
        <v>254</v>
      </c>
      <c r="L4" s="222"/>
      <c r="M4" s="222"/>
      <c r="N4" s="222"/>
      <c r="O4" s="222"/>
      <c r="P4" s="222"/>
      <c r="Q4" s="1"/>
    </row>
    <row r="5" spans="2:17" ht="26.25" customHeight="1" x14ac:dyDescent="0.3">
      <c r="B5" s="1"/>
      <c r="C5" s="216" t="s">
        <v>3</v>
      </c>
      <c r="D5" s="216"/>
      <c r="E5" s="216"/>
      <c r="F5" s="216"/>
      <c r="G5" s="227" t="s">
        <v>77</v>
      </c>
      <c r="H5" s="227"/>
      <c r="I5" s="227"/>
      <c r="J5" s="227"/>
      <c r="K5" s="227"/>
      <c r="L5" s="227"/>
      <c r="M5" s="227"/>
      <c r="N5" s="227"/>
      <c r="O5" s="227"/>
      <c r="P5" s="227"/>
      <c r="Q5" s="1"/>
    </row>
    <row r="6" spans="2:17" ht="26.25" customHeight="1" x14ac:dyDescent="0.3">
      <c r="B6" s="1"/>
      <c r="C6" s="216" t="s">
        <v>5</v>
      </c>
      <c r="D6" s="216"/>
      <c r="E6" s="216"/>
      <c r="F6" s="216"/>
      <c r="G6" s="227" t="s">
        <v>78</v>
      </c>
      <c r="H6" s="227"/>
      <c r="I6" s="227"/>
      <c r="J6" s="227"/>
      <c r="K6" s="227"/>
      <c r="L6" s="227"/>
      <c r="M6" s="227"/>
      <c r="N6" s="227"/>
      <c r="O6" s="227"/>
      <c r="P6" s="227"/>
      <c r="Q6" s="1"/>
    </row>
    <row r="7" spans="2:17" ht="40.5" customHeight="1" x14ac:dyDescent="0.3">
      <c r="B7" s="1"/>
      <c r="C7" s="216" t="s">
        <v>7</v>
      </c>
      <c r="D7" s="216"/>
      <c r="E7" s="216"/>
      <c r="F7" s="216"/>
      <c r="G7" s="227" t="s">
        <v>79</v>
      </c>
      <c r="H7" s="227"/>
      <c r="I7" s="227"/>
      <c r="J7" s="227"/>
      <c r="K7" s="227"/>
      <c r="L7" s="227"/>
      <c r="M7" s="227"/>
      <c r="N7" s="227"/>
      <c r="O7" s="227"/>
      <c r="P7" s="227"/>
      <c r="Q7" s="1"/>
    </row>
    <row r="8" spans="2:17" ht="29.25" customHeight="1" x14ac:dyDescent="0.3">
      <c r="B8" s="1"/>
      <c r="C8" s="216" t="s">
        <v>193</v>
      </c>
      <c r="D8" s="216"/>
      <c r="E8" s="216"/>
      <c r="F8" s="216"/>
      <c r="G8" s="222" t="s">
        <v>80</v>
      </c>
      <c r="H8" s="222"/>
      <c r="I8" s="222"/>
      <c r="J8" s="216" t="s">
        <v>10</v>
      </c>
      <c r="K8" s="216"/>
      <c r="L8" s="216"/>
      <c r="M8" s="222" t="s">
        <v>81</v>
      </c>
      <c r="N8" s="222"/>
      <c r="O8" s="222"/>
      <c r="P8" s="222"/>
      <c r="Q8" s="1"/>
    </row>
    <row r="9" spans="2:17" ht="42" customHeight="1" x14ac:dyDescent="0.3">
      <c r="B9" s="1"/>
      <c r="C9" s="68" t="s">
        <v>12</v>
      </c>
      <c r="D9" s="227" t="s">
        <v>82</v>
      </c>
      <c r="E9" s="227"/>
      <c r="F9" s="227"/>
      <c r="G9" s="68" t="s">
        <v>83</v>
      </c>
      <c r="H9" s="229" t="s">
        <v>84</v>
      </c>
      <c r="I9" s="229"/>
      <c r="J9" s="229"/>
      <c r="K9" s="216" t="s">
        <v>71</v>
      </c>
      <c r="L9" s="216"/>
      <c r="M9" s="269" t="e">
        <f>F22</f>
        <v>#DIV/0!</v>
      </c>
      <c r="N9" s="269"/>
      <c r="O9" s="269"/>
      <c r="P9" s="269"/>
      <c r="Q9" s="1"/>
    </row>
    <row r="10" spans="2:17" ht="28.5" customHeight="1" x14ac:dyDescent="0.3">
      <c r="B10" s="1"/>
      <c r="C10" s="216" t="s">
        <v>16</v>
      </c>
      <c r="D10" s="216"/>
      <c r="E10" s="216"/>
      <c r="F10" s="216"/>
      <c r="G10" s="221" t="s">
        <v>85</v>
      </c>
      <c r="H10" s="221"/>
      <c r="I10" s="221"/>
      <c r="J10" s="221"/>
      <c r="K10" s="221"/>
      <c r="L10" s="221"/>
      <c r="M10" s="221"/>
      <c r="N10" s="221"/>
      <c r="O10" s="221"/>
      <c r="P10" s="221"/>
      <c r="Q10" s="1"/>
    </row>
    <row r="11" spans="2:17" ht="23.25" customHeight="1" x14ac:dyDescent="0.3">
      <c r="B11" s="1"/>
      <c r="C11" s="216" t="s">
        <v>17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1"/>
    </row>
    <row r="12" spans="2:17" ht="29.25" customHeight="1" x14ac:dyDescent="0.3">
      <c r="B12" s="1"/>
      <c r="C12" s="216" t="s">
        <v>18</v>
      </c>
      <c r="D12" s="216"/>
      <c r="E12" s="217" t="s">
        <v>195</v>
      </c>
      <c r="F12" s="217"/>
      <c r="G12" s="217"/>
      <c r="H12" s="217"/>
      <c r="I12" s="217"/>
      <c r="J12" s="216" t="s">
        <v>19</v>
      </c>
      <c r="K12" s="216"/>
      <c r="L12" s="222" t="s">
        <v>196</v>
      </c>
      <c r="M12" s="222"/>
      <c r="N12" s="222"/>
      <c r="O12" s="222"/>
      <c r="P12" s="222"/>
      <c r="Q12" s="1"/>
    </row>
    <row r="13" spans="2:17" ht="37.5" customHeight="1" x14ac:dyDescent="0.3">
      <c r="B13" s="1"/>
      <c r="C13" s="216" t="s">
        <v>20</v>
      </c>
      <c r="D13" s="216"/>
      <c r="E13" s="217" t="s">
        <v>195</v>
      </c>
      <c r="F13" s="217"/>
      <c r="G13" s="216" t="s">
        <v>21</v>
      </c>
      <c r="H13" s="216"/>
      <c r="I13" s="217" t="s">
        <v>197</v>
      </c>
      <c r="J13" s="217"/>
      <c r="K13" s="217"/>
      <c r="L13" s="216" t="s">
        <v>22</v>
      </c>
      <c r="M13" s="216"/>
      <c r="N13" s="222" t="s">
        <v>198</v>
      </c>
      <c r="O13" s="222"/>
      <c r="P13" s="222"/>
      <c r="Q13" s="1"/>
    </row>
    <row r="14" spans="2:17" ht="41.25" customHeight="1" thickBot="1" x14ac:dyDescent="0.35">
      <c r="B14" s="1"/>
      <c r="C14" s="218" t="s">
        <v>23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"/>
    </row>
    <row r="15" spans="2:17" ht="23.25" customHeight="1" x14ac:dyDescent="0.3">
      <c r="B15" s="1"/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47"/>
    </row>
    <row r="16" spans="2:17" ht="23.25" customHeight="1" x14ac:dyDescent="0.3">
      <c r="B16" s="1"/>
      <c r="C16" s="220" t="s">
        <v>181</v>
      </c>
      <c r="D16" s="220"/>
      <c r="E16" s="220"/>
      <c r="F16" s="220"/>
      <c r="G16" s="266"/>
      <c r="H16" s="178"/>
      <c r="I16" s="146"/>
      <c r="J16" s="146"/>
      <c r="K16" s="146"/>
      <c r="L16" s="146"/>
      <c r="M16" s="146"/>
      <c r="N16" s="146"/>
      <c r="O16" s="146"/>
      <c r="P16" s="147"/>
      <c r="Q16" s="3"/>
    </row>
    <row r="17" spans="2:17" ht="57.75" customHeight="1" x14ac:dyDescent="0.3">
      <c r="B17" s="1"/>
      <c r="C17" s="27" t="s">
        <v>42</v>
      </c>
      <c r="D17" s="27" t="s">
        <v>214</v>
      </c>
      <c r="E17" s="27" t="s">
        <v>86</v>
      </c>
      <c r="F17" s="27" t="s">
        <v>87</v>
      </c>
      <c r="G17" s="176" t="s">
        <v>13</v>
      </c>
      <c r="H17" s="153"/>
      <c r="I17" s="142"/>
      <c r="J17" s="142"/>
      <c r="K17" s="142"/>
      <c r="L17" s="142"/>
      <c r="M17" s="142"/>
      <c r="N17" s="142"/>
      <c r="O17" s="142"/>
      <c r="P17" s="149"/>
      <c r="Q17" s="1"/>
    </row>
    <row r="18" spans="2:17" ht="20.149999999999999" customHeight="1" x14ac:dyDescent="0.3">
      <c r="B18" s="1"/>
      <c r="C18" s="77" t="s">
        <v>177</v>
      </c>
      <c r="D18" s="31"/>
      <c r="E18" s="50"/>
      <c r="F18" s="51" t="e">
        <f t="shared" ref="F18:F23" si="0">(D18/E18)*100</f>
        <v>#DIV/0!</v>
      </c>
      <c r="G18" s="177">
        <v>0</v>
      </c>
      <c r="H18" s="179"/>
      <c r="I18" s="142"/>
      <c r="J18" s="142"/>
      <c r="K18" s="142"/>
      <c r="L18" s="142"/>
      <c r="M18" s="142"/>
      <c r="N18" s="142"/>
      <c r="O18" s="142"/>
      <c r="P18" s="149"/>
      <c r="Q18" s="1"/>
    </row>
    <row r="19" spans="2:17" ht="20.149999999999999" customHeight="1" x14ac:dyDescent="0.3">
      <c r="B19" s="1"/>
      <c r="C19" s="78"/>
      <c r="D19" s="31"/>
      <c r="E19" s="50"/>
      <c r="F19" s="51" t="e">
        <f t="shared" si="0"/>
        <v>#DIV/0!</v>
      </c>
      <c r="G19" s="177">
        <v>0</v>
      </c>
      <c r="H19" s="179"/>
      <c r="I19" s="23"/>
      <c r="J19" s="23"/>
      <c r="K19" s="23"/>
      <c r="L19" s="23"/>
      <c r="M19" s="23"/>
      <c r="N19" s="23"/>
      <c r="O19" s="23"/>
      <c r="P19" s="155"/>
      <c r="Q19" s="1"/>
    </row>
    <row r="20" spans="2:17" ht="20.149999999999999" customHeight="1" x14ac:dyDescent="0.3">
      <c r="B20" s="1"/>
      <c r="C20" s="78"/>
      <c r="D20" s="31"/>
      <c r="E20" s="50"/>
      <c r="F20" s="51" t="e">
        <f t="shared" si="0"/>
        <v>#DIV/0!</v>
      </c>
      <c r="G20" s="177">
        <v>0</v>
      </c>
      <c r="H20" s="179"/>
      <c r="I20" s="23"/>
      <c r="J20" s="23"/>
      <c r="K20" s="23"/>
      <c r="L20" s="23"/>
      <c r="M20" s="23"/>
      <c r="N20" s="23"/>
      <c r="O20" s="23"/>
      <c r="P20" s="155"/>
      <c r="Q20" s="1"/>
    </row>
    <row r="21" spans="2:17" ht="20.149999999999999" customHeight="1" x14ac:dyDescent="0.3">
      <c r="B21" s="1"/>
      <c r="C21" s="78"/>
      <c r="D21" s="31"/>
      <c r="E21" s="50"/>
      <c r="F21" s="51" t="e">
        <f t="shared" si="0"/>
        <v>#DIV/0!</v>
      </c>
      <c r="G21" s="177">
        <v>0</v>
      </c>
      <c r="H21" s="179"/>
      <c r="I21" s="23"/>
      <c r="J21" s="23"/>
      <c r="K21" s="23"/>
      <c r="L21" s="23"/>
      <c r="M21" s="23"/>
      <c r="N21" s="23"/>
      <c r="O21" s="23"/>
      <c r="P21" s="155"/>
      <c r="Q21" s="1"/>
    </row>
    <row r="22" spans="2:17" ht="20.149999999999999" customHeight="1" x14ac:dyDescent="0.3">
      <c r="B22" s="1"/>
      <c r="C22" s="78"/>
      <c r="D22" s="31"/>
      <c r="E22" s="50"/>
      <c r="F22" s="51" t="e">
        <f t="shared" si="0"/>
        <v>#DIV/0!</v>
      </c>
      <c r="G22" s="177">
        <v>0</v>
      </c>
      <c r="H22" s="179"/>
      <c r="I22" s="23"/>
      <c r="J22" s="23"/>
      <c r="K22" s="23"/>
      <c r="L22" s="23"/>
      <c r="M22" s="23"/>
      <c r="N22" s="23"/>
      <c r="O22" s="23"/>
      <c r="P22" s="155"/>
      <c r="Q22" s="1"/>
    </row>
    <row r="23" spans="2:17" ht="20.5" customHeight="1" x14ac:dyDescent="0.3">
      <c r="B23" s="1"/>
      <c r="C23" s="78"/>
      <c r="D23" s="31"/>
      <c r="E23" s="80"/>
      <c r="F23" s="51" t="e">
        <f t="shared" si="0"/>
        <v>#DIV/0!</v>
      </c>
      <c r="G23" s="177">
        <v>0</v>
      </c>
      <c r="H23" s="179"/>
      <c r="I23" s="23"/>
      <c r="J23" s="23"/>
      <c r="K23" s="23"/>
      <c r="L23" s="23"/>
      <c r="M23" s="23"/>
      <c r="N23" s="23"/>
      <c r="O23" s="23"/>
      <c r="P23" s="155"/>
      <c r="Q23" s="1"/>
    </row>
    <row r="24" spans="2:17" x14ac:dyDescent="0.3">
      <c r="B24" s="1"/>
      <c r="C24" s="78"/>
      <c r="D24" s="31"/>
      <c r="E24" s="80"/>
      <c r="F24" s="98"/>
      <c r="G24" s="177"/>
      <c r="H24" s="179"/>
      <c r="I24" s="23"/>
      <c r="J24" s="23"/>
      <c r="K24" s="23"/>
      <c r="L24" s="23"/>
      <c r="M24" s="23"/>
      <c r="N24" s="23"/>
      <c r="O24" s="23"/>
      <c r="P24" s="155"/>
      <c r="Q24" s="1"/>
    </row>
    <row r="25" spans="2:17" x14ac:dyDescent="0.3">
      <c r="B25" s="1"/>
      <c r="C25" s="78"/>
      <c r="D25" s="31"/>
      <c r="E25" s="80"/>
      <c r="F25" s="98"/>
      <c r="G25" s="177"/>
      <c r="H25" s="179"/>
      <c r="I25" s="23"/>
      <c r="J25" s="23"/>
      <c r="K25" s="23"/>
      <c r="L25" s="23"/>
      <c r="M25" s="23"/>
      <c r="N25" s="23"/>
      <c r="O25" s="23"/>
      <c r="P25" s="155"/>
      <c r="Q25" s="1"/>
    </row>
    <row r="26" spans="2:17" ht="15.75" customHeight="1" x14ac:dyDescent="0.3">
      <c r="B26" s="1"/>
      <c r="C26" s="81"/>
      <c r="D26" s="80"/>
      <c r="E26" s="80"/>
      <c r="F26" s="99"/>
      <c r="G26" s="141"/>
      <c r="H26" s="156"/>
      <c r="I26" s="26"/>
      <c r="J26" s="26"/>
      <c r="K26" s="23"/>
      <c r="L26" s="23"/>
      <c r="M26" s="23"/>
      <c r="N26" s="23"/>
      <c r="O26" s="23"/>
      <c r="P26" s="155"/>
      <c r="Q26" s="1"/>
    </row>
    <row r="27" spans="2:17" ht="15.75" customHeight="1" x14ac:dyDescent="0.3">
      <c r="B27" s="1"/>
      <c r="C27" s="81"/>
      <c r="D27" s="80"/>
      <c r="E27" s="80"/>
      <c r="F27" s="80"/>
      <c r="G27" s="141"/>
      <c r="H27" s="156"/>
      <c r="I27" s="26"/>
      <c r="J27" s="26"/>
      <c r="K27" s="23"/>
      <c r="L27" s="23"/>
      <c r="M27" s="23"/>
      <c r="N27" s="23"/>
      <c r="O27" s="23"/>
      <c r="P27" s="155"/>
      <c r="Q27" s="1"/>
    </row>
    <row r="28" spans="2:17" ht="18" customHeight="1" x14ac:dyDescent="0.3">
      <c r="B28" s="1"/>
      <c r="C28" s="81"/>
      <c r="D28" s="80"/>
      <c r="E28" s="80"/>
      <c r="F28" s="80"/>
      <c r="G28" s="141"/>
      <c r="H28" s="157"/>
      <c r="I28" s="158"/>
      <c r="J28" s="158"/>
      <c r="K28" s="159"/>
      <c r="L28" s="159"/>
      <c r="M28" s="159"/>
      <c r="N28" s="159"/>
      <c r="O28" s="159"/>
      <c r="P28" s="160"/>
      <c r="Q28" s="1"/>
    </row>
    <row r="29" spans="2:17" ht="26.25" customHeight="1" x14ac:dyDescent="0.3">
      <c r="B29" s="1"/>
      <c r="C29" s="213" t="s">
        <v>45</v>
      </c>
      <c r="D29" s="213"/>
      <c r="E29" s="213"/>
      <c r="F29" s="213"/>
      <c r="G29" s="213"/>
      <c r="H29" s="223"/>
      <c r="I29" s="223"/>
      <c r="J29" s="223"/>
      <c r="K29" s="223"/>
      <c r="L29" s="223"/>
      <c r="M29" s="223"/>
      <c r="N29" s="223"/>
      <c r="O29" s="223"/>
      <c r="P29" s="223"/>
      <c r="Q29" s="1"/>
    </row>
    <row r="30" spans="2:17" s="7" customFormat="1" x14ac:dyDescent="0.35">
      <c r="B30" s="6"/>
      <c r="C30" s="213" t="s">
        <v>175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6"/>
    </row>
    <row r="31" spans="2:17" ht="42" customHeight="1" x14ac:dyDescent="0.3">
      <c r="B31" s="1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1"/>
    </row>
    <row r="32" spans="2:17" ht="26.25" customHeight="1" x14ac:dyDescent="0.3">
      <c r="B32" s="1"/>
      <c r="C32" s="213" t="s">
        <v>47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1"/>
    </row>
    <row r="33" spans="2:17" ht="24" customHeight="1" x14ac:dyDescent="0.3">
      <c r="B33" s="1"/>
      <c r="C33" s="213" t="s">
        <v>48</v>
      </c>
      <c r="D33" s="213"/>
      <c r="E33" s="213"/>
      <c r="F33" s="213"/>
      <c r="G33" s="213"/>
      <c r="H33" s="213" t="s">
        <v>49</v>
      </c>
      <c r="I33" s="213"/>
      <c r="J33" s="213"/>
      <c r="K33" s="213" t="s">
        <v>50</v>
      </c>
      <c r="L33" s="213"/>
      <c r="M33" s="213"/>
      <c r="N33" s="214" t="s">
        <v>51</v>
      </c>
      <c r="O33" s="214"/>
      <c r="P33" s="214"/>
      <c r="Q33" s="1"/>
    </row>
    <row r="34" spans="2:17" ht="47.25" customHeight="1" x14ac:dyDescent="0.3">
      <c r="B34" s="1"/>
      <c r="C34" s="258"/>
      <c r="D34" s="258"/>
      <c r="E34" s="258"/>
      <c r="F34" s="258"/>
      <c r="G34" s="258"/>
      <c r="H34" s="210"/>
      <c r="I34" s="210"/>
      <c r="J34" s="210"/>
      <c r="K34" s="212"/>
      <c r="L34" s="212"/>
      <c r="M34" s="212"/>
      <c r="N34" s="229"/>
      <c r="O34" s="229"/>
      <c r="P34" s="229"/>
      <c r="Q34" s="1"/>
    </row>
    <row r="35" spans="2:17" ht="42.75" customHeight="1" x14ac:dyDescent="0.3">
      <c r="B35" s="1"/>
      <c r="C35" s="254"/>
      <c r="D35" s="254"/>
      <c r="E35" s="254"/>
      <c r="F35" s="254"/>
      <c r="G35" s="254"/>
      <c r="H35" s="210"/>
      <c r="I35" s="210"/>
      <c r="J35" s="210"/>
      <c r="K35" s="212"/>
      <c r="L35" s="212"/>
      <c r="M35" s="212"/>
      <c r="N35" s="229"/>
      <c r="O35" s="229"/>
      <c r="P35" s="229"/>
      <c r="Q35" s="1"/>
    </row>
    <row r="36" spans="2:17" x14ac:dyDescent="0.3">
      <c r="B36" s="1"/>
      <c r="C36" s="4"/>
      <c r="D36" s="4"/>
      <c r="E36" s="4"/>
      <c r="F36" s="4"/>
      <c r="G36" s="4"/>
      <c r="H36" s="4"/>
      <c r="I36" s="4"/>
      <c r="J36" s="4"/>
      <c r="K36" s="1"/>
      <c r="L36" s="1"/>
      <c r="M36" s="1"/>
      <c r="N36" s="1"/>
      <c r="O36" s="1"/>
      <c r="P36" s="1"/>
      <c r="Q36" s="1"/>
    </row>
  </sheetData>
  <mergeCells count="54">
    <mergeCell ref="C1:D1"/>
    <mergeCell ref="N1:P1"/>
    <mergeCell ref="E1:M1"/>
    <mergeCell ref="C3:P3"/>
    <mergeCell ref="C4:D4"/>
    <mergeCell ref="E4:G4"/>
    <mergeCell ref="H4:J4"/>
    <mergeCell ref="K4:P4"/>
    <mergeCell ref="C5:F5"/>
    <mergeCell ref="G5:P5"/>
    <mergeCell ref="C6:F6"/>
    <mergeCell ref="G6:P6"/>
    <mergeCell ref="C7:F7"/>
    <mergeCell ref="G7:P7"/>
    <mergeCell ref="C8:F8"/>
    <mergeCell ref="G8:I8"/>
    <mergeCell ref="J8:L8"/>
    <mergeCell ref="M8:P8"/>
    <mergeCell ref="D9:F9"/>
    <mergeCell ref="H9:J9"/>
    <mergeCell ref="K9:L9"/>
    <mergeCell ref="M9:P9"/>
    <mergeCell ref="N13:P13"/>
    <mergeCell ref="C10:F10"/>
    <mergeCell ref="G10:P10"/>
    <mergeCell ref="C11:P11"/>
    <mergeCell ref="C12:D12"/>
    <mergeCell ref="E12:I12"/>
    <mergeCell ref="J12:K12"/>
    <mergeCell ref="L12:P12"/>
    <mergeCell ref="C13:D13"/>
    <mergeCell ref="E13:F13"/>
    <mergeCell ref="G13:H13"/>
    <mergeCell ref="I13:K13"/>
    <mergeCell ref="L13:M13"/>
    <mergeCell ref="C14:P14"/>
    <mergeCell ref="C29:P29"/>
    <mergeCell ref="C31:P31"/>
    <mergeCell ref="C32:P32"/>
    <mergeCell ref="C33:G33"/>
    <mergeCell ref="H33:J33"/>
    <mergeCell ref="K33:M33"/>
    <mergeCell ref="N33:P33"/>
    <mergeCell ref="C30:P30"/>
    <mergeCell ref="C15:P15"/>
    <mergeCell ref="C16:G16"/>
    <mergeCell ref="C34:G34"/>
    <mergeCell ref="H34:J34"/>
    <mergeCell ref="K34:M34"/>
    <mergeCell ref="N34:P34"/>
    <mergeCell ref="C35:G35"/>
    <mergeCell ref="H35:J35"/>
    <mergeCell ref="K35:M35"/>
    <mergeCell ref="N35:P35"/>
  </mergeCells>
  <phoneticPr fontId="18" type="noConversion"/>
  <conditionalFormatting sqref="F18:F23">
    <cfRule type="containsBlanks" dxfId="13" priority="4">
      <formula>LEN(TRIM(F18))=0</formula>
    </cfRule>
    <cfRule type="cellIs" dxfId="12" priority="5" operator="lessThan">
      <formula>0</formula>
    </cfRule>
    <cfRule type="cellIs" dxfId="11" priority="6" operator="equal">
      <formula>0</formula>
    </cfRule>
  </conditionalFormatting>
  <conditionalFormatting sqref="M9:P9">
    <cfRule type="containsBlanks" dxfId="10" priority="1">
      <formula>LEN(TRIM(M9))=0</formula>
    </cfRule>
    <cfRule type="cellIs" dxfId="9" priority="2" operator="lessThan">
      <formula>0</formula>
    </cfRule>
    <cfRule type="cellIs" dxfId="8" priority="3" operator="equal">
      <formula>0</formula>
    </cfRule>
  </conditionalFormatting>
  <pageMargins left="0.70866141732283472" right="0.86614173228346458" top="0.9055118110236221" bottom="0.74803149606299213" header="0" footer="0"/>
  <pageSetup paperSize="9" scale="52" fitToHeight="0" orientation="portrait" r:id="rId1"/>
  <headerFooter>
    <oddHeader xml:space="preserve">&amp;C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2EC1-8BA4-4514-97E1-BF617D98DC2B}">
  <sheetPr>
    <tabColor theme="0"/>
  </sheetPr>
  <dimension ref="B1:Q48"/>
  <sheetViews>
    <sheetView view="pageBreakPreview" zoomScale="85" zoomScaleNormal="100" zoomScaleSheetLayoutView="85" zoomScalePageLayoutView="90" workbookViewId="0">
      <selection activeCell="N1" sqref="N1:P1"/>
    </sheetView>
  </sheetViews>
  <sheetFormatPr baseColWidth="10" defaultColWidth="3" defaultRowHeight="13" x14ac:dyDescent="0.3"/>
  <cols>
    <col min="1" max="1" width="5.7265625" style="2" customWidth="1"/>
    <col min="2" max="2" width="3" style="2"/>
    <col min="3" max="3" width="16.54296875" style="5" customWidth="1"/>
    <col min="4" max="4" width="14.7265625" style="5" customWidth="1"/>
    <col min="5" max="5" width="13.7265625" style="5" customWidth="1"/>
    <col min="6" max="6" width="14" style="5" customWidth="1"/>
    <col min="7" max="7" width="11.7265625" style="5" customWidth="1"/>
    <col min="8" max="8" width="12.453125" style="5" customWidth="1"/>
    <col min="9" max="9" width="10.26953125" style="5" customWidth="1"/>
    <col min="10" max="10" width="9.26953125" style="5" customWidth="1"/>
    <col min="11" max="11" width="9.7265625" style="2" customWidth="1"/>
    <col min="12" max="12" width="8.26953125" style="2" customWidth="1"/>
    <col min="13" max="13" width="9.453125" style="2" customWidth="1"/>
    <col min="14" max="16" width="9.7265625" style="2" customWidth="1"/>
    <col min="17" max="16384" width="3" style="2"/>
  </cols>
  <sheetData>
    <row r="1" spans="2:17" ht="90.75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2" t="s">
        <v>255</v>
      </c>
      <c r="O1" s="233"/>
      <c r="P1" s="233"/>
      <c r="Q1" s="1"/>
    </row>
    <row r="2" spans="2:17" ht="1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66"/>
      <c r="P2" s="66"/>
      <c r="Q2" s="1"/>
    </row>
    <row r="3" spans="2:17" ht="26.25" customHeight="1" x14ac:dyDescent="0.3">
      <c r="B3" s="1"/>
      <c r="C3" s="235" t="s">
        <v>182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1"/>
    </row>
    <row r="4" spans="2:17" ht="25.5" customHeight="1" x14ac:dyDescent="0.3">
      <c r="B4" s="1"/>
      <c r="C4" s="282" t="s">
        <v>191</v>
      </c>
      <c r="D4" s="282"/>
      <c r="E4" s="290" t="s">
        <v>192</v>
      </c>
      <c r="F4" s="290"/>
      <c r="G4" s="290"/>
      <c r="H4" s="282" t="s">
        <v>1</v>
      </c>
      <c r="I4" s="282"/>
      <c r="J4" s="282"/>
      <c r="K4" s="281" t="s">
        <v>253</v>
      </c>
      <c r="L4" s="281"/>
      <c r="M4" s="281"/>
      <c r="N4" s="281"/>
      <c r="O4" s="281"/>
      <c r="P4" s="281"/>
      <c r="Q4" s="1"/>
    </row>
    <row r="5" spans="2:17" ht="26.25" customHeight="1" x14ac:dyDescent="0.3">
      <c r="B5" s="1"/>
      <c r="C5" s="282" t="s">
        <v>3</v>
      </c>
      <c r="D5" s="282"/>
      <c r="E5" s="282"/>
      <c r="F5" s="282"/>
      <c r="G5" s="287" t="s">
        <v>88</v>
      </c>
      <c r="H5" s="287"/>
      <c r="I5" s="287"/>
      <c r="J5" s="287"/>
      <c r="K5" s="287"/>
      <c r="L5" s="287"/>
      <c r="M5" s="287"/>
      <c r="N5" s="287"/>
      <c r="O5" s="287"/>
      <c r="P5" s="287"/>
      <c r="Q5" s="1"/>
    </row>
    <row r="6" spans="2:17" ht="26.25" customHeight="1" x14ac:dyDescent="0.3">
      <c r="B6" s="1"/>
      <c r="C6" s="282" t="s">
        <v>5</v>
      </c>
      <c r="D6" s="282"/>
      <c r="E6" s="282"/>
      <c r="F6" s="282"/>
      <c r="G6" s="287" t="s">
        <v>89</v>
      </c>
      <c r="H6" s="287"/>
      <c r="I6" s="287"/>
      <c r="J6" s="287"/>
      <c r="K6" s="287"/>
      <c r="L6" s="287"/>
      <c r="M6" s="287"/>
      <c r="N6" s="287"/>
      <c r="O6" s="287"/>
      <c r="P6" s="287"/>
      <c r="Q6" s="1"/>
    </row>
    <row r="7" spans="2:17" ht="33" customHeight="1" x14ac:dyDescent="0.3">
      <c r="B7" s="1"/>
      <c r="C7" s="282" t="s">
        <v>7</v>
      </c>
      <c r="D7" s="282"/>
      <c r="E7" s="282"/>
      <c r="F7" s="282"/>
      <c r="G7" s="287" t="s">
        <v>90</v>
      </c>
      <c r="H7" s="287"/>
      <c r="I7" s="287"/>
      <c r="J7" s="287"/>
      <c r="K7" s="287"/>
      <c r="L7" s="287"/>
      <c r="M7" s="287"/>
      <c r="N7" s="287"/>
      <c r="O7" s="287"/>
      <c r="P7" s="287"/>
      <c r="Q7" s="1"/>
    </row>
    <row r="8" spans="2:17" ht="29.25" customHeight="1" x14ac:dyDescent="0.3">
      <c r="B8" s="1"/>
      <c r="C8" s="282" t="s">
        <v>8</v>
      </c>
      <c r="D8" s="282"/>
      <c r="E8" s="282"/>
      <c r="F8" s="282"/>
      <c r="G8" s="281" t="s">
        <v>54</v>
      </c>
      <c r="H8" s="281"/>
      <c r="I8" s="281"/>
      <c r="J8" s="282" t="s">
        <v>10</v>
      </c>
      <c r="K8" s="282"/>
      <c r="L8" s="282"/>
      <c r="M8" s="281" t="s">
        <v>91</v>
      </c>
      <c r="N8" s="281"/>
      <c r="O8" s="281"/>
      <c r="P8" s="281"/>
      <c r="Q8" s="1"/>
    </row>
    <row r="9" spans="2:17" ht="42.75" customHeight="1" x14ac:dyDescent="0.3">
      <c r="B9" s="1"/>
      <c r="C9" s="100" t="s">
        <v>12</v>
      </c>
      <c r="D9" s="287" t="s">
        <v>92</v>
      </c>
      <c r="E9" s="287"/>
      <c r="F9" s="287"/>
      <c r="G9" s="100" t="s">
        <v>201</v>
      </c>
      <c r="H9" s="288" t="s">
        <v>215</v>
      </c>
      <c r="I9" s="288"/>
      <c r="J9" s="288"/>
      <c r="K9" s="282" t="s">
        <v>15</v>
      </c>
      <c r="L9" s="282"/>
      <c r="M9" s="289" t="e">
        <f>+G38</f>
        <v>#DIV/0!</v>
      </c>
      <c r="N9" s="289"/>
      <c r="O9" s="289"/>
      <c r="P9" s="289"/>
      <c r="Q9" s="1"/>
    </row>
    <row r="10" spans="2:17" ht="28.5" customHeight="1" x14ac:dyDescent="0.3">
      <c r="B10" s="1"/>
      <c r="C10" s="282" t="s">
        <v>16</v>
      </c>
      <c r="D10" s="282"/>
      <c r="E10" s="282"/>
      <c r="F10" s="282"/>
      <c r="G10" s="283" t="s">
        <v>216</v>
      </c>
      <c r="H10" s="283"/>
      <c r="I10" s="283"/>
      <c r="J10" s="283"/>
      <c r="K10" s="283"/>
      <c r="L10" s="283"/>
      <c r="M10" s="283"/>
      <c r="N10" s="283"/>
      <c r="O10" s="283"/>
      <c r="P10" s="283"/>
      <c r="Q10" s="1"/>
    </row>
    <row r="11" spans="2:17" ht="23.25" customHeight="1" x14ac:dyDescent="0.3">
      <c r="B11" s="1"/>
      <c r="C11" s="282" t="s">
        <v>17</v>
      </c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1"/>
    </row>
    <row r="12" spans="2:17" ht="29.25" customHeight="1" x14ac:dyDescent="0.3">
      <c r="B12" s="1"/>
      <c r="C12" s="282" t="s">
        <v>18</v>
      </c>
      <c r="D12" s="282"/>
      <c r="E12" s="284" t="s">
        <v>195</v>
      </c>
      <c r="F12" s="284"/>
      <c r="G12" s="284"/>
      <c r="H12" s="284"/>
      <c r="I12" s="284"/>
      <c r="J12" s="282" t="s">
        <v>19</v>
      </c>
      <c r="K12" s="282"/>
      <c r="L12" s="281" t="s">
        <v>196</v>
      </c>
      <c r="M12" s="281"/>
      <c r="N12" s="281"/>
      <c r="O12" s="281"/>
      <c r="P12" s="281"/>
      <c r="Q12" s="1"/>
    </row>
    <row r="13" spans="2:17" ht="37.5" customHeight="1" x14ac:dyDescent="0.3">
      <c r="B13" s="1"/>
      <c r="C13" s="282" t="s">
        <v>20</v>
      </c>
      <c r="D13" s="282"/>
      <c r="E13" s="284" t="s">
        <v>195</v>
      </c>
      <c r="F13" s="284"/>
      <c r="G13" s="282" t="s">
        <v>21</v>
      </c>
      <c r="H13" s="282"/>
      <c r="I13" s="284" t="s">
        <v>197</v>
      </c>
      <c r="J13" s="284"/>
      <c r="K13" s="284"/>
      <c r="L13" s="282" t="s">
        <v>22</v>
      </c>
      <c r="M13" s="282"/>
      <c r="N13" s="281" t="s">
        <v>198</v>
      </c>
      <c r="O13" s="281"/>
      <c r="P13" s="281"/>
      <c r="Q13" s="1"/>
    </row>
    <row r="14" spans="2:17" ht="34.9" customHeight="1" thickBot="1" x14ac:dyDescent="0.35">
      <c r="B14" s="1"/>
      <c r="C14" s="271" t="s">
        <v>23</v>
      </c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1"/>
    </row>
    <row r="15" spans="2:17" ht="23.25" customHeight="1" x14ac:dyDescent="0.3">
      <c r="B15" s="1"/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47"/>
    </row>
    <row r="16" spans="2:17" ht="23.25" customHeight="1" x14ac:dyDescent="0.3">
      <c r="B16" s="1"/>
      <c r="C16" s="220" t="s">
        <v>217</v>
      </c>
      <c r="D16" s="220"/>
      <c r="E16" s="220"/>
      <c r="F16" s="220"/>
      <c r="G16" s="266"/>
      <c r="H16" s="144"/>
      <c r="I16" s="145"/>
      <c r="J16" s="146"/>
      <c r="K16" s="146"/>
      <c r="L16" s="146"/>
      <c r="M16" s="146"/>
      <c r="N16" s="146"/>
      <c r="O16" s="146"/>
      <c r="P16" s="147"/>
      <c r="Q16" s="3"/>
    </row>
    <row r="17" spans="2:17" ht="47.65" customHeight="1" x14ac:dyDescent="0.3">
      <c r="B17" s="1"/>
      <c r="C17" s="101" t="s">
        <v>24</v>
      </c>
      <c r="D17" s="102" t="s">
        <v>93</v>
      </c>
      <c r="E17" s="101" t="s">
        <v>94</v>
      </c>
      <c r="F17" s="102" t="s">
        <v>95</v>
      </c>
      <c r="G17" s="161" t="s">
        <v>201</v>
      </c>
      <c r="H17" s="167"/>
      <c r="I17" s="1"/>
      <c r="J17" s="1"/>
      <c r="K17" s="143"/>
      <c r="L17" s="143"/>
      <c r="M17" s="143"/>
      <c r="N17" s="143"/>
      <c r="O17" s="143"/>
      <c r="P17" s="151"/>
      <c r="Q17" s="1"/>
    </row>
    <row r="18" spans="2:17" ht="23.25" customHeight="1" x14ac:dyDescent="0.3">
      <c r="B18" s="1"/>
      <c r="C18" s="104" t="s">
        <v>29</v>
      </c>
      <c r="D18" s="19"/>
      <c r="E18" s="18"/>
      <c r="F18" s="17" t="e">
        <f>+D18/E18*(100)</f>
        <v>#DIV/0!</v>
      </c>
      <c r="G18" s="162">
        <f>$G$30/12</f>
        <v>2.4999999999999998E-2</v>
      </c>
      <c r="H18" s="167"/>
      <c r="I18" s="1"/>
      <c r="J18" s="1"/>
      <c r="K18" s="143"/>
      <c r="L18" s="143"/>
      <c r="M18" s="143"/>
      <c r="N18" s="143"/>
      <c r="O18" s="143"/>
      <c r="P18" s="151"/>
      <c r="Q18" s="1"/>
    </row>
    <row r="19" spans="2:17" ht="23.25" customHeight="1" x14ac:dyDescent="0.3">
      <c r="B19" s="1"/>
      <c r="C19" s="104" t="s">
        <v>30</v>
      </c>
      <c r="D19" s="19"/>
      <c r="E19" s="18"/>
      <c r="F19" s="17" t="e">
        <f t="shared" ref="F19:F29" si="0">+D19/E19*(100)</f>
        <v>#DIV/0!</v>
      </c>
      <c r="G19" s="162">
        <f t="shared" ref="G19:G29" si="1">$G$30/12</f>
        <v>2.4999999999999998E-2</v>
      </c>
      <c r="H19" s="167"/>
      <c r="I19" s="1"/>
      <c r="J19" s="1"/>
      <c r="K19" s="143"/>
      <c r="L19" s="143"/>
      <c r="M19" s="143"/>
      <c r="N19" s="143"/>
      <c r="O19" s="143"/>
      <c r="P19" s="151"/>
      <c r="Q19" s="1"/>
    </row>
    <row r="20" spans="2:17" ht="23.25" customHeight="1" x14ac:dyDescent="0.3">
      <c r="B20" s="1"/>
      <c r="C20" s="104" t="s">
        <v>31</v>
      </c>
      <c r="D20" s="19"/>
      <c r="E20" s="18"/>
      <c r="F20" s="17" t="e">
        <f t="shared" si="0"/>
        <v>#DIV/0!</v>
      </c>
      <c r="G20" s="162">
        <f t="shared" si="1"/>
        <v>2.4999999999999998E-2</v>
      </c>
      <c r="H20" s="167"/>
      <c r="I20" s="1"/>
      <c r="J20" s="1"/>
      <c r="K20" s="143"/>
      <c r="L20" s="143"/>
      <c r="M20" s="143"/>
      <c r="N20" s="143"/>
      <c r="O20" s="143"/>
      <c r="P20" s="151"/>
      <c r="Q20" s="1"/>
    </row>
    <row r="21" spans="2:17" ht="23.25" customHeight="1" x14ac:dyDescent="0.3">
      <c r="B21" s="1"/>
      <c r="C21" s="104" t="s">
        <v>32</v>
      </c>
      <c r="D21" s="19"/>
      <c r="E21" s="18"/>
      <c r="F21" s="17" t="e">
        <f t="shared" si="0"/>
        <v>#DIV/0!</v>
      </c>
      <c r="G21" s="162">
        <f t="shared" si="1"/>
        <v>2.4999999999999998E-2</v>
      </c>
      <c r="H21" s="167"/>
      <c r="I21" s="1"/>
      <c r="J21" s="1"/>
      <c r="K21" s="143"/>
      <c r="L21" s="143"/>
      <c r="M21" s="143"/>
      <c r="N21" s="143"/>
      <c r="O21" s="143"/>
      <c r="P21" s="151"/>
      <c r="Q21" s="1"/>
    </row>
    <row r="22" spans="2:17" ht="23.25" customHeight="1" x14ac:dyDescent="0.3">
      <c r="B22" s="1"/>
      <c r="C22" s="105" t="s">
        <v>33</v>
      </c>
      <c r="D22" s="19"/>
      <c r="E22" s="18"/>
      <c r="F22" s="17" t="e">
        <f t="shared" si="0"/>
        <v>#DIV/0!</v>
      </c>
      <c r="G22" s="162">
        <f t="shared" si="1"/>
        <v>2.4999999999999998E-2</v>
      </c>
      <c r="H22" s="167"/>
      <c r="I22" s="1"/>
      <c r="J22" s="1"/>
      <c r="K22" s="143"/>
      <c r="L22" s="143"/>
      <c r="M22" s="143"/>
      <c r="N22" s="143"/>
      <c r="O22" s="143"/>
      <c r="P22" s="151"/>
      <c r="Q22" s="1"/>
    </row>
    <row r="23" spans="2:17" ht="23.25" customHeight="1" x14ac:dyDescent="0.3">
      <c r="B23" s="1"/>
      <c r="C23" s="105" t="s">
        <v>34</v>
      </c>
      <c r="D23" s="19"/>
      <c r="E23" s="18"/>
      <c r="F23" s="17" t="e">
        <f t="shared" si="0"/>
        <v>#DIV/0!</v>
      </c>
      <c r="G23" s="162">
        <f t="shared" si="1"/>
        <v>2.4999999999999998E-2</v>
      </c>
      <c r="H23" s="167"/>
      <c r="I23" s="1"/>
      <c r="J23" s="1"/>
      <c r="K23" s="143"/>
      <c r="L23" s="143"/>
      <c r="M23" s="143"/>
      <c r="N23" s="143"/>
      <c r="O23" s="143"/>
      <c r="P23" s="151"/>
      <c r="Q23" s="1"/>
    </row>
    <row r="24" spans="2:17" ht="23.25" customHeight="1" x14ac:dyDescent="0.3">
      <c r="B24" s="1"/>
      <c r="C24" s="105" t="s">
        <v>35</v>
      </c>
      <c r="D24" s="19"/>
      <c r="E24" s="18"/>
      <c r="F24" s="17" t="e">
        <f t="shared" si="0"/>
        <v>#DIV/0!</v>
      </c>
      <c r="G24" s="162">
        <f t="shared" si="1"/>
        <v>2.4999999999999998E-2</v>
      </c>
      <c r="H24" s="167"/>
      <c r="I24" s="1"/>
      <c r="J24" s="1"/>
      <c r="K24" s="143"/>
      <c r="L24" s="143"/>
      <c r="M24" s="143"/>
      <c r="N24" s="143"/>
      <c r="O24" s="143"/>
      <c r="P24" s="151"/>
      <c r="Q24" s="1"/>
    </row>
    <row r="25" spans="2:17" ht="23.25" customHeight="1" x14ac:dyDescent="0.3">
      <c r="B25" s="1"/>
      <c r="C25" s="105" t="s">
        <v>36</v>
      </c>
      <c r="D25" s="19"/>
      <c r="E25" s="18"/>
      <c r="F25" s="17" t="e">
        <f t="shared" si="0"/>
        <v>#DIV/0!</v>
      </c>
      <c r="G25" s="162">
        <f t="shared" si="1"/>
        <v>2.4999999999999998E-2</v>
      </c>
      <c r="H25" s="167"/>
      <c r="I25" s="1"/>
      <c r="J25" s="1"/>
      <c r="K25" s="143"/>
      <c r="L25" s="143"/>
      <c r="M25" s="143"/>
      <c r="N25" s="143"/>
      <c r="O25" s="143"/>
      <c r="P25" s="151"/>
      <c r="Q25" s="1"/>
    </row>
    <row r="26" spans="2:17" ht="23.25" customHeight="1" x14ac:dyDescent="0.3">
      <c r="B26" s="1"/>
      <c r="C26" s="105" t="s">
        <v>37</v>
      </c>
      <c r="D26" s="19"/>
      <c r="E26" s="18"/>
      <c r="F26" s="17" t="e">
        <f t="shared" si="0"/>
        <v>#DIV/0!</v>
      </c>
      <c r="G26" s="162">
        <f t="shared" si="1"/>
        <v>2.4999999999999998E-2</v>
      </c>
      <c r="H26" s="167"/>
      <c r="I26" s="1"/>
      <c r="J26" s="1"/>
      <c r="K26" s="143"/>
      <c r="L26" s="143"/>
      <c r="M26" s="143"/>
      <c r="N26" s="143"/>
      <c r="O26" s="143"/>
      <c r="P26" s="151"/>
      <c r="Q26" s="1"/>
    </row>
    <row r="27" spans="2:17" ht="23.25" customHeight="1" x14ac:dyDescent="0.3">
      <c r="B27" s="1"/>
      <c r="C27" s="105" t="s">
        <v>38</v>
      </c>
      <c r="D27" s="19"/>
      <c r="E27" s="18"/>
      <c r="F27" s="17" t="e">
        <f t="shared" si="0"/>
        <v>#DIV/0!</v>
      </c>
      <c r="G27" s="162">
        <f t="shared" si="1"/>
        <v>2.4999999999999998E-2</v>
      </c>
      <c r="H27" s="167"/>
      <c r="I27" s="1"/>
      <c r="J27" s="1"/>
      <c r="K27" s="143"/>
      <c r="L27" s="143"/>
      <c r="M27" s="143"/>
      <c r="N27" s="143"/>
      <c r="O27" s="143"/>
      <c r="P27" s="151"/>
      <c r="Q27" s="1"/>
    </row>
    <row r="28" spans="2:17" ht="23.25" customHeight="1" x14ac:dyDescent="0.3">
      <c r="B28" s="1"/>
      <c r="C28" s="105" t="s">
        <v>39</v>
      </c>
      <c r="D28" s="19"/>
      <c r="E28" s="18"/>
      <c r="F28" s="17" t="e">
        <f t="shared" si="0"/>
        <v>#DIV/0!</v>
      </c>
      <c r="G28" s="162">
        <f t="shared" si="1"/>
        <v>2.4999999999999998E-2</v>
      </c>
      <c r="H28" s="167"/>
      <c r="I28" s="1"/>
      <c r="J28" s="1"/>
      <c r="K28" s="143"/>
      <c r="L28" s="143"/>
      <c r="M28" s="143"/>
      <c r="N28" s="143"/>
      <c r="O28" s="143"/>
      <c r="P28" s="151"/>
      <c r="Q28" s="1"/>
    </row>
    <row r="29" spans="2:17" ht="23.25" customHeight="1" x14ac:dyDescent="0.3">
      <c r="B29" s="1"/>
      <c r="C29" s="105" t="s">
        <v>40</v>
      </c>
      <c r="D29" s="22"/>
      <c r="E29" s="18"/>
      <c r="F29" s="17" t="e">
        <f t="shared" si="0"/>
        <v>#DIV/0!</v>
      </c>
      <c r="G29" s="162">
        <f t="shared" si="1"/>
        <v>2.4999999999999998E-2</v>
      </c>
      <c r="H29" s="167"/>
      <c r="I29" s="1"/>
      <c r="J29" s="1"/>
      <c r="K29" s="143"/>
      <c r="L29" s="143"/>
      <c r="M29" s="143"/>
      <c r="N29" s="143"/>
      <c r="O29" s="143"/>
      <c r="P29" s="151"/>
      <c r="Q29" s="1"/>
    </row>
    <row r="30" spans="2:17" ht="23.25" customHeight="1" x14ac:dyDescent="0.3">
      <c r="B30" s="1"/>
      <c r="C30" s="106" t="s">
        <v>41</v>
      </c>
      <c r="D30" s="107">
        <f>SUM(D18:D29)</f>
        <v>0</v>
      </c>
      <c r="E30" s="108">
        <f>SUM(E18:E29)</f>
        <v>0</v>
      </c>
      <c r="F30" s="17" t="e">
        <f>+D30/E30*(100)</f>
        <v>#DIV/0!</v>
      </c>
      <c r="G30" s="163">
        <v>0.3</v>
      </c>
      <c r="H30" s="167"/>
      <c r="I30" s="1"/>
      <c r="J30" s="1"/>
      <c r="K30" s="143"/>
      <c r="L30" s="143"/>
      <c r="M30" s="143"/>
      <c r="N30" s="143"/>
      <c r="O30" s="143"/>
      <c r="P30" s="151"/>
      <c r="Q30" s="1"/>
    </row>
    <row r="31" spans="2:17" ht="27.75" customHeight="1" x14ac:dyDescent="0.3">
      <c r="B31" s="1"/>
      <c r="C31" s="276" t="s">
        <v>218</v>
      </c>
      <c r="D31" s="276"/>
      <c r="E31" s="276"/>
      <c r="F31" s="276"/>
      <c r="G31" s="277"/>
      <c r="H31" s="150"/>
      <c r="I31" s="143"/>
      <c r="J31" s="143"/>
      <c r="K31" s="143"/>
      <c r="L31" s="143"/>
      <c r="M31" s="143"/>
      <c r="N31" s="143"/>
      <c r="O31" s="143"/>
      <c r="P31" s="151"/>
      <c r="Q31" s="1"/>
    </row>
    <row r="32" spans="2:17" ht="23.25" customHeight="1" x14ac:dyDescent="0.3">
      <c r="B32" s="1"/>
      <c r="C32" s="103"/>
      <c r="D32" s="95"/>
      <c r="E32" s="103"/>
      <c r="F32" s="103"/>
      <c r="G32" s="138"/>
      <c r="H32" s="150"/>
      <c r="I32" s="143"/>
      <c r="J32" s="143"/>
      <c r="K32" s="143"/>
      <c r="L32" s="143"/>
      <c r="M32" s="143"/>
      <c r="N32" s="143"/>
      <c r="O32" s="143"/>
      <c r="P32" s="151"/>
      <c r="Q32" s="1"/>
    </row>
    <row r="33" spans="2:17" ht="23.25" customHeight="1" x14ac:dyDescent="0.3">
      <c r="B33" s="1"/>
      <c r="C33" s="207" t="s">
        <v>183</v>
      </c>
      <c r="D33" s="207"/>
      <c r="E33" s="207"/>
      <c r="F33" s="207"/>
      <c r="G33" s="208"/>
      <c r="H33" s="152"/>
      <c r="I33" s="2"/>
      <c r="J33" s="142"/>
      <c r="K33" s="142"/>
      <c r="L33" s="142"/>
      <c r="M33" s="142"/>
      <c r="N33" s="142"/>
      <c r="O33" s="142"/>
      <c r="P33" s="149"/>
      <c r="Q33" s="3"/>
    </row>
    <row r="34" spans="2:17" ht="48" customHeight="1" x14ac:dyDescent="0.3">
      <c r="B34" s="1"/>
      <c r="C34" s="101" t="s">
        <v>42</v>
      </c>
      <c r="D34" s="102" t="s">
        <v>93</v>
      </c>
      <c r="E34" s="101" t="s">
        <v>96</v>
      </c>
      <c r="F34" s="102" t="s">
        <v>95</v>
      </c>
      <c r="G34" s="161" t="s">
        <v>63</v>
      </c>
      <c r="H34" s="168" t="s">
        <v>13</v>
      </c>
      <c r="I34" s="1"/>
      <c r="J34" s="143"/>
      <c r="K34" s="143"/>
      <c r="L34" s="143"/>
      <c r="M34" s="143"/>
      <c r="N34" s="143"/>
      <c r="O34" s="143"/>
      <c r="P34" s="151"/>
      <c r="Q34" s="1"/>
    </row>
    <row r="35" spans="2:17" ht="23.25" customHeight="1" x14ac:dyDescent="0.3">
      <c r="B35" s="1"/>
      <c r="C35" s="77" t="s">
        <v>177</v>
      </c>
      <c r="D35" s="20"/>
      <c r="E35" s="16"/>
      <c r="F35" s="17" t="e">
        <f>+D35/E35*(100)</f>
        <v>#DIV/0!</v>
      </c>
      <c r="G35" s="164"/>
      <c r="H35" s="169">
        <v>0.2</v>
      </c>
      <c r="I35" s="1"/>
      <c r="J35" s="143"/>
      <c r="K35" s="143"/>
      <c r="L35" s="143"/>
      <c r="M35" s="143"/>
      <c r="N35" s="143"/>
      <c r="O35" s="143"/>
      <c r="P35" s="151"/>
      <c r="Q35" s="1"/>
    </row>
    <row r="36" spans="2:17" ht="18" customHeight="1" x14ac:dyDescent="0.3">
      <c r="B36" s="1"/>
      <c r="C36" s="109"/>
      <c r="D36" s="20"/>
      <c r="E36" s="16"/>
      <c r="F36" s="17" t="e">
        <f>+D36/E36*(100)</f>
        <v>#DIV/0!</v>
      </c>
      <c r="G36" s="165" t="e">
        <f>1-(F35/F36)</f>
        <v>#DIV/0!</v>
      </c>
      <c r="H36" s="169">
        <v>0.2</v>
      </c>
      <c r="I36" s="1"/>
      <c r="J36" s="1"/>
      <c r="K36" s="1"/>
      <c r="L36" s="1"/>
      <c r="M36" s="1"/>
      <c r="N36" s="1"/>
      <c r="O36" s="1"/>
      <c r="P36" s="170"/>
      <c r="Q36" s="1"/>
    </row>
    <row r="37" spans="2:17" ht="18" customHeight="1" x14ac:dyDescent="0.3">
      <c r="B37" s="1"/>
      <c r="C37" s="109"/>
      <c r="D37" s="20"/>
      <c r="E37" s="16"/>
      <c r="F37" s="17" t="e">
        <f>+D37/E37*(100)</f>
        <v>#DIV/0!</v>
      </c>
      <c r="G37" s="165" t="e">
        <f>1-(F36/F37)</f>
        <v>#DIV/0!</v>
      </c>
      <c r="H37" s="169"/>
      <c r="I37" s="1"/>
      <c r="J37" s="1"/>
      <c r="K37" s="1"/>
      <c r="L37" s="1"/>
      <c r="M37" s="1"/>
      <c r="N37" s="1"/>
      <c r="O37" s="1"/>
      <c r="P37" s="170"/>
      <c r="Q37" s="1"/>
    </row>
    <row r="38" spans="2:17" ht="18" customHeight="1" x14ac:dyDescent="0.3">
      <c r="B38" s="1"/>
      <c r="C38" s="109"/>
      <c r="D38" s="21"/>
      <c r="E38" s="16"/>
      <c r="F38" s="17" t="e">
        <f>+D38/E38*(100)</f>
        <v>#DIV/0!</v>
      </c>
      <c r="G38" s="165" t="e">
        <f>1-(F37/F38)</f>
        <v>#DIV/0!</v>
      </c>
      <c r="H38" s="169">
        <v>0.2</v>
      </c>
      <c r="I38" s="1"/>
      <c r="J38" s="1"/>
      <c r="K38" s="1"/>
      <c r="L38" s="1"/>
      <c r="M38" s="1"/>
      <c r="N38" s="1"/>
      <c r="O38" s="1"/>
      <c r="P38" s="170"/>
      <c r="Q38" s="1"/>
    </row>
    <row r="39" spans="2:17" ht="18" customHeight="1" x14ac:dyDescent="0.3">
      <c r="B39" s="1"/>
      <c r="C39" s="109"/>
      <c r="D39" s="110"/>
      <c r="E39" s="16"/>
      <c r="F39" s="17" t="e">
        <f>+D39/E39*(100)</f>
        <v>#DIV/0!</v>
      </c>
      <c r="G39" s="165" t="e">
        <f>1-(F38/F39)</f>
        <v>#DIV/0!</v>
      </c>
      <c r="H39" s="169"/>
      <c r="I39" s="1"/>
      <c r="J39" s="1"/>
      <c r="K39" s="1"/>
      <c r="L39" s="1"/>
      <c r="M39" s="1"/>
      <c r="N39" s="1"/>
      <c r="O39" s="1"/>
      <c r="P39" s="170"/>
      <c r="Q39" s="1"/>
    </row>
    <row r="40" spans="2:17" ht="31.5" customHeight="1" x14ac:dyDescent="0.3">
      <c r="B40" s="1"/>
      <c r="C40" s="278"/>
      <c r="D40" s="278"/>
      <c r="E40" s="278"/>
      <c r="F40" s="278"/>
      <c r="G40" s="279"/>
      <c r="H40" s="171"/>
      <c r="I40" s="1"/>
      <c r="J40" s="1"/>
      <c r="K40" s="1"/>
      <c r="L40" s="1"/>
      <c r="M40" s="1"/>
      <c r="N40" s="1"/>
      <c r="O40" s="1"/>
      <c r="P40" s="170"/>
      <c r="Q40" s="1"/>
    </row>
    <row r="41" spans="2:17" ht="17.25" customHeight="1" x14ac:dyDescent="0.3">
      <c r="B41" s="1"/>
      <c r="C41" s="112"/>
      <c r="D41" s="111"/>
      <c r="E41" s="111"/>
      <c r="F41" s="111"/>
      <c r="G41" s="166"/>
      <c r="H41" s="172"/>
      <c r="I41" s="173"/>
      <c r="J41" s="173"/>
      <c r="K41" s="174"/>
      <c r="L41" s="174"/>
      <c r="M41" s="174"/>
      <c r="N41" s="174"/>
      <c r="O41" s="174"/>
      <c r="P41" s="175"/>
      <c r="Q41" s="1"/>
    </row>
    <row r="42" spans="2:17" ht="26.25" customHeight="1" x14ac:dyDescent="0.3">
      <c r="B42" s="1"/>
      <c r="C42" s="272" t="s">
        <v>45</v>
      </c>
      <c r="D42" s="272"/>
      <c r="E42" s="272"/>
      <c r="F42" s="272"/>
      <c r="G42" s="272"/>
      <c r="H42" s="273"/>
      <c r="I42" s="273"/>
      <c r="J42" s="273"/>
      <c r="K42" s="273"/>
      <c r="L42" s="273"/>
      <c r="M42" s="273"/>
      <c r="N42" s="273"/>
      <c r="O42" s="273"/>
      <c r="P42" s="273"/>
      <c r="Q42" s="1"/>
    </row>
    <row r="43" spans="2:17" s="7" customFormat="1" ht="18.649999999999999" customHeight="1" x14ac:dyDescent="0.35">
      <c r="B43" s="6"/>
      <c r="C43" s="272" t="s">
        <v>97</v>
      </c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6"/>
    </row>
    <row r="44" spans="2:17" ht="47.15" customHeight="1" x14ac:dyDescent="0.3">
      <c r="B44" s="1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1"/>
    </row>
    <row r="45" spans="2:17" ht="26.25" customHeight="1" x14ac:dyDescent="0.3">
      <c r="B45" s="1"/>
      <c r="C45" s="272" t="s">
        <v>47</v>
      </c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1"/>
    </row>
    <row r="46" spans="2:17" ht="24" customHeight="1" x14ac:dyDescent="0.3">
      <c r="B46" s="1"/>
      <c r="C46" s="272" t="s">
        <v>48</v>
      </c>
      <c r="D46" s="272"/>
      <c r="E46" s="272"/>
      <c r="F46" s="272"/>
      <c r="G46" s="272"/>
      <c r="H46" s="272" t="s">
        <v>49</v>
      </c>
      <c r="I46" s="272"/>
      <c r="J46" s="272"/>
      <c r="K46" s="272" t="s">
        <v>50</v>
      </c>
      <c r="L46" s="272"/>
      <c r="M46" s="272"/>
      <c r="N46" s="275" t="s">
        <v>51</v>
      </c>
      <c r="O46" s="275"/>
      <c r="P46" s="275"/>
      <c r="Q46" s="1"/>
    </row>
    <row r="47" spans="2:17" ht="42.75" customHeight="1" x14ac:dyDescent="0.3">
      <c r="B47" s="1"/>
      <c r="C47" s="280"/>
      <c r="D47" s="280"/>
      <c r="E47" s="280"/>
      <c r="F47" s="280"/>
      <c r="G47" s="280"/>
      <c r="H47" s="285"/>
      <c r="I47" s="285"/>
      <c r="J47" s="285"/>
      <c r="K47" s="286"/>
      <c r="L47" s="286"/>
      <c r="M47" s="286"/>
      <c r="N47" s="270"/>
      <c r="O47" s="270"/>
      <c r="P47" s="270"/>
      <c r="Q47" s="1"/>
    </row>
    <row r="48" spans="2:17" x14ac:dyDescent="0.3">
      <c r="B48" s="1"/>
      <c r="C48" s="4"/>
      <c r="D48" s="4"/>
      <c r="E48" s="4"/>
      <c r="F48" s="4"/>
      <c r="G48" s="4"/>
      <c r="H48" s="4"/>
      <c r="I48" s="4"/>
      <c r="J48" s="4"/>
      <c r="K48" s="1"/>
      <c r="L48" s="1"/>
      <c r="M48" s="1"/>
      <c r="N48" s="1"/>
      <c r="O48" s="1"/>
      <c r="P48" s="1"/>
      <c r="Q48" s="1"/>
    </row>
  </sheetData>
  <mergeCells count="53">
    <mergeCell ref="C1:D1"/>
    <mergeCell ref="E1:M1"/>
    <mergeCell ref="N1:P1"/>
    <mergeCell ref="C3:P3"/>
    <mergeCell ref="C4:D4"/>
    <mergeCell ref="E4:G4"/>
    <mergeCell ref="H4:J4"/>
    <mergeCell ref="K4:P4"/>
    <mergeCell ref="C5:F5"/>
    <mergeCell ref="G5:P5"/>
    <mergeCell ref="C6:F6"/>
    <mergeCell ref="G6:P6"/>
    <mergeCell ref="C7:F7"/>
    <mergeCell ref="G7:P7"/>
    <mergeCell ref="H47:J47"/>
    <mergeCell ref="K47:M47"/>
    <mergeCell ref="C8:F8"/>
    <mergeCell ref="G8:I8"/>
    <mergeCell ref="J8:L8"/>
    <mergeCell ref="M8:P8"/>
    <mergeCell ref="D9:F9"/>
    <mergeCell ref="H9:J9"/>
    <mergeCell ref="K9:L9"/>
    <mergeCell ref="M9:P9"/>
    <mergeCell ref="N13:P13"/>
    <mergeCell ref="C10:F10"/>
    <mergeCell ref="G10:P10"/>
    <mergeCell ref="C11:P11"/>
    <mergeCell ref="C12:D12"/>
    <mergeCell ref="E12:I12"/>
    <mergeCell ref="J12:K12"/>
    <mergeCell ref="L12:P12"/>
    <mergeCell ref="C13:D13"/>
    <mergeCell ref="E13:F13"/>
    <mergeCell ref="G13:H13"/>
    <mergeCell ref="I13:K13"/>
    <mergeCell ref="L13:M13"/>
    <mergeCell ref="N47:P47"/>
    <mergeCell ref="C14:P14"/>
    <mergeCell ref="C42:P42"/>
    <mergeCell ref="C43:P43"/>
    <mergeCell ref="C44:P44"/>
    <mergeCell ref="C45:P45"/>
    <mergeCell ref="C46:G46"/>
    <mergeCell ref="H46:J46"/>
    <mergeCell ref="K46:M46"/>
    <mergeCell ref="N46:P46"/>
    <mergeCell ref="C31:G31"/>
    <mergeCell ref="C40:G40"/>
    <mergeCell ref="C15:P15"/>
    <mergeCell ref="C16:G16"/>
    <mergeCell ref="C33:G33"/>
    <mergeCell ref="C47:G47"/>
  </mergeCells>
  <conditionalFormatting sqref="F18">
    <cfRule type="colorScale" priority="10">
      <colorScale>
        <cfvo type="num" val="0"/>
        <cfvo type="num" val="1.4999999999999999E-2"/>
        <cfvo type="num" val="0.03"/>
        <color rgb="FF63BE7B"/>
        <color rgb="FFFFEB84"/>
        <color rgb="FFF8696B"/>
      </colorScale>
    </cfRule>
  </conditionalFormatting>
  <conditionalFormatting sqref="F19:F29">
    <cfRule type="colorScale" priority="9">
      <colorScale>
        <cfvo type="num" val="0"/>
        <cfvo type="num" val="1.4999999999999999E-2"/>
        <cfvo type="num" val="0.03"/>
        <color rgb="FF63BE7B"/>
        <color rgb="FFFFEB84"/>
        <color rgb="FFF8696B"/>
      </colorScale>
    </cfRule>
  </conditionalFormatting>
  <conditionalFormatting sqref="F30">
    <cfRule type="colorScale" priority="8">
      <colorScale>
        <cfvo type="num" val="0"/>
        <cfvo type="num" val="0.15"/>
        <cfvo type="num" val="0.3"/>
        <color rgb="FF63BE7B"/>
        <color rgb="FFFFEB84"/>
        <color rgb="FFF8696B"/>
      </colorScale>
    </cfRule>
  </conditionalFormatting>
  <conditionalFormatting sqref="F35:F39">
    <cfRule type="colorScale" priority="7">
      <colorScale>
        <cfvo type="num" val="0"/>
        <cfvo type="num" val="0.15"/>
        <cfvo type="num" val="0.3"/>
        <color rgb="FF63BE7B"/>
        <color rgb="FFFFEB84"/>
        <color rgb="FFF8696B"/>
      </colorScale>
    </cfRule>
  </conditionalFormatting>
  <conditionalFormatting sqref="G35">
    <cfRule type="cellIs" dxfId="7" priority="11" operator="lessThan">
      <formula>0.1</formula>
    </cfRule>
    <cfRule type="cellIs" dxfId="6" priority="12" operator="greaterThanOrEqual">
      <formula>0.1</formula>
    </cfRule>
  </conditionalFormatting>
  <conditionalFormatting sqref="G36:G39">
    <cfRule type="iconSet" priority="4">
      <iconSet iconSet="3ArrowsGray">
        <cfvo type="percent" val="0"/>
        <cfvo type="num" val="0"/>
        <cfvo type="num" val="0"/>
      </iconSet>
    </cfRule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9">
    <cfRule type="iconSet" priority="1">
      <iconSet iconSet="3ArrowsGray">
        <cfvo type="percent" val="0"/>
        <cfvo type="num" val="0"/>
        <cfvo type="num" val="0"/>
      </iconSet>
    </cfRule>
    <cfRule type="cellIs" dxfId="3" priority="2" operator="lessThan">
      <formula>0</formula>
    </cfRule>
    <cfRule type="cellIs" dxfId="2" priority="3" operator="greaterThanOrEqual">
      <formula>0</formula>
    </cfRule>
  </conditionalFormatting>
  <pageMargins left="0.70866141732283472" right="0.86614173228346458" top="0.9055118110236221" bottom="0.74803149606299213" header="0" footer="0"/>
  <pageSetup paperSize="9" scale="51" fitToHeight="0" orientation="portrait" r:id="rId1"/>
  <headerFooter>
    <oddHeader xml:space="preserve">&amp;C
</oddHeader>
  </headerFooter>
  <rowBreaks count="1" manualBreakCount="1">
    <brk id="48" min="1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BB37-9A4B-4414-9962-3B5644C811B6}">
  <dimension ref="B1:Q48"/>
  <sheetViews>
    <sheetView view="pageBreakPreview" zoomScale="69" zoomScaleNormal="100" zoomScaleSheetLayoutView="69" zoomScalePageLayoutView="90" workbookViewId="0">
      <selection activeCell="N1" sqref="N1:P1"/>
    </sheetView>
  </sheetViews>
  <sheetFormatPr baseColWidth="10" defaultColWidth="3" defaultRowHeight="13" x14ac:dyDescent="0.3"/>
  <cols>
    <col min="1" max="1" width="6.1796875" style="2" customWidth="1"/>
    <col min="2" max="2" width="3" style="2"/>
    <col min="3" max="3" width="17.7265625" style="5" customWidth="1"/>
    <col min="4" max="4" width="14.7265625" style="5" customWidth="1"/>
    <col min="5" max="5" width="14.453125" style="5" customWidth="1"/>
    <col min="6" max="6" width="14" style="5" customWidth="1"/>
    <col min="7" max="7" width="11.7265625" style="5" customWidth="1"/>
    <col min="8" max="8" width="12.453125" style="5" customWidth="1"/>
    <col min="9" max="9" width="10.26953125" style="5" customWidth="1"/>
    <col min="10" max="10" width="9.26953125" style="5" customWidth="1"/>
    <col min="11" max="11" width="9.7265625" style="2" customWidth="1"/>
    <col min="12" max="12" width="8.26953125" style="2" customWidth="1"/>
    <col min="13" max="13" width="9.453125" style="2" customWidth="1"/>
    <col min="14" max="16" width="10.1796875" style="2" customWidth="1"/>
    <col min="17" max="16384" width="3" style="2"/>
  </cols>
  <sheetData>
    <row r="1" spans="2:17" ht="90.75" customHeight="1" x14ac:dyDescent="0.3">
      <c r="B1" s="1"/>
      <c r="C1" s="231"/>
      <c r="D1" s="231"/>
      <c r="E1" s="234" t="s">
        <v>165</v>
      </c>
      <c r="F1" s="234"/>
      <c r="G1" s="234"/>
      <c r="H1" s="234"/>
      <c r="I1" s="234"/>
      <c r="J1" s="234"/>
      <c r="K1" s="234"/>
      <c r="L1" s="234"/>
      <c r="M1" s="234"/>
      <c r="N1" s="232" t="s">
        <v>255</v>
      </c>
      <c r="O1" s="233"/>
      <c r="P1" s="233"/>
      <c r="Q1" s="1"/>
    </row>
    <row r="2" spans="2:17" ht="15" customHeight="1" x14ac:dyDescent="0.3">
      <c r="B2" s="1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6"/>
      <c r="O2" s="66"/>
      <c r="P2" s="66"/>
      <c r="Q2" s="1"/>
    </row>
    <row r="3" spans="2:17" ht="26.25" customHeight="1" x14ac:dyDescent="0.3">
      <c r="B3" s="1"/>
      <c r="C3" s="235" t="s">
        <v>184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1"/>
    </row>
    <row r="4" spans="2:17" ht="25.5" customHeight="1" x14ac:dyDescent="0.3">
      <c r="B4" s="1"/>
      <c r="C4" s="216" t="s">
        <v>191</v>
      </c>
      <c r="D4" s="216"/>
      <c r="E4" s="236" t="s">
        <v>192</v>
      </c>
      <c r="F4" s="236"/>
      <c r="G4" s="236"/>
      <c r="H4" s="216" t="s">
        <v>1</v>
      </c>
      <c r="I4" s="216"/>
      <c r="J4" s="216"/>
      <c r="K4" s="256" t="s">
        <v>171</v>
      </c>
      <c r="L4" s="256"/>
      <c r="M4" s="256"/>
      <c r="N4" s="256"/>
      <c r="O4" s="256"/>
      <c r="P4" s="256"/>
      <c r="Q4" s="1"/>
    </row>
    <row r="5" spans="2:17" ht="26.25" customHeight="1" x14ac:dyDescent="0.3">
      <c r="B5" s="1"/>
      <c r="C5" s="216" t="s">
        <v>3</v>
      </c>
      <c r="D5" s="216"/>
      <c r="E5" s="216"/>
      <c r="F5" s="216"/>
      <c r="G5" s="227" t="s">
        <v>98</v>
      </c>
      <c r="H5" s="227"/>
      <c r="I5" s="227"/>
      <c r="J5" s="227"/>
      <c r="K5" s="227"/>
      <c r="L5" s="227"/>
      <c r="M5" s="227"/>
      <c r="N5" s="227"/>
      <c r="O5" s="227"/>
      <c r="P5" s="227"/>
      <c r="Q5" s="1"/>
    </row>
    <row r="6" spans="2:17" ht="26.25" customHeight="1" x14ac:dyDescent="0.3">
      <c r="B6" s="1"/>
      <c r="C6" s="216" t="s">
        <v>5</v>
      </c>
      <c r="D6" s="216"/>
      <c r="E6" s="216"/>
      <c r="F6" s="216"/>
      <c r="G6" s="227" t="s">
        <v>99</v>
      </c>
      <c r="H6" s="227"/>
      <c r="I6" s="227"/>
      <c r="J6" s="227"/>
      <c r="K6" s="227"/>
      <c r="L6" s="227"/>
      <c r="M6" s="227"/>
      <c r="N6" s="227"/>
      <c r="O6" s="227"/>
      <c r="P6" s="227"/>
      <c r="Q6" s="1"/>
    </row>
    <row r="7" spans="2:17" ht="40.5" customHeight="1" x14ac:dyDescent="0.3">
      <c r="B7" s="1"/>
      <c r="C7" s="216" t="s">
        <v>7</v>
      </c>
      <c r="D7" s="216"/>
      <c r="E7" s="216"/>
      <c r="F7" s="216"/>
      <c r="G7" s="227" t="s">
        <v>252</v>
      </c>
      <c r="H7" s="227"/>
      <c r="I7" s="227"/>
      <c r="J7" s="227"/>
      <c r="K7" s="227"/>
      <c r="L7" s="227"/>
      <c r="M7" s="227"/>
      <c r="N7" s="227"/>
      <c r="O7" s="227"/>
      <c r="P7" s="227"/>
      <c r="Q7" s="1"/>
    </row>
    <row r="8" spans="2:17" ht="29.25" customHeight="1" x14ac:dyDescent="0.3">
      <c r="B8" s="1"/>
      <c r="C8" s="216" t="s">
        <v>8</v>
      </c>
      <c r="D8" s="216"/>
      <c r="E8" s="216"/>
      <c r="F8" s="216"/>
      <c r="G8" s="222" t="s">
        <v>54</v>
      </c>
      <c r="H8" s="222"/>
      <c r="I8" s="222"/>
      <c r="J8" s="216" t="s">
        <v>10</v>
      </c>
      <c r="K8" s="216"/>
      <c r="L8" s="216"/>
      <c r="M8" s="222" t="s">
        <v>91</v>
      </c>
      <c r="N8" s="222"/>
      <c r="O8" s="222"/>
      <c r="P8" s="222"/>
      <c r="Q8" s="1"/>
    </row>
    <row r="9" spans="2:17" ht="42" customHeight="1" x14ac:dyDescent="0.3">
      <c r="B9" s="1"/>
      <c r="C9" s="68" t="s">
        <v>12</v>
      </c>
      <c r="D9" s="227" t="s">
        <v>100</v>
      </c>
      <c r="E9" s="227"/>
      <c r="F9" s="227"/>
      <c r="G9" s="68" t="s">
        <v>201</v>
      </c>
      <c r="H9" s="229">
        <v>3</v>
      </c>
      <c r="I9" s="229"/>
      <c r="J9" s="229"/>
      <c r="K9" s="216" t="s">
        <v>15</v>
      </c>
      <c r="L9" s="216"/>
      <c r="M9" s="238" t="e">
        <f>+F30</f>
        <v>#DIV/0!</v>
      </c>
      <c r="N9" s="238"/>
      <c r="O9" s="238"/>
      <c r="P9" s="238"/>
      <c r="Q9" s="1"/>
    </row>
    <row r="10" spans="2:17" ht="28.5" customHeight="1" x14ac:dyDescent="0.3">
      <c r="B10" s="1"/>
      <c r="C10" s="216" t="s">
        <v>16</v>
      </c>
      <c r="D10" s="216"/>
      <c r="E10" s="216"/>
      <c r="F10" s="216"/>
      <c r="G10" s="221" t="s">
        <v>219</v>
      </c>
      <c r="H10" s="221"/>
      <c r="I10" s="221"/>
      <c r="J10" s="221"/>
      <c r="K10" s="221"/>
      <c r="L10" s="221"/>
      <c r="M10" s="221"/>
      <c r="N10" s="221"/>
      <c r="O10" s="221"/>
      <c r="P10" s="221"/>
      <c r="Q10" s="1"/>
    </row>
    <row r="11" spans="2:17" ht="23.25" customHeight="1" x14ac:dyDescent="0.3">
      <c r="B11" s="1"/>
      <c r="C11" s="216" t="s">
        <v>17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1"/>
    </row>
    <row r="12" spans="2:17" ht="29.25" customHeight="1" x14ac:dyDescent="0.3">
      <c r="B12" s="1"/>
      <c r="C12" s="216" t="s">
        <v>18</v>
      </c>
      <c r="D12" s="216"/>
      <c r="E12" s="217" t="s">
        <v>195</v>
      </c>
      <c r="F12" s="217"/>
      <c r="G12" s="217"/>
      <c r="H12" s="217"/>
      <c r="I12" s="217"/>
      <c r="J12" s="216" t="s">
        <v>19</v>
      </c>
      <c r="K12" s="216"/>
      <c r="L12" s="222" t="s">
        <v>196</v>
      </c>
      <c r="M12" s="222"/>
      <c r="N12" s="222"/>
      <c r="O12" s="222"/>
      <c r="P12" s="222"/>
      <c r="Q12" s="1"/>
    </row>
    <row r="13" spans="2:17" ht="37.5" customHeight="1" x14ac:dyDescent="0.3">
      <c r="B13" s="1"/>
      <c r="C13" s="216" t="s">
        <v>20</v>
      </c>
      <c r="D13" s="216"/>
      <c r="E13" s="217" t="s">
        <v>195</v>
      </c>
      <c r="F13" s="217"/>
      <c r="G13" s="216" t="s">
        <v>21</v>
      </c>
      <c r="H13" s="216"/>
      <c r="I13" s="217" t="s">
        <v>220</v>
      </c>
      <c r="J13" s="217"/>
      <c r="K13" s="217"/>
      <c r="L13" s="216" t="s">
        <v>22</v>
      </c>
      <c r="M13" s="216"/>
      <c r="N13" s="222" t="s">
        <v>198</v>
      </c>
      <c r="O13" s="222"/>
      <c r="P13" s="222"/>
      <c r="Q13" s="1"/>
    </row>
    <row r="14" spans="2:17" ht="35.25" customHeight="1" thickBot="1" x14ac:dyDescent="0.35">
      <c r="B14" s="1"/>
      <c r="C14" s="218" t="s">
        <v>23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"/>
    </row>
    <row r="15" spans="2:17" ht="23.25" customHeight="1" x14ac:dyDescent="0.3">
      <c r="B15" s="1"/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47"/>
    </row>
    <row r="16" spans="2:17" ht="23.25" customHeight="1" x14ac:dyDescent="0.3">
      <c r="B16" s="1"/>
      <c r="C16" s="220" t="s">
        <v>221</v>
      </c>
      <c r="D16" s="220"/>
      <c r="E16" s="220"/>
      <c r="F16" s="220"/>
      <c r="G16" s="266"/>
      <c r="H16" s="144"/>
      <c r="I16" s="145"/>
      <c r="J16" s="146"/>
      <c r="K16" s="146"/>
      <c r="L16" s="146"/>
      <c r="M16" s="146"/>
      <c r="N16" s="146"/>
      <c r="O16" s="146"/>
      <c r="P16" s="147"/>
      <c r="Q16" s="3"/>
    </row>
    <row r="17" spans="2:17" ht="61.5" customHeight="1" x14ac:dyDescent="0.3">
      <c r="B17" s="1"/>
      <c r="C17" s="27" t="s">
        <v>24</v>
      </c>
      <c r="D17" s="28" t="s">
        <v>101</v>
      </c>
      <c r="E17" s="27" t="s">
        <v>94</v>
      </c>
      <c r="F17" s="28" t="s">
        <v>102</v>
      </c>
      <c r="G17" s="135" t="s">
        <v>13</v>
      </c>
      <c r="H17" s="148"/>
      <c r="I17" s="23"/>
      <c r="J17" s="23"/>
      <c r="K17" s="142"/>
      <c r="L17" s="142"/>
      <c r="M17" s="142"/>
      <c r="N17" s="142"/>
      <c r="O17" s="142"/>
      <c r="P17" s="149"/>
      <c r="Q17" s="1"/>
    </row>
    <row r="18" spans="2:17" ht="23.25" customHeight="1" x14ac:dyDescent="0.3">
      <c r="B18" s="1"/>
      <c r="C18" s="113" t="s">
        <v>29</v>
      </c>
      <c r="D18" s="52"/>
      <c r="E18" s="53"/>
      <c r="F18" s="54" t="e">
        <f>(D18/E18)*100</f>
        <v>#DIV/0!</v>
      </c>
      <c r="G18" s="136">
        <f>+$G$30/12</f>
        <v>0.25</v>
      </c>
      <c r="H18" s="148"/>
      <c r="I18" s="23"/>
      <c r="J18" s="23"/>
      <c r="K18" s="142"/>
      <c r="L18" s="142"/>
      <c r="M18" s="142"/>
      <c r="N18" s="142"/>
      <c r="O18" s="142"/>
      <c r="P18" s="149"/>
      <c r="Q18" s="1"/>
    </row>
    <row r="19" spans="2:17" ht="23.25" customHeight="1" x14ac:dyDescent="0.3">
      <c r="B19" s="1"/>
      <c r="C19" s="113" t="s">
        <v>30</v>
      </c>
      <c r="D19" s="52"/>
      <c r="E19" s="53"/>
      <c r="F19" s="54" t="e">
        <f t="shared" ref="F19:F29" si="0">(D19/E19)*100</f>
        <v>#DIV/0!</v>
      </c>
      <c r="G19" s="136">
        <f t="shared" ref="G19:G29" si="1">+$G$30/12</f>
        <v>0.25</v>
      </c>
      <c r="H19" s="148"/>
      <c r="I19" s="23"/>
      <c r="J19" s="23"/>
      <c r="K19" s="142"/>
      <c r="L19" s="142"/>
      <c r="M19" s="142"/>
      <c r="N19" s="142"/>
      <c r="O19" s="142"/>
      <c r="P19" s="149"/>
      <c r="Q19" s="1"/>
    </row>
    <row r="20" spans="2:17" ht="23.25" customHeight="1" x14ac:dyDescent="0.3">
      <c r="B20" s="1"/>
      <c r="C20" s="113" t="s">
        <v>31</v>
      </c>
      <c r="D20" s="52"/>
      <c r="E20" s="53"/>
      <c r="F20" s="54" t="e">
        <f t="shared" si="0"/>
        <v>#DIV/0!</v>
      </c>
      <c r="G20" s="136">
        <f t="shared" si="1"/>
        <v>0.25</v>
      </c>
      <c r="H20" s="148"/>
      <c r="I20" s="23"/>
      <c r="J20" s="23"/>
      <c r="K20" s="142"/>
      <c r="L20" s="142"/>
      <c r="M20" s="142"/>
      <c r="N20" s="142"/>
      <c r="O20" s="142"/>
      <c r="P20" s="149"/>
      <c r="Q20" s="1"/>
    </row>
    <row r="21" spans="2:17" ht="23.25" customHeight="1" x14ac:dyDescent="0.3">
      <c r="B21" s="1"/>
      <c r="C21" s="113" t="s">
        <v>32</v>
      </c>
      <c r="D21" s="52"/>
      <c r="E21" s="53"/>
      <c r="F21" s="54" t="e">
        <f t="shared" si="0"/>
        <v>#DIV/0!</v>
      </c>
      <c r="G21" s="136">
        <f t="shared" si="1"/>
        <v>0.25</v>
      </c>
      <c r="H21" s="148"/>
      <c r="I21" s="23"/>
      <c r="J21" s="23"/>
      <c r="K21" s="142"/>
      <c r="L21" s="142"/>
      <c r="M21" s="142"/>
      <c r="N21" s="142"/>
      <c r="O21" s="142"/>
      <c r="P21" s="149"/>
      <c r="Q21" s="1"/>
    </row>
    <row r="22" spans="2:17" ht="23.25" customHeight="1" x14ac:dyDescent="0.3">
      <c r="B22" s="1"/>
      <c r="C22" s="114" t="s">
        <v>33</v>
      </c>
      <c r="D22" s="52"/>
      <c r="E22" s="53"/>
      <c r="F22" s="54" t="e">
        <f t="shared" si="0"/>
        <v>#DIV/0!</v>
      </c>
      <c r="G22" s="136">
        <f t="shared" si="1"/>
        <v>0.25</v>
      </c>
      <c r="H22" s="148"/>
      <c r="I22" s="23"/>
      <c r="J22" s="23"/>
      <c r="K22" s="142"/>
      <c r="L22" s="142"/>
      <c r="M22" s="142"/>
      <c r="N22" s="142"/>
      <c r="O22" s="142"/>
      <c r="P22" s="149"/>
      <c r="Q22" s="1"/>
    </row>
    <row r="23" spans="2:17" ht="23.25" customHeight="1" x14ac:dyDescent="0.3">
      <c r="B23" s="1"/>
      <c r="C23" s="114" t="s">
        <v>34</v>
      </c>
      <c r="D23" s="52"/>
      <c r="E23" s="53"/>
      <c r="F23" s="54" t="e">
        <f t="shared" si="0"/>
        <v>#DIV/0!</v>
      </c>
      <c r="G23" s="136">
        <f t="shared" si="1"/>
        <v>0.25</v>
      </c>
      <c r="H23" s="148"/>
      <c r="I23" s="23"/>
      <c r="J23" s="23"/>
      <c r="K23" s="142"/>
      <c r="L23" s="142"/>
      <c r="M23" s="142"/>
      <c r="N23" s="142"/>
      <c r="O23" s="142"/>
      <c r="P23" s="149"/>
      <c r="Q23" s="1"/>
    </row>
    <row r="24" spans="2:17" ht="23.25" customHeight="1" x14ac:dyDescent="0.3">
      <c r="B24" s="1"/>
      <c r="C24" s="114" t="s">
        <v>35</v>
      </c>
      <c r="D24" s="52"/>
      <c r="E24" s="53"/>
      <c r="F24" s="54" t="e">
        <f t="shared" si="0"/>
        <v>#DIV/0!</v>
      </c>
      <c r="G24" s="136">
        <f t="shared" si="1"/>
        <v>0.25</v>
      </c>
      <c r="H24" s="148"/>
      <c r="I24" s="23"/>
      <c r="J24" s="23"/>
      <c r="K24" s="142"/>
      <c r="L24" s="142"/>
      <c r="M24" s="142"/>
      <c r="N24" s="142"/>
      <c r="O24" s="142"/>
      <c r="P24" s="149"/>
      <c r="Q24" s="1"/>
    </row>
    <row r="25" spans="2:17" ht="23.25" customHeight="1" x14ac:dyDescent="0.3">
      <c r="B25" s="1"/>
      <c r="C25" s="114" t="s">
        <v>36</v>
      </c>
      <c r="D25" s="52"/>
      <c r="E25" s="53"/>
      <c r="F25" s="54" t="e">
        <f t="shared" si="0"/>
        <v>#DIV/0!</v>
      </c>
      <c r="G25" s="136">
        <f t="shared" si="1"/>
        <v>0.25</v>
      </c>
      <c r="H25" s="148"/>
      <c r="I25" s="23"/>
      <c r="J25" s="23"/>
      <c r="K25" s="142"/>
      <c r="L25" s="142"/>
      <c r="M25" s="142"/>
      <c r="N25" s="142"/>
      <c r="O25" s="142"/>
      <c r="P25" s="149"/>
      <c r="Q25" s="1"/>
    </row>
    <row r="26" spans="2:17" ht="23.25" customHeight="1" x14ac:dyDescent="0.3">
      <c r="B26" s="1"/>
      <c r="C26" s="114" t="s">
        <v>37</v>
      </c>
      <c r="D26" s="52"/>
      <c r="E26" s="53"/>
      <c r="F26" s="54" t="e">
        <f t="shared" si="0"/>
        <v>#DIV/0!</v>
      </c>
      <c r="G26" s="136">
        <f t="shared" si="1"/>
        <v>0.25</v>
      </c>
      <c r="H26" s="148"/>
      <c r="I26" s="23"/>
      <c r="J26" s="23"/>
      <c r="K26" s="142"/>
      <c r="L26" s="142"/>
      <c r="M26" s="142"/>
      <c r="N26" s="142"/>
      <c r="O26" s="142"/>
      <c r="P26" s="149"/>
      <c r="Q26" s="1"/>
    </row>
    <row r="27" spans="2:17" ht="23.25" customHeight="1" x14ac:dyDescent="0.3">
      <c r="B27" s="1"/>
      <c r="C27" s="114" t="s">
        <v>38</v>
      </c>
      <c r="D27" s="52"/>
      <c r="E27" s="53"/>
      <c r="F27" s="54" t="e">
        <f t="shared" si="0"/>
        <v>#DIV/0!</v>
      </c>
      <c r="G27" s="136">
        <f t="shared" si="1"/>
        <v>0.25</v>
      </c>
      <c r="H27" s="148"/>
      <c r="I27" s="23"/>
      <c r="J27" s="23"/>
      <c r="K27" s="142"/>
      <c r="L27" s="142"/>
      <c r="M27" s="142"/>
      <c r="N27" s="142"/>
      <c r="O27" s="142"/>
      <c r="P27" s="149"/>
      <c r="Q27" s="1"/>
    </row>
    <row r="28" spans="2:17" ht="23.25" customHeight="1" x14ac:dyDescent="0.3">
      <c r="B28" s="1"/>
      <c r="C28" s="114" t="s">
        <v>39</v>
      </c>
      <c r="D28" s="52"/>
      <c r="E28" s="53"/>
      <c r="F28" s="54" t="e">
        <f t="shared" si="0"/>
        <v>#DIV/0!</v>
      </c>
      <c r="G28" s="136">
        <f t="shared" si="1"/>
        <v>0.25</v>
      </c>
      <c r="H28" s="148"/>
      <c r="I28" s="23"/>
      <c r="J28" s="23"/>
      <c r="K28" s="142"/>
      <c r="L28" s="142"/>
      <c r="M28" s="142"/>
      <c r="N28" s="142"/>
      <c r="O28" s="142"/>
      <c r="P28" s="149"/>
      <c r="Q28" s="1"/>
    </row>
    <row r="29" spans="2:17" ht="23.25" customHeight="1" x14ac:dyDescent="0.3">
      <c r="B29" s="1"/>
      <c r="C29" s="114" t="s">
        <v>40</v>
      </c>
      <c r="D29" s="55"/>
      <c r="E29" s="53"/>
      <c r="F29" s="54" t="e">
        <f t="shared" si="0"/>
        <v>#DIV/0!</v>
      </c>
      <c r="G29" s="136">
        <f t="shared" si="1"/>
        <v>0.25</v>
      </c>
      <c r="H29" s="148"/>
      <c r="I29" s="23"/>
      <c r="J29" s="23"/>
      <c r="K29" s="142"/>
      <c r="L29" s="142"/>
      <c r="M29" s="142"/>
      <c r="N29" s="142"/>
      <c r="O29" s="142"/>
      <c r="P29" s="149"/>
      <c r="Q29" s="1"/>
    </row>
    <row r="30" spans="2:17" ht="23.25" customHeight="1" x14ac:dyDescent="0.3">
      <c r="B30" s="1"/>
      <c r="C30" s="91" t="s">
        <v>41</v>
      </c>
      <c r="D30" s="88">
        <f>SUM(D18:D29)</f>
        <v>0</v>
      </c>
      <c r="E30" s="92">
        <f>SUM(E18:E29)</f>
        <v>0</v>
      </c>
      <c r="F30" s="36" t="e">
        <f>(D30/E30)*100</f>
        <v>#DIV/0!</v>
      </c>
      <c r="G30" s="137">
        <v>3</v>
      </c>
      <c r="H30" s="148"/>
      <c r="I30" s="23"/>
      <c r="J30" s="23"/>
      <c r="K30" s="142"/>
      <c r="L30" s="142"/>
      <c r="M30" s="142"/>
      <c r="N30" s="142"/>
      <c r="O30" s="142"/>
      <c r="P30" s="149"/>
      <c r="Q30" s="1"/>
    </row>
    <row r="31" spans="2:17" ht="23.25" customHeight="1" x14ac:dyDescent="0.3">
      <c r="B31" s="1"/>
      <c r="C31" s="103"/>
      <c r="D31" s="95"/>
      <c r="E31" s="103"/>
      <c r="F31" s="103"/>
      <c r="G31" s="138"/>
      <c r="H31" s="150"/>
      <c r="I31" s="143"/>
      <c r="J31" s="143"/>
      <c r="K31" s="143"/>
      <c r="L31" s="143"/>
      <c r="M31" s="143"/>
      <c r="N31" s="143"/>
      <c r="O31" s="143"/>
      <c r="P31" s="151"/>
      <c r="Q31" s="1"/>
    </row>
    <row r="32" spans="2:17" ht="23.25" customHeight="1" x14ac:dyDescent="0.3">
      <c r="B32" s="1"/>
      <c r="C32" s="207" t="s">
        <v>222</v>
      </c>
      <c r="D32" s="207"/>
      <c r="E32" s="207"/>
      <c r="F32" s="207"/>
      <c r="G32" s="208"/>
      <c r="H32" s="152"/>
      <c r="I32" s="2"/>
      <c r="J32" s="142"/>
      <c r="K32" s="142"/>
      <c r="L32" s="142"/>
      <c r="M32" s="142"/>
      <c r="N32" s="142"/>
      <c r="O32" s="142"/>
      <c r="P32" s="149"/>
      <c r="Q32" s="3"/>
    </row>
    <row r="33" spans="2:17" ht="64.5" customHeight="1" x14ac:dyDescent="0.3">
      <c r="B33" s="1"/>
      <c r="C33" s="27" t="s">
        <v>42</v>
      </c>
      <c r="D33" s="28" t="s">
        <v>101</v>
      </c>
      <c r="E33" s="27" t="s">
        <v>103</v>
      </c>
      <c r="F33" s="28" t="s">
        <v>104</v>
      </c>
      <c r="G33" s="135" t="s">
        <v>63</v>
      </c>
      <c r="H33" s="153" t="s">
        <v>13</v>
      </c>
      <c r="I33" s="23"/>
      <c r="J33" s="142"/>
      <c r="K33" s="142"/>
      <c r="L33" s="142"/>
      <c r="M33" s="142"/>
      <c r="N33" s="142"/>
      <c r="O33" s="142"/>
      <c r="P33" s="149"/>
      <c r="Q33" s="1"/>
    </row>
    <row r="34" spans="2:17" ht="27.75" customHeight="1" x14ac:dyDescent="0.3">
      <c r="B34" s="1"/>
      <c r="C34" s="77" t="s">
        <v>177</v>
      </c>
      <c r="D34" s="52"/>
      <c r="E34" s="56"/>
      <c r="F34" s="36" t="e">
        <f>(D34/E34)*100</f>
        <v>#DIV/0!</v>
      </c>
      <c r="G34" s="139"/>
      <c r="H34" s="154">
        <v>1</v>
      </c>
      <c r="I34" s="23"/>
      <c r="J34" s="142"/>
      <c r="K34" s="142"/>
      <c r="L34" s="142"/>
      <c r="M34" s="142"/>
      <c r="N34" s="142"/>
      <c r="O34" s="142"/>
      <c r="P34" s="149"/>
      <c r="Q34" s="1"/>
    </row>
    <row r="35" spans="2:17" ht="20.149999999999999" customHeight="1" x14ac:dyDescent="0.3">
      <c r="B35" s="1"/>
      <c r="C35" s="113"/>
      <c r="D35" s="52"/>
      <c r="E35" s="56"/>
      <c r="F35" s="36" t="e">
        <f>(D35/E35)*100</f>
        <v>#DIV/0!</v>
      </c>
      <c r="G35" s="140" t="e">
        <f>1-(F34/F35)</f>
        <v>#DIV/0!</v>
      </c>
      <c r="H35" s="154">
        <v>1</v>
      </c>
      <c r="I35" s="23"/>
      <c r="J35" s="23"/>
      <c r="K35" s="23"/>
      <c r="L35" s="23"/>
      <c r="M35" s="23"/>
      <c r="N35" s="23"/>
      <c r="O35" s="23"/>
      <c r="P35" s="155"/>
      <c r="Q35" s="1"/>
    </row>
    <row r="36" spans="2:17" ht="20.149999999999999" customHeight="1" x14ac:dyDescent="0.3">
      <c r="B36" s="1"/>
      <c r="C36" s="113"/>
      <c r="D36" s="52"/>
      <c r="E36" s="56"/>
      <c r="F36" s="36" t="e">
        <f>(D36/E36)*100</f>
        <v>#DIV/0!</v>
      </c>
      <c r="G36" s="140" t="e">
        <f>1-(F35/F36)</f>
        <v>#DIV/0!</v>
      </c>
      <c r="H36" s="154"/>
      <c r="I36" s="23"/>
      <c r="J36" s="23"/>
      <c r="K36" s="23"/>
      <c r="L36" s="23"/>
      <c r="M36" s="23"/>
      <c r="N36" s="23"/>
      <c r="O36" s="23"/>
      <c r="P36" s="155"/>
      <c r="Q36" s="1"/>
    </row>
    <row r="37" spans="2:17" ht="20.149999999999999" customHeight="1" x14ac:dyDescent="0.3">
      <c r="B37" s="1"/>
      <c r="C37" s="115"/>
      <c r="D37" s="31"/>
      <c r="E37" s="56"/>
      <c r="F37" s="36" t="e">
        <f>(D37/E37)*100</f>
        <v>#DIV/0!</v>
      </c>
      <c r="G37" s="140" t="e">
        <f>1-(F36/F37)</f>
        <v>#DIV/0!</v>
      </c>
      <c r="H37" s="154">
        <v>1</v>
      </c>
      <c r="I37" s="23"/>
      <c r="J37" s="23"/>
      <c r="K37" s="23"/>
      <c r="L37" s="23"/>
      <c r="M37" s="23"/>
      <c r="N37" s="23"/>
      <c r="O37" s="23"/>
      <c r="P37" s="155"/>
      <c r="Q37" s="1"/>
    </row>
    <row r="38" spans="2:17" ht="16" customHeight="1" x14ac:dyDescent="0.3">
      <c r="B38" s="1"/>
      <c r="C38" s="115"/>
      <c r="D38" s="52"/>
      <c r="E38" s="56"/>
      <c r="F38" s="36" t="e">
        <f>(D38/E38)*100</f>
        <v>#DIV/0!</v>
      </c>
      <c r="G38" s="140" t="e">
        <f>1-(F37/F38)</f>
        <v>#DIV/0!</v>
      </c>
      <c r="H38" s="156"/>
      <c r="I38" s="23"/>
      <c r="J38" s="23"/>
      <c r="K38" s="23"/>
      <c r="L38" s="23"/>
      <c r="M38" s="23"/>
      <c r="N38" s="23"/>
      <c r="O38" s="23"/>
      <c r="P38" s="155"/>
      <c r="Q38" s="1"/>
    </row>
    <row r="39" spans="2:17" x14ac:dyDescent="0.3">
      <c r="B39" s="1"/>
      <c r="C39" s="81"/>
      <c r="D39" s="80"/>
      <c r="E39" s="80"/>
      <c r="F39" s="80"/>
      <c r="G39" s="141"/>
      <c r="H39" s="157"/>
      <c r="I39" s="158"/>
      <c r="J39" s="158"/>
      <c r="K39" s="159"/>
      <c r="L39" s="159"/>
      <c r="M39" s="159"/>
      <c r="N39" s="159"/>
      <c r="O39" s="159"/>
      <c r="P39" s="160"/>
      <c r="Q39" s="1"/>
    </row>
    <row r="40" spans="2:17" ht="26.25" customHeight="1" x14ac:dyDescent="0.3">
      <c r="B40" s="1"/>
      <c r="C40" s="213" t="s">
        <v>45</v>
      </c>
      <c r="D40" s="213"/>
      <c r="E40" s="213"/>
      <c r="F40" s="213"/>
      <c r="G40" s="213"/>
      <c r="H40" s="223"/>
      <c r="I40" s="223"/>
      <c r="J40" s="223"/>
      <c r="K40" s="223"/>
      <c r="L40" s="223"/>
      <c r="M40" s="223"/>
      <c r="N40" s="223"/>
      <c r="O40" s="223"/>
      <c r="P40" s="223"/>
      <c r="Q40" s="1"/>
    </row>
    <row r="41" spans="2:17" s="7" customFormat="1" x14ac:dyDescent="0.35">
      <c r="B41" s="6"/>
      <c r="C41" s="213" t="s">
        <v>185</v>
      </c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6"/>
    </row>
    <row r="42" spans="2:17" ht="51.65" customHeight="1" x14ac:dyDescent="0.3">
      <c r="B42" s="1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1"/>
    </row>
    <row r="43" spans="2:17" ht="26.25" customHeight="1" x14ac:dyDescent="0.3">
      <c r="B43" s="1"/>
      <c r="C43" s="213" t="s">
        <v>47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1"/>
    </row>
    <row r="44" spans="2:17" ht="24" customHeight="1" x14ac:dyDescent="0.3">
      <c r="B44" s="1"/>
      <c r="C44" s="213" t="s">
        <v>48</v>
      </c>
      <c r="D44" s="213"/>
      <c r="E44" s="213"/>
      <c r="F44" s="213"/>
      <c r="G44" s="213"/>
      <c r="H44" s="213" t="s">
        <v>49</v>
      </c>
      <c r="I44" s="213"/>
      <c r="J44" s="213"/>
      <c r="K44" s="213" t="s">
        <v>50</v>
      </c>
      <c r="L44" s="213"/>
      <c r="M44" s="213"/>
      <c r="N44" s="214" t="s">
        <v>51</v>
      </c>
      <c r="O44" s="214"/>
      <c r="P44" s="214"/>
      <c r="Q44" s="1"/>
    </row>
    <row r="45" spans="2:17" ht="42.75" customHeight="1" x14ac:dyDescent="0.3">
      <c r="B45" s="1"/>
      <c r="C45" s="291"/>
      <c r="D45" s="291"/>
      <c r="E45" s="291"/>
      <c r="F45" s="291"/>
      <c r="G45" s="291"/>
      <c r="H45" s="210"/>
      <c r="I45" s="210"/>
      <c r="J45" s="210"/>
      <c r="K45" s="212"/>
      <c r="L45" s="212"/>
      <c r="M45" s="212"/>
      <c r="N45" s="229"/>
      <c r="O45" s="229"/>
      <c r="P45" s="229"/>
      <c r="Q45" s="1"/>
    </row>
    <row r="46" spans="2:17" ht="32.25" customHeight="1" x14ac:dyDescent="0.3">
      <c r="B46" s="1"/>
      <c r="C46" s="291"/>
      <c r="D46" s="291"/>
      <c r="E46" s="291"/>
      <c r="F46" s="291"/>
      <c r="G46" s="291"/>
      <c r="H46" s="210"/>
      <c r="I46" s="210"/>
      <c r="J46" s="210"/>
      <c r="K46" s="212"/>
      <c r="L46" s="212"/>
      <c r="M46" s="212"/>
      <c r="N46" s="229"/>
      <c r="O46" s="229"/>
      <c r="P46" s="229"/>
      <c r="Q46" s="1"/>
    </row>
    <row r="47" spans="2:17" ht="48.75" customHeight="1" x14ac:dyDescent="0.3">
      <c r="B47" s="1"/>
      <c r="C47" s="291"/>
      <c r="D47" s="291"/>
      <c r="E47" s="291"/>
      <c r="F47" s="291"/>
      <c r="G47" s="291"/>
      <c r="H47" s="210"/>
      <c r="I47" s="210"/>
      <c r="J47" s="210"/>
      <c r="K47" s="212"/>
      <c r="L47" s="212"/>
      <c r="M47" s="212"/>
      <c r="N47" s="292"/>
      <c r="O47" s="292"/>
      <c r="P47" s="292"/>
      <c r="Q47" s="1"/>
    </row>
    <row r="48" spans="2:17" x14ac:dyDescent="0.3">
      <c r="B48" s="1"/>
      <c r="C48" s="10"/>
      <c r="D48" s="10"/>
      <c r="E48" s="10"/>
      <c r="F48" s="10"/>
      <c r="G48" s="10"/>
      <c r="H48" s="4"/>
      <c r="I48" s="4"/>
      <c r="J48" s="4"/>
      <c r="K48" s="1"/>
      <c r="L48" s="1"/>
      <c r="M48" s="1"/>
      <c r="N48" s="1"/>
      <c r="O48" s="1"/>
      <c r="P48" s="1"/>
      <c r="Q48" s="1"/>
    </row>
  </sheetData>
  <mergeCells count="59">
    <mergeCell ref="C1:D1"/>
    <mergeCell ref="E1:M1"/>
    <mergeCell ref="N1:P1"/>
    <mergeCell ref="C3:P3"/>
    <mergeCell ref="C4:D4"/>
    <mergeCell ref="E4:G4"/>
    <mergeCell ref="H4:J4"/>
    <mergeCell ref="K4:P4"/>
    <mergeCell ref="C5:F5"/>
    <mergeCell ref="G5:P5"/>
    <mergeCell ref="C6:F6"/>
    <mergeCell ref="G6:P6"/>
    <mergeCell ref="C7:F7"/>
    <mergeCell ref="G7:P7"/>
    <mergeCell ref="C8:F8"/>
    <mergeCell ref="G8:I8"/>
    <mergeCell ref="J8:L8"/>
    <mergeCell ref="M8:P8"/>
    <mergeCell ref="D9:F9"/>
    <mergeCell ref="H9:J9"/>
    <mergeCell ref="K9:L9"/>
    <mergeCell ref="M9:P9"/>
    <mergeCell ref="C10:F10"/>
    <mergeCell ref="G10:P10"/>
    <mergeCell ref="C11:P11"/>
    <mergeCell ref="C12:D12"/>
    <mergeCell ref="E12:I12"/>
    <mergeCell ref="J12:K12"/>
    <mergeCell ref="L12:P12"/>
    <mergeCell ref="I13:K13"/>
    <mergeCell ref="L13:M13"/>
    <mergeCell ref="C45:G45"/>
    <mergeCell ref="H45:J45"/>
    <mergeCell ref="K45:M45"/>
    <mergeCell ref="C43:P43"/>
    <mergeCell ref="N13:P13"/>
    <mergeCell ref="C14:P14"/>
    <mergeCell ref="C40:P40"/>
    <mergeCell ref="C41:P41"/>
    <mergeCell ref="C42:P42"/>
    <mergeCell ref="C13:D13"/>
    <mergeCell ref="E13:F13"/>
    <mergeCell ref="G13:H13"/>
    <mergeCell ref="N45:P45"/>
    <mergeCell ref="C44:G44"/>
    <mergeCell ref="C15:P15"/>
    <mergeCell ref="C16:G16"/>
    <mergeCell ref="C32:G32"/>
    <mergeCell ref="C47:G47"/>
    <mergeCell ref="H47:J47"/>
    <mergeCell ref="K47:M47"/>
    <mergeCell ref="N47:P47"/>
    <mergeCell ref="H44:J44"/>
    <mergeCell ref="K44:M44"/>
    <mergeCell ref="N44:P44"/>
    <mergeCell ref="C46:G46"/>
    <mergeCell ref="H46:J46"/>
    <mergeCell ref="K46:M46"/>
    <mergeCell ref="N46:P46"/>
  </mergeCells>
  <phoneticPr fontId="18" type="noConversion"/>
  <conditionalFormatting sqref="F18">
    <cfRule type="colorScale" priority="7">
      <colorScale>
        <cfvo type="num" val="0"/>
        <cfvo type="num" val="0.09"/>
        <cfvo type="num" val="0.17"/>
        <color rgb="FF63BE7B"/>
        <color rgb="FFFFEB84"/>
        <color rgb="FFF8696B"/>
      </colorScale>
    </cfRule>
  </conditionalFormatting>
  <conditionalFormatting sqref="F19:F29">
    <cfRule type="colorScale" priority="6">
      <colorScale>
        <cfvo type="num" val="0"/>
        <cfvo type="num" val="0.09"/>
        <cfvo type="num" val="0.17"/>
        <color rgb="FF63BE7B"/>
        <color rgb="FFFFEB84"/>
        <color rgb="FFF8696B"/>
      </colorScale>
    </cfRule>
  </conditionalFormatting>
  <conditionalFormatting sqref="F30">
    <cfRule type="colorScale" priority="8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conditionalFormatting sqref="F34:F38">
    <cfRule type="colorScale" priority="5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conditionalFormatting sqref="G35:G38">
    <cfRule type="iconSet" priority="2">
      <iconSet iconSet="3ArrowsGray">
        <cfvo type="percent" val="0"/>
        <cfvo type="num" val="0"/>
        <cfvo type="num" val="0"/>
      </iconSet>
    </cfRule>
    <cfRule type="cellIs" dxfId="1" priority="3" operator="lessThan">
      <formula>0</formula>
    </cfRule>
    <cfRule type="cellIs" dxfId="0" priority="4" operator="greaterThanOrEqual">
      <formula>0</formula>
    </cfRule>
  </conditionalFormatting>
  <conditionalFormatting sqref="M9">
    <cfRule type="colorScale" priority="1">
      <colorScale>
        <cfvo type="num" val="0"/>
        <cfvo type="num" val="1"/>
        <cfvo type="num" val="2"/>
        <color rgb="FF63BE7B"/>
        <color rgb="FFFFEB84"/>
        <color rgb="FFF8696B"/>
      </colorScale>
    </cfRule>
  </conditionalFormatting>
  <pageMargins left="0.70866141732283472" right="0.86614173228346458" top="0.9055118110236221" bottom="0.74803149606299213" header="0" footer="0"/>
  <pageSetup paperSize="9" scale="50" fitToHeight="0" orientation="portrait" r:id="rId1"/>
  <headerFooter>
    <oddHeader xml:space="preserve">&amp;C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50EF-53FA-44AD-A99A-2077CEE6B785}">
  <sheetPr>
    <tabColor theme="0"/>
    <pageSetUpPr fitToPage="1"/>
  </sheetPr>
  <dimension ref="B1:AM249"/>
  <sheetViews>
    <sheetView view="pageBreakPreview" zoomScale="85" zoomScaleNormal="85" zoomScaleSheetLayoutView="85" workbookViewId="0">
      <selection activeCell="N1" sqref="N1:P1"/>
    </sheetView>
  </sheetViews>
  <sheetFormatPr baseColWidth="10" defaultColWidth="10.81640625" defaultRowHeight="14.5" x14ac:dyDescent="0.35"/>
  <cols>
    <col min="1" max="1" width="2.81640625" style="8" customWidth="1"/>
    <col min="2" max="3" width="14.81640625" style="8" customWidth="1"/>
    <col min="4" max="15" width="12.7265625" style="8" customWidth="1"/>
    <col min="16" max="16" width="11.81640625" style="8" customWidth="1"/>
    <col min="17" max="19" width="10.81640625" style="8"/>
    <col min="20" max="20" width="10.7265625" customWidth="1"/>
    <col min="40" max="16384" width="10.81640625" style="8"/>
  </cols>
  <sheetData>
    <row r="1" spans="2:39" ht="87" customHeight="1" x14ac:dyDescent="0.35">
      <c r="B1" s="253"/>
      <c r="C1" s="253"/>
      <c r="D1" s="310" t="s">
        <v>165</v>
      </c>
      <c r="E1" s="310"/>
      <c r="F1" s="310"/>
      <c r="G1" s="310"/>
      <c r="H1" s="310"/>
      <c r="I1" s="310"/>
      <c r="J1" s="310"/>
      <c r="K1" s="310"/>
      <c r="L1" s="310"/>
      <c r="M1" s="310"/>
      <c r="N1" s="232" t="s">
        <v>255</v>
      </c>
      <c r="O1" s="233"/>
      <c r="P1" s="233"/>
    </row>
    <row r="2" spans="2:39" ht="15" customHeight="1" x14ac:dyDescent="0.35">
      <c r="B2" s="123"/>
      <c r="C2" s="123"/>
      <c r="D2" s="124"/>
      <c r="E2" s="124"/>
      <c r="F2" s="124"/>
      <c r="G2" s="124"/>
      <c r="H2" s="125"/>
      <c r="I2" s="124"/>
      <c r="J2" s="124"/>
      <c r="K2" s="124"/>
      <c r="L2" s="124"/>
      <c r="M2" s="124"/>
      <c r="N2" s="126"/>
      <c r="O2" s="126"/>
      <c r="P2" s="126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2:39" ht="18" customHeight="1" x14ac:dyDescent="0.35">
      <c r="B3" s="309" t="s">
        <v>224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</row>
    <row r="4" spans="2:39" x14ac:dyDescent="0.35">
      <c r="B4" s="293" t="s">
        <v>191</v>
      </c>
      <c r="C4" s="293"/>
      <c r="D4" s="293"/>
      <c r="E4" s="294" t="s">
        <v>223</v>
      </c>
      <c r="F4" s="295"/>
      <c r="G4" s="295"/>
      <c r="H4" s="295"/>
      <c r="I4" s="296"/>
      <c r="J4" s="293" t="s">
        <v>1</v>
      </c>
      <c r="K4" s="293"/>
      <c r="L4" s="293"/>
      <c r="M4" s="297"/>
      <c r="N4" s="297"/>
      <c r="O4" s="297"/>
      <c r="P4" s="297"/>
    </row>
    <row r="5" spans="2:39" x14ac:dyDescent="0.35">
      <c r="B5" s="293" t="s">
        <v>226</v>
      </c>
      <c r="C5" s="293"/>
      <c r="D5" s="293"/>
      <c r="E5" s="293"/>
      <c r="F5" s="293"/>
      <c r="G5" s="293"/>
      <c r="H5" s="293"/>
      <c r="I5" s="293"/>
      <c r="J5" s="293"/>
      <c r="K5" s="293"/>
      <c r="L5" s="293" t="s">
        <v>227</v>
      </c>
      <c r="M5" s="293"/>
      <c r="N5" s="293"/>
      <c r="O5" s="293"/>
      <c r="P5" s="293"/>
    </row>
    <row r="6" spans="2:39" ht="22" customHeight="1" x14ac:dyDescent="0.35">
      <c r="B6" s="300" t="s">
        <v>105</v>
      </c>
      <c r="C6" s="300"/>
      <c r="D6" s="300"/>
      <c r="E6" s="300"/>
      <c r="F6" s="300"/>
      <c r="G6" s="300"/>
      <c r="H6" s="300"/>
      <c r="I6" s="300"/>
      <c r="J6" s="300"/>
      <c r="K6" s="300"/>
      <c r="L6" s="302" t="s">
        <v>91</v>
      </c>
      <c r="M6" s="302"/>
      <c r="N6" s="302"/>
      <c r="O6" s="302"/>
      <c r="P6" s="302"/>
    </row>
    <row r="7" spans="2:39" ht="14.5" customHeight="1" x14ac:dyDescent="0.35">
      <c r="B7" s="301" t="s">
        <v>7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2:39" ht="20.149999999999999" customHeight="1" x14ac:dyDescent="0.35">
      <c r="B8" s="300" t="s">
        <v>106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2:39" ht="14.5" customHeight="1" x14ac:dyDescent="0.35">
      <c r="B9" s="293" t="s">
        <v>228</v>
      </c>
      <c r="C9" s="293"/>
      <c r="D9" s="293"/>
      <c r="E9" s="293"/>
      <c r="F9" s="293"/>
      <c r="G9" s="293"/>
      <c r="H9" s="293"/>
      <c r="I9" s="293"/>
      <c r="J9" s="293"/>
      <c r="K9" s="293"/>
      <c r="L9" s="301" t="s">
        <v>229</v>
      </c>
      <c r="M9" s="301"/>
      <c r="N9" s="301"/>
      <c r="O9" s="301"/>
      <c r="P9" s="301"/>
    </row>
    <row r="10" spans="2:39" ht="18" customHeight="1" x14ac:dyDescent="0.35">
      <c r="B10" s="299"/>
      <c r="C10" s="300"/>
      <c r="D10" s="300"/>
      <c r="E10" s="300"/>
      <c r="F10" s="300"/>
      <c r="G10" s="300"/>
      <c r="H10" s="300"/>
      <c r="I10" s="300"/>
      <c r="J10" s="300"/>
      <c r="K10" s="300"/>
      <c r="L10" s="299"/>
      <c r="M10" s="299"/>
      <c r="N10" s="299"/>
      <c r="O10" s="299"/>
      <c r="P10" s="299"/>
    </row>
    <row r="11" spans="2:39" x14ac:dyDescent="0.35">
      <c r="B11" s="293" t="s">
        <v>230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</row>
    <row r="12" spans="2:39" ht="48" customHeight="1" x14ac:dyDescent="0.35">
      <c r="B12" s="300" t="s">
        <v>107</v>
      </c>
      <c r="C12" s="300"/>
      <c r="D12" s="300"/>
      <c r="E12" s="300"/>
      <c r="F12" s="300"/>
      <c r="G12" s="300"/>
      <c r="H12" s="300" t="s">
        <v>108</v>
      </c>
      <c r="I12" s="300"/>
      <c r="J12" s="300"/>
      <c r="K12" s="300"/>
      <c r="L12" s="300"/>
      <c r="M12" s="300"/>
      <c r="N12" s="300"/>
      <c r="O12" s="300"/>
      <c r="P12" s="300"/>
    </row>
    <row r="13" spans="2:39" x14ac:dyDescent="0.35">
      <c r="B13" s="293" t="s">
        <v>231</v>
      </c>
      <c r="C13" s="293"/>
      <c r="D13" s="293"/>
      <c r="E13" s="293"/>
      <c r="F13" s="293"/>
      <c r="G13" s="293"/>
      <c r="H13" s="293" t="s">
        <v>232</v>
      </c>
      <c r="I13" s="293"/>
      <c r="J13" s="293"/>
      <c r="K13" s="293"/>
      <c r="L13" s="293"/>
      <c r="M13" s="293"/>
      <c r="N13" s="293"/>
      <c r="O13" s="293"/>
      <c r="P13" s="293"/>
    </row>
    <row r="14" spans="2:39" ht="48" customHeight="1" x14ac:dyDescent="0.35">
      <c r="B14" s="300" t="s">
        <v>109</v>
      </c>
      <c r="C14" s="300"/>
      <c r="D14" s="300"/>
      <c r="E14" s="300"/>
      <c r="F14" s="300"/>
      <c r="G14" s="300"/>
      <c r="H14" s="300" t="s">
        <v>110</v>
      </c>
      <c r="I14" s="300"/>
      <c r="J14" s="300"/>
      <c r="K14" s="300"/>
      <c r="L14" s="300"/>
      <c r="M14" s="300"/>
      <c r="N14" s="300"/>
      <c r="O14" s="300"/>
      <c r="P14" s="300"/>
    </row>
    <row r="15" spans="2:39" x14ac:dyDescent="0.35">
      <c r="B15" s="293" t="s">
        <v>233</v>
      </c>
      <c r="C15" s="293"/>
      <c r="D15" s="293"/>
      <c r="E15" s="293"/>
      <c r="F15" s="293"/>
      <c r="G15" s="293"/>
      <c r="H15" s="293" t="s">
        <v>234</v>
      </c>
      <c r="I15" s="293"/>
      <c r="J15" s="293"/>
      <c r="K15" s="293"/>
      <c r="L15" s="293"/>
      <c r="M15" s="293"/>
      <c r="N15" s="293"/>
      <c r="O15" s="293"/>
      <c r="P15" s="293"/>
      <c r="Q15" s="308"/>
      <c r="R15" s="308"/>
      <c r="S15" s="308"/>
    </row>
    <row r="16" spans="2:39" x14ac:dyDescent="0.35">
      <c r="B16" s="299" t="s">
        <v>80</v>
      </c>
      <c r="C16" s="300"/>
      <c r="D16" s="300"/>
      <c r="E16" s="300"/>
      <c r="F16" s="300"/>
      <c r="G16" s="300"/>
      <c r="H16" s="299" t="s">
        <v>111</v>
      </c>
      <c r="I16" s="299"/>
      <c r="J16" s="299"/>
      <c r="K16" s="299"/>
      <c r="L16" s="299"/>
      <c r="M16" s="299"/>
      <c r="N16" s="299"/>
      <c r="O16" s="299"/>
      <c r="P16" s="299"/>
      <c r="Q16" s="63"/>
      <c r="R16" s="63"/>
      <c r="S16" s="63"/>
    </row>
    <row r="17" spans="2:19" s="121" customFormat="1" ht="21" customHeight="1" x14ac:dyDescent="0.35">
      <c r="B17" s="293" t="s">
        <v>235</v>
      </c>
      <c r="C17" s="293"/>
      <c r="D17" s="293"/>
      <c r="E17" s="293"/>
      <c r="F17" s="293"/>
      <c r="G17" s="293"/>
      <c r="H17" s="293" t="s">
        <v>236</v>
      </c>
      <c r="I17" s="293"/>
      <c r="J17" s="293"/>
      <c r="K17" s="293"/>
      <c r="L17" s="293"/>
      <c r="M17" s="293"/>
      <c r="N17" s="293"/>
      <c r="O17" s="293"/>
      <c r="P17" s="293"/>
    </row>
    <row r="18" spans="2:19" ht="18" customHeight="1" x14ac:dyDescent="0.35">
      <c r="B18" s="297" t="s">
        <v>112</v>
      </c>
      <c r="C18" s="297"/>
      <c r="D18" s="297"/>
      <c r="E18" s="297"/>
      <c r="F18" s="297"/>
      <c r="G18" s="297"/>
      <c r="H18" s="297" t="s">
        <v>113</v>
      </c>
      <c r="I18" s="297"/>
      <c r="J18" s="297"/>
      <c r="K18" s="297"/>
      <c r="L18" s="297"/>
      <c r="M18" s="297"/>
      <c r="N18" s="297"/>
      <c r="O18" s="297"/>
      <c r="P18" s="297"/>
    </row>
    <row r="19" spans="2:19" x14ac:dyDescent="0.35">
      <c r="B19" s="298" t="s">
        <v>237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</row>
    <row r="20" spans="2:19" ht="50.25" customHeight="1" x14ac:dyDescent="0.35">
      <c r="B20" s="299" t="s">
        <v>114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</row>
    <row r="21" spans="2:19" x14ac:dyDescent="0.35">
      <c r="B21" s="298" t="s">
        <v>238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</row>
    <row r="22" spans="2:19" ht="50.25" customHeight="1" x14ac:dyDescent="0.35">
      <c r="B22" s="306" t="s">
        <v>197</v>
      </c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R22" s="11"/>
      <c r="S22" s="11">
        <f>2.15/5.83</f>
        <v>0.36878216123499141</v>
      </c>
    </row>
    <row r="23" spans="2:19" x14ac:dyDescent="0.35">
      <c r="B23" s="293" t="s">
        <v>239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R23" s="12"/>
    </row>
    <row r="24" spans="2:19" ht="24" customHeight="1" x14ac:dyDescent="0.35">
      <c r="B24" s="57"/>
      <c r="C24" s="117" t="s">
        <v>186</v>
      </c>
      <c r="D24" s="117" t="s">
        <v>186</v>
      </c>
      <c r="E24" s="117" t="s">
        <v>186</v>
      </c>
      <c r="F24" s="117" t="s">
        <v>186</v>
      </c>
      <c r="G24" s="117" t="s">
        <v>186</v>
      </c>
      <c r="H24" s="117" t="s">
        <v>186</v>
      </c>
      <c r="I24" s="117" t="s">
        <v>186</v>
      </c>
      <c r="J24" s="117" t="s">
        <v>186</v>
      </c>
      <c r="K24" s="117" t="s">
        <v>186</v>
      </c>
      <c r="L24" s="117" t="s">
        <v>186</v>
      </c>
      <c r="M24" s="117" t="s">
        <v>186</v>
      </c>
      <c r="N24" s="117" t="s">
        <v>186</v>
      </c>
      <c r="O24" s="117" t="s">
        <v>186</v>
      </c>
      <c r="P24" s="117" t="s">
        <v>186</v>
      </c>
      <c r="Q24" s="116"/>
      <c r="S24" s="13"/>
    </row>
    <row r="25" spans="2:19" ht="24" customHeight="1" x14ac:dyDescent="0.35">
      <c r="B25" s="58" t="s">
        <v>116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116"/>
      <c r="S25" s="13"/>
    </row>
    <row r="26" spans="2:19" ht="32.25" customHeight="1" x14ac:dyDescent="0.35">
      <c r="B26" s="60" t="s">
        <v>117</v>
      </c>
      <c r="C26" s="59">
        <v>500</v>
      </c>
      <c r="D26" s="59">
        <v>500</v>
      </c>
      <c r="E26" s="59">
        <v>500</v>
      </c>
      <c r="F26" s="59">
        <v>500</v>
      </c>
      <c r="G26" s="59">
        <v>500</v>
      </c>
      <c r="H26" s="59">
        <v>500</v>
      </c>
      <c r="I26" s="59">
        <v>500</v>
      </c>
      <c r="J26" s="59">
        <v>500</v>
      </c>
      <c r="K26" s="59">
        <v>500</v>
      </c>
      <c r="L26" s="59">
        <v>500</v>
      </c>
      <c r="M26" s="59">
        <v>500</v>
      </c>
      <c r="N26" s="59">
        <v>500</v>
      </c>
      <c r="O26" s="59">
        <v>500</v>
      </c>
      <c r="P26" s="59">
        <v>500</v>
      </c>
      <c r="Q26" s="116"/>
      <c r="S26" s="13"/>
    </row>
    <row r="27" spans="2:19" ht="31.5" customHeight="1" x14ac:dyDescent="0.35">
      <c r="B27" s="122" t="s">
        <v>118</v>
      </c>
      <c r="C27" s="59">
        <v>1000</v>
      </c>
      <c r="D27" s="59">
        <v>1000</v>
      </c>
      <c r="E27" s="59">
        <v>1000</v>
      </c>
      <c r="F27" s="59">
        <v>1000</v>
      </c>
      <c r="G27" s="59">
        <v>1000</v>
      </c>
      <c r="H27" s="59">
        <v>1000</v>
      </c>
      <c r="I27" s="59">
        <v>1000</v>
      </c>
      <c r="J27" s="59">
        <v>1000</v>
      </c>
      <c r="K27" s="59">
        <v>1000</v>
      </c>
      <c r="L27" s="59">
        <v>1000</v>
      </c>
      <c r="M27" s="59">
        <v>1000</v>
      </c>
      <c r="N27" s="59">
        <v>1000</v>
      </c>
      <c r="O27" s="59">
        <v>1000</v>
      </c>
      <c r="P27" s="59">
        <v>1000</v>
      </c>
      <c r="Q27" s="116"/>
      <c r="S27" s="13"/>
    </row>
    <row r="28" spans="2:19" ht="24" customHeight="1" x14ac:dyDescent="0.35">
      <c r="B28" s="61" t="s">
        <v>119</v>
      </c>
      <c r="C28" s="62" t="s">
        <v>187</v>
      </c>
      <c r="D28" s="62" t="s">
        <v>187</v>
      </c>
      <c r="E28" s="62" t="s">
        <v>187</v>
      </c>
      <c r="F28" s="62" t="s">
        <v>187</v>
      </c>
      <c r="G28" s="62" t="s">
        <v>187</v>
      </c>
      <c r="H28" s="62" t="s">
        <v>187</v>
      </c>
      <c r="I28" s="62" t="s">
        <v>187</v>
      </c>
      <c r="J28" s="62" t="s">
        <v>187</v>
      </c>
      <c r="K28" s="62" t="s">
        <v>187</v>
      </c>
      <c r="L28" s="62" t="s">
        <v>187</v>
      </c>
      <c r="M28" s="62" t="s">
        <v>187</v>
      </c>
      <c r="N28" s="62" t="s">
        <v>187</v>
      </c>
      <c r="O28" s="62" t="s">
        <v>187</v>
      </c>
      <c r="P28" s="62" t="s">
        <v>187</v>
      </c>
      <c r="Q28" s="116"/>
      <c r="S28" s="13"/>
    </row>
    <row r="29" spans="2:19" x14ac:dyDescent="0.35">
      <c r="B29" s="118"/>
      <c r="C29" s="119"/>
      <c r="D29" s="119"/>
      <c r="E29" s="119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57"/>
      <c r="R29" s="13"/>
      <c r="S29" s="9"/>
    </row>
    <row r="30" spans="2:19" x14ac:dyDescent="0.35">
      <c r="B30" s="307" t="s">
        <v>115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R30" s="13"/>
      <c r="S30" s="9"/>
    </row>
    <row r="31" spans="2:19" x14ac:dyDescent="0.35"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R31" s="13"/>
      <c r="S31" s="9"/>
    </row>
    <row r="32" spans="2:19" x14ac:dyDescent="0.35"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R32" s="13"/>
      <c r="S32" s="9"/>
    </row>
    <row r="33" spans="2:16" x14ac:dyDescent="0.35"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</row>
    <row r="34" spans="2:16" x14ac:dyDescent="0.35"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</row>
    <row r="35" spans="2:16" x14ac:dyDescent="0.35"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</row>
    <row r="36" spans="2:16" x14ac:dyDescent="0.35"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</row>
    <row r="37" spans="2:16" x14ac:dyDescent="0.35"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</row>
    <row r="38" spans="2:16" x14ac:dyDescent="0.35"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</row>
    <row r="39" spans="2:16" x14ac:dyDescent="0.35">
      <c r="B39" s="307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</row>
    <row r="40" spans="2:16" x14ac:dyDescent="0.35"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</row>
    <row r="41" spans="2:16" x14ac:dyDescent="0.35"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</row>
    <row r="42" spans="2:16" x14ac:dyDescent="0.35"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</row>
    <row r="43" spans="2:16" x14ac:dyDescent="0.35"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</row>
    <row r="44" spans="2:16" x14ac:dyDescent="0.35"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</row>
    <row r="45" spans="2:16" x14ac:dyDescent="0.35"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</row>
    <row r="46" spans="2:16" x14ac:dyDescent="0.35"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</row>
    <row r="47" spans="2:16" x14ac:dyDescent="0.35"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</row>
    <row r="48" spans="2:16" x14ac:dyDescent="0.35"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</row>
    <row r="49" spans="2:16" x14ac:dyDescent="0.35"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</row>
    <row r="50" spans="2:16" x14ac:dyDescent="0.35"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</row>
    <row r="51" spans="2:16" x14ac:dyDescent="0.35"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</row>
    <row r="52" spans="2:16" x14ac:dyDescent="0.35">
      <c r="B52" s="293" t="s">
        <v>45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</row>
    <row r="53" spans="2:16" ht="51.75" customHeight="1" x14ac:dyDescent="0.35"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</row>
    <row r="54" spans="2:16" s="2" customFormat="1" ht="26.25" customHeight="1" x14ac:dyDescent="0.3">
      <c r="B54" s="293" t="s">
        <v>240</v>
      </c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</row>
    <row r="55" spans="2:16" s="2" customFormat="1" ht="24" customHeight="1" x14ac:dyDescent="0.3">
      <c r="B55" s="293" t="s">
        <v>48</v>
      </c>
      <c r="C55" s="293"/>
      <c r="D55" s="293"/>
      <c r="E55" s="293"/>
      <c r="F55" s="293"/>
      <c r="G55" s="293"/>
      <c r="H55" s="293" t="s">
        <v>49</v>
      </c>
      <c r="I55" s="293"/>
      <c r="J55" s="293"/>
      <c r="K55" s="293" t="s">
        <v>241</v>
      </c>
      <c r="L55" s="293"/>
      <c r="M55" s="293"/>
      <c r="N55" s="311" t="s">
        <v>242</v>
      </c>
      <c r="O55" s="311"/>
      <c r="P55" s="311"/>
    </row>
    <row r="56" spans="2:16" s="2" customFormat="1" ht="42.75" customHeight="1" x14ac:dyDescent="0.35">
      <c r="B56" s="315"/>
      <c r="C56" s="315"/>
      <c r="D56" s="315"/>
      <c r="E56" s="315"/>
      <c r="F56" s="315"/>
      <c r="G56" s="315"/>
      <c r="H56" s="300"/>
      <c r="I56" s="300"/>
      <c r="J56" s="300"/>
      <c r="K56" s="313"/>
      <c r="L56" s="313"/>
      <c r="M56" s="313"/>
      <c r="N56" s="314"/>
      <c r="O56" s="314"/>
      <c r="P56" s="314"/>
    </row>
    <row r="57" spans="2:16" s="2" customFormat="1" ht="32.25" customHeight="1" x14ac:dyDescent="0.35">
      <c r="B57" s="315"/>
      <c r="C57" s="315"/>
      <c r="D57" s="315"/>
      <c r="E57" s="315"/>
      <c r="F57" s="315"/>
      <c r="G57" s="315"/>
      <c r="H57" s="300"/>
      <c r="I57" s="300"/>
      <c r="J57" s="300"/>
      <c r="K57" s="313"/>
      <c r="L57" s="313"/>
      <c r="M57" s="313"/>
      <c r="N57" s="314"/>
      <c r="O57" s="314"/>
      <c r="P57" s="314"/>
    </row>
    <row r="58" spans="2:16" s="2" customFormat="1" ht="48.75" customHeight="1" x14ac:dyDescent="0.35">
      <c r="B58" s="315"/>
      <c r="C58" s="315"/>
      <c r="D58" s="315"/>
      <c r="E58" s="315"/>
      <c r="F58" s="315"/>
      <c r="G58" s="315"/>
      <c r="H58" s="300"/>
      <c r="I58" s="300"/>
      <c r="J58" s="300"/>
      <c r="K58" s="313"/>
      <c r="L58" s="313"/>
      <c r="M58" s="313"/>
      <c r="N58" s="312"/>
      <c r="O58" s="312"/>
      <c r="P58" s="312"/>
    </row>
    <row r="59" spans="2:16" ht="23.25" customHeight="1" thickBot="1" x14ac:dyDescent="0.4">
      <c r="B59" s="303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5"/>
    </row>
    <row r="199" spans="20:20" x14ac:dyDescent="0.35">
      <c r="T199" t="s">
        <v>120</v>
      </c>
    </row>
    <row r="200" spans="20:20" x14ac:dyDescent="0.35">
      <c r="T200" t="s">
        <v>121</v>
      </c>
    </row>
    <row r="201" spans="20:20" x14ac:dyDescent="0.35">
      <c r="T201" t="s">
        <v>122</v>
      </c>
    </row>
    <row r="202" spans="20:20" x14ac:dyDescent="0.35">
      <c r="T202" t="s">
        <v>123</v>
      </c>
    </row>
    <row r="203" spans="20:20" x14ac:dyDescent="0.35">
      <c r="T203" t="s">
        <v>124</v>
      </c>
    </row>
    <row r="204" spans="20:20" x14ac:dyDescent="0.35">
      <c r="T204" t="s">
        <v>125</v>
      </c>
    </row>
    <row r="205" spans="20:20" x14ac:dyDescent="0.35">
      <c r="T205" t="s">
        <v>126</v>
      </c>
    </row>
    <row r="206" spans="20:20" x14ac:dyDescent="0.35">
      <c r="T206" t="s">
        <v>127</v>
      </c>
    </row>
    <row r="207" spans="20:20" x14ac:dyDescent="0.35">
      <c r="T207" t="s">
        <v>128</v>
      </c>
    </row>
    <row r="208" spans="20:20" x14ac:dyDescent="0.35">
      <c r="T208" t="s">
        <v>129</v>
      </c>
    </row>
    <row r="209" spans="20:20" ht="15.5" x14ac:dyDescent="0.35">
      <c r="T209" s="14" t="s">
        <v>243</v>
      </c>
    </row>
    <row r="210" spans="20:20" ht="15.5" x14ac:dyDescent="0.35">
      <c r="T210" s="14" t="s">
        <v>130</v>
      </c>
    </row>
    <row r="211" spans="20:20" ht="15.5" x14ac:dyDescent="0.35">
      <c r="T211" s="14" t="s">
        <v>131</v>
      </c>
    </row>
    <row r="212" spans="20:20" ht="15.5" x14ac:dyDescent="0.35">
      <c r="T212" s="14" t="s">
        <v>244</v>
      </c>
    </row>
    <row r="213" spans="20:20" ht="15.5" x14ac:dyDescent="0.35">
      <c r="T213" s="14" t="s">
        <v>132</v>
      </c>
    </row>
    <row r="214" spans="20:20" ht="15.5" x14ac:dyDescent="0.35">
      <c r="T214" s="14" t="s">
        <v>133</v>
      </c>
    </row>
    <row r="215" spans="20:20" ht="15.5" x14ac:dyDescent="0.35">
      <c r="T215" s="14" t="s">
        <v>134</v>
      </c>
    </row>
    <row r="216" spans="20:20" ht="15.5" x14ac:dyDescent="0.35">
      <c r="T216" s="14" t="s">
        <v>135</v>
      </c>
    </row>
    <row r="217" spans="20:20" ht="15.5" x14ac:dyDescent="0.35">
      <c r="T217" s="14" t="s">
        <v>136</v>
      </c>
    </row>
    <row r="218" spans="20:20" ht="15.5" x14ac:dyDescent="0.35">
      <c r="T218" s="14" t="s">
        <v>137</v>
      </c>
    </row>
    <row r="219" spans="20:20" ht="15.5" x14ac:dyDescent="0.35">
      <c r="T219" s="14"/>
    </row>
    <row r="220" spans="20:20" ht="15.5" x14ac:dyDescent="0.35">
      <c r="T220" s="14"/>
    </row>
    <row r="221" spans="20:20" ht="15.5" x14ac:dyDescent="0.35">
      <c r="T221" s="14"/>
    </row>
    <row r="222" spans="20:20" ht="15.5" x14ac:dyDescent="0.35">
      <c r="T222" s="14" t="s">
        <v>138</v>
      </c>
    </row>
    <row r="223" spans="20:20" ht="15.5" x14ac:dyDescent="0.35">
      <c r="T223" s="14" t="s">
        <v>139</v>
      </c>
    </row>
    <row r="224" spans="20:20" ht="15.5" x14ac:dyDescent="0.35">
      <c r="T224" s="14" t="s">
        <v>140</v>
      </c>
    </row>
    <row r="225" spans="20:20" ht="15.5" x14ac:dyDescent="0.35">
      <c r="T225" s="14" t="s">
        <v>141</v>
      </c>
    </row>
    <row r="226" spans="20:20" ht="15.5" x14ac:dyDescent="0.35">
      <c r="T226" s="14" t="s">
        <v>142</v>
      </c>
    </row>
    <row r="227" spans="20:20" ht="15.5" x14ac:dyDescent="0.35">
      <c r="T227" s="14" t="s">
        <v>143</v>
      </c>
    </row>
    <row r="228" spans="20:20" ht="15.5" x14ac:dyDescent="0.35">
      <c r="T228" s="14" t="s">
        <v>144</v>
      </c>
    </row>
    <row r="230" spans="20:20" x14ac:dyDescent="0.35">
      <c r="T230" t="s">
        <v>145</v>
      </c>
    </row>
    <row r="231" spans="20:20" x14ac:dyDescent="0.35">
      <c r="T231" t="s">
        <v>146</v>
      </c>
    </row>
    <row r="232" spans="20:20" ht="15.5" x14ac:dyDescent="0.35">
      <c r="T232" s="14" t="s">
        <v>147</v>
      </c>
    </row>
    <row r="233" spans="20:20" ht="15.5" x14ac:dyDescent="0.35">
      <c r="T233" s="14"/>
    </row>
    <row r="234" spans="20:20" ht="15.5" x14ac:dyDescent="0.35">
      <c r="T234" s="14" t="s">
        <v>54</v>
      </c>
    </row>
    <row r="235" spans="20:20" ht="15.5" x14ac:dyDescent="0.35">
      <c r="T235" s="14" t="s">
        <v>148</v>
      </c>
    </row>
    <row r="236" spans="20:20" ht="15.5" x14ac:dyDescent="0.35">
      <c r="T236" s="14" t="s">
        <v>149</v>
      </c>
    </row>
    <row r="237" spans="20:20" ht="15.5" x14ac:dyDescent="0.35">
      <c r="T237" s="14" t="s">
        <v>80</v>
      </c>
    </row>
    <row r="238" spans="20:20" ht="15.5" x14ac:dyDescent="0.35">
      <c r="T238" s="14"/>
    </row>
    <row r="239" spans="20:20" x14ac:dyDescent="0.35">
      <c r="T239" t="s">
        <v>150</v>
      </c>
    </row>
    <row r="240" spans="20:20" ht="15.5" x14ac:dyDescent="0.35">
      <c r="T240" s="14" t="s">
        <v>151</v>
      </c>
    </row>
    <row r="241" spans="20:20" ht="15.5" x14ac:dyDescent="0.35">
      <c r="T241" s="14" t="s">
        <v>152</v>
      </c>
    </row>
    <row r="242" spans="20:20" ht="15.5" x14ac:dyDescent="0.35">
      <c r="T242" s="14" t="s">
        <v>153</v>
      </c>
    </row>
    <row r="244" spans="20:20" ht="15.5" x14ac:dyDescent="0.35">
      <c r="T244" s="14" t="s">
        <v>154</v>
      </c>
    </row>
    <row r="245" spans="20:20" ht="15.5" x14ac:dyDescent="0.35">
      <c r="T245" s="14" t="s">
        <v>155</v>
      </c>
    </row>
    <row r="246" spans="20:20" ht="15.5" x14ac:dyDescent="0.35">
      <c r="T246" s="14" t="s">
        <v>112</v>
      </c>
    </row>
    <row r="247" spans="20:20" ht="15.5" x14ac:dyDescent="0.35">
      <c r="T247" s="14"/>
    </row>
    <row r="248" spans="20:20" x14ac:dyDescent="0.35">
      <c r="T248" t="s">
        <v>113</v>
      </c>
    </row>
    <row r="249" spans="20:20" ht="15.5" x14ac:dyDescent="0.35">
      <c r="T249" s="14" t="s">
        <v>156</v>
      </c>
    </row>
  </sheetData>
  <mergeCells count="60">
    <mergeCell ref="B56:G56"/>
    <mergeCell ref="B57:G57"/>
    <mergeCell ref="B58:G58"/>
    <mergeCell ref="H58:J58"/>
    <mergeCell ref="K58:M58"/>
    <mergeCell ref="N58:P58"/>
    <mergeCell ref="H56:J56"/>
    <mergeCell ref="K56:M56"/>
    <mergeCell ref="N56:P56"/>
    <mergeCell ref="H57:J57"/>
    <mergeCell ref="K57:M57"/>
    <mergeCell ref="N57:P57"/>
    <mergeCell ref="H55:J55"/>
    <mergeCell ref="K55:M55"/>
    <mergeCell ref="N55:P55"/>
    <mergeCell ref="B54:P54"/>
    <mergeCell ref="B55:G55"/>
    <mergeCell ref="B4:D4"/>
    <mergeCell ref="L5:P5"/>
    <mergeCell ref="B3:P3"/>
    <mergeCell ref="N1:P1"/>
    <mergeCell ref="D1:M1"/>
    <mergeCell ref="B1:C1"/>
    <mergeCell ref="Q15:S15"/>
    <mergeCell ref="B16:G16"/>
    <mergeCell ref="B10:K10"/>
    <mergeCell ref="B12:G12"/>
    <mergeCell ref="B13:G13"/>
    <mergeCell ref="B8:P8"/>
    <mergeCell ref="B5:K5"/>
    <mergeCell ref="B59:P59"/>
    <mergeCell ref="B20:P20"/>
    <mergeCell ref="H12:P12"/>
    <mergeCell ref="B11:P11"/>
    <mergeCell ref="L10:P10"/>
    <mergeCell ref="B22:P22"/>
    <mergeCell ref="B30:P51"/>
    <mergeCell ref="B52:P52"/>
    <mergeCell ref="B53:P53"/>
    <mergeCell ref="B14:G14"/>
    <mergeCell ref="B15:G15"/>
    <mergeCell ref="B18:G18"/>
    <mergeCell ref="H15:P15"/>
    <mergeCell ref="H14:P14"/>
    <mergeCell ref="B17:G17"/>
    <mergeCell ref="H17:P17"/>
    <mergeCell ref="B23:P23"/>
    <mergeCell ref="E4:I4"/>
    <mergeCell ref="J4:L4"/>
    <mergeCell ref="M4:P4"/>
    <mergeCell ref="H13:P13"/>
    <mergeCell ref="B19:P19"/>
    <mergeCell ref="B21:P21"/>
    <mergeCell ref="H16:P16"/>
    <mergeCell ref="H18:P18"/>
    <mergeCell ref="B6:K6"/>
    <mergeCell ref="B9:K9"/>
    <mergeCell ref="B7:P7"/>
    <mergeCell ref="L6:P6"/>
    <mergeCell ref="L9:P9"/>
  </mergeCells>
  <phoneticPr fontId="18" type="noConversion"/>
  <dataValidations count="3">
    <dataValidation type="list" showDropDown="1" showInputMessage="1" showErrorMessage="1" sqref="E4" xr:uid="{9D4B509F-2EFF-4145-ABDF-F64B3A220A64}">
      <formula1>$T$199:$T$218</formula1>
    </dataValidation>
    <dataValidation type="list" allowBlank="1" showInputMessage="1" showErrorMessage="1" sqref="H18" xr:uid="{47A2959C-BCC0-4FF7-B6AB-99CC51C9D945}">
      <formula1>$T$248</formula1>
    </dataValidation>
    <dataValidation type="list" allowBlank="1" showInputMessage="1" showErrorMessage="1" sqref="B18:G18" xr:uid="{A376AA38-855B-4346-ABEF-A30F2E23F495}">
      <formula1>$T$244:$T$246</formula1>
    </dataValidation>
  </dataValidations>
  <pageMargins left="0.74803149606299213" right="0.74803149606299213" top="0.98425196850393704" bottom="0.98425196850393704" header="0.51181102362204722" footer="0.51181102362204722"/>
  <pageSetup scale="46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CECA5EC0C3064EB5DA957B8AECFD05" ma:contentTypeVersion="15" ma:contentTypeDescription="Crear nuevo documento." ma:contentTypeScope="" ma:versionID="32026a52d9d5f5a08972455dd6a59f87">
  <xsd:schema xmlns:xsd="http://www.w3.org/2001/XMLSchema" xmlns:xs="http://www.w3.org/2001/XMLSchema" xmlns:p="http://schemas.microsoft.com/office/2006/metadata/properties" xmlns:ns2="6761c895-7317-48f0-af69-bb320be848e8" xmlns:ns3="310891d9-b6c7-4fc1-bba6-d735355ae0ca" targetNamespace="http://schemas.microsoft.com/office/2006/metadata/properties" ma:root="true" ma:fieldsID="01cb12b5987702c08d0d8249cb054a8b" ns2:_="" ns3:_="">
    <xsd:import namespace="6761c895-7317-48f0-af69-bb320be848e8"/>
    <xsd:import namespace="310891d9-b6c7-4fc1-bba6-d735355ae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1c895-7317-48f0-af69-bb320be848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891d9-b6c7-4fc1-bba6-d735355ae0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0bc524a-5179-456b-b864-758fd88525f0}" ma:internalName="TaxCatchAll" ma:showField="CatchAllData" ma:web="310891d9-b6c7-4fc1-bba6-d735355ae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0891d9-b6c7-4fc1-bba6-d735355ae0ca" xsi:nil="true"/>
    <lcf76f155ced4ddcb4097134ff3c332f xmlns="6761c895-7317-48f0-af69-bb320be848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588718-2665-4001-AF18-251B8EB19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61c895-7317-48f0-af69-bb320be848e8"/>
    <ds:schemaRef ds:uri="310891d9-b6c7-4fc1-bba6-d735355ae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338925-CFCC-4684-BE6C-2C73EEBD3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39A0-1555-4856-A1FA-E9106850557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6761c895-7317-48f0-af69-bb320be848e8"/>
    <ds:schemaRef ds:uri="http://purl.org/dc/terms/"/>
    <ds:schemaRef ds:uri="310891d9-b6c7-4fc1-bba6-d735355ae0ca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INVESTIGACION AT </vt:lpstr>
      <vt:lpstr>FRECUENCIA PLANTA</vt:lpstr>
      <vt:lpstr>FRECUENCIA CONTRATISTA</vt:lpstr>
      <vt:lpstr>FREC PLANTA+CONTR</vt:lpstr>
      <vt:lpstr>SEVERIDAD AT</vt:lpstr>
      <vt:lpstr>MORTALIDAD POR  AT</vt:lpstr>
      <vt:lpstr>AUSENTISMO LABORAL</vt:lpstr>
      <vt:lpstr>AUSENTISMO COMÚN</vt:lpstr>
      <vt:lpstr>Incidencia de EL</vt:lpstr>
      <vt:lpstr>Prevalencia EL</vt:lpstr>
      <vt:lpstr>'AUSENTISMO COMÚN'!Área_de_impresión</vt:lpstr>
      <vt:lpstr>'AUSENTISMO LABORAL'!Área_de_impresión</vt:lpstr>
      <vt:lpstr>'FREC PLANTA+CONTR'!Área_de_impresión</vt:lpstr>
      <vt:lpstr>'FRECUENCIA CONTRATISTA'!Área_de_impresión</vt:lpstr>
      <vt:lpstr>'FRECUENCIA PLANTA'!Área_de_impresión</vt:lpstr>
      <vt:lpstr>'Incidencia de EL'!Área_de_impresión</vt:lpstr>
      <vt:lpstr>'INVESTIGACION AT '!Área_de_impresión</vt:lpstr>
      <vt:lpstr>'MORTALIDAD POR  AT'!Área_de_impresión</vt:lpstr>
      <vt:lpstr>'Prevalencia EL'!Área_de_impresión</vt:lpstr>
      <vt:lpstr>'SEVERIDAD AT'!Área_de_impresión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Rincon</dc:creator>
  <cp:keywords/>
  <dc:description/>
  <cp:lastModifiedBy>Luisa Fernanda Ibagon Moreno</cp:lastModifiedBy>
  <cp:revision/>
  <cp:lastPrinted>2025-05-20T20:07:07Z</cp:lastPrinted>
  <dcterms:created xsi:type="dcterms:W3CDTF">2022-05-15T01:21:02Z</dcterms:created>
  <dcterms:modified xsi:type="dcterms:W3CDTF">2025-12-24T17:56:33Z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0x01010084CECA5EC0C3064EB5DA957B8AECFD05</vt:lpwstr>
  </property>
  <property fmtid="{D5CDD505-2E9C-101B-9397-08002B2CF9AE}" pid="3" name="MediaServiceImageTags">
    <vt:lpwstr/>
  </property>
</Properties>
</file>