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1. Enero/Caso HOLA 116080/"/>
    </mc:Choice>
  </mc:AlternateContent>
  <xr:revisionPtr revIDLastSave="22" documentId="13_ncr:1_{505FCCC6-A391-4C45-92AF-BDCD5FCF5E67}" xr6:coauthVersionLast="47" xr6:coauthVersionMax="47" xr10:uidLastSave="{2FFA895A-7B55-48EE-8C7E-F3249E0E0B08}"/>
  <bookViews>
    <workbookView xWindow="-120" yWindow="-120" windowWidth="29040" windowHeight="15720" tabRatio="547" activeTab="1" xr2:uid="{00000000-000D-0000-FFFF-FFFF00000000}"/>
  </bookViews>
  <sheets>
    <sheet name="Instrucciones y Navegación" sheetId="2" r:id="rId1"/>
    <sheet name="1" sheetId="6" r:id="rId2"/>
    <sheet name="2" sheetId="21" r:id="rId3"/>
    <sheet name="3.1" sheetId="23" r:id="rId4"/>
    <sheet name="3.2" sheetId="24" r:id="rId5"/>
    <sheet name="4" sheetId="25" r:id="rId6"/>
    <sheet name="5" sheetId="26" r:id="rId7"/>
    <sheet name="6" sheetId="27" r:id="rId8"/>
    <sheet name="7" sheetId="28" r:id="rId9"/>
    <sheet name="8" sheetId="29" r:id="rId10"/>
    <sheet name="9" sheetId="30" r:id="rId11"/>
    <sheet name="10" sheetId="31" r:id="rId12"/>
    <sheet name="11" sheetId="32" r:id="rId13"/>
    <sheet name="12" sheetId="33" r:id="rId14"/>
    <sheet name="13" sheetId="34" r:id="rId15"/>
  </sheets>
  <definedNames>
    <definedName name="_xlnm.Print_Area" localSheetId="1">'1'!$A$9:$V$47</definedName>
    <definedName name="_xlnm.Print_Area" localSheetId="11">'10'!$A$1:$U$46</definedName>
    <definedName name="_xlnm.Print_Area" localSheetId="12">'11'!$A$12:$V$46</definedName>
    <definedName name="_xlnm.Print_Area" localSheetId="13">'12'!$A$1:$U$46</definedName>
    <definedName name="_xlnm.Print_Area" localSheetId="14">'13'!$A$12:$X$46</definedName>
    <definedName name="_xlnm.Print_Area" localSheetId="2">'2'!$A$12:$W$46</definedName>
    <definedName name="_xlnm.Print_Area" localSheetId="3">'3.1'!$A$1:$U$46</definedName>
    <definedName name="_xlnm.Print_Area" localSheetId="4">'3.2'!$A$1:$U$46</definedName>
    <definedName name="_xlnm.Print_Area" localSheetId="5">'4'!$A$12:$V$46</definedName>
    <definedName name="_xlnm.Print_Area" localSheetId="6">'5'!$A$1:$U$47</definedName>
    <definedName name="_xlnm.Print_Area" localSheetId="7">'6'!$A$1:$U$46</definedName>
    <definedName name="_xlnm.Print_Area" localSheetId="8">'7'!$A$1:$U$46</definedName>
    <definedName name="_xlnm.Print_Area" localSheetId="9">'8'!$A$1:$U$46</definedName>
    <definedName name="_xlnm.Print_Area" localSheetId="10">'9'!$A$1:$U$47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3" l="1"/>
  <c r="D20" i="33"/>
  <c r="B37" i="32"/>
  <c r="B37" i="31"/>
  <c r="D20" i="31"/>
  <c r="B37" i="30"/>
  <c r="D20" i="30"/>
  <c r="B37" i="29"/>
  <c r="B31" i="28"/>
  <c r="B37" i="28"/>
  <c r="D20" i="29"/>
  <c r="D20" i="28"/>
  <c r="B37" i="27"/>
  <c r="D20" i="27"/>
  <c r="V25" i="6"/>
  <c r="B37" i="26"/>
  <c r="B34" i="26"/>
  <c r="B37" i="25"/>
  <c r="B37" i="24"/>
  <c r="D20" i="24"/>
  <c r="D20" i="23"/>
  <c r="E20" i="21"/>
  <c r="D20" i="6"/>
  <c r="B37" i="23"/>
  <c r="B38" i="6"/>
  <c r="B35" i="6"/>
  <c r="C37" i="21"/>
  <c r="C34" i="21"/>
  <c r="A14" i="26"/>
  <c r="A14" i="27" l="1"/>
  <c r="B29" i="23"/>
  <c r="B30" i="24"/>
  <c r="B29" i="24"/>
  <c r="D20" i="32" l="1"/>
  <c r="A14" i="30"/>
  <c r="B29" i="30"/>
  <c r="C29" i="30"/>
  <c r="D29" i="30"/>
  <c r="B30" i="30"/>
  <c r="C30" i="30"/>
  <c r="D30" i="30"/>
  <c r="B31" i="30"/>
  <c r="C31" i="30"/>
  <c r="D31" i="30"/>
  <c r="B32" i="30"/>
  <c r="C32" i="30"/>
  <c r="D32" i="30"/>
  <c r="B33" i="30"/>
  <c r="C33" i="30"/>
  <c r="D33" i="30"/>
  <c r="B34" i="30"/>
  <c r="C34" i="30"/>
  <c r="D34" i="30"/>
  <c r="B35" i="30"/>
  <c r="C35" i="30"/>
  <c r="D35" i="30"/>
  <c r="B36" i="30"/>
  <c r="C36" i="30"/>
  <c r="D36" i="30"/>
  <c r="C37" i="30"/>
  <c r="D37" i="30"/>
  <c r="B38" i="30"/>
  <c r="C38" i="30"/>
  <c r="D38" i="30"/>
  <c r="B39" i="30"/>
  <c r="C39" i="30"/>
  <c r="D39" i="30"/>
  <c r="B40" i="30"/>
  <c r="C40" i="30"/>
  <c r="D40" i="30"/>
  <c r="B41" i="30"/>
  <c r="C41" i="30"/>
  <c r="D41" i="30"/>
  <c r="D20" i="26"/>
  <c r="D41" i="26" s="1"/>
  <c r="B31" i="26"/>
  <c r="D31" i="26"/>
  <c r="D34" i="26"/>
  <c r="D37" i="26"/>
  <c r="B40" i="26"/>
  <c r="D40" i="26"/>
  <c r="B41" i="26"/>
  <c r="B30" i="27"/>
  <c r="D29" i="27"/>
  <c r="B40" i="33"/>
  <c r="A14" i="34"/>
  <c r="A14" i="33"/>
  <c r="A14" i="32"/>
  <c r="A14" i="31"/>
  <c r="D41" i="34"/>
  <c r="C41" i="34"/>
  <c r="B41" i="34"/>
  <c r="D40" i="34"/>
  <c r="C40" i="34"/>
  <c r="B40" i="34"/>
  <c r="D39" i="34"/>
  <c r="C39" i="34"/>
  <c r="B39" i="34"/>
  <c r="D38" i="34"/>
  <c r="C38" i="34"/>
  <c r="B38" i="34"/>
  <c r="D37" i="34"/>
  <c r="C37" i="34"/>
  <c r="B37" i="34"/>
  <c r="D36" i="34"/>
  <c r="C36" i="34"/>
  <c r="B36" i="34"/>
  <c r="D35" i="34"/>
  <c r="C35" i="34"/>
  <c r="B35" i="34"/>
  <c r="D34" i="34"/>
  <c r="C34" i="34"/>
  <c r="B34" i="34"/>
  <c r="D33" i="34"/>
  <c r="C33" i="34"/>
  <c r="B33" i="34"/>
  <c r="D32" i="34"/>
  <c r="C32" i="34"/>
  <c r="B32" i="34"/>
  <c r="D31" i="34"/>
  <c r="C31" i="34"/>
  <c r="B31" i="34"/>
  <c r="D30" i="34"/>
  <c r="C30" i="34"/>
  <c r="B30" i="34"/>
  <c r="D29" i="34"/>
  <c r="C29" i="34"/>
  <c r="B29" i="34"/>
  <c r="D20" i="34"/>
  <c r="D41" i="33"/>
  <c r="C41" i="33"/>
  <c r="D40" i="33"/>
  <c r="C40" i="33"/>
  <c r="D37" i="33"/>
  <c r="C37" i="33"/>
  <c r="D34" i="33"/>
  <c r="C34" i="33"/>
  <c r="D31" i="33"/>
  <c r="C31" i="33"/>
  <c r="D41" i="32"/>
  <c r="C41" i="32"/>
  <c r="B41" i="32"/>
  <c r="D40" i="32"/>
  <c r="C40" i="32"/>
  <c r="B40" i="32"/>
  <c r="D37" i="32"/>
  <c r="C37" i="32"/>
  <c r="D34" i="32"/>
  <c r="C34" i="32"/>
  <c r="B34" i="32"/>
  <c r="D31" i="32"/>
  <c r="C31" i="32"/>
  <c r="B31" i="32"/>
  <c r="D41" i="31"/>
  <c r="C41" i="31"/>
  <c r="B41" i="31"/>
  <c r="D40" i="31"/>
  <c r="C40" i="31"/>
  <c r="B40" i="31"/>
  <c r="D37" i="31"/>
  <c r="C37" i="31"/>
  <c r="D34" i="31"/>
  <c r="C34" i="31"/>
  <c r="B34" i="31"/>
  <c r="D31" i="31"/>
  <c r="C31" i="31"/>
  <c r="B31" i="31"/>
  <c r="B34" i="27"/>
  <c r="B33" i="27"/>
  <c r="B31" i="27"/>
  <c r="B29" i="27"/>
  <c r="A14" i="29"/>
  <c r="D41" i="29"/>
  <c r="C41" i="29"/>
  <c r="B41" i="29"/>
  <c r="D40" i="29"/>
  <c r="C40" i="29"/>
  <c r="B40" i="29"/>
  <c r="D39" i="29"/>
  <c r="C39" i="29"/>
  <c r="B39" i="29"/>
  <c r="D38" i="29"/>
  <c r="C38" i="29"/>
  <c r="B38" i="29"/>
  <c r="D37" i="29"/>
  <c r="C37" i="29"/>
  <c r="D36" i="29"/>
  <c r="C36" i="29"/>
  <c r="B36" i="29"/>
  <c r="D35" i="29"/>
  <c r="C35" i="29"/>
  <c r="B35" i="29"/>
  <c r="D34" i="29"/>
  <c r="C34" i="29"/>
  <c r="B34" i="29"/>
  <c r="D33" i="29"/>
  <c r="C33" i="29"/>
  <c r="B33" i="29"/>
  <c r="D32" i="29"/>
  <c r="C32" i="29"/>
  <c r="B32" i="29"/>
  <c r="D31" i="29"/>
  <c r="C31" i="29"/>
  <c r="B31" i="29"/>
  <c r="D30" i="29"/>
  <c r="C30" i="29"/>
  <c r="B30" i="29"/>
  <c r="D29" i="29"/>
  <c r="C29" i="29"/>
  <c r="B29" i="29"/>
  <c r="A14" i="28"/>
  <c r="D41" i="28"/>
  <c r="C41" i="28"/>
  <c r="B41" i="28"/>
  <c r="D40" i="28"/>
  <c r="C40" i="28"/>
  <c r="B40" i="28"/>
  <c r="D39" i="28"/>
  <c r="C39" i="28"/>
  <c r="B39" i="28"/>
  <c r="D38" i="28"/>
  <c r="C38" i="28"/>
  <c r="B38" i="28"/>
  <c r="D37" i="28"/>
  <c r="C37" i="28"/>
  <c r="D36" i="28"/>
  <c r="C36" i="28"/>
  <c r="B36" i="28"/>
  <c r="D35" i="28"/>
  <c r="C35" i="28"/>
  <c r="B35" i="28"/>
  <c r="D34" i="28"/>
  <c r="C34" i="28"/>
  <c r="B34" i="28"/>
  <c r="D33" i="28"/>
  <c r="C33" i="28"/>
  <c r="B33" i="28"/>
  <c r="D32" i="28"/>
  <c r="C32" i="28"/>
  <c r="B32" i="28"/>
  <c r="D31" i="28"/>
  <c r="C31" i="28"/>
  <c r="D30" i="28"/>
  <c r="C30" i="28"/>
  <c r="B30" i="28"/>
  <c r="D29" i="28"/>
  <c r="C29" i="28"/>
  <c r="B29" i="28"/>
  <c r="D30" i="27"/>
  <c r="D31" i="27"/>
  <c r="D32" i="27"/>
  <c r="D33" i="27"/>
  <c r="D34" i="27"/>
  <c r="D35" i="27"/>
  <c r="D36" i="27"/>
  <c r="D37" i="27"/>
  <c r="D38" i="27"/>
  <c r="D39" i="27"/>
  <c r="D40" i="27"/>
  <c r="D41" i="27"/>
  <c r="B41" i="25"/>
  <c r="B40" i="25"/>
  <c r="B34" i="25"/>
  <c r="B31" i="25"/>
  <c r="A14" i="25"/>
  <c r="D40" i="25"/>
  <c r="D37" i="25"/>
  <c r="D34" i="25"/>
  <c r="D31" i="25"/>
  <c r="D20" i="25"/>
  <c r="C41" i="25" s="1"/>
  <c r="A14" i="23"/>
  <c r="B40" i="24"/>
  <c r="C40" i="24" s="1"/>
  <c r="D40" i="24" s="1"/>
  <c r="B39" i="24"/>
  <c r="C39" i="24" s="1"/>
  <c r="D39" i="24" s="1"/>
  <c r="B38" i="24"/>
  <c r="C38" i="24" s="1"/>
  <c r="D38" i="24" s="1"/>
  <c r="C37" i="24"/>
  <c r="D37" i="24" s="1"/>
  <c r="B36" i="24"/>
  <c r="C36" i="24" s="1"/>
  <c r="D36" i="24" s="1"/>
  <c r="B35" i="24"/>
  <c r="C35" i="24" s="1"/>
  <c r="D35" i="24" s="1"/>
  <c r="B34" i="24"/>
  <c r="C34" i="24" s="1"/>
  <c r="D34" i="24" s="1"/>
  <c r="B33" i="24"/>
  <c r="C33" i="24" s="1"/>
  <c r="D33" i="24" s="1"/>
  <c r="B32" i="24"/>
  <c r="C32" i="24" s="1"/>
  <c r="D32" i="24" s="1"/>
  <c r="B31" i="24"/>
  <c r="C31" i="24" s="1"/>
  <c r="D31" i="24" s="1"/>
  <c r="D30" i="24"/>
  <c r="C30" i="24"/>
  <c r="A14" i="24"/>
  <c r="A13" i="24"/>
  <c r="D30" i="23"/>
  <c r="B40" i="23"/>
  <c r="C40" i="23" s="1"/>
  <c r="D40" i="23" s="1"/>
  <c r="B39" i="23"/>
  <c r="C39" i="23" s="1"/>
  <c r="D39" i="23" s="1"/>
  <c r="B38" i="23"/>
  <c r="C38" i="23" s="1"/>
  <c r="D38" i="23" s="1"/>
  <c r="C37" i="23"/>
  <c r="D37" i="23" s="1"/>
  <c r="B36" i="23"/>
  <c r="C36" i="23" s="1"/>
  <c r="D36" i="23" s="1"/>
  <c r="B35" i="23"/>
  <c r="C35" i="23" s="1"/>
  <c r="D35" i="23" s="1"/>
  <c r="B34" i="23"/>
  <c r="C34" i="23" s="1"/>
  <c r="D34" i="23" s="1"/>
  <c r="B33" i="23"/>
  <c r="C33" i="23" s="1"/>
  <c r="D33" i="23" s="1"/>
  <c r="B32" i="23"/>
  <c r="C32" i="23" s="1"/>
  <c r="D32" i="23" s="1"/>
  <c r="B31" i="23"/>
  <c r="C31" i="23" s="1"/>
  <c r="D31" i="23" s="1"/>
  <c r="B30" i="23"/>
  <c r="C30" i="23" s="1"/>
  <c r="C29" i="23"/>
  <c r="A13" i="23"/>
  <c r="C31" i="21"/>
  <c r="C40" i="21"/>
  <c r="B14" i="21"/>
  <c r="E40" i="21"/>
  <c r="E37" i="21"/>
  <c r="E34" i="21"/>
  <c r="E31" i="21"/>
  <c r="E41" i="21"/>
  <c r="D41" i="6"/>
  <c r="B42" i="6"/>
  <c r="A14" i="6"/>
  <c r="B41" i="6"/>
  <c r="B32" i="6"/>
  <c r="C42" i="6"/>
  <c r="D38" i="6"/>
  <c r="D35" i="6"/>
  <c r="D32" i="6"/>
  <c r="B40" i="27" l="1"/>
  <c r="B39" i="27"/>
  <c r="B38" i="27"/>
  <c r="B36" i="27"/>
  <c r="B35" i="27"/>
  <c r="B31" i="33"/>
  <c r="B34" i="33"/>
  <c r="D41" i="25"/>
  <c r="C34" i="25"/>
  <c r="C40" i="25"/>
  <c r="B41" i="24"/>
  <c r="C41" i="24" s="1"/>
  <c r="C41" i="21"/>
  <c r="D40" i="21"/>
  <c r="D31" i="21"/>
  <c r="B41" i="33"/>
  <c r="B41" i="27"/>
  <c r="B32" i="27"/>
  <c r="C37" i="25"/>
  <c r="C31" i="25"/>
  <c r="D29" i="23"/>
  <c r="C29" i="24"/>
  <c r="D29" i="24" s="1"/>
  <c r="B41" i="23"/>
  <c r="D37" i="21"/>
  <c r="D34" i="21"/>
  <c r="D41" i="21"/>
  <c r="C41" i="6"/>
  <c r="D42" i="6"/>
  <c r="C32" i="6"/>
  <c r="C35" i="6"/>
  <c r="C38" i="6"/>
  <c r="D41" i="24" l="1"/>
  <c r="C41" i="23"/>
  <c r="D41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023D3B1D-E916-437C-9248-2477097AD351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4B95E624-C83B-444C-B18A-C372891C9DB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este indicador lo establece la Resolucion 40595</t>
        </r>
      </text>
    </comment>
    <comment ref="N17" authorId="0" shapeId="0" xr:uid="{FA141DEF-3E17-4947-8E34-6012927E4DF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Definir meta de al comportamiento de los siniestros viales. </t>
        </r>
      </text>
    </comment>
    <comment ref="P17" authorId="0" shapeId="0" xr:uid="{77748B16-7904-4C57-B814-A744EA209DA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1 Año </t>
        </r>
      </text>
    </comment>
    <comment ref="S17" authorId="0" shapeId="0" xr:uid="{05BFC6C5-C0D4-4AF7-A44F-B69CAFFA3DA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19" authorId="0" shapeId="0" xr:uid="{6AD26B52-1F54-4967-A08E-F44D5EA2CCC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Este indicador es trimestral de acuerdo a la resolucion 40595 </t>
        </r>
      </text>
    </comment>
    <comment ref="B20" authorId="0" shapeId="0" xr:uid="{FFEA4418-87B5-412F-AB30-D6AE2A97DFE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trimestral de acuerdo a la Resolucion 40595, no mocificar </t>
        </r>
      </text>
    </comment>
    <comment ref="D20" authorId="0" shapeId="0" xr:uid="{D33EE8E4-C125-4AFD-AC64-6AF3352260B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formulada, no modificar </t>
        </r>
      </text>
    </comment>
    <comment ref="F20" authorId="0" shapeId="0" xr:uid="{BBD5EEBA-AFEF-420D-9ABD-4A1CB031A57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2CBFFD3B-8507-4420-BAC1-F5578372A88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F5FA1AF2-7CB3-4AE9-BB55-61D9872F69A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83982CED-AA63-461E-AC51-77A539D1E532}">
      <text>
        <r>
          <rPr>
            <b/>
            <sz val="9"/>
            <color indexed="81"/>
            <rFont val="Tahoma"/>
            <family val="2"/>
          </rPr>
          <t>Los datos presentados son a modo de ejemplo, modifiquelos de acuerdo con sus datos, recuerde que este indicador se mide trimestral</t>
        </r>
      </text>
    </comment>
    <comment ref="E25" authorId="0" shapeId="0" xr:uid="{E6D61E20-92F1-4AB7-A7F2-7AABEDDD423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siniestros viales ocurridos en el primer trimestre. </t>
        </r>
      </text>
    </comment>
    <comment ref="J25" authorId="0" shapeId="0" xr:uid="{C600EC1B-E558-46E4-A9E4-591E943EFC6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siniestros viales ocurridos en el segundio trimestre. </t>
        </r>
      </text>
    </comment>
    <comment ref="O25" authorId="0" shapeId="0" xr:uid="{DCC2701D-F409-45FE-A3E7-170D94F5A46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siniestros viales ocurridos en el tercer trimestre. </t>
        </r>
      </text>
    </comment>
    <comment ref="U25" authorId="0" shapeId="0" xr:uid="{BFD711DA-29CD-4401-A6EA-3DCFF18E642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siniestros viales ocurridos en el cuarto trimestre. </t>
        </r>
      </text>
    </comment>
    <comment ref="E26" authorId="0" shapeId="0" xr:uid="{BD5C984D-A6AA-4404-B5DB-48C9694F37D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constante es fija no modificar. </t>
        </r>
      </text>
    </comment>
    <comment ref="J26" authorId="0" shapeId="0" xr:uid="{763985CA-CD0E-4EF5-96F3-636DD47A7DE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constante es fija no modificar. </t>
        </r>
      </text>
    </comment>
    <comment ref="O26" authorId="0" shapeId="0" xr:uid="{8F33A531-A8A2-4DE5-A706-0472684E4E4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constante es fija no modificar. </t>
        </r>
      </text>
    </comment>
    <comment ref="U26" authorId="0" shapeId="0" xr:uid="{43DAA6AF-9583-4A72-BFB0-04C52C8C362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constante es fija no modificar. </t>
        </r>
      </text>
    </comment>
    <comment ref="E27" authorId="0" shapeId="0" xr:uid="{E1236D44-F6D4-4740-9034-6627FFF74FD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kilometros recorridos de toda la flota vehicular en el primer trimestre </t>
        </r>
      </text>
    </comment>
    <comment ref="J27" authorId="0" shapeId="0" xr:uid="{56B61458-2F9D-4CBD-ABB0-8B15EE270FB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kilometros recorridos de toda la flota vehicular en el segundo trimestre </t>
        </r>
      </text>
    </comment>
    <comment ref="O27" authorId="0" shapeId="0" xr:uid="{D2C0243F-19C5-44E2-96AA-FA7508C7B34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kilometros recorridos de toda la flota vehicular en el tercer trimestre </t>
        </r>
      </text>
    </comment>
    <comment ref="U27" authorId="0" shapeId="0" xr:uid="{998DCBEA-774B-49A0-8209-6AE39C305AC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kilometros recorridos de toda la flota vehicular en el cuarto trimestre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</authors>
  <commentList>
    <comment ref="A9" authorId="0" shapeId="0" xr:uid="{9905A7D3-48FC-4D63-9C6F-2656347783A4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</text>
    </comment>
    <comment ref="F17" authorId="0" shapeId="0" xr:uid="{F616CFA2-46B6-4C59-AE73-2A5D33BF430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C9D4783C-9BC8-4082-AD83-B80E1BC7EBE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P17" authorId="0" shapeId="0" xr:uid="{A6119A75-1EE5-4735-8BBA-5BCB591A76C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 </t>
        </r>
      </text>
    </comment>
    <comment ref="S17" authorId="0" shapeId="0" xr:uid="{B5447A08-AD1D-4896-B3FF-09737F027E6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0" shapeId="0" xr:uid="{F810E429-0665-4308-A64D-CEE81C54EF7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Indicador mensual de acuerdo a la Resolucion 40595, no mocificar</t>
        </r>
      </text>
    </comment>
    <comment ref="D20" authorId="0" shapeId="0" xr:uid="{8DE29905-CB01-44F9-A57E-C31E29B5916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Fila formulada no modificar </t>
        </r>
      </text>
    </comment>
    <comment ref="F20" authorId="0" shapeId="0" xr:uid="{CBB9BDBC-9D3A-47C7-AA94-6976302FB6E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L20" authorId="0" shapeId="0" xr:uid="{2FA87987-CCBB-43C6-945C-A0136FB5B06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P20" authorId="0" shapeId="0" xr:uid="{EEF8644C-A042-447C-A555-94933F57739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C25" authorId="0" shapeId="0" xr:uid="{CF938414-4D14-4399-81D3-CDD06DDB7EA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D25" authorId="0" shapeId="0" xr:uid="{A8084C2E-B793-4A3C-9CE1-7841A3FF3EB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E25" authorId="0" shapeId="0" xr:uid="{0EEBEB1A-8CE8-4647-B5AC-BA5800816C2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F25" authorId="0" shapeId="0" xr:uid="{F25478CD-CAE4-4549-9421-66CC06595AF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I25" authorId="0" shapeId="0" xr:uid="{F45893A6-5CF5-49F9-9E34-2678A70F067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J25" authorId="0" shapeId="0" xr:uid="{6E2CF07A-2F10-4B2A-B0A5-DAFA352C97D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M25" authorId="0" shapeId="0" xr:uid="{2AB8A577-8356-4AD1-BA50-421037CDB78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N25" authorId="0" shapeId="0" xr:uid="{85C95DF1-9C69-4216-A89A-0BAD3A9FB6A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O25" authorId="0" shapeId="0" xr:uid="{66198B74-2ABE-4863-8A5C-3F1BD677632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Q25" authorId="0" shapeId="0" xr:uid="{589B3CFC-FBA4-41AC-9060-52015438EFC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S25" authorId="0" shapeId="0" xr:uid="{A598B038-851A-46A5-AADD-1544B1DE748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U25" authorId="0" shapeId="0" xr:uid="{7B869CB4-6BEF-4A30-B59B-0FD28E885B0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vehiculos inspeccionados diariamente</t>
        </r>
      </text>
    </comment>
    <comment ref="C26" authorId="0" shapeId="0" xr:uid="{950F49C8-0AEC-4547-80EB-988B83E7638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D26" authorId="0" shapeId="0" xr:uid="{30040844-460C-4150-B737-4C08542DA60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E26" authorId="0" shapeId="0" xr:uid="{06D0C089-85C7-42D3-8CCF-F34FA8F9C1D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F26" authorId="0" shapeId="0" xr:uid="{C53999B3-434E-484D-A5A2-476A570D741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I26" authorId="0" shapeId="0" xr:uid="{7AFF400B-C835-4922-8112-5287914CD87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J26" authorId="0" shapeId="0" xr:uid="{27802047-0C87-4A07-A95F-5D0F4525205B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M26" authorId="0" shapeId="0" xr:uid="{5C9FA369-3F61-4D2E-B9A8-BB9C5544625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O26" authorId="0" shapeId="0" xr:uid="{4416089A-EA6B-4BBC-BBA6-3D786EC9C41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Q26" authorId="0" shapeId="0" xr:uid="{46BEAFA1-4AFE-46BC-86D2-24964F524F6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S26" authorId="0" shapeId="0" xr:uid="{09E36C92-27B5-459A-81D4-F5ADE31A235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U26" authorId="0" shapeId="0" xr:uid="{FA137F1B-3898-4BD7-B0EE-6809545A27E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en numero de vehiculos que trabajan diariamente. </t>
        </r>
      </text>
    </comment>
    <comment ref="D29" authorId="0" shapeId="0" xr:uid="{0EA92F01-A057-4261-9904-72F97C2CC51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F17" authorId="0" shapeId="0" xr:uid="{D542A0C4-2674-4090-B4A3-6DFA64A2AB6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4E1B5DB6-8A2C-4047-8BBB-67F97BEDAF0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P17" authorId="0" shapeId="0" xr:uid="{10B2A569-591A-4E30-8A04-150C225FD10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</t>
        </r>
      </text>
    </comment>
    <comment ref="S17" authorId="0" shapeId="0" xr:uid="{60AC0B39-F989-4058-80DD-D5CC0175F86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1" shapeId="0" xr:uid="{A5C060B9-4CE1-43F1-8E28-522B71406D91}">
      <text>
        <r>
          <rPr>
            <sz val="9"/>
            <color indexed="81"/>
            <rFont val="Tahoma"/>
            <family val="2"/>
          </rPr>
          <t>Indicador trimestral de acuerdo a la Resolucion 40595, no mocificar</t>
        </r>
      </text>
    </comment>
    <comment ref="D20" authorId="0" shapeId="0" xr:uid="{E94E0BEA-E0CE-47A5-890C-EE7CA20D72A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Fila formulada no modificar </t>
        </r>
      </text>
    </comment>
    <comment ref="F20" authorId="0" shapeId="0" xr:uid="{D6F4C58F-0EFD-48AA-BA5E-1468A7B0E0D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L20" authorId="0" shapeId="0" xr:uid="{B026694D-1411-4253-ABB9-14825C6F2B9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P20" authorId="0" shapeId="0" xr:uid="{8076E718-88F5-47C2-9999-F7C3EDCEA29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A23" authorId="1" shapeId="0" xr:uid="{881B7346-3A48-4381-865A-D845631B64AF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mensual y su resultado deberia ser en porcentaje</t>
        </r>
      </text>
    </comment>
    <comment ref="E25" authorId="0" shapeId="0" xr:uid="{6FDDB10E-1032-4DC4-B56E-22715E511AD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actividades de mantenimiento en el trimestre</t>
        </r>
      </text>
    </comment>
    <comment ref="J25" authorId="0" shapeId="0" xr:uid="{1604DEC0-977C-4AD2-A1CD-89496680351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actividades de mantenimiento en el trimestre</t>
        </r>
      </text>
    </comment>
    <comment ref="O25" authorId="0" shapeId="0" xr:uid="{8B63CAA9-3E15-4368-847F-F24486C9759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actividades de mantenimiento en el trimestre</t>
        </r>
      </text>
    </comment>
    <comment ref="U25" authorId="0" shapeId="0" xr:uid="{B9824CF6-A0FB-4561-95A2-D8296F9D90C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actividades de mantenimiento en el trimestre</t>
        </r>
      </text>
    </comment>
    <comment ref="E26" authorId="0" shapeId="0" xr:uid="{A4778F22-448F-4B74-A777-EEFDC2BECB4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mantenimientos en el trimestre </t>
        </r>
      </text>
    </comment>
    <comment ref="J26" authorId="0" shapeId="0" xr:uid="{C19FEEE1-A71C-407F-8AEE-A3EE310237E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mantenimientos en el trimestre </t>
        </r>
      </text>
    </comment>
    <comment ref="O26" authorId="0" shapeId="0" xr:uid="{1AF968C5-C62D-4AD4-BAC3-2C6803B860D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mantenimientos en el trimestre </t>
        </r>
      </text>
    </comment>
    <comment ref="U26" authorId="0" shapeId="0" xr:uid="{71FF52EF-DA82-44B4-B3B1-39D92ED707E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mantenimientos en el trimestre </t>
        </r>
      </text>
    </comment>
    <comment ref="D31" authorId="0" shapeId="0" xr:uid="{D7D7CDF0-7E52-4A5C-ACD2-DA006568701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</authors>
  <commentList>
    <comment ref="A9" authorId="0" shapeId="0" xr:uid="{CE9F5FF2-1FA2-45A2-8468-44C2D45FD572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777FF1DB-7494-4606-BB10-091E50D3F68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F86C5B7B-B9D4-48FF-B046-33E1D4DD13A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P17" authorId="0" shapeId="0" xr:uid="{9D47A998-B24B-482A-8828-DF518D7091D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</t>
        </r>
      </text>
    </comment>
    <comment ref="S17" authorId="0" shapeId="0" xr:uid="{B7E2E43E-3A2B-4F59-8F1C-D9C27F42784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0" shapeId="0" xr:uid="{095DCC5B-F7B7-4346-A7A2-4528F192EB7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Indicador trimestral de acuerdo a la Resolucion 40595, no mocificar</t>
        </r>
      </text>
    </comment>
    <comment ref="D20" authorId="0" shapeId="0" xr:uid="{0E7AA23D-E949-4039-8F4D-E1E0F56479A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Fila formulada no modificar </t>
        </r>
      </text>
    </comment>
    <comment ref="F20" authorId="0" shapeId="0" xr:uid="{72C6813C-3BB9-4E5F-948F-EC61C5FBFDC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L20" authorId="0" shapeId="0" xr:uid="{C4701406-CDCA-41E1-9B31-D83C6C3982A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P20" authorId="0" shapeId="0" xr:uid="{EC04EE9D-EC10-4B24-81BC-EEF0C35FF83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E25" authorId="0" shapeId="0" xr:uid="{F2AA18BC-439D-4117-A9AB-C09FB7CFD94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realizadas en el trimestre </t>
        </r>
      </text>
    </comment>
    <comment ref="J25" authorId="0" shapeId="0" xr:uid="{E72E0B54-4ACC-4348-8CD1-B224B13DD4B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realizadas en el trimestre </t>
        </r>
      </text>
    </comment>
    <comment ref="O25" authorId="0" shapeId="0" xr:uid="{956C97B4-3121-4EA3-B3F6-7933E858BC5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realizadas en el trimestre </t>
        </r>
      </text>
    </comment>
    <comment ref="U25" authorId="0" shapeId="0" xr:uid="{258531CE-4C7F-426A-B1FF-C89262233FC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realizadas en el trimestre </t>
        </r>
      </text>
    </comment>
    <comment ref="E26" authorId="0" shapeId="0" xr:uid="{9BD07E17-7DF4-4690-A0D3-D5E0A9C826E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programadas en el trimestre </t>
        </r>
      </text>
    </comment>
    <comment ref="J26" authorId="0" shapeId="0" xr:uid="{50E50BFA-60E6-4650-BA44-8EFB10FAF5D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programadas en el trimestre </t>
        </r>
      </text>
    </comment>
    <comment ref="O26" authorId="0" shapeId="0" xr:uid="{FFD076CA-C64E-48BF-AAB7-526EA90748E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programadas en el trimestre </t>
        </r>
      </text>
    </comment>
    <comment ref="U26" authorId="0" shapeId="0" xr:uid="{4B586B7D-7D04-401F-8B41-1787D8FE6B3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capacitaciones programadas en el trimestre </t>
        </r>
      </text>
    </comment>
    <comment ref="D31" authorId="0" shapeId="0" xr:uid="{C181D51C-E134-4BF6-AD41-5E6B466D1F1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E138A9C4-AF52-4366-B6B8-AB271153C3F7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</text>
    </comment>
    <comment ref="F17" authorId="0" shapeId="0" xr:uid="{7A3FD47C-A02E-4ACA-A226-BAEF36FF4E0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5E41FAE7-C269-4293-AC57-E481CBACB68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P17" authorId="0" shapeId="0" xr:uid="{1889640A-FC51-4426-B38F-628F3CD278C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</t>
        </r>
      </text>
    </comment>
    <comment ref="S17" authorId="0" shapeId="0" xr:uid="{36157936-7D5D-47E3-A66B-F83FC91B9D3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0" shapeId="0" xr:uid="{98C8398F-561E-4882-898E-71EA374830C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Indicador trimestral de acuerdo a la Resolucion 40595, no mocificar</t>
        </r>
      </text>
    </comment>
    <comment ref="D20" authorId="0" shapeId="0" xr:uid="{B5C3778A-F5A8-4656-B075-585335E8663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Fila formulada no modificar </t>
        </r>
      </text>
    </comment>
    <comment ref="F20" authorId="0" shapeId="0" xr:uid="{024431E7-0584-47D7-AA91-9FEAA9BD042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L20" authorId="0" shapeId="0" xr:uid="{74A4FD09-B4E1-46F5-A942-09185699D0A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P20" authorId="0" shapeId="0" xr:uid="{CE494F96-1229-496E-BD91-19D44F02827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A23" authorId="1" shapeId="0" xr:uid="{CB950485-68F2-4847-97BE-AACFC1D2CFA0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mensual y su resultado deberia ser en porcentaje</t>
        </r>
      </text>
    </comment>
    <comment ref="A25" authorId="0" shapeId="0" xr:uid="{CC772513-F497-49FC-8905-993C648B1D5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Diligencie los datos de manera mensual para acumular los datos acumulados de cada trimestre</t>
        </r>
      </text>
    </comment>
    <comment ref="E25" authorId="0" shapeId="0" xr:uid="{9824C50D-5330-4E12-AA1F-0CB4656E49B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funcionarios capacitados en el trimestre </t>
        </r>
      </text>
    </comment>
    <comment ref="J25" authorId="0" shapeId="0" xr:uid="{BA6F1E55-BD01-4B21-932D-60A00C30A38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funcionarios capacitados en el trimestre </t>
        </r>
      </text>
    </comment>
    <comment ref="O25" authorId="0" shapeId="0" xr:uid="{62BE2F10-46C2-464E-9AF8-6C5920987AA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funcionarios capacitados en el trimestre </t>
        </r>
      </text>
    </comment>
    <comment ref="U25" authorId="0" shapeId="0" xr:uid="{5737BFE7-A235-4DAC-9A1C-9DBEAFB5421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de funcionarios capacitados en el trimestre </t>
        </r>
      </text>
    </comment>
    <comment ref="A26" authorId="1" shapeId="0" xr:uid="{1E36BA0E-CB8F-4DC9-9F83-E8595E7A58DF}">
      <text>
        <r>
          <rPr>
            <sz val="9"/>
            <color indexed="81"/>
            <rFont val="Tahoma"/>
            <family val="2"/>
          </rPr>
          <t>Diligencie los datos de manera mensual para acumular los datos acumulados de cada trimestre</t>
        </r>
      </text>
    </comment>
    <comment ref="E26" authorId="0" shapeId="0" xr:uid="{9E9CF856-AD77-431F-A007-DA9CA262682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funcionarios de la entidad. </t>
        </r>
      </text>
    </comment>
    <comment ref="J26" authorId="0" shapeId="0" xr:uid="{A41D9BC1-3069-49F7-9313-23369D0929F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funcionarios de la entidad. </t>
        </r>
      </text>
    </comment>
    <comment ref="O26" authorId="0" shapeId="0" xr:uid="{619EC287-CDE2-47BF-9EA7-36246E7FFE7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funcionarios de la entidad. </t>
        </r>
      </text>
    </comment>
    <comment ref="U26" authorId="0" shapeId="0" xr:uid="{B5514D2D-8244-4DA9-B07B-BEEAF21587F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Ingrese el numero total de funcionarios de la entidad. </t>
        </r>
      </text>
    </comment>
    <comment ref="D31" authorId="0" shapeId="0" xr:uid="{9F26BD92-87AD-484A-BD8D-974F6400569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678AFFAE-230B-42BF-BD25-F1300C4E43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Click aquí para devolverse a la hoja de instrucciones</t>
        </r>
      </text>
    </comment>
    <comment ref="F17" authorId="0" shapeId="0" xr:uid="{56BE60E0-0405-48E2-BDEE-91E8E98E7B1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E03AB5DC-EBAC-47CA-81E7-D8319313103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R17" authorId="0" shapeId="0" xr:uid="{0CAAA4A6-D430-4DB3-BE54-8F306F9A7D1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</t>
        </r>
      </text>
    </comment>
    <comment ref="U17" authorId="0" shapeId="0" xr:uid="{B1420502-E886-4437-A3BC-242D5EAC616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1" shapeId="0" xr:uid="{3FE10F66-A322-4306-98BF-794FD3DE1DDB}">
      <text>
        <r>
          <rPr>
            <sz val="9"/>
            <color indexed="81"/>
            <rFont val="Tahoma"/>
            <family val="2"/>
          </rPr>
          <t>Este indicador es anual, pero se sugiere que se vaya ingresando mensual los riesgos identificados las no conformidades de cada mes, si se tienen 0, poner ambos valores en 0 (numerador y denominador)</t>
        </r>
      </text>
    </comment>
    <comment ref="D20" authorId="0" shapeId="0" xr:uid="{771100C5-C8DB-4BFE-821B-30BC5709B4EB}">
      <text>
        <r>
          <rPr>
            <b/>
            <sz val="9"/>
            <color indexed="81"/>
            <rFont val="Tahoma"/>
            <charset val="1"/>
          </rPr>
          <t xml:space="preserve">PC-83770:
</t>
        </r>
        <r>
          <rPr>
            <sz val="9"/>
            <color indexed="81"/>
            <rFont val="Tahoma"/>
            <family val="2"/>
          </rPr>
          <t xml:space="preserve">Fila formulada no modificar </t>
        </r>
      </text>
    </comment>
    <comment ref="F20" authorId="0" shapeId="0" xr:uid="{211D37E9-D30B-43ED-BDD1-D8478104715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88EAC200-E3C0-41A5-839F-4B5C7F0613A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R20" authorId="0" shapeId="0" xr:uid="{D9E4532D-8B98-4B36-9D13-8593FF36D7F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5723F10F-77EB-4926-A93C-8B1D7A7364F8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mensual y su resultado deberia ser en porcentaje</t>
        </r>
      </text>
    </comment>
    <comment ref="C25" authorId="0" shapeId="0" xr:uid="{65724302-42B2-4295-9D52-1F1687C782C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D25" authorId="0" shapeId="0" xr:uid="{6BB4758D-D29F-4F59-8BFD-35E05FF889D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E25" authorId="0" shapeId="0" xr:uid="{685C7D6D-C96B-4CA8-B019-46CBAFF2466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F25" authorId="0" shapeId="0" xr:uid="{C7464C0E-24EF-4A55-BBBF-1F0101D0F69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I25" authorId="0" shapeId="0" xr:uid="{7046410B-8158-4BE6-B8EB-42CE5DCA18D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J25" authorId="0" shapeId="0" xr:uid="{5B674C95-4AD7-4C53-87D0-3F46B87B78F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M25" authorId="0" shapeId="0" xr:uid="{8DE6D78C-639B-494E-A71E-C3169A8F20D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N25" authorId="0" shapeId="0" xr:uid="{19C1B5AA-43B4-4B8E-B049-186CA63EE22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P25" authorId="0" shapeId="0" xr:uid="{51B43C27-3F0E-4A9A-89CD-11FB42B44C7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S25" authorId="0" shapeId="0" xr:uid="{0F0551B1-DE0A-49F2-BFB1-FB73BC8B24B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U25" authorId="0" shapeId="0" xr:uid="{6DE49785-6A5E-4507-BD12-D9C951FA48E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W25" authorId="0" shapeId="0" xr:uid="{4369E93F-1252-481A-B4DD-A009630C309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de no conformidades identificadas en el mes </t>
        </r>
      </text>
    </comment>
    <comment ref="C26" authorId="0" shapeId="0" xr:uid="{F6C2623D-4914-4868-A10D-6587DD0C3DC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D26" authorId="0" shapeId="0" xr:uid="{2B50BE28-6C75-499E-ABE2-AD0207C5DC3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E26" authorId="0" shapeId="0" xr:uid="{A2B5F58C-4933-45A5-A645-A3A8F176388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F26" authorId="0" shapeId="0" xr:uid="{85A023CE-5A96-41F2-8CBC-7B2D6B5D552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I26" authorId="0" shapeId="0" xr:uid="{867250A6-7729-4455-A445-57690EC07B8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J26" authorId="0" shapeId="0" xr:uid="{740118DD-DCC2-40DD-9162-A27CBF832B1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M26" authorId="0" shapeId="0" xr:uid="{A3204701-41DE-4C19-9FB2-4776A650940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N26" authorId="0" shapeId="0" xr:uid="{35F6469D-849B-48EF-B21E-26FF2DE58B0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P26" authorId="0" shapeId="0" xr:uid="{FF62472F-ABE7-44B3-B25D-4DC4C762922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S26" authorId="0" shapeId="0" xr:uid="{F375F85B-0903-406B-957B-AAC2747BBD8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U26" authorId="0" shapeId="0" xr:uid="{25EF0A87-7C83-4069-B44C-496FD25E602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  <comment ref="W26" authorId="0" shapeId="0" xr:uid="{40697EFC-D3B2-4D3A-97B9-269C5BDC5AE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total de no conformidades gestioandas en el mes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B9" authorId="0" shapeId="0" xr:uid="{AFBDB8CF-09B1-4386-9AD3-409CC21960EC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7F220A02-D71C-4A5F-B4A2-ACF5119BD90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este indicador lo establece la Resolucion 40595</t>
        </r>
      </text>
    </comment>
    <comment ref="O17" authorId="0" shapeId="0" xr:uid="{B37CACEA-20B1-4590-B10A-05727F6DA12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Definir meta </t>
        </r>
      </text>
    </comment>
    <comment ref="Q17" authorId="0" shapeId="0" xr:uid="{35A7F079-D8EF-4E37-823F-5154DE2A5FA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T17" authorId="0" shapeId="0" xr:uid="{58639632-31B7-4BAC-B2D5-3C7454908AD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C20" authorId="0" shapeId="0" xr:uid="{20A4F73A-5465-448B-A61E-3BC8E47DF61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trimestral de acuerdo a la Resolucion 40595, no mocificar </t>
        </r>
      </text>
    </comment>
    <comment ref="E20" authorId="0" shapeId="0" xr:uid="{6EA54E25-EEC0-4B18-BFF6-AA6F64EEED9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 </t>
        </r>
      </text>
    </comment>
    <comment ref="G20" authorId="0" shapeId="0" xr:uid="{A124E28B-34FC-4FE2-98F3-E804D4E279A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M20" authorId="0" shapeId="0" xr:uid="{68CDF6DD-294D-45C0-BE4E-E8212D7F4EB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Q20" authorId="0" shapeId="0" xr:uid="{3D3D0297-1837-4E5E-8246-E7801BB858B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B23" authorId="1" shapeId="0" xr:uid="{8F614B22-3750-4B63-83A8-94245B3FA822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mide trimestral</t>
        </r>
      </text>
    </comment>
    <comment ref="F24" authorId="0" shapeId="0" xr:uid="{977FD864-A164-4F86-A6F1-14FEBC66215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costos directos de los siniestros viales del primer  trimestre </t>
        </r>
      </text>
    </comment>
    <comment ref="K24" authorId="0" shapeId="0" xr:uid="{1CE11D09-562E-4AA6-B8D7-2F50B2F049B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costos directos de los siniestros viales del segundo  trimestre</t>
        </r>
      </text>
    </comment>
    <comment ref="P24" authorId="0" shapeId="0" xr:uid="{AC044028-4CBC-4128-A50D-A26502E61BB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costos directos de los siniestros viales del tercer  trimestre </t>
        </r>
      </text>
    </comment>
    <comment ref="V24" authorId="0" shapeId="0" xr:uid="{710AB9F7-55C9-40CD-B249-1357040BE92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costos directos de los siniestros viales del cuarto  trimestre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84E9B822-347D-42F8-BCB5-1AE9A46A9521}">
      <text>
        <r>
          <rPr>
            <b/>
            <sz val="9"/>
            <color indexed="81"/>
            <rFont val="Tahoma"/>
            <family val="2"/>
          </rPr>
          <t xml:space="preserve">
Click aquí para devolverse a la hoja de instrucciones</t>
        </r>
      </text>
    </comment>
    <comment ref="F17" authorId="0" shapeId="0" xr:uid="{E5A8DE4C-32F0-4DA5-B5C1-80A9769EF40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este indicador lo establece la Resolucion 40595</t>
        </r>
      </text>
    </comment>
    <comment ref="N17" authorId="0" shapeId="0" xr:uid="{C2E78D59-7CA3-493F-8311-5B6BBE338CE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meta es fija, no cambiar ya que la resolucion 40595 la establece</t>
        </r>
      </text>
    </comment>
    <comment ref="P17" authorId="0" shapeId="0" xr:uid="{3919D811-B239-4C08-A08A-653DB0CA817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S17" authorId="0" shapeId="0" xr:uid="{D956DE82-ED61-4CDE-BB54-117A2EF0AED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20" authorId="1" shapeId="0" xr:uid="{9A540EE9-5A7C-4666-920C-298D543CF229}">
      <text>
        <r>
          <rPr>
            <sz val="9"/>
            <color indexed="81"/>
            <rFont val="Tahoma"/>
            <family val="2"/>
          </rPr>
          <t>Este indicador es anual, pero se sugiere que se vaya ingresando mensual los riesgos identificados vs los gestionados.</t>
        </r>
      </text>
    </comment>
    <comment ref="D20" authorId="0" shapeId="0" xr:uid="{0AD0957D-67F2-4D15-9BC5-82846470171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 </t>
        </r>
      </text>
    </comment>
    <comment ref="F20" authorId="0" shapeId="0" xr:uid="{0CC82BDB-906C-4C99-A7C1-D54F11FE449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5619C1FE-99FC-4BA6-94DF-C1704483D1D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0BF4ED75-A5F3-47B3-84C4-148D7F73CDA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F1786187-9F12-4044-8A14-2EF693510C77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mide anual y su valor final debe ser 0</t>
        </r>
      </text>
    </comment>
    <comment ref="C25" authorId="0" shapeId="0" xr:uid="{FB7FE1CC-72CA-445F-8756-C572F5B1AFD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D25" authorId="0" shapeId="0" xr:uid="{F24460C7-F995-4768-BA6D-52920C67960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ngresar los riesgos identificados al inicio del año.</t>
        </r>
      </text>
    </comment>
    <comment ref="E25" authorId="0" shapeId="0" xr:uid="{7EECEE33-DA41-4B1A-9B18-9ED94653F58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F25" authorId="0" shapeId="0" xr:uid="{F27C7495-2558-4C18-8382-9E08C01378D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I25" authorId="0" shapeId="0" xr:uid="{2DB6D03C-6E28-4505-BC5E-9CD66ED10C2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J25" authorId="0" shapeId="0" xr:uid="{98556B49-53D0-4AAF-B2AF-6F554E658A0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M25" authorId="0" shapeId="0" xr:uid="{BEA9044C-CC59-4135-B19E-D6ABCD00A90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N25" authorId="0" shapeId="0" xr:uid="{61CC5998-488F-4660-A9B1-9EE1105CB68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O25" authorId="0" shapeId="0" xr:uid="{2F1DF380-C344-4B36-853A-2E029AB5D91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Q25" authorId="0" shapeId="0" xr:uid="{6615E478-6E3A-43D7-8EF6-995735D3A72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S25" authorId="0" shapeId="0" xr:uid="{C4927E4B-60F9-4410-A3EE-219C2CB4B16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U25" authorId="0" shapeId="0" xr:uid="{EAE9C889-5C25-4DBA-A83B-501B66DFBE2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los riesgos identificados al inicio del año.</t>
        </r>
      </text>
    </comment>
    <comment ref="C26" authorId="0" shapeId="0" xr:uid="{3BF712EA-DD02-44CF-AB03-82FCD31320D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D26" authorId="0" shapeId="0" xr:uid="{78794BA6-2FA9-41C2-9D32-0BFA51FB61D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E26" authorId="0" shapeId="0" xr:uid="{4E901EBA-A6AB-46C2-8F5F-4DB5A745DEB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F26" authorId="0" shapeId="0" xr:uid="{AA7BCC0D-0ECD-4118-A7E8-AC7AE93727F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I26" authorId="0" shapeId="0" xr:uid="{FFE4081F-2785-4039-B050-485A12297E1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J26" authorId="0" shapeId="0" xr:uid="{B31F6541-73C9-458A-B6F2-28FF33641CB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M26" authorId="0" shapeId="0" xr:uid="{F7C36187-055A-4F06-A1CB-A8CAEEAEC0B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N26" authorId="0" shapeId="0" xr:uid="{D9027B36-5151-4C67-9506-68F88F096D7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O26" authorId="0" shapeId="0" xr:uid="{F7856B45-3A9F-40CD-9008-8FEDBB2CA9C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Q26" authorId="0" shapeId="0" xr:uid="{4649CEC5-8337-46AD-8506-6F5A0A92A0D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S26" authorId="0" shapeId="0" xr:uid="{8ABC919D-C3B6-4285-B41C-7A8AABB871E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  <comment ref="U26" authorId="0" shapeId="0" xr:uid="{A9CAFE64-157B-4FEE-88B2-66A70019E56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la cantidad de riesgos identificado al final del año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0438815D-C84B-46D5-B4ED-EBEE4EAF5E72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196EC501-6549-40BC-BE06-4778D62EE32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este indicador lo establece la Resolucion 40595</t>
        </r>
      </text>
    </comment>
    <comment ref="N17" authorId="0" shapeId="0" xr:uid="{8A506D19-3F80-44E6-B88D-09EB3FDC26D2}">
      <text>
        <r>
          <rPr>
            <b/>
            <sz val="9"/>
            <color indexed="81"/>
            <rFont val="Tahoma"/>
            <family val="2"/>
          </rPr>
          <t xml:space="preserve">PC-83770:
</t>
        </r>
        <r>
          <rPr>
            <sz val="9"/>
            <color indexed="81"/>
            <rFont val="Tahoma"/>
            <family val="2"/>
          </rPr>
          <t>Esta meta es fija, no cambiar ya que la resolucion 40595 la establece</t>
        </r>
      </text>
    </comment>
    <comment ref="P17" authorId="0" shapeId="0" xr:uid="{EE5643EA-9CFF-460D-8FDD-17A12FA6605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S17" authorId="0" shapeId="0" xr:uid="{FD41FB9D-3307-4601-9658-CDD5E628196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20" authorId="1" shapeId="0" xr:uid="{1E34CA09-4EBB-41B9-9BEF-44CC8BCFE948}">
      <text>
        <r>
          <rPr>
            <sz val="9"/>
            <color indexed="81"/>
            <rFont val="Tahoma"/>
            <family val="2"/>
          </rPr>
          <t xml:space="preserve">Este indicador es anual, pero se sugiere que se vaya ingresando mensual los riesgos identificados vs los gestionados, no modificar la frecuencia. </t>
        </r>
      </text>
    </comment>
    <comment ref="D20" authorId="0" shapeId="0" xr:uid="{B763E397-EF0C-433D-B7E7-C926D3F3E2A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 </t>
        </r>
      </text>
    </comment>
    <comment ref="F20" authorId="0" shapeId="0" xr:uid="{DF1D175B-0B1E-4C88-93D2-E7BED570C40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2EA056EA-67F8-4CBD-A15F-6FFF6AEF14A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00E76AB6-E5C3-4FE6-8440-7B00CE1022C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8F14A5C8-5E0B-409C-B7AF-998658C05D1F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mide anual y su valor final debe ser 0</t>
        </r>
      </text>
    </comment>
    <comment ref="C25" authorId="0" shapeId="0" xr:uid="{EB4205B6-E9D6-480B-8899-D8A83B5D135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D25" authorId="0" shapeId="0" xr:uid="{FAA22DCF-9CA0-4441-A393-8FEC359F114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E25" authorId="0" shapeId="0" xr:uid="{81527E5C-DFEF-42C4-A785-BDA71F86C9B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F25" authorId="0" shapeId="0" xr:uid="{28C8E598-B00D-4042-9749-9277E232C9E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I25" authorId="0" shapeId="0" xr:uid="{0A702E32-B217-44EE-B264-B1D6FD60ACF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J25" authorId="0" shapeId="0" xr:uid="{DB6D907C-5518-4203-979C-468FD5633A8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M25" authorId="0" shapeId="0" xr:uid="{C26A512E-020F-47CF-8D9E-597466AFD67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N25" authorId="0" shapeId="0" xr:uid="{652D3447-FB0B-4CF3-B0B7-7227CD383E9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O25" authorId="0" shapeId="0" xr:uid="{BD907A9B-AD0B-4AEA-A135-58860455BC2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Q25" authorId="0" shapeId="0" xr:uid="{5906E493-D172-4A06-9F6D-C39906A190C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S25" authorId="0" shapeId="0" xr:uid="{A08A5D87-A233-4AD1-A26F-97B7A09EF91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U25" authorId="0" shapeId="0" xr:uid="{BDA4C156-D948-4D80-9E40-6577E944709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identificados al inicio del año </t>
        </r>
      </text>
    </comment>
    <comment ref="C26" authorId="0" shapeId="0" xr:uid="{16CF160B-00AF-48CC-A36A-953CEB7F933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D26" authorId="0" shapeId="0" xr:uid="{185593B2-17F4-4F85-A91B-A38D319A117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E26" authorId="0" shapeId="0" xr:uid="{9581ABBF-D5E1-4D27-B919-F37D15FC33B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F26" authorId="0" shapeId="0" xr:uid="{AEF1093B-4C51-4A35-9008-BAE2AA80F39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I26" authorId="0" shapeId="0" xr:uid="{818C98B9-EA67-47A1-A0E5-46D1CB456FA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J26" authorId="0" shapeId="0" xr:uid="{EAE894C5-3A7E-4EEF-AA5D-649FAA49A8C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M26" authorId="0" shapeId="0" xr:uid="{6B094CE2-61CA-4341-8F49-CE2C3601F9D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O26" authorId="0" shapeId="0" xr:uid="{0CD2432C-6E32-4B47-A14E-7CB981EC3C8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Q26" authorId="0" shapeId="0" xr:uid="{80281673-A568-4326-B0C1-88048B7FF24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S26" authorId="0" shapeId="0" xr:uid="{5DCA0480-C1D7-457B-B84D-D7E9CD2C109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  <comment ref="U26" authorId="0" shapeId="0" xr:uid="{ED7E3397-F4DD-488A-A73D-DEFA8F8FE77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riesgos gestionados al final del año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C5CAA6CC-D60F-47D4-ABF5-2D2A29DB3EF7}">
      <text>
        <r>
          <rPr>
            <b/>
            <sz val="9"/>
            <color indexed="81"/>
            <rFont val="Tahoma"/>
            <family val="2"/>
          </rPr>
          <t xml:space="preserve">Click aquí para devolverse a la hoja de instrucciones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D137A55F-8527-40A9-8B88-B47438AA69C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este indicador lo establece la Resolucion 40595</t>
        </r>
      </text>
    </comment>
    <comment ref="N17" authorId="0" shapeId="0" xr:uid="{A0F2940F-9812-4FAC-967B-2ACEC871133F}">
      <text>
        <r>
          <rPr>
            <b/>
            <sz val="9"/>
            <color indexed="81"/>
            <rFont val="Tahoma"/>
            <family val="2"/>
          </rPr>
          <t xml:space="preserve">PC-83770:
</t>
        </r>
        <r>
          <rPr>
            <sz val="9"/>
            <color indexed="81"/>
            <rFont val="Tahoma"/>
            <family val="2"/>
          </rPr>
          <t xml:space="preserve">Definir meta de acuerdo al las metas propuestas. </t>
        </r>
      </text>
    </comment>
    <comment ref="P17" authorId="0" shapeId="0" xr:uid="{1A20C68E-F4F7-4264-9FF6-1F802708D75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S17" authorId="0" shapeId="0" xr:uid="{3225B512-58D2-4CDD-AB88-322DAF34CCB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A20" authorId="0" shapeId="0" xr:uid="{1AE36BAE-3373-4358-A40E-5430A592A33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la unidad de medida la establece la Resolucion 40595</t>
        </r>
      </text>
    </comment>
    <comment ref="B20" authorId="0" shapeId="0" xr:uid="{302FCCB6-0C46-4D05-A6B9-2792FDE1231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trimestral de acuerdo a la Resolucion 40595, no mocificar </t>
        </r>
      </text>
    </comment>
    <comment ref="D20" authorId="0" shapeId="0" xr:uid="{1E550C70-200B-4880-A462-39FB5363C1F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modificar. </t>
        </r>
      </text>
    </comment>
    <comment ref="F20" authorId="0" shapeId="0" xr:uid="{DE0A7A53-D978-4540-B45B-337FC768C79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B5916787-E758-4766-8E4B-223B9B66A47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E2521264-B54D-4273-83A6-AD15E018DAC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A0BC9A0B-06E7-47C8-BB8A-1B654644E13C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mide trimestral</t>
        </r>
      </text>
    </comment>
    <comment ref="E24" authorId="0" shapeId="0" xr:uid="{70CE2310-9E11-4FFE-8520-8767DF1F0C7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metas alcalzadas en el trimestre. </t>
        </r>
      </text>
    </comment>
    <comment ref="J24" authorId="0" shapeId="0" xr:uid="{98D0BA63-17CB-49F2-B940-FB4B08187ED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metas alcalzadas en el trimestre. </t>
        </r>
      </text>
    </comment>
    <comment ref="O24" authorId="0" shapeId="0" xr:uid="{04AE8A86-99EE-4423-ADEE-01B96FCF8C5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metas alcalzadas en el trimestre. </t>
        </r>
      </text>
    </comment>
    <comment ref="U24" authorId="0" shapeId="0" xr:uid="{2AB9622A-AD39-456D-A117-F679E53E186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metas alcalzadas en el trimestre. </t>
        </r>
      </text>
    </comment>
    <comment ref="E26" authorId="0" shapeId="0" xr:uid="{D0BA2A42-8566-47A4-96F8-11668F610D4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total de metas definidas en el PESV </t>
        </r>
      </text>
    </comment>
    <comment ref="J26" authorId="0" shapeId="0" xr:uid="{E1569CF0-8E10-4CA9-BE03-7DE867C3AAC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total de metas definidas en el PESV </t>
        </r>
      </text>
    </comment>
    <comment ref="O26" authorId="0" shapeId="0" xr:uid="{EDF6B533-3C01-470E-918B-A0825997B2D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total de metas definidas en el PESV </t>
        </r>
      </text>
    </comment>
    <comment ref="U26" authorId="0" shapeId="0" xr:uid="{DB9449C7-8F73-4E7B-995D-FCF4709FD5E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total de metas definidas en el PESV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2ECA1A22-79C5-473C-8253-74B5C7B98399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ACE942CB-BB6D-4A77-949D-6F886C5AB0E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indicador establecido por la Resolucion 40595 </t>
        </r>
      </text>
    </comment>
    <comment ref="N17" authorId="0" shapeId="0" xr:uid="{DC0CE677-2E55-41F4-9962-E07D79BF6A7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Definir meta de acuerdo al las actividades propuestas en el Plan de trabajo.  </t>
        </r>
      </text>
    </comment>
    <comment ref="P17" authorId="0" shapeId="0" xr:uid="{0C2DA026-0534-4FDD-A912-4499845B72B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S17" authorId="0" shapeId="0" xr:uid="{36DA942F-E903-447B-AD87-19C749D480B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20" authorId="0" shapeId="0" xr:uid="{D403189E-9FDE-4042-A4D1-2DA5BF78D45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trimestral de acuerdo a la Resolucion 40595, no mocificar</t>
        </r>
      </text>
    </comment>
    <comment ref="D20" authorId="0" shapeId="0" xr:uid="{83549624-BDFE-4CF9-ABC8-9A566D3B85F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fotmulada no modificar </t>
        </r>
      </text>
    </comment>
    <comment ref="F20" authorId="0" shapeId="0" xr:uid="{C5DC7A4B-2D65-450D-AC28-368777DCAE9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DACD8ADF-4D3C-45D5-AEA9-E045D0860DB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A80EECDE-C6B9-4D08-AB33-142A8DD1105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C2F0A39B-169D-4928-9D5C-F7AD3F6BDE19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mide trimestral</t>
        </r>
      </text>
    </comment>
    <comment ref="E24" authorId="0" shapeId="0" xr:uid="{4EEB9398-C95F-47FA-8D9A-6B01434F858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ejecutadas en el plan de trabajo establecido. </t>
        </r>
      </text>
    </comment>
    <comment ref="J24" authorId="0" shapeId="0" xr:uid="{C0F05D27-8405-4877-A411-6D921FEA36E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ejecutadas en el plan de trabajo establecido. </t>
        </r>
      </text>
    </comment>
    <comment ref="O24" authorId="0" shapeId="0" xr:uid="{37358DF2-D485-42EC-84B7-EFDE8754CEC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ejecutadas en el plan de trabajo establecido. </t>
        </r>
      </text>
    </comment>
    <comment ref="U24" authorId="0" shapeId="0" xr:uid="{D5A547F7-5EC0-40DD-BDB9-743D66E09FB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ejecutadas en el plan de trabajo establecido. </t>
        </r>
      </text>
    </comment>
    <comment ref="E26" authorId="0" shapeId="0" xr:uid="{C1390DE7-5653-4C2B-9576-31BEB640AF4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planeadas en el plan de trabajo establecido. </t>
        </r>
      </text>
    </comment>
    <comment ref="J26" authorId="0" shapeId="0" xr:uid="{84C25E04-340E-4EC3-9FD8-9110A49AA72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planeadas en el plan de trabajo establecido. </t>
        </r>
      </text>
    </comment>
    <comment ref="O26" authorId="0" shapeId="0" xr:uid="{69B2CAF5-91D9-4B26-8E82-53567476FFD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planeadas en el plan de trabajo establecido. </t>
        </r>
      </text>
    </comment>
    <comment ref="U26" authorId="0" shapeId="0" xr:uid="{05B893EB-CC85-4D80-8E5A-D4B08970741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Ingresar el numero de actividades planeadas en el plan de trabajo establecido. </t>
        </r>
      </text>
    </comment>
    <comment ref="C28" authorId="0" shapeId="0" xr:uid="{78B5FFC8-A4AF-455B-93F9-5DB34B98A26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39C0282E-5B20-48A8-A5AF-7B21CBD27C1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78411AC7-D17C-470A-976E-C1FBB15271A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indicador establecido por la Resolucion 40595 </t>
        </r>
      </text>
    </comment>
    <comment ref="N17" authorId="0" shapeId="0" xr:uid="{4E67CE75-4676-48E3-8DB5-F4B695B4B37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meta es fija, no cambiar ya que la resolucion 40595 la establece</t>
        </r>
      </text>
    </comment>
    <comment ref="P17" authorId="0" shapeId="0" xr:uid="{C438A5A7-E62B-4D2F-B92A-10149DB3C44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El plazo es un año </t>
        </r>
      </text>
    </comment>
    <comment ref="S17" authorId="0" shapeId="0" xr:uid="{50D4AD00-8173-4169-970C-8885D9ABF48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20" authorId="0" shapeId="0" xr:uid="{882E21AF-6830-4CCD-A086-3A5AFFF053B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mensual de acuerdo a la Resolucion 40595, no mocificar</t>
        </r>
      </text>
    </comment>
    <comment ref="D20" authorId="0" shapeId="0" xr:uid="{39960F37-841E-4A94-B721-344F7715B5C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 </t>
        </r>
      </text>
    </comment>
    <comment ref="F20" authorId="0" shapeId="0" xr:uid="{E56650A8-669C-4BA8-A85C-D4CB78F35BA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4C92086B-6029-4EF5-8505-689C9751426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AD128BBF-F8B3-4C68-983B-9B7EE220489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A23" authorId="1" shapeId="0" xr:uid="{EEFCD8B0-A2D4-40BD-9180-A731E5356335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mensual y su resultado deberia ser en porcentaje</t>
        </r>
      </text>
    </comment>
    <comment ref="C25" authorId="0" shapeId="0" xr:uid="{5601B679-28CE-463D-9C75-7F372E83C27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D25" authorId="0" shapeId="0" xr:uid="{DDCBD988-855F-49A0-ACEF-CE0E850EDE6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F25" authorId="0" shapeId="0" xr:uid="{C9567616-C46E-46CC-8149-881CA0D62D9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I25" authorId="0" shapeId="0" xr:uid="{70F47C55-8112-41B3-BC1F-0C131067B18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J25" authorId="0" shapeId="0" xr:uid="{8288FB1A-DB49-4CEA-9ABD-FF386C501DC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M25" authorId="0" shapeId="0" xr:uid="{45A3CDCA-8D4A-48AB-9BF9-72CCFB1EA00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N25" authorId="0" shapeId="0" xr:uid="{D482885C-720D-44B2-A907-DDE81D503B2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O25" authorId="0" shapeId="0" xr:uid="{2A174F50-BDCB-4935-9862-C7C7C444B57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Q25" authorId="0" shapeId="0" xr:uid="{EC910AD3-7EDA-4F88-AF03-E36E46BBDF6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S25" authorId="0" shapeId="0" xr:uid="{CC3189F8-13C6-4804-A867-C9D03E5C314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U25" authorId="0" shapeId="0" xr:uid="{22085EE0-39B6-4559-A8E5-B630B8124B5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horas extras realizadas por todos lo conductores. </t>
        </r>
      </text>
    </comment>
    <comment ref="C26" authorId="0" shapeId="0" xr:uid="{557F2D39-D7ED-4767-9AD2-A8183AA0650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D26" authorId="0" shapeId="0" xr:uid="{A82F71F6-BDCC-4560-95CF-81EDA18DB51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E26" authorId="0" shapeId="0" xr:uid="{CB5CE9FA-7975-47B3-A0BE-5E1FA2EF419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F26" authorId="0" shapeId="0" xr:uid="{F5D134CD-36C7-44CC-BEB4-5DD128560D3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I26" authorId="0" shapeId="0" xr:uid="{B27D24B7-B98E-4334-81E7-E560FE7775D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J26" authorId="0" shapeId="0" xr:uid="{3A63734F-3765-471B-AB4A-8618EBBBF5E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N26" authorId="0" shapeId="0" xr:uid="{50B93E65-10E7-455D-BB0B-D6ADA384AF6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O26" authorId="0" shapeId="0" xr:uid="{314F5856-B54A-4EB3-AA43-19C56B026B81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Q26" authorId="0" shapeId="0" xr:uid="{320E0FEB-7474-44E0-B254-E6999AFFC33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S26" authorId="0" shapeId="0" xr:uid="{08432712-08BF-43B5-A64C-588CB69B77C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U26" authorId="0" shapeId="0" xr:uid="{63AC24C6-8F3C-4F8D-99CB-14F72A64E9D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la cantidad de dias trabajados por todos lo conductores. </t>
        </r>
      </text>
    </comment>
    <comment ref="C28" authorId="0" shapeId="0" xr:uid="{E2E4F3C8-59BD-4872-9C78-F08408582FC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D28" authorId="0" shapeId="0" xr:uid="{8CB8C461-D12E-4529-A17B-0D3D62DA7C5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</authors>
  <commentList>
    <comment ref="A9" authorId="0" shapeId="0" xr:uid="{C31CEC46-5D68-4B7A-8F5F-79D2FF326E56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</text>
    </comment>
    <comment ref="F17" authorId="0" shapeId="0" xr:uid="{2B5F54F6-D989-4A67-A88B-D878C81E1AB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289F312B-6E3B-48CF-90CB-887EAC118CF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Esta meta es fija, no cambiar ya que la resolucion 40595 la establece</t>
        </r>
      </text>
    </comment>
    <comment ref="P17" authorId="0" shapeId="0" xr:uid="{A3AD453B-D592-4284-98E1-B3A6F4457E4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La vigencia es un año </t>
        </r>
      </text>
    </comment>
    <comment ref="S17" authorId="0" shapeId="0" xr:uid="{6685BDC0-0BFB-440F-AC53-6A5AF93B330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Digite el año en que se llevara el indicador. </t>
        </r>
      </text>
    </comment>
    <comment ref="B20" authorId="0" shapeId="0" xr:uid="{53B40C35-B5F4-420E-8BC6-CF7BC799B69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Indicador mensual de acuerdo a la Resolucion 40595, no mocificar</t>
        </r>
      </text>
    </comment>
    <comment ref="D20" authorId="0" shapeId="0" xr:uid="{2A4D6EA7-090A-4CF6-8FF1-DEBBDF97599B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Fila formulada no modificar </t>
        </r>
      </text>
    </comment>
    <comment ref="F20" authorId="0" shapeId="0" xr:uid="{DBF7AEE5-71A2-49E2-AD2B-9559456F7C9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L20" authorId="0" shapeId="0" xr:uid="{2966F728-8FB7-4AC8-8B1B-BA8C37AA3EF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P20" authorId="0" shapeId="0" xr:uid="{B6D36628-2465-4C42-8E2F-E1FD2CA0453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No modificar es una directriz de la Resolucion 40595</t>
        </r>
      </text>
    </comment>
    <comment ref="D25" authorId="0" shapeId="0" xr:uid="{E247FE42-6C18-4591-BE32-4F6B2263160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E25" authorId="0" shapeId="0" xr:uid="{A2947A2F-3973-42A0-B16B-27822A867A6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F25" authorId="0" shapeId="0" xr:uid="{9B9302E2-7B00-4DB7-84F3-2C0044C7399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I25" authorId="0" shapeId="0" xr:uid="{32185CD8-D20C-483E-81CF-6E14FEC9A31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J25" authorId="0" shapeId="0" xr:uid="{5BB141CD-993E-4289-A7F5-88F277561D7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M25" authorId="0" shapeId="0" xr:uid="{6411BF43-5173-49A1-81A9-34CEAA23A20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N25" authorId="0" shapeId="0" xr:uid="{92B54F83-494E-47F1-8148-F9BC6007E47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O25" authorId="0" shapeId="0" xr:uid="{754917AF-B07A-4BFD-A021-C9974CE5FFD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Q25" authorId="0" shapeId="0" xr:uid="{007C61E9-598E-43DD-B49C-0909FDAA65F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S25" authorId="0" shapeId="0" xr:uid="{4FB3D9EC-D357-4AD3-9710-1581B1B7FA8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U25" authorId="0" shapeId="0" xr:uid="{910BDFB0-4E38-4710-9AE1-82C98D57D1D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de la entidad utilizados para desplazamientos laborales</t>
        </r>
      </text>
    </comment>
    <comment ref="C26" authorId="0" shapeId="0" xr:uid="{8A81EDA6-8689-419F-836F-741FF2F853F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D26" authorId="0" shapeId="0" xr:uid="{CE70B1A7-6C21-4B2B-9F9C-47F9CC33BA4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E26" authorId="0" shapeId="0" xr:uid="{8E875414-7574-4654-A6F7-AEC8F8AA395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F26" authorId="0" shapeId="0" xr:uid="{A08CC6B0-BB4C-47B3-9A1B-F723040180FB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I26" authorId="0" shapeId="0" xr:uid="{8686E604-038E-4FDB-97A0-5C75CB2181C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J26" authorId="0" shapeId="0" xr:uid="{59B567A9-22B2-4248-83F8-1509333444C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M26" authorId="0" shapeId="0" xr:uid="{FD8AD884-AD67-4BE2-B7E7-7256A48B2FF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O26" authorId="0" shapeId="0" xr:uid="{4E81809B-FC59-417D-BDF3-07591F3C0E5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Q26" authorId="0" shapeId="0" xr:uid="{142A1110-7DEA-4DF2-BCB8-4A1FB6A869D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S26" authorId="0" shapeId="0" xr:uid="{925B9398-F995-456F-8D23-EB7B2C7D56A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U26" authorId="0" shapeId="0" xr:uid="{76C88745-37FA-446F-8FF5-64E23975394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la cantidad de vehiculos utilizados en el mes para los desplazamientos laborales</t>
        </r>
      </text>
    </comment>
    <comment ref="D28" authorId="0" shapeId="0" xr:uid="{432CB51B-1090-46B7-A572-394F05562B9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  <author>Carlos Leonardo Villamarin Vega</author>
  </authors>
  <commentList>
    <comment ref="A9" authorId="0" shapeId="0" xr:uid="{EB960268-57D5-4CBE-8D59-91EE02B6000C}">
      <text>
        <r>
          <rPr>
            <b/>
            <sz val="9"/>
            <color indexed="81"/>
            <rFont val="Tahoma"/>
            <family val="2"/>
          </rPr>
          <t>Click aquí para devolverse a la hoja de instrucciones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4AD39D9B-E7C5-456A-A3C0-3A18FE99437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indicador establecido por la Resolucion 40595</t>
        </r>
      </text>
    </comment>
    <comment ref="N17" authorId="0" shapeId="0" xr:uid="{6768783E-1CD9-4ADE-B273-742CC68DC22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  <comment ref="P17" authorId="0" shapeId="0" xr:uid="{807F53FE-DBD3-4878-AAE6-51325D0C7976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La vigencia es un año </t>
        </r>
      </text>
    </comment>
    <comment ref="S17" authorId="0" shapeId="0" xr:uid="{A513FC1F-F6D1-4CB4-AE9D-ABC92FF09E7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Digite el año en que se llevara el indicador. </t>
        </r>
      </text>
    </comment>
    <comment ref="B20" authorId="0" shapeId="0" xr:uid="{95C635E1-817A-43F9-951D-4C96A59F997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Indicador mensual de acuerdo a la Resolucion 40595, no mocificar</t>
        </r>
      </text>
    </comment>
    <comment ref="D20" authorId="0" shapeId="0" xr:uid="{6D484C7B-A9DC-4544-87F6-139C69493E6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Fila formulada no modificar </t>
        </r>
      </text>
    </comment>
    <comment ref="F20" authorId="0" shapeId="0" xr:uid="{CC09DBC3-7BFF-4831-9CBA-1148179EF7E7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L20" authorId="0" shapeId="0" xr:uid="{1906CE3F-32A4-4FAC-B377-BB91368DF18B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P20" authorId="0" shapeId="0" xr:uid="{97B1CC3C-F328-4381-B788-548874EE57F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No modificar es una directriz de la Resolucion 40595</t>
        </r>
      </text>
    </comment>
    <comment ref="A23" authorId="1" shapeId="0" xr:uid="{AB4BE51C-04B2-46F4-B239-D75E8228924C}">
      <text>
        <r>
          <rPr>
            <sz val="9"/>
            <color indexed="81"/>
            <rFont val="Tahoma"/>
            <family val="2"/>
          </rPr>
          <t>Los datos presentados son a modo de ejemplo, modifiquelos de acuerdo con sus datos, recuerde que este indicador se mensual y su resultado deberia ser en porcentaje</t>
        </r>
      </text>
    </comment>
    <comment ref="C25" authorId="0" shapeId="0" xr:uid="{35ABF041-7015-4FD3-8AAA-287EBCEF9F1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D25" authorId="0" shapeId="0" xr:uid="{44413F30-5814-4D74-BF45-4315A1C3DDE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E25" authorId="0" shapeId="0" xr:uid="{33540CA2-72E1-458B-A4E3-A0565FC3673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F25" authorId="0" shapeId="0" xr:uid="{B64E9FD9-D154-467F-88E0-30466432CC9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I25" authorId="0" shapeId="0" xr:uid="{4239D434-57B4-4304-9ACF-A157389A26E1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J25" authorId="0" shapeId="0" xr:uid="{455457AC-F73D-4312-BD1A-2669381C5FF3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M25" authorId="0" shapeId="0" xr:uid="{55483957-64A6-403B-B417-1E62E89F416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O25" authorId="0" shapeId="0" xr:uid="{4EEA558E-50F6-4D41-97C9-9A39547DAFE9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Q25" authorId="0" shapeId="0" xr:uid="{A270CD13-68A5-4D1F-B6A6-882D8503752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S25" authorId="0" shapeId="0" xr:uid="{D646EDC7-6DD3-42CC-BCF8-F686F2FC9E8D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U25" authorId="0" shapeId="0" xr:uid="{FC00ECCB-DC94-46DC-8AB2-99B0E8F2AB8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Indique el numero de desplazamientos laborales diarios con exceso de velocidad. </t>
        </r>
      </text>
    </comment>
    <comment ref="C26" authorId="0" shapeId="0" xr:uid="{0D77216E-71B5-4F39-A04C-BC49DC4F761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D26" authorId="0" shapeId="0" xr:uid="{64A1AF7F-016B-41B0-84CF-750519DA9CE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E26" authorId="0" shapeId="0" xr:uid="{3A8EA109-C025-4F07-A54D-B0D235DC7895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F26" authorId="0" shapeId="0" xr:uid="{58B22D3D-F618-4D73-BA37-F627A9B5DC78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I26" authorId="0" shapeId="0" xr:uid="{DFCCEDAE-A2AC-4A75-AFD0-4C7ACB8150B2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J26" authorId="0" shapeId="0" xr:uid="{D9CF0BFC-4F4B-433A-8699-FEE61B8DF86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M26" authorId="0" shapeId="0" xr:uid="{7F89BD64-B4DA-44D0-909C-148FF373CBD0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O26" authorId="0" shapeId="0" xr:uid="{97308963-B177-4C35-9142-EFE9723051D4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Q26" authorId="0" shapeId="0" xr:uid="{A5A67A19-6C60-4014-9F4B-71383D0F472C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S26" authorId="0" shapeId="0" xr:uid="{78D675A5-1EC4-427B-8E61-12952EFDA7EA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U26" authorId="0" shapeId="0" xr:uid="{18C53AD3-9E16-4D24-82D9-E05F9CCA040F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Escriba el numero total de desplazamientos laborales en el mes </t>
        </r>
      </text>
    </comment>
    <comment ref="D29" authorId="0" shapeId="0" xr:uid="{76B67562-A438-42BD-A8A6-91026624B40E}">
      <text>
        <r>
          <rPr>
            <b/>
            <sz val="9"/>
            <color indexed="81"/>
            <rFont val="Tahoma"/>
            <charset val="1"/>
          </rPr>
          <t>PC-83770:</t>
        </r>
        <r>
          <rPr>
            <sz val="9"/>
            <color indexed="81"/>
            <rFont val="Tahoma"/>
            <charset val="1"/>
          </rPr>
          <t xml:space="preserve">
Esta meta es fija, no cambiar ya que la resolucion 40595 la establece</t>
        </r>
      </text>
    </comment>
  </commentList>
</comments>
</file>

<file path=xl/sharedStrings.xml><?xml version="1.0" encoding="utf-8"?>
<sst xmlns="http://schemas.openxmlformats.org/spreadsheetml/2006/main" count="1092" uniqueCount="208">
  <si>
    <t>FICHA DE INDICADOR- PESV</t>
  </si>
  <si>
    <t>FICHA TÉCNIDA DE INDICADORES DEL PASO 20 DE LA RESOLUCIÓN 40595 DEL 12 DE JULIO DE 2022</t>
  </si>
  <si>
    <t>INSTRUCTIVO DE LA FICHA DE INDICADORES</t>
  </si>
  <si>
    <t>El presente formato constituye la referencia de la ficha de indicadores de gestión, ya sean de eficiencia, eficacia, economía, calidad o cualquier otra clasificación</t>
  </si>
  <si>
    <t>El formato debe ser diligenciado y firmado por quienes sean los responsables del indicador y sus seguimientos. La ficha contiene las siguientes casillas:</t>
  </si>
  <si>
    <r>
      <rPr>
        <b/>
        <sz val="14"/>
        <color indexed="8"/>
        <rFont val="Arial1"/>
      </rPr>
      <t>Objetivo del Indicador</t>
    </r>
    <r>
      <rPr>
        <sz val="14"/>
        <color indexed="8"/>
        <rFont val="Arial1"/>
      </rPr>
      <t>: Indique la razón por la cual se genera este indicador, cual es su finalidad, por ejemplo hacer seguimiento, realizar verificación de requisitos, este objetivo debe ir alineado con el nombre y la periodicidad</t>
    </r>
  </si>
  <si>
    <r>
      <rPr>
        <b/>
        <sz val="14"/>
        <color indexed="8"/>
        <rFont val="Arial1"/>
      </rPr>
      <t>Línea Base</t>
    </r>
    <r>
      <rPr>
        <sz val="14"/>
        <color indexed="8"/>
        <rFont val="Arial1"/>
      </rPr>
      <t>: Datos e información que describe la situación previa a una intervención para el desarrollo, surge de datos históricos donde se revisa el comportamiento del indicador. De no haber línea base se sugiere establecer la misma meta</t>
    </r>
  </si>
  <si>
    <r>
      <rPr>
        <b/>
        <sz val="14"/>
        <color indexed="8"/>
        <rFont val="Arial1"/>
      </rPr>
      <t>Meta Objetivo</t>
    </r>
    <r>
      <rPr>
        <sz val="14"/>
        <color indexed="8"/>
        <rFont val="Arial1"/>
      </rPr>
      <t>: Relacione la meta numérica (en porcentaje o números), el plazo de cumplimiento de la meta general y la vigencia de cumplimiento de esta meta general</t>
    </r>
  </si>
  <si>
    <r>
      <rPr>
        <b/>
        <sz val="14"/>
        <color indexed="8"/>
        <rFont val="Arial1"/>
      </rPr>
      <t>Unidad de Medida</t>
    </r>
    <r>
      <rPr>
        <sz val="14"/>
        <color indexed="8"/>
        <rFont val="Arial1"/>
      </rPr>
      <t>:  Referente para cuantificar la cantidad o tamaño de una variable, puede ser numérica, en porcentaje, fracción, etc.</t>
    </r>
  </si>
  <si>
    <r>
      <rPr>
        <b/>
        <sz val="14"/>
        <color indexed="8"/>
        <rFont val="Arial1"/>
      </rPr>
      <t>Frecuencia:</t>
    </r>
    <r>
      <rPr>
        <sz val="14"/>
        <color indexed="8"/>
        <rFont val="Arial1"/>
      </rPr>
      <t xml:space="preserve"> Hace referencia a la periodicidad con la cual se medirá el indicador, ya sea mensual, bimestral, trimestral, semestral, entre otras</t>
    </r>
  </si>
  <si>
    <r>
      <rPr>
        <b/>
        <sz val="14"/>
        <color indexed="8"/>
        <rFont val="Arial1"/>
      </rPr>
      <t>Meta Vigencia:</t>
    </r>
    <r>
      <rPr>
        <sz val="14"/>
        <color indexed="8"/>
        <rFont val="Arial1"/>
      </rPr>
      <t xml:space="preserve"> Esta puede ser diferente de la Meta Objetivo mencionada debido a que la meta vigencia hace referencia a la frecuencia de medición, pero la meta objetivo puede estar ligada a un programa de gobierno con una frecuencia mayor</t>
    </r>
  </si>
  <si>
    <r>
      <rPr>
        <b/>
        <sz val="14"/>
        <color indexed="8"/>
        <rFont val="Arial1"/>
      </rPr>
      <t xml:space="preserve">Responsable Medición: </t>
    </r>
    <r>
      <rPr>
        <sz val="14"/>
        <color indexed="8"/>
        <rFont val="Arial1"/>
      </rPr>
      <t>Es la persona que se encarga de conseguir la información y diligenciar la ficha</t>
    </r>
  </si>
  <si>
    <r>
      <rPr>
        <b/>
        <sz val="14"/>
        <color indexed="8"/>
        <rFont val="Arial1"/>
      </rPr>
      <t>Responsable Análisis:</t>
    </r>
    <r>
      <rPr>
        <sz val="14"/>
        <color indexed="8"/>
        <rFont val="Arial1"/>
      </rPr>
      <t xml:space="preserve"> Es la persona encargada de con los datos de la ficha, realizar la interpretación de la información, en la mayoría de casos es la misma persona responsable de la medición</t>
    </r>
  </si>
  <si>
    <r>
      <rPr>
        <b/>
        <sz val="14"/>
        <color indexed="8"/>
        <rFont val="Arial1"/>
      </rPr>
      <t xml:space="preserve">Actores Interesados en el Resultado: </t>
    </r>
    <r>
      <rPr>
        <sz val="14"/>
        <color indexed="8"/>
        <rFont val="Arial1"/>
      </rPr>
      <t>Personas o Instituciones que deseen conocer los resultados del indicador, para fines de control o información netamente</t>
    </r>
  </si>
  <si>
    <r>
      <rPr>
        <b/>
        <sz val="14"/>
        <color indexed="8"/>
        <rFont val="Arial1"/>
      </rPr>
      <t>Fuente de Información</t>
    </r>
    <r>
      <rPr>
        <sz val="14"/>
        <color indexed="8"/>
        <rFont val="Arial1"/>
      </rPr>
      <t>: Aquí se debe mencionar las fuentes de todos los datos que permiten el calculo de la formula para llegar al indicador, informes, reportes de estadísticas, entre otras</t>
    </r>
  </si>
  <si>
    <r>
      <rPr>
        <b/>
        <sz val="14"/>
        <rFont val="Arial"/>
        <family val="2"/>
      </rPr>
      <t>Formula de Calculo:</t>
    </r>
    <r>
      <rPr>
        <sz val="14"/>
        <rFont val="Arial"/>
        <family val="2"/>
      </rPr>
      <t xml:space="preserve"> Expresión matemática (generalmente) mediante la cual se muestra la interacción de las variables utilizadas, puede ser una división, multiplicación, suma o una integración de varias operaciones</t>
    </r>
  </si>
  <si>
    <t>INDICADORES RES 40595 DEL 12 DE JULIO DE 2022</t>
  </si>
  <si>
    <t>2. COSTOS SINIESTROS VIALES POR NIVEL DE PÉRDIDA</t>
  </si>
  <si>
    <t>3. RIESGOS DE SEGURIDAD VIAL IDENTIFICADOS</t>
  </si>
  <si>
    <t>3.1. Riesgos de Seguridad Vial Identificados: RSVI (Relacionados con el paso 6)</t>
  </si>
  <si>
    <t>3.2. Gestión de Riesgos Viales: GRV</t>
  </si>
  <si>
    <t>4. CUMPLIMIENTO METAS PESV</t>
  </si>
  <si>
    <t>5. CUMPLIMIENTO DE ACTIVIDADES PLAN ANUAL PESV</t>
  </si>
  <si>
    <t>6. EXCESO JORNADAS LABORALES CONDUCTORES</t>
  </si>
  <si>
    <t>7. COBERTURA PROGRAMA DE GESTIÓN VELOCIDAD</t>
  </si>
  <si>
    <t>8. EXCESOS LÍMITE DE VELOCIDAD LABORAL</t>
  </si>
  <si>
    <t>9. INSPECCIONES DIARIAS PRE OPERACIONALES</t>
  </si>
  <si>
    <t>10. CUMPLIMIENTO PLAN MANTENIMIENTO PREVENTIVO DE VEHÍCULOS</t>
  </si>
  <si>
    <t>11. CUMPLIMIENTO PLAN DE FORMACIÓN EN SEGURIDAD VIAL</t>
  </si>
  <si>
    <t>12. COBERTURA PLAN DE FORMACIÓN EN SEGURIDAD VIAL</t>
  </si>
  <si>
    <t>13. NO CONFORMIDADES AUDITORÍA CERRADAS</t>
  </si>
  <si>
    <t>FICHA TÉCNICA DE INDICADORES DE GESTIÓN</t>
  </si>
  <si>
    <t>DEFINICIÓN DEL INDICADOR</t>
  </si>
  <si>
    <t>NOMBRE DEL INDICADOR</t>
  </si>
  <si>
    <t>OBJETIVO DEL INDICADOR</t>
  </si>
  <si>
    <t>TIPO DE INDICADOR</t>
  </si>
  <si>
    <t>LINEA BASE</t>
  </si>
  <si>
    <t>META OBJETIVO</t>
  </si>
  <si>
    <t>META</t>
  </si>
  <si>
    <t xml:space="preserve">PLAZO  DE CUMPLIMIENTO </t>
  </si>
  <si>
    <t>VIGENCIA DE CUMPLIMENTO</t>
  </si>
  <si>
    <t>RESULTADO</t>
  </si>
  <si>
    <t>PESV</t>
  </si>
  <si>
    <t>INFORMACIÓN PARA LA MEDICIÓN DEL INDICADOR</t>
  </si>
  <si>
    <t xml:space="preserve"> </t>
  </si>
  <si>
    <t>UNIDAD DE MEDIDA</t>
  </si>
  <si>
    <t>FRECUENCIA</t>
  </si>
  <si>
    <t>META VIGENCIA</t>
  </si>
  <si>
    <t>RESPONSABLE MEDICIÓN</t>
  </si>
  <si>
    <t>RESPONSABLE ANÁLISIS</t>
  </si>
  <si>
    <t>ACTORES INTERESADOS EN EL RESULTADO</t>
  </si>
  <si>
    <t>Tasa</t>
  </si>
  <si>
    <t>Trimestral y Acumulado Año</t>
  </si>
  <si>
    <t>Líder Diseño e Implementación PESV</t>
  </si>
  <si>
    <t>CSV (Si aplica) y Líder del Diseño e Implementación del PESV</t>
  </si>
  <si>
    <t>Toda la organización</t>
  </si>
  <si>
    <t>FUENTE DE INFORMACIÓN</t>
  </si>
  <si>
    <t>DESCRIPCIÓN DEL INDICADOR</t>
  </si>
  <si>
    <t>FÓRMULA DE CÁLCULO</t>
  </si>
  <si>
    <t>Registro de Siniestros Viales del Mes
Kilometros Recorridos en el Mes Obtenidos del GPS u otras herramientas On Board, seguimiento, medición, etc.</t>
  </si>
  <si>
    <r>
      <t xml:space="preserve">Tasa de Siniestros Viales por nivel de Perdida: </t>
    </r>
    <r>
      <rPr>
        <b/>
        <sz val="10"/>
        <color rgb="FF000000"/>
        <rFont val="Garamond"/>
        <family val="1"/>
      </rPr>
      <t>TSV(n)</t>
    </r>
    <r>
      <rPr>
        <sz val="10"/>
        <color indexed="8"/>
        <rFont val="Garamond"/>
        <family val="1"/>
      </rPr>
      <t xml:space="preserve">
Variables a medir en el indicador:
</t>
    </r>
    <r>
      <rPr>
        <b/>
        <sz val="10"/>
        <color rgb="FF000000"/>
        <rFont val="Garamond"/>
        <family val="1"/>
      </rPr>
      <t xml:space="preserve">SV(tn): </t>
    </r>
    <r>
      <rPr>
        <sz val="10"/>
        <color indexed="8"/>
        <rFont val="Garamond"/>
        <family val="1"/>
      </rPr>
      <t xml:space="preserve">número de siniestros viales por trimestre por nivel de perdida: fatalidades, heridos graves con más de 30 días de incapacidad, heridos leves con hasta 30 días de incapacidad, choques simples.
</t>
    </r>
    <r>
      <rPr>
        <b/>
        <sz val="10"/>
        <color rgb="FF000000"/>
        <rFont val="Garamond"/>
        <family val="1"/>
      </rPr>
      <t>K:</t>
    </r>
    <r>
      <rPr>
        <sz val="10"/>
        <color indexed="8"/>
        <rFont val="Garamond"/>
        <family val="1"/>
      </rPr>
      <t xml:space="preserve"> constante equivalente a 1’000.000 de kilómetros.
</t>
    </r>
    <r>
      <rPr>
        <b/>
        <sz val="10"/>
        <color rgb="FF000000"/>
        <rFont val="Garamond"/>
        <family val="1"/>
      </rPr>
      <t>Km(t):</t>
    </r>
    <r>
      <rPr>
        <sz val="10"/>
        <color indexed="8"/>
        <rFont val="Garamond"/>
        <family val="1"/>
      </rPr>
      <t xml:space="preserve"> Número de kilómetros recorridos por trimestre por toda la flota de vehículos de la empresa.</t>
    </r>
  </si>
  <si>
    <t>TSV(n) = (SV(tn) x K) / (km(t))</t>
  </si>
  <si>
    <t>COMPORTAMIENTO INDICADOR</t>
  </si>
  <si>
    <t>Meses</t>
  </si>
  <si>
    <t>ENE</t>
  </si>
  <si>
    <t>FEB</t>
  </si>
  <si>
    <t>MAR</t>
  </si>
  <si>
    <t>ABR</t>
  </si>
  <si>
    <t>MAY</t>
  </si>
  <si>
    <t>JUN</t>
  </si>
  <si>
    <t>JUL</t>
  </si>
  <si>
    <t>AGOT</t>
  </si>
  <si>
    <t>OCT</t>
  </si>
  <si>
    <t>NOV</t>
  </si>
  <si>
    <t>DIC</t>
  </si>
  <si>
    <t xml:space="preserve">SV(tn): Numero de siniestros Viales por nivel de perdida </t>
  </si>
  <si>
    <t>K: constante equivalente a 1’000.000 de kilómetros.</t>
  </si>
  <si>
    <t>Km(t): Número de kilómetros recorridos por trimestre por toda la flota de vehículos de la empresa.</t>
  </si>
  <si>
    <t>MEDICIÓN</t>
  </si>
  <si>
    <t>Datos</t>
  </si>
  <si>
    <t>Meta Vigencia</t>
  </si>
  <si>
    <t>Meta Objetivo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</si>
  <si>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</si>
  <si>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</si>
  <si>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</si>
  <si>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</si>
  <si>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</si>
  <si>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</si>
  <si>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</si>
  <si>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</si>
  <si>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</si>
  <si>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</si>
  <si>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</si>
  <si>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</si>
  <si>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Acumulado Año</t>
  </si>
  <si>
    <t>Comparar con los resultados del año</t>
  </si>
  <si>
    <t>Análisis/Interpretación de Resultados del Indicador</t>
  </si>
  <si>
    <t>Observaciones</t>
  </si>
  <si>
    <t xml:space="preserve">Requiere Acción Correctiva, Preventiva o de Mejora:                                                      </t>
  </si>
  <si>
    <t>NO:</t>
  </si>
  <si>
    <t>X</t>
  </si>
  <si>
    <t>SI</t>
  </si>
  <si>
    <t>Notas:</t>
  </si>
  <si>
    <t>MEDIR LOS COSTOS DE LOS SINIESTROS VIALES POR NIVEL DE PÉRDIDA</t>
  </si>
  <si>
    <t>Pesos Colombianos $ (COP)</t>
  </si>
  <si>
    <t>Calculo de costos directos por nivel de perida (Crítico, Grave, Medio, Leve)
Calculo de costos indicrectos por nivel de perida (Crítico, Grave, Medio, Leve)</t>
  </si>
  <si>
    <r>
      <rPr>
        <b/>
        <sz val="10"/>
        <color rgb="FF000000"/>
        <rFont val="Garamond"/>
        <family val="1"/>
      </rPr>
      <t xml:space="preserve">Costos de siniestros viales por nivel de perdida: </t>
    </r>
    <r>
      <rPr>
        <sz val="10"/>
        <color indexed="8"/>
        <rFont val="Garamond"/>
        <family val="1"/>
      </rPr>
      <t xml:space="preserve">$SV(n)
</t>
    </r>
    <r>
      <rPr>
        <b/>
        <sz val="10"/>
        <color rgb="FF000000"/>
        <rFont val="Garamond"/>
        <family val="1"/>
      </rPr>
      <t>Variables a medir en el indicador:</t>
    </r>
    <r>
      <rPr>
        <sz val="10"/>
        <color indexed="8"/>
        <rFont val="Garamond"/>
        <family val="1"/>
      </rPr>
      <t xml:space="preserve">
</t>
    </r>
    <r>
      <rPr>
        <b/>
        <sz val="10"/>
        <color rgb="FF000000"/>
        <rFont val="Garamond"/>
        <family val="1"/>
      </rPr>
      <t xml:space="preserve">CDSV(tn): </t>
    </r>
    <r>
      <rPr>
        <sz val="10"/>
        <color indexed="8"/>
        <rFont val="Garamond"/>
        <family val="1"/>
      </rPr>
      <t xml:space="preserve">Costos directos de siniestros viales por trimestre por nivel de perdida.
</t>
    </r>
    <r>
      <rPr>
        <b/>
        <sz val="10"/>
        <color rgb="FF000000"/>
        <rFont val="Garamond"/>
        <family val="1"/>
      </rPr>
      <t>CISV(tn):</t>
    </r>
    <r>
      <rPr>
        <sz val="10"/>
        <color indexed="8"/>
        <rFont val="Garamond"/>
        <family val="1"/>
      </rPr>
      <t xml:space="preserve"> Costos indirectos de siniestros viales por trimestre por nivel de perdida.</t>
    </r>
  </si>
  <si>
    <t>$SV(n) = CSSV(tn) + CISV(tn)</t>
  </si>
  <si>
    <t>AGO</t>
  </si>
  <si>
    <t>SEP</t>
  </si>
  <si>
    <t>CDSV(tn): Costos directos de siniestros viales por trimestre por nivel de perdida.</t>
  </si>
  <si>
    <t>CISV(tn): Costos indirectos de siniestros viales por trimestre por nivel de perdida.</t>
  </si>
  <si>
    <t>VERIFICAR LA CANTIDAD DE RIESGOS IDENTIFICADOS AL INICIO DEL AÑO VS EL FINAL DEL AÑO</t>
  </si>
  <si>
    <t>PROCESO</t>
  </si>
  <si>
    <t>Cantidad</t>
  </si>
  <si>
    <t>Anual</t>
  </si>
  <si>
    <t>Procedimiento de Identificación de Peligros, Evaluación y Valoración de Riesgos (IPEVR)
Reportes de Actos y Condiciones Inseguras
Auditorías de primera, segunda y tercera parte
Informes ARL y otras partes interesadas
Matriz o Herramienta para IPEVR</t>
  </si>
  <si>
    <r>
      <rPr>
        <b/>
        <sz val="10"/>
        <color rgb="FF000000"/>
        <rFont val="Garamond"/>
        <family val="1"/>
      </rPr>
      <t xml:space="preserve">3.1 Riesgos de Seguridad Vial Identificados: RSVI (Relacionados con el paso 6)
Variables a medir en el indicador:
RI(ia): </t>
    </r>
    <r>
      <rPr>
        <sz val="10"/>
        <color rgb="FF000000"/>
        <rFont val="Garamond"/>
        <family val="1"/>
      </rPr>
      <t>Cantidad de riesgos identificados al inicio del año (total en matriz).</t>
    </r>
    <r>
      <rPr>
        <b/>
        <sz val="10"/>
        <color rgb="FF000000"/>
        <rFont val="Garamond"/>
        <family val="1"/>
      </rPr>
      <t xml:space="preserve">
RI(fa): </t>
    </r>
    <r>
      <rPr>
        <sz val="10"/>
        <color rgb="FF000000"/>
        <rFont val="Garamond"/>
        <family val="1"/>
      </rPr>
      <t>Cantidad de riesgos identificados al final del año (total en matriz).</t>
    </r>
  </si>
  <si>
    <t>RSVI = RI(ia) - RI(fa)</t>
  </si>
  <si>
    <r>
      <t xml:space="preserve">RI(ia): </t>
    </r>
    <r>
      <rPr>
        <sz val="10"/>
        <color rgb="FF000000"/>
        <rFont val="Garamond"/>
        <family val="1"/>
      </rPr>
      <t>Cantidad de riesgos identificados al inicio del año (total en matriz).</t>
    </r>
  </si>
  <si>
    <r>
      <t xml:space="preserve">RI(fa): </t>
    </r>
    <r>
      <rPr>
        <sz val="10"/>
        <color rgb="FF000000"/>
        <rFont val="Garamond"/>
        <family val="1"/>
      </rPr>
      <t>Cantidad de riesgos identificados al final del año (total en matriz).</t>
    </r>
  </si>
  <si>
    <t>Validador</t>
  </si>
  <si>
    <t>TOTAL AÑO</t>
  </si>
  <si>
    <t>Defimitivo Año, debe estar en 100%</t>
  </si>
  <si>
    <t>IDENTIFICAR LOS RIESGOS VIALES CON CALIFICACIÓN ALTA A INICIO DE AÑO VS LOS RIESGOS CON CALIFICACIÓN ALTA A FINAL DE AÑO</t>
  </si>
  <si>
    <r>
      <t xml:space="preserve">3.2. Gestión de Riesgos Viales: GRV
Variables a medir en el indicador:
RVA(ia): </t>
    </r>
    <r>
      <rPr>
        <sz val="10"/>
        <color rgb="FF000000"/>
        <rFont val="Garamond"/>
        <family val="1"/>
      </rPr>
      <t>Cantidad de riesgos con valoración alta al inicio del año.</t>
    </r>
    <r>
      <rPr>
        <b/>
        <sz val="10"/>
        <color rgb="FF000000"/>
        <rFont val="Garamond"/>
        <family val="1"/>
      </rPr>
      <t xml:space="preserve">
RVA(fa): </t>
    </r>
    <r>
      <rPr>
        <sz val="10"/>
        <color rgb="FF000000"/>
        <rFont val="Garamond"/>
        <family val="1"/>
      </rPr>
      <t>Cantidad de riesgos con valoración alta al final del año.</t>
    </r>
  </si>
  <si>
    <t>GRV = RVA(ia) - RVA(fa)</t>
  </si>
  <si>
    <r>
      <t xml:space="preserve">RVA(ia): </t>
    </r>
    <r>
      <rPr>
        <sz val="10"/>
        <color rgb="FF000000"/>
        <rFont val="Garamond"/>
        <family val="1"/>
      </rPr>
      <t>Cantidad de riesgos con valoración alta al inicio del año.</t>
    </r>
  </si>
  <si>
    <r>
      <t xml:space="preserve">RI(fa): </t>
    </r>
    <r>
      <rPr>
        <sz val="10"/>
        <color rgb="FF000000"/>
        <rFont val="Garamond"/>
        <family val="1"/>
      </rPr>
      <t>Cantidad de riesgos RVA(fa): Cantidad de riesgos con valoración alta al final del año.</t>
    </r>
  </si>
  <si>
    <t>MEDIR EL NIVEL DE CUMPLIMIENTO DE LAS METAS PROPUESTAS EN EL PESV</t>
  </si>
  <si>
    <t>Porcentaje</t>
  </si>
  <si>
    <t>Indicadores propuestos del Paso 20
Auditorías de primera, segunda y tercera parte
Diagnóstico (Paso 5)
Revisión de la Dirección</t>
  </si>
  <si>
    <r>
      <rPr>
        <b/>
        <sz val="10"/>
        <color rgb="FF000000"/>
        <rFont val="Garamond"/>
        <family val="1"/>
      </rPr>
      <t xml:space="preserve">Cumplimiento Metas PESV: CM PESV
Variables a medir en el indicador:
MA(t): </t>
    </r>
    <r>
      <rPr>
        <sz val="10"/>
        <color rgb="FF000000"/>
        <rFont val="Garamond"/>
        <family val="1"/>
      </rPr>
      <t>Número de metas alcanzadas o logradas en el PESV por trimestre.</t>
    </r>
    <r>
      <rPr>
        <b/>
        <sz val="10"/>
        <color rgb="FF000000"/>
        <rFont val="Garamond"/>
        <family val="1"/>
      </rPr>
      <t xml:space="preserve">
TM(t): </t>
    </r>
    <r>
      <rPr>
        <sz val="10"/>
        <color rgb="FF000000"/>
        <rFont val="Garamond"/>
        <family val="1"/>
      </rPr>
      <t>Número total de metas definidas por trimestre.</t>
    </r>
  </si>
  <si>
    <t>CM PESV =  ((MA(t)) / (TM(t))) X 100</t>
  </si>
  <si>
    <r>
      <t xml:space="preserve">MA(t): </t>
    </r>
    <r>
      <rPr>
        <sz val="10"/>
        <color rgb="FF000000"/>
        <rFont val="Garamond"/>
        <family val="1"/>
      </rPr>
      <t>Número de metas alcanzadas o logradas en el PESV por trimestre.</t>
    </r>
  </si>
  <si>
    <r>
      <t xml:space="preserve">TM(t): </t>
    </r>
    <r>
      <rPr>
        <sz val="10"/>
        <color rgb="FF000000"/>
        <rFont val="Garamond"/>
        <family val="1"/>
      </rPr>
      <t>Número total de metas definidas por trimestre.</t>
    </r>
  </si>
  <si>
    <t>MEDIR EL NIVEL DE CUMPLIMIENTO DE LAS ACTIVIDADES DEL PLAN ANUAL DEL PESV</t>
  </si>
  <si>
    <t>Plan Anual de Trabajo (SG-SST y PESV)
Plan de Formación (SG-SST y PESV)
Auditoría</t>
  </si>
  <si>
    <r>
      <rPr>
        <b/>
        <sz val="10"/>
        <color rgb="FF000000"/>
        <rFont val="Garamond"/>
        <family val="1"/>
      </rPr>
      <t xml:space="preserve">Cumplimiento de actividades plan anual PESV CPlan PESV
Variables a medir en el indicador:
AEPlan(t): </t>
    </r>
    <r>
      <rPr>
        <sz val="10"/>
        <color rgb="FF000000"/>
        <rFont val="Garamond"/>
        <family val="1"/>
      </rPr>
      <t>Número de actividades ejecutadas del plan anual de trabajo por trimestre PESV.</t>
    </r>
    <r>
      <rPr>
        <b/>
        <sz val="10"/>
        <color rgb="FF000000"/>
        <rFont val="Garamond"/>
        <family val="1"/>
      </rPr>
      <t xml:space="preserve">
APPlan(t): </t>
    </r>
    <r>
      <rPr>
        <sz val="10"/>
        <color rgb="FF000000"/>
        <rFont val="Garamond"/>
        <family val="1"/>
      </rPr>
      <t>Numero de actividades planeadas del plan anual de trabajo PESV por trimestre.</t>
    </r>
  </si>
  <si>
    <t>CPlan PESV =  (AEPlan(t)) / (APplan(t))  X 100</t>
  </si>
  <si>
    <r>
      <t xml:space="preserve">AEPlan(t): </t>
    </r>
    <r>
      <rPr>
        <sz val="10"/>
        <color rgb="FF000000"/>
        <rFont val="Garamond"/>
        <family val="1"/>
      </rPr>
      <t>Número de actividades ejecutadas del plan anual de trabajo por trimestre PESV.</t>
    </r>
  </si>
  <si>
    <r>
      <t xml:space="preserve">APPlan(t): </t>
    </r>
    <r>
      <rPr>
        <sz val="10"/>
        <color rgb="FF000000"/>
        <rFont val="Garamond"/>
        <family val="1"/>
      </rPr>
      <t>Numero de actividades planeadas del plan anual de trabajo PESV por trimestre.</t>
    </r>
  </si>
  <si>
    <t>En el segundo trimestre se obtuvo un cimplimiento del 48% esto dado que algunas activades tales como (actualizacion de la politica) esto d</t>
  </si>
  <si>
    <t>IDENTIFICAR EL EXCESO DE JORNADAS LABORALES DE LOS CONDUCTORES</t>
  </si>
  <si>
    <t>Mensual y Acumulado Año</t>
  </si>
  <si>
    <t>Programa de Prevención de la Fatiga,</t>
  </si>
  <si>
    <r>
      <t xml:space="preserve">% Exceso Jornadas Laborales 
Conductores: %EJLC
Variables a medir en el indicador:
#EJD: </t>
    </r>
    <r>
      <rPr>
        <sz val="10"/>
        <color rgb="FF000000"/>
        <rFont val="Garamond"/>
        <family val="1"/>
      </rPr>
      <t>Numero de excesos en la jornada diaria de trabajo de los conductores (eventos en los que los conductores han superado el tiempo máximo permitido en la legislación) por mes.</t>
    </r>
    <r>
      <rPr>
        <b/>
        <sz val="10"/>
        <color rgb="FF000000"/>
        <rFont val="Garamond"/>
        <family val="1"/>
      </rPr>
      <t xml:space="preserve">
#SDT:  </t>
    </r>
    <r>
      <rPr>
        <sz val="10"/>
        <color rgb="FF000000"/>
        <rFont val="Garamond"/>
        <family val="1"/>
      </rPr>
      <t>Sumatoria total de días trabajados por todos los conductores que realzan desplazamientos laborales por mes.</t>
    </r>
  </si>
  <si>
    <t>%EJL =  (#EJD) / (#SDT) X 100</t>
  </si>
  <si>
    <r>
      <t xml:space="preserve">#EJD: </t>
    </r>
    <r>
      <rPr>
        <sz val="10"/>
        <color rgb="FF000000"/>
        <rFont val="Garamond"/>
        <family val="1"/>
      </rPr>
      <t>Numero de excesos en la jornada diaria de trabajo de los conductores (eventos en los que los conductores han superado el tiempo máximo permitido en la legislación) por mes.</t>
    </r>
  </si>
  <si>
    <r>
      <t xml:space="preserve">#SDT:  </t>
    </r>
    <r>
      <rPr>
        <sz val="10"/>
        <color rgb="FF000000"/>
        <rFont val="Garamond"/>
        <family val="1"/>
      </rPr>
      <t>Sumatoria total de días trabajados por todos los conductores que realzan desplazamientos laborales por mes.</t>
    </r>
  </si>
  <si>
    <t xml:space="preserve">  </t>
  </si>
  <si>
    <t>IDENTIFICAR LA COBERTURA DEL PROGRAMA DE GESTIÓN DE LA VELOCIDAD</t>
  </si>
  <si>
    <t>PROCESO/COBERTURA</t>
  </si>
  <si>
    <t>Programa de Gestión de la Velocidad Segura,
GPS</t>
  </si>
  <si>
    <r>
      <t xml:space="preserve">Cobertura Programa Gestión Velocidad Empresarial GVE (Paso 8).
Variables a medir en el indicador:
#VIP: </t>
    </r>
    <r>
      <rPr>
        <sz val="10"/>
        <color rgb="FF000000"/>
        <rFont val="Garamond"/>
        <family val="1"/>
      </rPr>
      <t xml:space="preserve">Vehículos incluidos en el programa de gestión de la velocidad (propios y de terceros utilizados permanentemente para desplazamientos laborales) por mes </t>
    </r>
    <r>
      <rPr>
        <b/>
        <sz val="10"/>
        <color rgb="FF000000"/>
        <rFont val="Garamond"/>
        <family val="1"/>
      </rPr>
      <t xml:space="preserve">
#VDL: </t>
    </r>
    <r>
      <rPr>
        <sz val="10"/>
        <color rgb="FF000000"/>
        <rFont val="Garamond"/>
        <family val="1"/>
      </rPr>
      <t>Numero de vehículos utilizados para desplazamientos laborales por mes</t>
    </r>
  </si>
  <si>
    <t>GVE = (#VIP) / (#VDL) X 100</t>
  </si>
  <si>
    <r>
      <t xml:space="preserve">#VIP: </t>
    </r>
    <r>
      <rPr>
        <sz val="10"/>
        <color rgb="FF000000"/>
        <rFont val="Garamond"/>
        <family val="1"/>
      </rPr>
      <t xml:space="preserve">Vehículos incluidos en el programa de gestión de la velocidad (propios y de terceros utilizados permanentemente para desplazamientos laborales) por mes </t>
    </r>
  </si>
  <si>
    <r>
      <t xml:space="preserve">#VDL: </t>
    </r>
    <r>
      <rPr>
        <sz val="10"/>
        <color rgb="FF000000"/>
        <rFont val="Garamond"/>
        <family val="1"/>
      </rPr>
      <t>Numero de vehículos utilizados para desplazamientos laborales por mes</t>
    </r>
  </si>
  <si>
    <t>IDENTIFICAR EL NÚMERO DE EXCESOS DE VELOCIDAD LABORAL</t>
  </si>
  <si>
    <r>
      <t xml:space="preserve">Excesos de Límite de Velocidad Laboral: ELVL
Variables a medir en el indicador:
#DLEV: </t>
    </r>
    <r>
      <rPr>
        <sz val="10"/>
        <color rgb="FF000000"/>
        <rFont val="Garamond"/>
        <family val="1"/>
      </rPr>
      <t>Número diario de desplazamientos laborales con exceso de velocidad (casos en los que se superó el límite definido por la empresa) por mes.</t>
    </r>
    <r>
      <rPr>
        <b/>
        <sz val="10"/>
        <color rgb="FF000000"/>
        <rFont val="Garamond"/>
        <family val="1"/>
      </rPr>
      <t xml:space="preserve">
#TDL: </t>
    </r>
    <r>
      <rPr>
        <sz val="10"/>
        <color rgb="FF000000"/>
        <rFont val="Garamond"/>
        <family val="1"/>
      </rPr>
      <t>Número total de desplazamientos por mes.</t>
    </r>
  </si>
  <si>
    <t>ELVL = (#DLEV) / (#TDL)  X 100</t>
  </si>
  <si>
    <r>
      <t xml:space="preserve">#DLEV: </t>
    </r>
    <r>
      <rPr>
        <sz val="10"/>
        <color rgb="FF000000"/>
        <rFont val="Garamond"/>
        <family val="1"/>
      </rPr>
      <t>Número diario de desplazamientos laborales con exceso de velocidad (casos en los que se superó el límite definido por la empresa) por mes.</t>
    </r>
  </si>
  <si>
    <r>
      <t xml:space="preserve">#TDL: </t>
    </r>
    <r>
      <rPr>
        <sz val="10"/>
        <color rgb="FF000000"/>
        <rFont val="Garamond"/>
        <family val="1"/>
      </rPr>
      <t>Número total de desplazamientos por mes.</t>
    </r>
  </si>
  <si>
    <t>IDENTIFICAR LA CANTIDAD DE INSPECCIONES PREOPERACIONALES QUE SE REALIZAN DIARIAMENTE</t>
  </si>
  <si>
    <t>Procedimiento o Protocolo de Inspecciones
Registros de Inspecciones
Plan de Mantenimiento
Hoja de Vida de Vehículos</t>
  </si>
  <si>
    <r>
      <t xml:space="preserve">Inspecciones diarias preoperacionales: IDP
Variables a medir en el indicador:
#VID: </t>
    </r>
    <r>
      <rPr>
        <sz val="10"/>
        <color rgb="FF000000"/>
        <rFont val="Garamond"/>
        <family val="1"/>
      </rPr>
      <t>Número de vehículos inspeccionados diariamente.</t>
    </r>
    <r>
      <rPr>
        <b/>
        <sz val="10"/>
        <color rgb="FF000000"/>
        <rFont val="Garamond"/>
        <family val="1"/>
      </rPr>
      <t xml:space="preserve">
#TV: </t>
    </r>
    <r>
      <rPr>
        <sz val="10"/>
        <color rgb="FF000000"/>
        <rFont val="Garamond"/>
        <family val="1"/>
      </rPr>
      <t>Número total de vehículos que trabajan diariamente</t>
    </r>
  </si>
  <si>
    <t>IDP = (#VID) / (#TV)  X 100</t>
  </si>
  <si>
    <r>
      <t xml:space="preserve">#VID: </t>
    </r>
    <r>
      <rPr>
        <sz val="10"/>
        <color rgb="FF000000"/>
        <rFont val="Garamond"/>
        <family val="1"/>
      </rPr>
      <t>Número de vehículos inspeccionados diariamente.</t>
    </r>
  </si>
  <si>
    <r>
      <t xml:space="preserve">#TV: </t>
    </r>
    <r>
      <rPr>
        <sz val="10"/>
        <color rgb="FF000000"/>
        <rFont val="Garamond"/>
        <family val="1"/>
      </rPr>
      <t>Número total de vehículos que trabajan diariamente</t>
    </r>
  </si>
  <si>
    <t>IDENTIFICAR EL CUMPLIMIENTO DEL MANTENIMIENTO PREVENTIVO DE LOS VEHÍCULOS</t>
  </si>
  <si>
    <r>
      <t xml:space="preserve">Variables a medir en el indicador:
MEVh(t): </t>
    </r>
    <r>
      <rPr>
        <sz val="10"/>
        <color rgb="FF000000"/>
        <rFont val="Garamond"/>
        <family val="1"/>
      </rPr>
      <t>Numero de actividades de mantenimiento preventivo ejecutadas por trimestre.</t>
    </r>
    <r>
      <rPr>
        <b/>
        <sz val="10"/>
        <color rgb="FF000000"/>
        <rFont val="Garamond"/>
        <family val="1"/>
      </rPr>
      <t xml:space="preserve">
MPVh(t):  </t>
    </r>
    <r>
      <rPr>
        <sz val="10"/>
        <color rgb="FF000000"/>
        <rFont val="Garamond"/>
        <family val="1"/>
      </rPr>
      <t>Número total de actividades de mantenimiento preventivo programadas por trimestre.</t>
    </r>
  </si>
  <si>
    <t>IDP = (MEVh(t)) / (MPVh(t)) X 100</t>
  </si>
  <si>
    <r>
      <t xml:space="preserve">MEVh(t): </t>
    </r>
    <r>
      <rPr>
        <sz val="10"/>
        <color rgb="FF000000"/>
        <rFont val="Garamond"/>
        <family val="1"/>
      </rPr>
      <t>Numero de actividades de mantenimiento preventivo ejecutadas por trimestre.</t>
    </r>
  </si>
  <si>
    <r>
      <t xml:space="preserve">MPVh(t):  </t>
    </r>
    <r>
      <rPr>
        <sz val="10"/>
        <color rgb="FF000000"/>
        <rFont val="Garamond"/>
        <family val="1"/>
      </rPr>
      <t>Número total de actividades de mantenimiento preventivo programadas por trimestre.</t>
    </r>
  </si>
  <si>
    <t>IDENTIFICAR EL CUMPLIMIENTO DEL PLAN DE FORMACIÓN EN SEGURIDAD VIAL</t>
  </si>
  <si>
    <t>Plan de Formación
Registros de asistencia a plan de formación
Auditorías de primera, segunda y tercera parte</t>
  </si>
  <si>
    <r>
      <t xml:space="preserve">Variables a medir en el indicador:
CESV(t): </t>
    </r>
    <r>
      <rPr>
        <sz val="10"/>
        <color rgb="FF000000"/>
        <rFont val="Garamond"/>
        <family val="1"/>
      </rPr>
      <t>Numero de capacitaciones en seguridad vial ejecutadas por trimestre.</t>
    </r>
    <r>
      <rPr>
        <b/>
        <sz val="10"/>
        <color rgb="FF000000"/>
        <rFont val="Garamond"/>
        <family val="1"/>
      </rPr>
      <t xml:space="preserve">
CPSV(t): </t>
    </r>
    <r>
      <rPr>
        <sz val="10"/>
        <color rgb="FF000000"/>
        <rFont val="Garamond"/>
        <family val="1"/>
      </rPr>
      <t xml:space="preserve">Número total de capacitaciones en seguridad vial programadas por trimestre. </t>
    </r>
  </si>
  <si>
    <t>CPFSV=  (CESVt))/(CPSV(t))  x 100</t>
  </si>
  <si>
    <r>
      <t xml:space="preserve">CESV(t): </t>
    </r>
    <r>
      <rPr>
        <sz val="10"/>
        <color rgb="FF000000"/>
        <rFont val="Garamond"/>
        <family val="1"/>
      </rPr>
      <t>Numero de capacitaciones en seguridad vial ejecutadas por trimestre.</t>
    </r>
  </si>
  <si>
    <r>
      <t xml:space="preserve">CPSV(t): </t>
    </r>
    <r>
      <rPr>
        <sz val="10"/>
        <color rgb="FF000000"/>
        <rFont val="Garamond"/>
        <family val="1"/>
      </rPr>
      <t xml:space="preserve">Número total de capacitaciones en seguridad vial programadas por trimestre. </t>
    </r>
  </si>
  <si>
    <t>IDENTIFICAR LA COBERTURA DEL PLAN DE FORMACIÓN EN SEGURIDAD VIAL</t>
  </si>
  <si>
    <t>RESULTADO/COBERTURA</t>
  </si>
  <si>
    <t>Trimestral Acumulado y Acumulado Año</t>
  </si>
  <si>
    <r>
      <t xml:space="preserve">Cobertura plan de formación seguridad vial: CPF PESV
Variables a medir en el indicador:
CFSV(t): </t>
    </r>
    <r>
      <rPr>
        <sz val="10"/>
        <color rgb="FF000000"/>
        <rFont val="Garamond"/>
        <family val="1"/>
      </rPr>
      <t>Número de colaboradores capacitados en seguridad vial.</t>
    </r>
    <r>
      <rPr>
        <b/>
        <sz val="10"/>
        <color rgb="FF000000"/>
        <rFont val="Garamond"/>
        <family val="1"/>
      </rPr>
      <t xml:space="preserve">
CT(t): </t>
    </r>
    <r>
      <rPr>
        <sz val="10"/>
        <color rgb="FF000000"/>
        <rFont val="Garamond"/>
        <family val="1"/>
      </rPr>
      <t xml:space="preserve">Número total de colaboradores de la empresa. </t>
    </r>
  </si>
  <si>
    <t>CPFSV = (CFSV)) / (CT(t)) X 100</t>
  </si>
  <si>
    <r>
      <t xml:space="preserve">CFSV(t): </t>
    </r>
    <r>
      <rPr>
        <sz val="10"/>
        <color rgb="FF000000"/>
        <rFont val="Garamond"/>
        <family val="1"/>
      </rPr>
      <t>Número de colaboradores capacitados en seguridad vial.</t>
    </r>
  </si>
  <si>
    <r>
      <t xml:space="preserve">CT(t): </t>
    </r>
    <r>
      <rPr>
        <sz val="10"/>
        <color rgb="FF000000"/>
        <rFont val="Garamond"/>
        <family val="1"/>
      </rPr>
      <t xml:space="preserve">Número total de colaboradores de la empresa. </t>
    </r>
  </si>
  <si>
    <t>IDENTIFICAR EL ESTADO DE LA GESTIÓN DE LAS NO CONFORMIDADES DE LAS AUDITORÍAS</t>
  </si>
  <si>
    <t>RESULTADO Y PROCESO</t>
  </si>
  <si>
    <t>Auditorías de primera, segunda y tercera parte
Diagnostico (Paso 5)</t>
  </si>
  <si>
    <r>
      <t xml:space="preserve">No conformidades auditorias cerradas NCAC
Variables a medir en el indicador:
#NCI: </t>
    </r>
    <r>
      <rPr>
        <sz val="10"/>
        <color rgb="FF000000"/>
        <rFont val="Garamond"/>
        <family val="1"/>
      </rPr>
      <t xml:space="preserve">Número de no conformidades identificadas y analizadas. </t>
    </r>
    <r>
      <rPr>
        <b/>
        <sz val="10"/>
        <color rgb="FF000000"/>
        <rFont val="Garamond"/>
        <family val="1"/>
      </rPr>
      <t xml:space="preserve">
#NCG: </t>
    </r>
    <r>
      <rPr>
        <sz val="10"/>
        <color rgb="FF000000"/>
        <rFont val="Garamond"/>
        <family val="1"/>
      </rPr>
      <t>Número de no conformidades gestionadas y cerradas.</t>
    </r>
  </si>
  <si>
    <t>NCAC = (#NCG) / (#NCI) X 100</t>
  </si>
  <si>
    <t>SEPT</t>
  </si>
  <si>
    <r>
      <t xml:space="preserve">#NCI: </t>
    </r>
    <r>
      <rPr>
        <sz val="10"/>
        <color rgb="FF000000"/>
        <rFont val="Garamond"/>
        <family val="1"/>
      </rPr>
      <t xml:space="preserve">Número de no conformidades identificadas y analizadas. </t>
    </r>
  </si>
  <si>
    <r>
      <t xml:space="preserve">#NCG: </t>
    </r>
    <r>
      <rPr>
        <sz val="10"/>
        <color rgb="FF000000"/>
        <rFont val="Garamond"/>
        <family val="1"/>
      </rPr>
      <t>Número de no conformidades gestionadas y cerradas.</t>
    </r>
  </si>
  <si>
    <t>1. TASA DE SINIESTROS VIALES POR NIVEL DE PÉRDIDA</t>
  </si>
  <si>
    <t>MEDIR LA FRECUENCIA DE LOS SINIESTROS VIALES POR NIVEL DE PÉRDIDA</t>
  </si>
  <si>
    <t>FICHA DE INDICADOR PESV</t>
  </si>
  <si>
    <r>
      <rPr>
        <b/>
        <sz val="14"/>
        <color indexed="8"/>
        <rFont val="Arial1"/>
      </rPr>
      <t xml:space="preserve">Tipo de Indicador: </t>
    </r>
    <r>
      <rPr>
        <sz val="14"/>
        <color indexed="8"/>
        <rFont val="Arial1"/>
      </rPr>
      <t>Corresponde a la tipología en la cual se clasifique el indicador (Proceso o Resultado)</t>
    </r>
  </si>
  <si>
    <r>
      <rPr>
        <b/>
        <sz val="14"/>
        <color indexed="8"/>
        <rFont val="Arial1"/>
      </rPr>
      <t xml:space="preserve">Nombre del Indicador: </t>
    </r>
    <r>
      <rPr>
        <sz val="14"/>
        <rFont val="Arial1"/>
      </rPr>
      <t xml:space="preserve">Relacione el nombre del indicador teniendo en cuenta lo expuesto en la Guía que se encuentra desde la fila 34 a la 48 </t>
    </r>
  </si>
  <si>
    <r>
      <rPr>
        <b/>
        <sz val="14"/>
        <rFont val="Arial1"/>
      </rPr>
      <t>Descripción del indicador:</t>
    </r>
    <r>
      <rPr>
        <sz val="14"/>
        <rFont val="Arial1"/>
      </rPr>
      <t xml:space="preserve">  Ingresar la informarcion de las variables y constantes que componen el indicador </t>
    </r>
  </si>
  <si>
    <r>
      <rPr>
        <b/>
        <sz val="14"/>
        <rFont val="Arial1"/>
      </rPr>
      <t>Comportamiento del indicador:</t>
    </r>
    <r>
      <rPr>
        <sz val="14"/>
        <rFont val="Arial1"/>
      </rPr>
      <t xml:space="preserve"> Ingresa la informacion relacionada con la tendencia del indicador (Creciente, decreciente o constante) </t>
    </r>
  </si>
  <si>
    <r>
      <rPr>
        <b/>
        <sz val="14"/>
        <rFont val="Arial1"/>
      </rPr>
      <t>Medición:</t>
    </r>
    <r>
      <rPr>
        <sz val="14"/>
        <rFont val="Arial1"/>
      </rPr>
      <t xml:space="preserve"> Ingresar los datos numericos de acuerdo al comportamiento de los eventos presentados durante cada periodo. </t>
    </r>
  </si>
  <si>
    <r>
      <rPr>
        <b/>
        <sz val="14"/>
        <rFont val="Arial1"/>
      </rPr>
      <t xml:space="preserve">Análisis/Interpretación de Resultados del Indicador: </t>
    </r>
    <r>
      <rPr>
        <sz val="14"/>
        <rFont val="Arial1"/>
      </rPr>
      <t xml:space="preserve">Ingresar la informacion de acuerdo con la interpretacion realizada. </t>
    </r>
  </si>
  <si>
    <r>
      <rPr>
        <b/>
        <sz val="14"/>
        <rFont val="Arial1"/>
      </rPr>
      <t xml:space="preserve">Observaciones:  </t>
    </r>
    <r>
      <rPr>
        <sz val="14"/>
        <rFont val="Arial1"/>
      </rPr>
      <t>Ingresar la informacion que considere relevante que permita evidenciar la trazabilidad del indicador deacuerdo al analisis realizado.</t>
    </r>
  </si>
  <si>
    <r>
      <rPr>
        <b/>
        <sz val="14"/>
        <rFont val="Arial1"/>
      </rPr>
      <t xml:space="preserve">Requiere Acción Correctiva, Preventiva o de Mejora: </t>
    </r>
    <r>
      <rPr>
        <sz val="14"/>
        <rFont val="Arial1"/>
      </rPr>
      <t>De acuerdo al analisis realizado del indicador establezca o determine si se requiere o no una accion de mejora</t>
    </r>
    <r>
      <rPr>
        <sz val="14"/>
        <color theme="3" tint="0.39997558519241921"/>
        <rFont val="Arial1"/>
      </rPr>
      <t xml:space="preserve">. </t>
    </r>
  </si>
  <si>
    <t>Definitivo Año, debe estar en 100%</t>
  </si>
  <si>
    <t>Código: GCO-GCI-F200
Versión: 01
Vigencia: 28 de enero de 2025
Caso HOLA: 116080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</si>
</sst>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  <numFmt numFmtId="166" formatCode="0.0"/>
  </numFmts>
  <fonts count="34">
    <font>
      <sz val="11"/>
      <color indexed="8"/>
      <name val="Arial1"/>
    </font>
    <font>
      <sz val="10"/>
      <color indexed="8"/>
      <name val="Arial1"/>
    </font>
    <font>
      <sz val="8"/>
      <name val="Arial1"/>
    </font>
    <font>
      <sz val="11"/>
      <color indexed="8"/>
      <name val="Arial1"/>
    </font>
    <font>
      <sz val="14"/>
      <color indexed="8"/>
      <name val="Arial1"/>
    </font>
    <font>
      <b/>
      <sz val="14"/>
      <color indexed="8"/>
      <name val="Arial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1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14"/>
      <name val="Arial1"/>
    </font>
    <font>
      <b/>
      <sz val="14"/>
      <color theme="1"/>
      <name val="Arial1"/>
    </font>
    <font>
      <b/>
      <sz val="14"/>
      <color theme="1"/>
      <name val="Arial"/>
      <family val="2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sz val="10"/>
      <color theme="0"/>
      <name val="Garamond"/>
      <family val="1"/>
    </font>
    <font>
      <u/>
      <sz val="11"/>
      <color theme="10"/>
      <name val="Garamond"/>
      <family val="1"/>
    </font>
    <font>
      <b/>
      <sz val="10"/>
      <color theme="1"/>
      <name val="Garamond"/>
      <family val="1"/>
    </font>
    <font>
      <sz val="10"/>
      <color indexed="18"/>
      <name val="Garamond"/>
      <family val="1"/>
    </font>
    <font>
      <sz val="10"/>
      <color rgb="FFFF0000"/>
      <name val="Garamond"/>
      <family val="1"/>
    </font>
    <font>
      <b/>
      <sz val="10"/>
      <color rgb="FF000000"/>
      <name val="Garamond"/>
      <family val="1"/>
    </font>
    <font>
      <sz val="20"/>
      <color indexed="18"/>
      <name val="Garamond"/>
      <family val="1"/>
    </font>
    <font>
      <b/>
      <sz val="10"/>
      <color indexed="12"/>
      <name val="Garamond"/>
      <family val="1"/>
    </font>
    <font>
      <sz val="10"/>
      <color rgb="FF000000"/>
      <name val="Garamond"/>
      <family val="1"/>
    </font>
    <font>
      <sz val="10"/>
      <name val="Garamond"/>
      <family val="1"/>
    </font>
    <font>
      <sz val="14"/>
      <color rgb="FFFF0000"/>
      <name val="Arial1"/>
    </font>
    <font>
      <sz val="11"/>
      <color rgb="FFFF0000"/>
      <name val="Arial1"/>
    </font>
    <font>
      <b/>
      <sz val="14"/>
      <color rgb="FFFF0000"/>
      <name val="Arial1"/>
    </font>
    <font>
      <sz val="14"/>
      <color theme="3" tint="0.39997558519241921"/>
      <name val="Arial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Arial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45"/>
      </patternFill>
    </fill>
    <fill>
      <patternFill patternType="solid">
        <fgColor theme="5" tint="0.39997558519241921"/>
        <bgColor indexed="4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Border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wrapText="1"/>
    </xf>
    <xf numFmtId="0" fontId="15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9" fontId="15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24" fillId="0" borderId="0" xfId="0" applyFont="1"/>
    <xf numFmtId="0" fontId="16" fillId="0" borderId="7" xfId="0" applyFont="1" applyBorder="1" applyAlignment="1">
      <alignment horizontal="center" vertical="center" wrapText="1"/>
    </xf>
    <xf numFmtId="165" fontId="16" fillId="0" borderId="7" xfId="2" applyNumberFormat="1" applyFont="1" applyBorder="1" applyAlignment="1">
      <alignment vertical="top"/>
    </xf>
    <xf numFmtId="165" fontId="16" fillId="0" borderId="7" xfId="2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165" fontId="15" fillId="0" borderId="0" xfId="0" applyNumberFormat="1" applyFont="1"/>
    <xf numFmtId="10" fontId="15" fillId="0" borderId="0" xfId="0" applyNumberFormat="1" applyFont="1"/>
    <xf numFmtId="165" fontId="16" fillId="0" borderId="7" xfId="2" applyNumberFormat="1" applyFont="1" applyBorder="1" applyAlignment="1">
      <alignment vertical="center"/>
    </xf>
    <xf numFmtId="165" fontId="16" fillId="0" borderId="10" xfId="2" applyNumberFormat="1" applyFont="1" applyBorder="1" applyAlignment="1">
      <alignment horizontal="center" vertical="center"/>
    </xf>
    <xf numFmtId="43" fontId="16" fillId="0" borderId="7" xfId="2" applyFont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/>
    </xf>
    <xf numFmtId="43" fontId="15" fillId="0" borderId="7" xfId="2" applyFont="1" applyBorder="1" applyAlignment="1">
      <alignment horizontal="center" vertical="center"/>
    </xf>
    <xf numFmtId="43" fontId="17" fillId="0" borderId="0" xfId="2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21" fillId="0" borderId="0" xfId="0" applyFont="1"/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64" fontId="16" fillId="0" borderId="7" xfId="3" applyFont="1" applyBorder="1" applyAlignment="1">
      <alignment horizontal="center" vertical="center"/>
    </xf>
    <xf numFmtId="164" fontId="15" fillId="0" borderId="7" xfId="3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2" fontId="16" fillId="0" borderId="7" xfId="3" applyNumberFormat="1" applyFont="1" applyBorder="1" applyAlignment="1">
      <alignment horizontal="center" vertical="center"/>
    </xf>
    <xf numFmtId="2" fontId="16" fillId="0" borderId="10" xfId="3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2" fontId="15" fillId="0" borderId="7" xfId="2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vertical="center"/>
    </xf>
    <xf numFmtId="9" fontId="15" fillId="0" borderId="7" xfId="4" applyFont="1" applyBorder="1" applyAlignment="1">
      <alignment horizontal="center" vertical="center"/>
    </xf>
    <xf numFmtId="9" fontId="17" fillId="0" borderId="7" xfId="4" applyFont="1" applyBorder="1"/>
    <xf numFmtId="9" fontId="17" fillId="0" borderId="0" xfId="4" applyFont="1" applyAlignment="1">
      <alignment horizontal="center"/>
    </xf>
    <xf numFmtId="9" fontId="16" fillId="0" borderId="7" xfId="4" applyFont="1" applyBorder="1" applyAlignment="1">
      <alignment horizontal="center" vertical="center"/>
    </xf>
    <xf numFmtId="1" fontId="16" fillId="0" borderId="7" xfId="3" applyNumberFormat="1" applyFont="1" applyBorder="1" applyAlignment="1">
      <alignment horizontal="center" vertical="center"/>
    </xf>
    <xf numFmtId="10" fontId="15" fillId="0" borderId="7" xfId="4" applyNumberFormat="1" applyFont="1" applyBorder="1" applyAlignment="1">
      <alignment horizontal="center" vertical="center"/>
    </xf>
    <xf numFmtId="10" fontId="15" fillId="0" borderId="7" xfId="2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15" fillId="0" borderId="7" xfId="2" applyNumberFormat="1" applyFont="1" applyBorder="1" applyAlignment="1">
      <alignment horizontal="center" vertical="center"/>
    </xf>
    <xf numFmtId="0" fontId="17" fillId="0" borderId="7" xfId="0" applyFont="1" applyBorder="1"/>
    <xf numFmtId="43" fontId="17" fillId="0" borderId="7" xfId="2" applyFont="1" applyBorder="1" applyAlignment="1">
      <alignment horizontal="center"/>
    </xf>
    <xf numFmtId="2" fontId="16" fillId="0" borderId="7" xfId="3" applyNumberFormat="1" applyFont="1" applyFill="1" applyBorder="1" applyAlignment="1">
      <alignment horizontal="center" vertical="center"/>
    </xf>
    <xf numFmtId="166" fontId="16" fillId="0" borderId="7" xfId="3" applyNumberFormat="1" applyFont="1" applyFill="1" applyBorder="1" applyAlignment="1">
      <alignment horizontal="center" vertical="center"/>
    </xf>
    <xf numFmtId="1" fontId="16" fillId="0" borderId="7" xfId="3" applyNumberFormat="1" applyFont="1" applyFill="1" applyBorder="1" applyAlignment="1">
      <alignment horizontal="center" vertical="center"/>
    </xf>
    <xf numFmtId="0" fontId="11" fillId="0" borderId="25" xfId="5" applyFont="1" applyBorder="1" applyAlignment="1">
      <alignment horizontal="left" vertical="center" readingOrder="1"/>
    </xf>
    <xf numFmtId="0" fontId="9" fillId="0" borderId="25" xfId="0" applyFont="1" applyBorder="1" applyAlignment="1">
      <alignment horizontal="left" vertical="center" readingOrder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165" fontId="16" fillId="0" borderId="10" xfId="2" applyNumberFormat="1" applyFont="1" applyBorder="1" applyAlignment="1">
      <alignment horizontal="center" vertical="center"/>
    </xf>
    <xf numFmtId="165" fontId="16" fillId="0" borderId="11" xfId="2" applyNumberFormat="1" applyFont="1" applyBorder="1" applyAlignment="1">
      <alignment horizontal="center" vertical="center"/>
    </xf>
    <xf numFmtId="165" fontId="16" fillId="0" borderId="12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 wrapText="1"/>
    </xf>
    <xf numFmtId="0" fontId="18" fillId="0" borderId="4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18" fillId="0" borderId="9" xfId="5" applyFont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165" fontId="16" fillId="0" borderId="7" xfId="2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justify" vertical="center" wrapText="1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3" xfId="0" applyFont="1" applyBorder="1" applyAlignment="1">
      <alignment horizontal="justify" vertical="center"/>
    </xf>
    <xf numFmtId="0" fontId="15" fillId="0" borderId="18" xfId="0" applyFont="1" applyBorder="1" applyAlignment="1">
      <alignment horizontal="justify" vertical="center"/>
    </xf>
    <xf numFmtId="0" fontId="15" fillId="0" borderId="14" xfId="0" applyFont="1" applyBorder="1" applyAlignment="1">
      <alignment horizontal="justify" vertical="center"/>
    </xf>
    <xf numFmtId="0" fontId="16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justify" vertical="center"/>
    </xf>
    <xf numFmtId="164" fontId="16" fillId="0" borderId="7" xfId="3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9" fontId="21" fillId="0" borderId="10" xfId="0" applyNumberFormat="1" applyFont="1" applyBorder="1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2" fontId="16" fillId="0" borderId="7" xfId="3" applyNumberFormat="1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justify" vertical="center" wrapText="1"/>
    </xf>
    <xf numFmtId="9" fontId="26" fillId="0" borderId="10" xfId="0" applyNumberFormat="1" applyFont="1" applyBorder="1" applyAlignment="1">
      <alignment horizontal="center" vertical="center"/>
    </xf>
    <xf numFmtId="9" fontId="26" fillId="0" borderId="12" xfId="0" applyNumberFormat="1" applyFont="1" applyBorder="1" applyAlignment="1">
      <alignment horizontal="center" vertical="center"/>
    </xf>
    <xf numFmtId="0" fontId="18" fillId="0" borderId="22" xfId="5" applyFont="1" applyFill="1" applyBorder="1" applyAlignment="1">
      <alignment horizontal="center" vertical="center"/>
    </xf>
    <xf numFmtId="0" fontId="18" fillId="0" borderId="23" xfId="5" applyFont="1" applyFill="1" applyBorder="1" applyAlignment="1">
      <alignment horizontal="center" vertical="center"/>
    </xf>
    <xf numFmtId="0" fontId="18" fillId="0" borderId="24" xfId="5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0" fontId="18" fillId="0" borderId="4" xfId="5" applyFont="1" applyFill="1" applyBorder="1" applyAlignment="1">
      <alignment horizontal="center" vertical="center"/>
    </xf>
    <xf numFmtId="0" fontId="18" fillId="0" borderId="8" xfId="5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8" fillId="0" borderId="9" xfId="5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justify" vertical="center" wrapText="1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2" fontId="16" fillId="4" borderId="12" xfId="0" applyNumberFormat="1" applyFont="1" applyFill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 wrapText="1"/>
    </xf>
    <xf numFmtId="0" fontId="18" fillId="0" borderId="23" xfId="5" applyFont="1" applyBorder="1" applyAlignment="1">
      <alignment horizontal="center" vertical="center" wrapText="1"/>
    </xf>
    <xf numFmtId="0" fontId="18" fillId="0" borderId="24" xfId="5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justify" vertical="center"/>
    </xf>
    <xf numFmtId="0" fontId="15" fillId="0" borderId="12" xfId="0" applyFont="1" applyBorder="1" applyAlignment="1">
      <alignment horizontal="justify" vertical="center"/>
    </xf>
    <xf numFmtId="2" fontId="16" fillId="0" borderId="10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center" vertical="center"/>
    </xf>
    <xf numFmtId="1" fontId="16" fillId="0" borderId="10" xfId="3" applyNumberFormat="1" applyFont="1" applyBorder="1" applyAlignment="1">
      <alignment horizontal="center" vertical="center"/>
    </xf>
    <xf numFmtId="1" fontId="16" fillId="0" borderId="11" xfId="3" applyNumberFormat="1" applyFont="1" applyBorder="1" applyAlignment="1">
      <alignment horizontal="center" vertical="center"/>
    </xf>
    <xf numFmtId="1" fontId="16" fillId="0" borderId="12" xfId="3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2" fontId="16" fillId="0" borderId="11" xfId="3" applyNumberFormat="1" applyFont="1" applyBorder="1" applyAlignment="1">
      <alignment horizontal="center" vertical="center"/>
    </xf>
    <xf numFmtId="2" fontId="16" fillId="0" borderId="12" xfId="3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justify" vertical="center" wrapText="1"/>
    </xf>
    <xf numFmtId="0" fontId="15" fillId="0" borderId="2" xfId="0" applyFont="1" applyBorder="1"/>
    <xf numFmtId="0" fontId="25" fillId="0" borderId="11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  <xf numFmtId="9" fontId="15" fillId="0" borderId="10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9" fontId="15" fillId="0" borderId="12" xfId="0" applyNumberFormat="1" applyFont="1" applyBorder="1" applyAlignment="1">
      <alignment horizontal="center" vertical="center"/>
    </xf>
    <xf numFmtId="1" fontId="16" fillId="0" borderId="10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 vertical="center"/>
    </xf>
    <xf numFmtId="2" fontId="16" fillId="0" borderId="10" xfId="3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2" fillId="0" borderId="11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justify" vertical="center" wrapText="1"/>
    </xf>
    <xf numFmtId="0" fontId="18" fillId="0" borderId="1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3" xfId="5" applyFont="1" applyBorder="1" applyAlignment="1">
      <alignment horizontal="center" vertical="center" wrapText="1"/>
    </xf>
    <xf numFmtId="9" fontId="26" fillId="0" borderId="1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</cellXfs>
  <cellStyles count="6">
    <cellStyle name="Hipervínculo" xfId="5" builtinId="8"/>
    <cellStyle name="Millares" xfId="2" builtinId="3"/>
    <cellStyle name="Moneda" xfId="3" builtinId="4"/>
    <cellStyle name="Normal" xfId="0" builtinId="0"/>
    <cellStyle name="Normal 2" xfId="1" xr:uid="{00000000-0005-0000-0000-000001000000}"/>
    <cellStyle name="Porcentaje" xfId="4" builtinId="5"/>
  </cellStyles>
  <dxfs count="2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TASA DE SINIESTROS VIALES POR NIVEL DE PERDIDA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70135067970731"/>
          <c:y val="0.17984106657948035"/>
          <c:w val="0.8752504841069052"/>
          <c:h val="0.60562715127737066"/>
        </c:manualLayout>
      </c:layout>
      <c:lineChart>
        <c:grouping val="standard"/>
        <c:varyColors val="0"/>
        <c:ser>
          <c:idx val="0"/>
          <c:order val="0"/>
          <c:tx>
            <c:v>Meses</c:v>
          </c:tx>
          <c:marker>
            <c:symbol val="none"/>
          </c:marker>
          <c:dLbls>
            <c:delete val="1"/>
          </c:dLbls>
          <c:cat>
            <c:strRef>
              <c:f>('1'!$A$32,'1'!$A$35,'1'!$A$38,'1'!$A$41)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('1'!$A$32,'1'!$A$35,'1'!$A$38,'1'!$A$41)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1-4295-A0A0-5D1CCAA99DFC}"/>
            </c:ext>
          </c:extLst>
        </c:ser>
        <c:ser>
          <c:idx val="1"/>
          <c:order val="1"/>
          <c:tx>
            <c:v>Datos</c:v>
          </c:tx>
          <c:marker>
            <c:symbol val="none"/>
          </c:marker>
          <c:dLbls>
            <c:dLbl>
              <c:idx val="2"/>
              <c:layout>
                <c:manualLayout>
                  <c:x val="7.9522862823061622E-3"/>
                  <c:y val="-2.306805074971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1-4295-A0A0-5D1CCAA99D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('1'!$A$32,'1'!$A$35,'1'!$A$38,'1'!$A$41)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('1'!$B$32,'1'!$B$35,'1'!$B$38,'1'!$B$41)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1-4295-A0A0-5D1CCAA99D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483072"/>
        <c:axId val="82484608"/>
      </c:lineChart>
      <c:catAx>
        <c:axId val="8248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Meses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82484608"/>
        <c:crosses val="autoZero"/>
        <c:auto val="1"/>
        <c:lblAlgn val="ctr"/>
        <c:lblOffset val="100"/>
        <c:noMultiLvlLbl val="0"/>
      </c:catAx>
      <c:valAx>
        <c:axId val="824846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Datos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82483072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1001891016108076"/>
          <c:h val="0.1199612814355652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INSPECCIONES DIARIAS PRE OPERACIONALES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'9'!$A$29:$A$40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'9'!$D$29:$D$40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9BA-A283-173DFF5FE655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'9'!$B$29:$B$40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3-49BA-A283-173DFF5F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284752"/>
        <c:axId val="261286416"/>
      </c:lineChart>
      <c:catAx>
        <c:axId val="26128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6416"/>
        <c:crosses val="autoZero"/>
        <c:auto val="1"/>
        <c:lblAlgn val="ctr"/>
        <c:lblOffset val="100"/>
        <c:noMultiLvlLbl val="0"/>
      </c:catAx>
      <c:valAx>
        <c:axId val="261286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PLAN MANTENIMIENTO PREVENTIVO DE VEHÍCULOS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'10'!$D$28</c:f>
              <c:strCache>
                <c:ptCount val="1"/>
                <c:pt idx="0">
                  <c:v>Meta Objetivo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('10'!$A$31,'10'!$A$34,'10'!$A$37,'10'!$A$40)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('10'!$D$31,'10'!$D$34,'10'!$D$37,'10'!$D$40)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5-4507-B549-1898221F9D25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('10'!$B$31,'10'!$B$34,'10'!$B$37,'10'!$B$40)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5-4507-B549-1898221F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373664"/>
        <c:axId val="698374496"/>
      </c:lineChart>
      <c:catAx>
        <c:axId val="69837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8374496"/>
        <c:crosses val="autoZero"/>
        <c:auto val="1"/>
        <c:lblAlgn val="ctr"/>
        <c:lblOffset val="100"/>
        <c:noMultiLvlLbl val="0"/>
      </c:catAx>
      <c:valAx>
        <c:axId val="698374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837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PLAN DE FORMACIÓN EN SEGURIDAD 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'11'!$D$28</c:f>
              <c:strCache>
                <c:ptCount val="1"/>
                <c:pt idx="0">
                  <c:v>Meta Objetivo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('11'!$A$31,'11'!$A$34,'11'!$A$37,'11'!$A$40)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('11'!$D$31,'11'!$D$34,'11'!$D$37,'11'!$D$40)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0-453E-B164-E15F35F295F4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('11'!$B$31,'11'!$B$34,'11'!$B$37,'11'!$B$40)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0-453E-B164-E15F35F2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040816"/>
        <c:axId val="277038736"/>
      </c:lineChart>
      <c:catAx>
        <c:axId val="277040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7038736"/>
        <c:crosses val="autoZero"/>
        <c:auto val="1"/>
        <c:lblAlgn val="ctr"/>
        <c:lblOffset val="100"/>
        <c:noMultiLvlLbl val="0"/>
      </c:catAx>
      <c:valAx>
        <c:axId val="2770387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704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PLAN DE FORMACIÓN EN SEGURIDAD 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'12'!$D$28</c:f>
              <c:strCache>
                <c:ptCount val="1"/>
                <c:pt idx="0">
                  <c:v>Meta Objetivo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('12'!$A$31,'12'!$A$34,'12'!$A$37,'12'!$A$40)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('12'!$D$31,'12'!$D$34,'12'!$D$37,'12'!$D$40)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AA6-91CC-FBCD490E59BF}"/>
            </c:ext>
          </c:extLst>
        </c:ser>
        <c:ser>
          <c:idx val="1"/>
          <c:order val="1"/>
          <c:tx>
            <c:v>Dato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('12'!$B$31,'12'!$B$34,'12'!$B$37,'12'!$B$40)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AA6-91CC-FBCD490E5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658928"/>
        <c:axId val="104656848"/>
      </c:lineChart>
      <c:catAx>
        <c:axId val="10465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656848"/>
        <c:crosses val="autoZero"/>
        <c:auto val="1"/>
        <c:lblAlgn val="ctr"/>
        <c:lblOffset val="100"/>
        <c:noMultiLvlLbl val="0"/>
      </c:catAx>
      <c:valAx>
        <c:axId val="104656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65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INSPECCIONES DIARIAS PRE OPERACIONALES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'13'!$A$29:$A$40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'13'!$D$29:$D$40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D-48BD-BC1B-B1DF05E94D65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'13'!$B$29:$B$40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D-48BD-BC1B-B1DF05E94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284752"/>
        <c:axId val="261286416"/>
      </c:lineChart>
      <c:catAx>
        <c:axId val="26128475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6416"/>
        <c:crosses val="autoZero"/>
        <c:auto val="1"/>
        <c:lblAlgn val="ctr"/>
        <c:lblOffset val="100"/>
        <c:noMultiLvlLbl val="0"/>
      </c:catAx>
      <c:valAx>
        <c:axId val="261286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COSTOS SINIESTROS VIALES POR NIVEL DE PÉRDIDA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Meses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('2'!$B$31,'2'!$B$34,'2'!$B$37,'2'!$B$40)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('2'!$C$31,'2'!$C$34,'2'!$C$37,'2'!$C$40)</c:f>
              <c:numCache>
                <c:formatCode>_-"$"\ * #,##0.00_-;\-"$"\ * #,##0.00_-;_-"$"\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3-4572-A73A-851BC712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222016"/>
        <c:axId val="666221600"/>
      </c:barChart>
      <c:catAx>
        <c:axId val="66622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1600"/>
        <c:crosses val="autoZero"/>
        <c:auto val="1"/>
        <c:lblAlgn val="ctr"/>
        <c:lblOffset val="100"/>
        <c:noMultiLvlLbl val="0"/>
      </c:catAx>
      <c:valAx>
        <c:axId val="6662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\ * #,##0.00_-;\-&quot;$&quot;\ * #,##0.00_-;_-&quot;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3.1. Riesgos de Seguridad Vial Identificados: RSVI (Relacionados con el paso 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'3.1'!$A$29:$A$40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'3.1'!$D$29:$D$40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6-441D-8AF6-2A40431D6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745792"/>
        <c:axId val="676746624"/>
      </c:radarChart>
      <c:catAx>
        <c:axId val="67674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6746624"/>
        <c:crosses val="autoZero"/>
        <c:auto val="1"/>
        <c:lblAlgn val="ctr"/>
        <c:lblOffset val="100"/>
        <c:noMultiLvlLbl val="0"/>
      </c:catAx>
      <c:valAx>
        <c:axId val="6767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67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3.2. Gestión de Riesgos Viales: GRV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'3.2'!$A$29:$A$40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'3.2'!$D$29:$D$40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F-45E1-91FB-9EDB068C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745792"/>
        <c:axId val="676746624"/>
      </c:radarChart>
      <c:catAx>
        <c:axId val="67674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6746624"/>
        <c:crosses val="autoZero"/>
        <c:auto val="1"/>
        <c:lblAlgn val="ctr"/>
        <c:lblOffset val="100"/>
        <c:noMultiLvlLbl val="0"/>
      </c:catAx>
      <c:valAx>
        <c:axId val="6767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67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</a:t>
            </a:r>
            <a:r>
              <a:rPr lang="en-US" baseline="0"/>
              <a:t> de metas del PESV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Meses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('4'!$A$28,'4'!$A$31,'4'!$A$34,'4'!$A$37,'4'!$A$40)</c:f>
              <c:strCache>
                <c:ptCount val="5"/>
                <c:pt idx="0">
                  <c:v>Meses</c:v>
                </c:pt>
                <c:pt idx="1">
                  <c:v>Mar</c:v>
                </c:pt>
                <c:pt idx="2">
                  <c:v>Jun</c:v>
                </c:pt>
                <c:pt idx="3">
                  <c:v>Sep</c:v>
                </c:pt>
                <c:pt idx="4">
                  <c:v>Dic</c:v>
                </c:pt>
              </c:strCache>
            </c:strRef>
          </c:cat>
          <c:val>
            <c:numRef>
              <c:f>('4'!$B$31,'4'!$B$34,'4'!$B$37,'4'!$B$40)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D-4AE9-9046-3B994285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222016"/>
        <c:axId val="666221600"/>
      </c:barChart>
      <c:catAx>
        <c:axId val="66622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1600"/>
        <c:crosses val="autoZero"/>
        <c:auto val="1"/>
        <c:lblAlgn val="ctr"/>
        <c:lblOffset val="100"/>
        <c:noMultiLvlLbl val="0"/>
      </c:catAx>
      <c:valAx>
        <c:axId val="6662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Cumplemiento</a:t>
            </a:r>
            <a:r>
              <a:rPr lang="en-US" baseline="0"/>
              <a:t> de actividades del plan Anual del PESV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Meses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('5'!$A$31,'5'!$A$34,'5'!$A$37,'5'!$A$40)</c:f>
              <c:strCache>
                <c:ptCount val="4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</c:strCache>
            </c:strRef>
          </c:cat>
          <c:val>
            <c:numRef>
              <c:f>('5'!$B$31,'5'!$B$34,'5'!$B$37,'5'!$B$40)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5-42C4-BAFD-A2345A87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222016"/>
        <c:axId val="666221600"/>
      </c:barChart>
      <c:catAx>
        <c:axId val="66622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1600"/>
        <c:crosses val="autoZero"/>
        <c:auto val="1"/>
        <c:lblAlgn val="ctr"/>
        <c:lblOffset val="100"/>
        <c:noMultiLvlLbl val="0"/>
      </c:catAx>
      <c:valAx>
        <c:axId val="6662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622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6. ECXESO</a:t>
            </a:r>
            <a:r>
              <a:rPr lang="en-US" baseline="0"/>
              <a:t> JORNADADAS LABORALES CONDUCTORES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'6'!$B$28</c:f>
              <c:strCache>
                <c:ptCount val="1"/>
                <c:pt idx="0">
                  <c:v>Datos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'6'!$A$29:$A$40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'6'!$B$29:$B$40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5-4AFF-AD4E-040AF9C26E4D}"/>
            </c:ext>
          </c:extLst>
        </c:ser>
        <c:ser>
          <c:idx val="1"/>
          <c:order val="1"/>
          <c:tx>
            <c:strRef>
              <c:f>'6'!$D$28</c:f>
              <c:strCache>
                <c:ptCount val="1"/>
                <c:pt idx="0">
                  <c:v>Meta Objetivo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'6'!$D$29:$D$40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5-4AFF-AD4E-040AF9C2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068360"/>
        <c:axId val="451070520"/>
      </c:lineChart>
      <c:catAx>
        <c:axId val="45106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070520"/>
        <c:crosses val="autoZero"/>
        <c:auto val="1"/>
        <c:lblAlgn val="ctr"/>
        <c:lblOffset val="100"/>
        <c:noMultiLvlLbl val="0"/>
      </c:catAx>
      <c:valAx>
        <c:axId val="45107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06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COBERTURA PROGRAMA DE GESTIÓN VELOCIDAD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'7'!$A$29:$A$40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'7'!$D$29:$D$40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F97-A73B-990D98130689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'7'!$B$29:$B$40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F97-A73B-990D98130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284752"/>
        <c:axId val="261286416"/>
      </c:lineChart>
      <c:catAx>
        <c:axId val="26128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6416"/>
        <c:crosses val="autoZero"/>
        <c:auto val="1"/>
        <c:lblAlgn val="ctr"/>
        <c:lblOffset val="100"/>
        <c:noMultiLvlLbl val="0"/>
      </c:catAx>
      <c:valAx>
        <c:axId val="261286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EXCESOS LÍMITE DE VELOCIDAD LABORAL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'8'!$A$29:$A$40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'8'!$D$29:$D$40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5-4DB3-91FC-2DB78399A1FA}"/>
            </c:ext>
          </c:extLst>
        </c:ser>
        <c:ser>
          <c:idx val="1"/>
          <c:order val="1"/>
          <c:tx>
            <c:v>Datos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'8'!$B$29:$B$40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5-4DB3-91FC-2DB78399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284752"/>
        <c:axId val="261286416"/>
      </c:lineChart>
      <c:catAx>
        <c:axId val="26128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6416"/>
        <c:crosses val="autoZero"/>
        <c:auto val="1"/>
        <c:lblAlgn val="ctr"/>
        <c:lblOffset val="100"/>
        <c:noMultiLvlLbl val="0"/>
      </c:catAx>
      <c:valAx>
        <c:axId val="261286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128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75794</xdr:rowOff>
    </xdr:from>
    <xdr:to>
      <xdr:col>0</xdr:col>
      <xdr:colOff>2139647</xdr:colOff>
      <xdr:row>5</xdr:row>
      <xdr:rowOff>42793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D0F7E161-4186-4D85-B2B2-E3ED3569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47244"/>
          <a:ext cx="2034873" cy="65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27</xdr:row>
      <xdr:rowOff>127000</xdr:rowOff>
    </xdr:from>
    <xdr:to>
      <xdr:col>20</xdr:col>
      <xdr:colOff>622300</xdr:colOff>
      <xdr:row>39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F07245-9690-46CC-BC10-D4D3E9B25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1</xdr:row>
      <xdr:rowOff>76200</xdr:rowOff>
    </xdr:from>
    <xdr:to>
      <xdr:col>2</xdr:col>
      <xdr:colOff>834662</xdr:colOff>
      <xdr:row>5</xdr:row>
      <xdr:rowOff>95250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150576C9-1FC3-4247-BB66-F5B81EB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7650"/>
          <a:ext cx="222531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27</xdr:row>
      <xdr:rowOff>127000</xdr:rowOff>
    </xdr:from>
    <xdr:to>
      <xdr:col>20</xdr:col>
      <xdr:colOff>622300</xdr:colOff>
      <xdr:row>39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F3EB4D-FB94-4D80-AD55-E3195E9D3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1</xdr:row>
      <xdr:rowOff>9525</xdr:rowOff>
    </xdr:from>
    <xdr:to>
      <xdr:col>2</xdr:col>
      <xdr:colOff>920387</xdr:colOff>
      <xdr:row>5</xdr:row>
      <xdr:rowOff>28575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8C066795-E565-40DA-B628-CB5AD785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975"/>
          <a:ext cx="222531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27</xdr:row>
      <xdr:rowOff>82550</xdr:rowOff>
    </xdr:from>
    <xdr:to>
      <xdr:col>20</xdr:col>
      <xdr:colOff>660400</xdr:colOff>
      <xdr:row>39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FC0E26-C6E2-A96B-F8BD-060C297DE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100336</xdr:rowOff>
    </xdr:from>
    <xdr:to>
      <xdr:col>2</xdr:col>
      <xdr:colOff>825137</xdr:colOff>
      <xdr:row>5</xdr:row>
      <xdr:rowOff>95250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6EEB7F7D-D33C-49B5-8B06-2D4F3431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1786"/>
          <a:ext cx="2149112" cy="68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27</xdr:row>
      <xdr:rowOff>25400</xdr:rowOff>
    </xdr:from>
    <xdr:to>
      <xdr:col>20</xdr:col>
      <xdr:colOff>698500</xdr:colOff>
      <xdr:row>39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9C4117-D526-7C99-DFD1-6597E729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1</xdr:row>
      <xdr:rowOff>114300</xdr:rowOff>
    </xdr:from>
    <xdr:to>
      <xdr:col>2</xdr:col>
      <xdr:colOff>920387</xdr:colOff>
      <xdr:row>5</xdr:row>
      <xdr:rowOff>109214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58C8B13-0C3D-4DC2-97B5-2ED81277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0"/>
          <a:ext cx="2149112" cy="68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27</xdr:row>
      <xdr:rowOff>19050</xdr:rowOff>
    </xdr:from>
    <xdr:to>
      <xdr:col>20</xdr:col>
      <xdr:colOff>647700</xdr:colOff>
      <xdr:row>39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61BF6E-FFAE-4CA1-2E14-22B21BBBD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1</xdr:row>
      <xdr:rowOff>104775</xdr:rowOff>
    </xdr:from>
    <xdr:to>
      <xdr:col>2</xdr:col>
      <xdr:colOff>977537</xdr:colOff>
      <xdr:row>5</xdr:row>
      <xdr:rowOff>99689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1C2344B-6A81-4F10-89D6-E9835E0D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76225"/>
          <a:ext cx="2149112" cy="68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27</xdr:row>
      <xdr:rowOff>127000</xdr:rowOff>
    </xdr:from>
    <xdr:to>
      <xdr:col>22</xdr:col>
      <xdr:colOff>622300</xdr:colOff>
      <xdr:row>39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D467EE-63D9-47FA-BF9F-F10D469AC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104775</xdr:rowOff>
    </xdr:from>
    <xdr:to>
      <xdr:col>2</xdr:col>
      <xdr:colOff>825137</xdr:colOff>
      <xdr:row>5</xdr:row>
      <xdr:rowOff>99689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48411C7E-236D-46C4-A1D9-D67F41E4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6225"/>
          <a:ext cx="2149112" cy="68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83609</xdr:colOff>
      <xdr:row>29</xdr:row>
      <xdr:rowOff>205316</xdr:rowOff>
    </xdr:from>
    <xdr:to>
      <xdr:col>21</xdr:col>
      <xdr:colOff>0</xdr:colOff>
      <xdr:row>40</xdr:row>
      <xdr:rowOff>451907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37E5560D-368F-417C-9CD6-252B98FE4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1</xdr:row>
      <xdr:rowOff>171044</xdr:rowOff>
    </xdr:from>
    <xdr:to>
      <xdr:col>2</xdr:col>
      <xdr:colOff>520397</xdr:colOff>
      <xdr:row>5</xdr:row>
      <xdr:rowOff>138043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299E7-D6F1-4569-BD58-475DD496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342494"/>
          <a:ext cx="2034873" cy="65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27</xdr:row>
      <xdr:rowOff>63500</xdr:rowOff>
    </xdr:from>
    <xdr:to>
      <xdr:col>21</xdr:col>
      <xdr:colOff>692150</xdr:colOff>
      <xdr:row>39</xdr:row>
      <xdr:rowOff>177800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6B353D-A5D5-D13D-6075-2DA6384C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206374</xdr:colOff>
      <xdr:row>1</xdr:row>
      <xdr:rowOff>142875</xdr:rowOff>
    </xdr:from>
    <xdr:to>
      <xdr:col>3</xdr:col>
      <xdr:colOff>477051</xdr:colOff>
      <xdr:row>5</xdr:row>
      <xdr:rowOff>107113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8949218D-8B5E-4FE0-9D1A-A78C2DC9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4" y="317500"/>
          <a:ext cx="2032802" cy="66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107950</xdr:colOff>
      <xdr:row>27</xdr:row>
      <xdr:rowOff>101600</xdr:rowOff>
    </xdr:from>
    <xdr:to>
      <xdr:col>20</xdr:col>
      <xdr:colOff>635000</xdr:colOff>
      <xdr:row>39</xdr:row>
      <xdr:rowOff>215900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0FD852-63F4-678A-02F3-8ADFD0344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1</xdr:row>
      <xdr:rowOff>113680</xdr:rowOff>
    </xdr:from>
    <xdr:to>
      <xdr:col>2</xdr:col>
      <xdr:colOff>925738</xdr:colOff>
      <xdr:row>5</xdr:row>
      <xdr:rowOff>124882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F92A7CA-E3E7-463F-8226-E12A9CD9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130"/>
          <a:ext cx="2173513" cy="69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107950</xdr:colOff>
      <xdr:row>27</xdr:row>
      <xdr:rowOff>101600</xdr:rowOff>
    </xdr:from>
    <xdr:to>
      <xdr:col>20</xdr:col>
      <xdr:colOff>635000</xdr:colOff>
      <xdr:row>39</xdr:row>
      <xdr:rowOff>215900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108F6B-364C-437C-86C4-9A93CA9E7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222250</xdr:colOff>
      <xdr:row>1</xdr:row>
      <xdr:rowOff>110584</xdr:rowOff>
    </xdr:from>
    <xdr:to>
      <xdr:col>1</xdr:col>
      <xdr:colOff>1394579</xdr:colOff>
      <xdr:row>5</xdr:row>
      <xdr:rowOff>44449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EC8527C3-42D1-44C9-A8AE-4F289FF2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9917"/>
          <a:ext cx="1923746" cy="61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27</xdr:row>
      <xdr:rowOff>73025</xdr:rowOff>
    </xdr:from>
    <xdr:to>
      <xdr:col>20</xdr:col>
      <xdr:colOff>625475</xdr:colOff>
      <xdr:row>39</xdr:row>
      <xdr:rowOff>187325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11668D-5F91-465E-8F7F-607AE6A23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1</xdr:row>
      <xdr:rowOff>53434</xdr:rowOff>
    </xdr:from>
    <xdr:to>
      <xdr:col>0</xdr:col>
      <xdr:colOff>2058154</xdr:colOff>
      <xdr:row>4</xdr:row>
      <xdr:rowOff>158749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38822B78-A26D-4887-A2C8-ECFAF623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4884"/>
          <a:ext cx="1924804" cy="61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120651</xdr:colOff>
      <xdr:row>27</xdr:row>
      <xdr:rowOff>44450</xdr:rowOff>
    </xdr:from>
    <xdr:to>
      <xdr:col>20</xdr:col>
      <xdr:colOff>638176</xdr:colOff>
      <xdr:row>39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8D1A9-3F34-4C73-82AB-038BFC80D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367528</xdr:colOff>
      <xdr:row>2</xdr:row>
      <xdr:rowOff>19049</xdr:rowOff>
    </xdr:from>
    <xdr:to>
      <xdr:col>2</xdr:col>
      <xdr:colOff>741588</xdr:colOff>
      <xdr:row>5</xdr:row>
      <xdr:rowOff>66674</xdr:rowOff>
    </xdr:to>
    <xdr:pic>
      <xdr:nvPicPr>
        <xdr:cNvPr id="8" name="3 Imagen">
          <a:extLst>
            <a:ext uri="{FF2B5EF4-FFF2-40B4-BE49-F238E27FC236}">
              <a16:creationId xmlns:a16="http://schemas.microsoft.com/office/drawing/2014/main" id="{318253D3-EAC2-4392-A87B-C4352625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28" y="361949"/>
          <a:ext cx="177423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110636</xdr:rowOff>
    </xdr:from>
    <xdr:to>
      <xdr:col>2</xdr:col>
      <xdr:colOff>684438</xdr:colOff>
      <xdr:row>5</xdr:row>
      <xdr:rowOff>123824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F4FDF273-3BD3-4997-92A3-10391955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3536"/>
          <a:ext cx="1665513" cy="527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</xdr:row>
      <xdr:rowOff>57150</xdr:rowOff>
    </xdr:from>
    <xdr:to>
      <xdr:col>20</xdr:col>
      <xdr:colOff>685800</xdr:colOff>
      <xdr:row>39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13412A-6C2D-F93B-B27A-90C1D91FB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27</xdr:row>
      <xdr:rowOff>127000</xdr:rowOff>
    </xdr:from>
    <xdr:to>
      <xdr:col>20</xdr:col>
      <xdr:colOff>622300</xdr:colOff>
      <xdr:row>40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8B9D40-53A3-F3A0-63E0-06EC2A761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133351</xdr:colOff>
      <xdr:row>1</xdr:row>
      <xdr:rowOff>66676</xdr:rowOff>
    </xdr:from>
    <xdr:to>
      <xdr:col>2</xdr:col>
      <xdr:colOff>885826</xdr:colOff>
      <xdr:row>5</xdr:row>
      <xdr:rowOff>62710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9CCCF611-F544-433F-8C8B-956DA18C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38126"/>
          <a:ext cx="2152650" cy="681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"/>
  <sheetViews>
    <sheetView zoomScale="85" zoomScaleNormal="85" workbookViewId="0">
      <selection activeCell="I9" sqref="I9"/>
    </sheetView>
  </sheetViews>
  <sheetFormatPr baseColWidth="10" defaultColWidth="11" defaultRowHeight="14.25"/>
  <cols>
    <col min="1" max="1" width="30.75" style="1" customWidth="1"/>
    <col min="7" max="7" width="15.625" customWidth="1"/>
  </cols>
  <sheetData>
    <row r="1" spans="1:24" s="2" customFormat="1" ht="13.5" customHeight="1">
      <c r="A1" s="81"/>
      <c r="B1" s="83" t="s">
        <v>0</v>
      </c>
      <c r="C1" s="84"/>
      <c r="D1" s="84"/>
      <c r="E1" s="84"/>
      <c r="F1" s="87"/>
      <c r="G1" s="87"/>
      <c r="H1" s="51"/>
      <c r="I1" s="51"/>
      <c r="J1" s="51"/>
      <c r="K1" s="51"/>
      <c r="L1" s="51"/>
      <c r="M1" s="51"/>
      <c r="N1" s="51"/>
      <c r="O1" s="52"/>
      <c r="Q1" s="55"/>
      <c r="R1" s="55"/>
      <c r="S1" s="56"/>
      <c r="W1" s="3"/>
      <c r="X1" s="3"/>
    </row>
    <row r="2" spans="1:24" s="2" customFormat="1" ht="13.5" customHeight="1">
      <c r="A2" s="81"/>
      <c r="B2" s="83"/>
      <c r="C2" s="84"/>
      <c r="D2" s="84"/>
      <c r="E2" s="84"/>
      <c r="F2" s="87"/>
      <c r="G2" s="87"/>
      <c r="H2" s="51"/>
      <c r="I2" s="51"/>
      <c r="J2" s="51"/>
      <c r="K2" s="51"/>
      <c r="L2" s="51"/>
      <c r="M2" s="51"/>
      <c r="N2" s="51"/>
      <c r="O2" s="52"/>
      <c r="P2" s="57"/>
      <c r="Q2" s="58"/>
      <c r="R2" s="58"/>
      <c r="S2" s="59"/>
      <c r="W2" s="3"/>
      <c r="X2" s="3"/>
    </row>
    <row r="3" spans="1:24" s="2" customFormat="1" ht="13.5" customHeight="1">
      <c r="A3" s="81"/>
      <c r="B3" s="83"/>
      <c r="C3" s="84"/>
      <c r="D3" s="84"/>
      <c r="E3" s="84"/>
      <c r="F3" s="87"/>
      <c r="G3" s="87"/>
      <c r="H3" s="51"/>
      <c r="I3" s="51"/>
      <c r="J3" s="51"/>
      <c r="K3" s="51"/>
      <c r="L3" s="51"/>
      <c r="M3" s="51"/>
      <c r="N3" s="51"/>
      <c r="O3" s="52"/>
      <c r="P3" s="57"/>
      <c r="Q3" s="58"/>
      <c r="R3" s="58"/>
      <c r="S3" s="59"/>
      <c r="W3" s="3"/>
      <c r="X3" s="3"/>
    </row>
    <row r="4" spans="1:24" s="2" customFormat="1" ht="13.5" customHeight="1">
      <c r="A4" s="81"/>
      <c r="B4" s="83"/>
      <c r="C4" s="84"/>
      <c r="D4" s="84"/>
      <c r="E4" s="84"/>
      <c r="F4" s="87"/>
      <c r="G4" s="87"/>
      <c r="H4" s="51"/>
      <c r="I4" s="51"/>
      <c r="J4" s="51"/>
      <c r="K4" s="51"/>
      <c r="L4" s="51"/>
      <c r="M4" s="51"/>
      <c r="N4" s="51"/>
      <c r="O4" s="52"/>
      <c r="P4" s="57"/>
      <c r="Q4" s="58"/>
      <c r="R4" s="58"/>
      <c r="S4" s="59"/>
      <c r="W4" s="3"/>
      <c r="X4" s="3"/>
    </row>
    <row r="5" spans="1:24" s="2" customFormat="1" ht="13.5" customHeight="1">
      <c r="A5" s="81"/>
      <c r="B5" s="83"/>
      <c r="C5" s="84"/>
      <c r="D5" s="84"/>
      <c r="E5" s="84"/>
      <c r="F5" s="87"/>
      <c r="G5" s="87"/>
      <c r="H5" s="51"/>
      <c r="I5" s="51"/>
      <c r="J5" s="51"/>
      <c r="K5" s="51"/>
      <c r="L5" s="51"/>
      <c r="M5" s="51"/>
      <c r="N5" s="51"/>
      <c r="O5" s="52"/>
      <c r="P5" s="57"/>
      <c r="Q5" s="58"/>
      <c r="R5" s="58"/>
      <c r="S5" s="59"/>
      <c r="W5" s="3"/>
      <c r="X5" s="3"/>
    </row>
    <row r="6" spans="1:24" s="2" customFormat="1" ht="13.5" customHeight="1">
      <c r="A6" s="81"/>
      <c r="B6" s="83"/>
      <c r="C6" s="84"/>
      <c r="D6" s="84"/>
      <c r="E6" s="84"/>
      <c r="F6" s="87"/>
      <c r="G6" s="87"/>
      <c r="H6" s="51"/>
      <c r="I6" s="51"/>
      <c r="J6" s="51"/>
      <c r="K6" s="51"/>
      <c r="L6" s="51"/>
      <c r="M6" s="51"/>
      <c r="N6" s="51"/>
      <c r="O6" s="52"/>
      <c r="P6" s="57"/>
      <c r="Q6" s="58"/>
      <c r="R6" s="58"/>
      <c r="S6" s="59"/>
      <c r="W6" s="3"/>
      <c r="X6" s="3"/>
    </row>
    <row r="7" spans="1:24" s="2" customFormat="1" ht="13.5" customHeight="1">
      <c r="A7" s="81"/>
      <c r="B7" s="83"/>
      <c r="C7" s="84"/>
      <c r="D7" s="84"/>
      <c r="E7" s="84"/>
      <c r="F7" s="87"/>
      <c r="G7" s="87"/>
      <c r="H7" s="51"/>
      <c r="I7" s="51"/>
      <c r="J7" s="51"/>
      <c r="K7" s="51"/>
      <c r="L7" s="51"/>
      <c r="M7" s="51"/>
      <c r="N7" s="51"/>
      <c r="O7" s="52"/>
      <c r="P7" s="57"/>
      <c r="Q7" s="58"/>
      <c r="R7" s="58"/>
      <c r="S7" s="59"/>
      <c r="W7" s="3"/>
      <c r="X7" s="3"/>
    </row>
    <row r="8" spans="1:24" s="2" customFormat="1" ht="15" customHeight="1">
      <c r="A8" s="82"/>
      <c r="B8" s="85"/>
      <c r="C8" s="86"/>
      <c r="D8" s="86"/>
      <c r="E8" s="86"/>
      <c r="F8" s="88"/>
      <c r="G8" s="88"/>
      <c r="H8" s="53"/>
      <c r="I8" s="53"/>
      <c r="J8" s="53"/>
      <c r="K8" s="53"/>
      <c r="L8" s="53"/>
      <c r="M8" s="53"/>
      <c r="N8" s="53"/>
      <c r="O8" s="54"/>
      <c r="P8" s="60"/>
      <c r="Q8" s="61"/>
      <c r="R8" s="61"/>
      <c r="S8" s="62"/>
      <c r="W8" s="3"/>
      <c r="X8" s="3"/>
    </row>
    <row r="9" spans="1:24" ht="83.45" customHeight="1">
      <c r="A9" s="89" t="s">
        <v>1</v>
      </c>
      <c r="B9" s="90"/>
      <c r="C9" s="90"/>
      <c r="D9" s="90"/>
      <c r="E9" s="90"/>
      <c r="F9" s="90"/>
      <c r="G9" s="90"/>
    </row>
    <row r="10" spans="1:24" ht="18" customHeight="1">
      <c r="A10" s="91" t="s">
        <v>2</v>
      </c>
      <c r="B10" s="92"/>
      <c r="C10" s="92"/>
      <c r="D10" s="92"/>
      <c r="E10" s="92"/>
      <c r="F10" s="92"/>
      <c r="G10" s="92"/>
    </row>
    <row r="11" spans="1:24" ht="144.75" customHeight="1">
      <c r="A11" s="72" t="s">
        <v>3</v>
      </c>
      <c r="B11" s="73"/>
      <c r="C11" s="73"/>
      <c r="D11" s="73"/>
      <c r="E11" s="73"/>
      <c r="F11" s="73"/>
      <c r="G11" s="73"/>
    </row>
    <row r="12" spans="1:24" ht="144.75" customHeight="1">
      <c r="A12" s="72" t="s">
        <v>4</v>
      </c>
      <c r="B12" s="73"/>
      <c r="C12" s="73"/>
      <c r="D12" s="73"/>
      <c r="E12" s="73"/>
      <c r="F12" s="73"/>
      <c r="G12" s="73"/>
    </row>
    <row r="13" spans="1:24" ht="102.75" customHeight="1">
      <c r="A13" s="72" t="s">
        <v>199</v>
      </c>
      <c r="B13" s="73"/>
      <c r="C13" s="73"/>
      <c r="D13" s="73"/>
      <c r="E13" s="73"/>
      <c r="F13" s="73"/>
      <c r="G13" s="73"/>
    </row>
    <row r="14" spans="1:24" ht="186" customHeight="1">
      <c r="A14" s="72" t="s">
        <v>5</v>
      </c>
      <c r="B14" s="73"/>
      <c r="C14" s="73"/>
      <c r="D14" s="73"/>
      <c r="E14" s="73"/>
      <c r="F14" s="73"/>
      <c r="G14" s="73"/>
    </row>
    <row r="15" spans="1:24" ht="102.75" customHeight="1">
      <c r="A15" s="72" t="s">
        <v>198</v>
      </c>
      <c r="B15" s="73"/>
      <c r="C15" s="73"/>
      <c r="D15" s="73"/>
      <c r="E15" s="73"/>
      <c r="F15" s="73"/>
      <c r="G15" s="73"/>
      <c r="H15" s="63"/>
    </row>
    <row r="16" spans="1:24" s="1" customFormat="1" ht="207" customHeight="1">
      <c r="A16" s="72" t="s">
        <v>6</v>
      </c>
      <c r="B16" s="73"/>
      <c r="C16" s="73"/>
      <c r="D16" s="73"/>
      <c r="E16" s="73"/>
      <c r="F16" s="73"/>
      <c r="G16" s="73"/>
    </row>
    <row r="17" spans="1:7" ht="144.75" customHeight="1">
      <c r="A17" s="72" t="s">
        <v>7</v>
      </c>
      <c r="B17" s="73"/>
      <c r="C17" s="73"/>
      <c r="D17" s="73"/>
      <c r="E17" s="73"/>
      <c r="F17" s="73"/>
      <c r="G17" s="73"/>
    </row>
    <row r="18" spans="1:7" ht="124.5" customHeight="1">
      <c r="A18" s="72" t="s">
        <v>8</v>
      </c>
      <c r="B18" s="73"/>
      <c r="C18" s="73"/>
      <c r="D18" s="73"/>
      <c r="E18" s="73"/>
      <c r="F18" s="73"/>
      <c r="G18" s="73"/>
    </row>
    <row r="19" spans="1:7" ht="124.5" customHeight="1">
      <c r="A19" s="72" t="s">
        <v>9</v>
      </c>
      <c r="B19" s="73"/>
      <c r="C19" s="73"/>
      <c r="D19" s="73"/>
      <c r="E19" s="73"/>
      <c r="F19" s="73"/>
      <c r="G19" s="73"/>
    </row>
    <row r="20" spans="1:7" ht="207" customHeight="1">
      <c r="A20" s="72" t="s">
        <v>10</v>
      </c>
      <c r="B20" s="73"/>
      <c r="C20" s="73"/>
      <c r="D20" s="73"/>
      <c r="E20" s="73"/>
      <c r="F20" s="73"/>
      <c r="G20" s="73"/>
    </row>
    <row r="21" spans="1:7" ht="82.5" customHeight="1">
      <c r="A21" s="72" t="s">
        <v>11</v>
      </c>
      <c r="B21" s="73"/>
      <c r="C21" s="73"/>
      <c r="D21" s="73"/>
      <c r="E21" s="73"/>
      <c r="F21" s="73"/>
      <c r="G21" s="73"/>
    </row>
    <row r="22" spans="1:7" ht="165" customHeight="1">
      <c r="A22" s="72" t="s">
        <v>12</v>
      </c>
      <c r="B22" s="73"/>
      <c r="C22" s="73"/>
      <c r="D22" s="73"/>
      <c r="E22" s="73"/>
      <c r="F22" s="73"/>
      <c r="G22" s="73"/>
    </row>
    <row r="23" spans="1:7" ht="144.75" customHeight="1">
      <c r="A23" s="72" t="s">
        <v>13</v>
      </c>
      <c r="B23" s="73"/>
      <c r="C23" s="73"/>
      <c r="D23" s="73"/>
      <c r="E23" s="73"/>
      <c r="F23" s="73"/>
      <c r="G23" s="73"/>
    </row>
    <row r="24" spans="1:7" ht="165" customHeight="1">
      <c r="A24" s="72" t="s">
        <v>14</v>
      </c>
      <c r="B24" s="73"/>
      <c r="C24" s="73"/>
      <c r="D24" s="73"/>
      <c r="E24" s="73"/>
      <c r="F24" s="73"/>
      <c r="G24" s="73"/>
    </row>
    <row r="25" spans="1:7" ht="165" customHeight="1">
      <c r="A25" s="78" t="s">
        <v>200</v>
      </c>
      <c r="B25" s="79"/>
      <c r="C25" s="79"/>
      <c r="D25" s="79"/>
      <c r="E25" s="79"/>
      <c r="F25" s="79"/>
      <c r="G25" s="79"/>
    </row>
    <row r="26" spans="1:7" ht="156" customHeight="1">
      <c r="A26" s="74" t="s">
        <v>15</v>
      </c>
      <c r="B26" s="75"/>
      <c r="C26" s="75"/>
      <c r="D26" s="75"/>
      <c r="E26" s="75"/>
      <c r="F26" s="75"/>
      <c r="G26" s="75"/>
    </row>
    <row r="27" spans="1:7" ht="156" customHeight="1">
      <c r="A27" s="78" t="s">
        <v>201</v>
      </c>
      <c r="B27" s="79"/>
      <c r="C27" s="79"/>
      <c r="D27" s="79"/>
      <c r="E27" s="79"/>
      <c r="F27" s="79"/>
      <c r="G27" s="79"/>
    </row>
    <row r="28" spans="1:7" ht="156" customHeight="1">
      <c r="A28" s="78" t="s">
        <v>202</v>
      </c>
      <c r="B28" s="79"/>
      <c r="C28" s="79"/>
      <c r="D28" s="79"/>
      <c r="E28" s="79"/>
      <c r="F28" s="79"/>
      <c r="G28" s="79"/>
    </row>
    <row r="29" spans="1:7" ht="156" customHeight="1">
      <c r="A29" s="78" t="s">
        <v>203</v>
      </c>
      <c r="B29" s="79"/>
      <c r="C29" s="79"/>
      <c r="D29" s="79"/>
      <c r="E29" s="79"/>
      <c r="F29" s="79"/>
      <c r="G29" s="79"/>
    </row>
    <row r="30" spans="1:7" ht="156" customHeight="1">
      <c r="A30" s="78" t="s">
        <v>204</v>
      </c>
      <c r="B30" s="79"/>
      <c r="C30" s="79"/>
      <c r="D30" s="79"/>
      <c r="E30" s="79"/>
      <c r="F30" s="79"/>
      <c r="G30" s="79"/>
    </row>
    <row r="31" spans="1:7" ht="117.75" customHeight="1">
      <c r="A31" s="80" t="s">
        <v>205</v>
      </c>
      <c r="B31" s="79"/>
      <c r="C31" s="79"/>
      <c r="D31" s="79"/>
      <c r="E31" s="79"/>
      <c r="F31" s="79"/>
      <c r="G31" s="79"/>
    </row>
    <row r="32" spans="1:7" ht="34.5" customHeight="1">
      <c r="A32" s="76" t="s">
        <v>16</v>
      </c>
      <c r="B32" s="77"/>
      <c r="C32" s="77"/>
      <c r="D32" s="77"/>
      <c r="E32" s="77"/>
      <c r="F32" s="77"/>
      <c r="G32" s="77"/>
    </row>
    <row r="33" spans="1:7" ht="18">
      <c r="A33" s="70" t="s">
        <v>195</v>
      </c>
      <c r="B33" s="70"/>
      <c r="C33" s="70"/>
      <c r="D33" s="70"/>
      <c r="E33" s="70"/>
      <c r="F33" s="70"/>
      <c r="G33" s="70"/>
    </row>
    <row r="34" spans="1:7" ht="18">
      <c r="A34" s="70" t="s">
        <v>17</v>
      </c>
      <c r="B34" s="70"/>
      <c r="C34" s="70"/>
      <c r="D34" s="70"/>
      <c r="E34" s="70"/>
      <c r="F34" s="70"/>
      <c r="G34" s="70"/>
    </row>
    <row r="35" spans="1:7" ht="18">
      <c r="A35" s="71" t="s">
        <v>18</v>
      </c>
      <c r="B35" s="71"/>
      <c r="C35" s="71"/>
      <c r="D35" s="71"/>
      <c r="E35" s="71"/>
      <c r="F35" s="71"/>
      <c r="G35" s="71"/>
    </row>
    <row r="36" spans="1:7" ht="18">
      <c r="A36" s="70" t="s">
        <v>19</v>
      </c>
      <c r="B36" s="70"/>
      <c r="C36" s="70"/>
      <c r="D36" s="70"/>
      <c r="E36" s="70"/>
      <c r="F36" s="70"/>
      <c r="G36" s="70"/>
    </row>
    <row r="37" spans="1:7" ht="18">
      <c r="A37" s="70" t="s">
        <v>20</v>
      </c>
      <c r="B37" s="70"/>
      <c r="C37" s="70"/>
      <c r="D37" s="70"/>
      <c r="E37" s="70"/>
      <c r="F37" s="70"/>
      <c r="G37" s="70"/>
    </row>
    <row r="38" spans="1:7" ht="18">
      <c r="A38" s="70" t="s">
        <v>21</v>
      </c>
      <c r="B38" s="70"/>
      <c r="C38" s="70"/>
      <c r="D38" s="70"/>
      <c r="E38" s="70"/>
      <c r="F38" s="70"/>
      <c r="G38" s="70"/>
    </row>
    <row r="39" spans="1:7" ht="18">
      <c r="A39" s="70" t="s">
        <v>22</v>
      </c>
      <c r="B39" s="70"/>
      <c r="C39" s="70"/>
      <c r="D39" s="70"/>
      <c r="E39" s="70"/>
      <c r="F39" s="70"/>
      <c r="G39" s="70"/>
    </row>
    <row r="40" spans="1:7" ht="18">
      <c r="A40" s="70" t="s">
        <v>23</v>
      </c>
      <c r="B40" s="70"/>
      <c r="C40" s="70"/>
      <c r="D40" s="70"/>
      <c r="E40" s="70"/>
      <c r="F40" s="70"/>
      <c r="G40" s="70"/>
    </row>
    <row r="41" spans="1:7" ht="18">
      <c r="A41" s="70" t="s">
        <v>24</v>
      </c>
      <c r="B41" s="70"/>
      <c r="C41" s="70"/>
      <c r="D41" s="70"/>
      <c r="E41" s="70"/>
      <c r="F41" s="70"/>
      <c r="G41" s="70"/>
    </row>
    <row r="42" spans="1:7" ht="18">
      <c r="A42" s="70" t="s">
        <v>25</v>
      </c>
      <c r="B42" s="70"/>
      <c r="C42" s="70"/>
      <c r="D42" s="70"/>
      <c r="E42" s="70"/>
      <c r="F42" s="70"/>
      <c r="G42" s="70"/>
    </row>
    <row r="43" spans="1:7" ht="18">
      <c r="A43" s="70" t="s">
        <v>26</v>
      </c>
      <c r="B43" s="70"/>
      <c r="C43" s="70"/>
      <c r="D43" s="70"/>
      <c r="E43" s="70"/>
      <c r="F43" s="70"/>
      <c r="G43" s="70"/>
    </row>
    <row r="44" spans="1:7" ht="18">
      <c r="A44" s="70" t="s">
        <v>27</v>
      </c>
      <c r="B44" s="70"/>
      <c r="C44" s="70"/>
      <c r="D44" s="70"/>
      <c r="E44" s="70"/>
      <c r="F44" s="70"/>
      <c r="G44" s="70"/>
    </row>
    <row r="45" spans="1:7" ht="18">
      <c r="A45" s="70" t="s">
        <v>28</v>
      </c>
      <c r="B45" s="70"/>
      <c r="C45" s="70"/>
      <c r="D45" s="70"/>
      <c r="E45" s="70"/>
      <c r="F45" s="70"/>
      <c r="G45" s="70"/>
    </row>
    <row r="46" spans="1:7" ht="18">
      <c r="A46" s="70" t="s">
        <v>29</v>
      </c>
      <c r="B46" s="70"/>
      <c r="C46" s="70"/>
      <c r="D46" s="70"/>
      <c r="E46" s="70"/>
      <c r="F46" s="70"/>
      <c r="G46" s="70"/>
    </row>
    <row r="47" spans="1:7" ht="18">
      <c r="A47" s="70" t="s">
        <v>30</v>
      </c>
      <c r="B47" s="70"/>
      <c r="C47" s="70"/>
      <c r="D47" s="70"/>
      <c r="E47" s="70"/>
      <c r="F47" s="70"/>
      <c r="G47" s="70"/>
    </row>
  </sheetData>
  <mergeCells count="42">
    <mergeCell ref="A1:A8"/>
    <mergeCell ref="B1:E8"/>
    <mergeCell ref="F1:G8"/>
    <mergeCell ref="A9:G9"/>
    <mergeCell ref="A10:G10"/>
    <mergeCell ref="A22:G22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24:G24"/>
    <mergeCell ref="A26:G26"/>
    <mergeCell ref="A32:G32"/>
    <mergeCell ref="A33:G33"/>
    <mergeCell ref="A29:G29"/>
    <mergeCell ref="A30:G30"/>
    <mergeCell ref="A31:G31"/>
    <mergeCell ref="A25:G25"/>
    <mergeCell ref="A27:G27"/>
    <mergeCell ref="A28:G28"/>
    <mergeCell ref="A47:G47"/>
    <mergeCell ref="A41:G41"/>
    <mergeCell ref="A42:G42"/>
    <mergeCell ref="A43:G43"/>
    <mergeCell ref="A44:G44"/>
    <mergeCell ref="A45:G45"/>
    <mergeCell ref="A46:G46"/>
    <mergeCell ref="A40:G40"/>
    <mergeCell ref="A34:G34"/>
    <mergeCell ref="A35:G35"/>
    <mergeCell ref="A36:G36"/>
    <mergeCell ref="A37:G37"/>
    <mergeCell ref="A38:G38"/>
    <mergeCell ref="A39:G39"/>
  </mergeCells>
  <hyperlinks>
    <hyperlink ref="A33" location="'I1'!A1" display="1.TASA DE SINIESTROS VIALES POR NIVEL DE PERDIDA" xr:uid="{9613CFD9-F535-4876-9158-CA217D4D8737}"/>
    <hyperlink ref="A34" location="'I2'!A1" display="2.COSTOS SINIESTROS VIALES POR NIVEL DE PÉRDIDA" xr:uid="{47FC986D-1694-4533-A60D-DB6E8BB2ED7E}"/>
    <hyperlink ref="A36" location="I3.1!A1" display="3.1. Riesgos de Seguridad Vial Identificados: RSVI (Relacionados con el paso 6)" xr:uid="{93EABCBD-826B-4D72-ACBF-2F6E5F2A9979}"/>
    <hyperlink ref="A37" location="I3.2!A1" display="3.2. Gestión de Riesgos Viales: GRV" xr:uid="{028E5433-50FA-4686-A097-FEF3B930D5ED}"/>
    <hyperlink ref="A38" location="'I4'!A1" display="4. CUMPLIMIENTO METAS PESV" xr:uid="{6938D556-266F-4F60-B391-713E300AB4F3}"/>
    <hyperlink ref="A39" location="'I5'!A1" display="5. CUMPLIMIENTO DE ACTIVIDADES PLAN ANUAL PESV" xr:uid="{C7DE54FA-999E-4BAA-BBE0-BC38077872C1}"/>
    <hyperlink ref="A40" location="'I6'!A1" display="6. EXCESO JORNADAS LABORALES CONDUCTORES" xr:uid="{A26C39A1-A858-46DF-B5B7-8EE2F4B1A1D5}"/>
    <hyperlink ref="A41" location="'I7'!A1" display="7. COBERTURA PROGRAMA DE GESTIÓN VELOCIDAD" xr:uid="{28964EEC-669A-4CAA-8095-EAAE8DBF26C9}"/>
    <hyperlink ref="A42" location="'I8'!A1" display="8. EXCESOS LÍMITE DE VELOCIDAD LABORAL" xr:uid="{94B7A40B-AFF1-4141-8E81-EA75EA8E8816}"/>
    <hyperlink ref="A43" location="'I9'!A1" display="9. INSPECCIONES DIARIAS PRE OPERACIONALES" xr:uid="{76A05889-C687-4FE2-A3CB-81A7766BBEB3}"/>
    <hyperlink ref="A44" location="'I10'!A1" display="10. CUMPLIMIENTO PLAN MANTENIMIENTO PREVENTIVO DE VEHÍCULOS" xr:uid="{5B2186DD-8ECF-499E-80EE-46387D6F45CF}"/>
    <hyperlink ref="A45" location="'I11'!A1" display="11. CUMPLIMIENTO PLAN DE FORMACIÓN EN SEGURIDAD VIAL" xr:uid="{82AFD74A-50E9-49D3-A430-C84AF3CF0FF6}"/>
    <hyperlink ref="A46" location="'I12'!A1" display="12. COBERTURA PLAN DE FORMACIÓN EN SEGURIDAD VIAL" xr:uid="{38454638-A67F-49E7-8F81-5BB886639720}"/>
    <hyperlink ref="A47" location="'I13'!A1" display="13. NO CONFORMIDADES AUDITORÍA CERRADAS" xr:uid="{83CF3BD1-027C-4F7E-9398-5584BF6B168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0C7E-6741-420D-BD9A-21B154348E84}">
  <sheetPr>
    <tabColor theme="5" tint="0.39997558519241921"/>
    <pageSetUpPr fitToPage="1"/>
  </sheetPr>
  <dimension ref="A1:Z47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4.5" style="2" customWidth="1"/>
    <col min="15" max="15" width="3.75" style="2" customWidth="1"/>
    <col min="16" max="16" width="5.375" style="2" customWidth="1"/>
    <col min="17" max="18" width="4.875" style="2" customWidth="1"/>
    <col min="19" max="20" width="6.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98"/>
      <c r="T8" s="264"/>
      <c r="U8" s="199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Navegación'!A42</f>
        <v>8. EXCESOS LÍMITE DE VELOCIDAD LABORAL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158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2" customHeight="1">
      <c r="A20" s="14" t="s">
        <v>130</v>
      </c>
      <c r="B20" s="147" t="s">
        <v>144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19.25" customHeight="1">
      <c r="A22" s="153" t="s">
        <v>153</v>
      </c>
      <c r="B22" s="154"/>
      <c r="C22" s="154"/>
      <c r="D22" s="154"/>
      <c r="E22" s="155"/>
      <c r="F22" s="219" t="s">
        <v>159</v>
      </c>
      <c r="G22" s="154"/>
      <c r="H22" s="154"/>
      <c r="I22" s="154"/>
      <c r="J22" s="154"/>
      <c r="K22" s="154"/>
      <c r="L22" s="155"/>
      <c r="M22" s="151" t="s">
        <v>160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84.75" customHeight="1">
      <c r="A25" s="156" t="s">
        <v>161</v>
      </c>
      <c r="B25" s="156"/>
      <c r="C25" s="38"/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/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48.75" customHeight="1">
      <c r="A26" s="156" t="s">
        <v>162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 t="e">
        <f>(C25/C26)</f>
        <v>#DIV/0!</v>
      </c>
      <c r="C29" s="37">
        <f t="shared" ref="C29:C41" si="0">$S$17</f>
        <v>0</v>
      </c>
      <c r="D29" s="11">
        <f>$N$17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 t="e">
        <f>D25/D26</f>
        <v>#DIV/0!</v>
      </c>
      <c r="C30" s="37">
        <f t="shared" si="0"/>
        <v>0</v>
      </c>
      <c r="D30" s="11">
        <f t="shared" ref="D30:D41" si="1">$N$17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 t="shared" si="0"/>
        <v>0</v>
      </c>
      <c r="D31" s="11">
        <f t="shared" si="1"/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 t="e">
        <f>F25/F26</f>
        <v>#DIV/0!</v>
      </c>
      <c r="C32" s="37">
        <f t="shared" si="0"/>
        <v>0</v>
      </c>
      <c r="D32" s="11">
        <f t="shared" si="1"/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 t="e">
        <f>I25/I26</f>
        <v>#DIV/0!</v>
      </c>
      <c r="C33" s="37">
        <f t="shared" si="0"/>
        <v>0</v>
      </c>
      <c r="D33" s="11">
        <f t="shared" si="1"/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 t="shared" si="0"/>
        <v>0</v>
      </c>
      <c r="D34" s="11">
        <f t="shared" si="1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 t="e">
        <f>M25/M26</f>
        <v>#DIV/0!</v>
      </c>
      <c r="C35" s="37">
        <f t="shared" si="0"/>
        <v>0</v>
      </c>
      <c r="D35" s="11">
        <f t="shared" si="1"/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 t="e">
        <f>N25/N26</f>
        <v>#DIV/0!</v>
      </c>
      <c r="C36" s="37">
        <f t="shared" si="0"/>
        <v>0</v>
      </c>
      <c r="D36" s="11">
        <f t="shared" si="1"/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 t="shared" si="0"/>
        <v>0</v>
      </c>
      <c r="D37" s="11">
        <f t="shared" si="1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 t="e">
        <f>Q25/Q26</f>
        <v>#DIV/0!</v>
      </c>
      <c r="C38" s="37">
        <f t="shared" si="0"/>
        <v>0</v>
      </c>
      <c r="D38" s="11">
        <f t="shared" si="1"/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 t="e">
        <f>S25/S26</f>
        <v>#DIV/0!</v>
      </c>
      <c r="C39" s="37">
        <f t="shared" si="0"/>
        <v>0</v>
      </c>
      <c r="D39" s="11">
        <f t="shared" si="1"/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 t="shared" si="0"/>
        <v>0</v>
      </c>
      <c r="D40" s="11">
        <f t="shared" si="1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>
        <f t="shared" si="0"/>
        <v>0</v>
      </c>
      <c r="D41" s="11">
        <f t="shared" si="1"/>
        <v>1</v>
      </c>
      <c r="E41" s="168" t="s">
        <v>123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11" priority="1" operator="equal">
      <formula>"No Cumple"</formula>
    </cfRule>
    <cfRule type="containsText" dxfId="10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EA27C84C-F58A-474D-BA30-5059C3BE88A4}"/>
  </hyperlinks>
  <pageMargins left="0.23622047244094491" right="0.23622047244094491" top="0.11811023622047245" bottom="0" header="0.51181102362204722" footer="0.51181102362204722"/>
  <pageSetup paperSize="256" scale="67" firstPageNumber="0" pageOrder="overThenDown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460A-CAB3-4A66-B3D2-1E5941247717}">
  <sheetPr>
    <tabColor theme="5" tint="0.39997558519241921"/>
    <pageSetUpPr fitToPage="1"/>
  </sheetPr>
  <dimension ref="A1:Z48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6.25" style="2" customWidth="1"/>
    <col min="15" max="15" width="3.75" style="2" customWidth="1"/>
    <col min="16" max="16" width="5.375" style="2" customWidth="1"/>
    <col min="17" max="18" width="4.875" style="2" customWidth="1"/>
    <col min="19" max="20" width="6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104"/>
      <c r="U1" s="105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03"/>
      <c r="T2" s="104"/>
      <c r="U2" s="105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03"/>
      <c r="T3" s="104"/>
      <c r="U3" s="105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03"/>
      <c r="T4" s="104"/>
      <c r="U4" s="105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03"/>
      <c r="T5" s="104"/>
      <c r="U5" s="105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03"/>
      <c r="T6" s="104"/>
      <c r="U6" s="105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03"/>
      <c r="T7" s="104"/>
      <c r="U7" s="105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06"/>
      <c r="T8" s="107"/>
      <c r="U8" s="108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33" t="s">
        <v>33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</row>
    <row r="14" spans="1:26" ht="23.25" customHeight="1">
      <c r="A14" s="252" t="str">
        <f>'Instrucciones y Navegación'!A43</f>
        <v>9. INSPECCIONES DIARIAS PRE OPERACIONALES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4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47" t="s">
        <v>163</v>
      </c>
      <c r="B17" s="150"/>
      <c r="C17" s="150"/>
      <c r="D17" s="150"/>
      <c r="E17" s="148"/>
      <c r="F17" s="256" t="s">
        <v>41</v>
      </c>
      <c r="G17" s="257"/>
      <c r="H17" s="257"/>
      <c r="I17" s="258"/>
      <c r="J17" s="256" t="s">
        <v>42</v>
      </c>
      <c r="K17" s="257"/>
      <c r="L17" s="257"/>
      <c r="M17" s="258"/>
      <c r="N17" s="205">
        <v>1</v>
      </c>
      <c r="O17" s="206"/>
      <c r="P17" s="143"/>
      <c r="Q17" s="144"/>
      <c r="R17" s="145"/>
      <c r="S17" s="141"/>
      <c r="T17" s="255"/>
      <c r="U17" s="142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33" t="s">
        <v>47</v>
      </c>
      <c r="E19" s="135"/>
      <c r="F19" s="133" t="s">
        <v>48</v>
      </c>
      <c r="G19" s="134"/>
      <c r="H19" s="134"/>
      <c r="I19" s="134"/>
      <c r="J19" s="134"/>
      <c r="K19" s="135"/>
      <c r="L19" s="136" t="s">
        <v>49</v>
      </c>
      <c r="M19" s="137"/>
      <c r="N19" s="137"/>
      <c r="O19" s="138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9" customHeight="1">
      <c r="A20" s="14" t="s">
        <v>130</v>
      </c>
      <c r="B20" s="147" t="s">
        <v>144</v>
      </c>
      <c r="C20" s="148"/>
      <c r="D20" s="250">
        <f>S17</f>
        <v>0</v>
      </c>
      <c r="E20" s="251"/>
      <c r="F20" s="147" t="s">
        <v>53</v>
      </c>
      <c r="G20" s="150"/>
      <c r="H20" s="150"/>
      <c r="I20" s="150"/>
      <c r="J20" s="150"/>
      <c r="K20" s="148"/>
      <c r="L20" s="147" t="s">
        <v>54</v>
      </c>
      <c r="M20" s="150"/>
      <c r="N20" s="150"/>
      <c r="O20" s="148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33" t="s">
        <v>58</v>
      </c>
      <c r="N21" s="134"/>
      <c r="O21" s="134"/>
      <c r="P21" s="134"/>
      <c r="Q21" s="134"/>
      <c r="R21" s="134"/>
      <c r="S21" s="134"/>
      <c r="T21" s="134"/>
      <c r="U21" s="135"/>
      <c r="V21" s="2"/>
      <c r="W21" s="2"/>
      <c r="X21" s="2"/>
    </row>
    <row r="22" spans="1:24" s="3" customFormat="1" ht="115.5" customHeight="1">
      <c r="A22" s="153" t="s">
        <v>164</v>
      </c>
      <c r="B22" s="154"/>
      <c r="C22" s="154"/>
      <c r="D22" s="154"/>
      <c r="E22" s="155"/>
      <c r="F22" s="219" t="s">
        <v>165</v>
      </c>
      <c r="G22" s="265"/>
      <c r="H22" s="265"/>
      <c r="I22" s="265"/>
      <c r="J22" s="265"/>
      <c r="K22" s="265"/>
      <c r="L22" s="266"/>
      <c r="M22" s="245" t="s">
        <v>166</v>
      </c>
      <c r="N22" s="246"/>
      <c r="O22" s="246"/>
      <c r="P22" s="246"/>
      <c r="Q22" s="246"/>
      <c r="R22" s="246"/>
      <c r="S22" s="246"/>
      <c r="T22" s="246"/>
      <c r="U22" s="247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50.25" customHeight="1">
      <c r="A25" s="156" t="s">
        <v>167</v>
      </c>
      <c r="B25" s="156"/>
      <c r="C25" s="38"/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/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48.75" customHeight="1">
      <c r="A26" s="156" t="s">
        <v>168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 t="e">
        <f>(C25/C26)</f>
        <v>#DIV/0!</v>
      </c>
      <c r="C29" s="37">
        <f t="shared" ref="C29:C41" si="0">$S$17</f>
        <v>0</v>
      </c>
      <c r="D29" s="11">
        <f>$N$17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 t="e">
        <f>D25/D26</f>
        <v>#DIV/0!</v>
      </c>
      <c r="C30" s="37">
        <f t="shared" si="0"/>
        <v>0</v>
      </c>
      <c r="D30" s="11">
        <f t="shared" ref="D30:D41" si="1">$N$17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 t="shared" si="0"/>
        <v>0</v>
      </c>
      <c r="D31" s="11">
        <f t="shared" si="1"/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 t="e">
        <f>F25/F26</f>
        <v>#DIV/0!</v>
      </c>
      <c r="C32" s="37">
        <f t="shared" si="0"/>
        <v>0</v>
      </c>
      <c r="D32" s="11">
        <f t="shared" si="1"/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 t="e">
        <f>I25/I26</f>
        <v>#DIV/0!</v>
      </c>
      <c r="C33" s="37">
        <f t="shared" si="0"/>
        <v>0</v>
      </c>
      <c r="D33" s="11">
        <f t="shared" si="1"/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 t="shared" si="0"/>
        <v>0</v>
      </c>
      <c r="D34" s="11">
        <f t="shared" si="1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 t="e">
        <f>M25/M26</f>
        <v>#DIV/0!</v>
      </c>
      <c r="C35" s="37">
        <f t="shared" si="0"/>
        <v>0</v>
      </c>
      <c r="D35" s="11">
        <f t="shared" si="1"/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 t="e">
        <f>N25/N26</f>
        <v>#DIV/0!</v>
      </c>
      <c r="C36" s="37">
        <f t="shared" si="0"/>
        <v>0</v>
      </c>
      <c r="D36" s="11">
        <f t="shared" si="1"/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 t="shared" si="0"/>
        <v>0</v>
      </c>
      <c r="D37" s="11">
        <f t="shared" si="1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 t="e">
        <f>Q25/Q26</f>
        <v>#DIV/0!</v>
      </c>
      <c r="C38" s="37">
        <f t="shared" si="0"/>
        <v>0</v>
      </c>
      <c r="D38" s="11">
        <f t="shared" si="1"/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 t="e">
        <f>S25/S26</f>
        <v>#DIV/0!</v>
      </c>
      <c r="C39" s="37">
        <f t="shared" si="0"/>
        <v>0</v>
      </c>
      <c r="D39" s="11">
        <f t="shared" si="1"/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 t="shared" si="0"/>
        <v>0</v>
      </c>
      <c r="D40" s="11">
        <f t="shared" si="1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>
        <f t="shared" si="0"/>
        <v>0</v>
      </c>
      <c r="D41" s="11">
        <f t="shared" si="1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236" t="s">
        <v>96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8"/>
      <c r="V42" s="2"/>
      <c r="W42" s="30"/>
      <c r="X42" s="2"/>
    </row>
    <row r="43" spans="1:24" s="3" customFormat="1" ht="33" customHeight="1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9"/>
      <c r="V43" s="5"/>
      <c r="W43" s="5"/>
      <c r="X43" s="5"/>
    </row>
    <row r="44" spans="1:24" s="3" customFormat="1" ht="18" customHeight="1">
      <c r="A44" s="236" t="s">
        <v>97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8"/>
      <c r="V44" s="31"/>
      <c r="W44" s="32"/>
      <c r="X44" s="33"/>
    </row>
    <row r="45" spans="1:24" s="3" customFormat="1" ht="32.25" customHeight="1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4.1" customHeight="1">
      <c r="A47" s="158" t="s">
        <v>102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159"/>
      <c r="V47" s="31"/>
      <c r="W47" s="32"/>
      <c r="X47" s="33"/>
    </row>
    <row r="48" spans="1:24" s="3" customFormat="1" ht="13.5" customHeight="1">
      <c r="A48" s="2"/>
      <c r="B48" s="4"/>
      <c r="C48" s="2"/>
      <c r="D48" s="2"/>
      <c r="E48" s="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31"/>
      <c r="W48" s="32"/>
      <c r="X48" s="33"/>
    </row>
  </sheetData>
  <mergeCells count="69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A47:U47"/>
    <mergeCell ref="F48:G48"/>
    <mergeCell ref="H48:U48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9" priority="1" operator="equal">
      <formula>"No Cumple"</formula>
    </cfRule>
    <cfRule type="containsText" dxfId="8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DF7DA61E-6E14-4150-9ECA-F959C8D61FE5}"/>
  </hyperlinks>
  <pageMargins left="0.23622047244094491" right="0.23622047244094491" top="0.11811023622047245" bottom="0" header="0.51181102362204722" footer="0.51181102362204722"/>
  <pageSetup paperSize="256" scale="65" firstPageNumber="0" pageOrder="overThenDown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3011-5B64-449D-A438-39135DF8812E}">
  <sheetPr>
    <tabColor theme="5" tint="0.39997558519241921"/>
    <pageSetUpPr fitToPage="1"/>
  </sheetPr>
  <dimension ref="A1:Z47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6" style="2" customWidth="1"/>
    <col min="15" max="15" width="3.75" style="2" customWidth="1"/>
    <col min="16" max="16" width="5.375" style="2" customWidth="1"/>
    <col min="17" max="18" width="4.875" style="2" customWidth="1"/>
    <col min="19" max="20" width="6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98"/>
      <c r="T8" s="264"/>
      <c r="U8" s="199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Navegación'!A44</f>
        <v>10. CUMPLIMIENTO PLAN MANTENIMIENTO PREVENTIVO DE VEHÍCULOS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169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3.5" customHeight="1">
      <c r="A20" s="14" t="s">
        <v>130</v>
      </c>
      <c r="B20" s="147" t="s">
        <v>52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02" customHeight="1">
      <c r="A22" s="153" t="s">
        <v>164</v>
      </c>
      <c r="B22" s="154"/>
      <c r="C22" s="154"/>
      <c r="D22" s="154"/>
      <c r="E22" s="155"/>
      <c r="F22" s="219" t="s">
        <v>170</v>
      </c>
      <c r="G22" s="154"/>
      <c r="H22" s="154"/>
      <c r="I22" s="154"/>
      <c r="J22" s="154"/>
      <c r="K22" s="154"/>
      <c r="L22" s="155"/>
      <c r="M22" s="151" t="s">
        <v>171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33" t="s">
        <v>67</v>
      </c>
      <c r="G24" s="134"/>
      <c r="H24" s="135"/>
      <c r="I24" s="6" t="s">
        <v>68</v>
      </c>
      <c r="J24" s="133" t="s">
        <v>69</v>
      </c>
      <c r="K24" s="134"/>
      <c r="L24" s="135"/>
      <c r="M24" s="16" t="s">
        <v>70</v>
      </c>
      <c r="N24" s="6" t="s">
        <v>108</v>
      </c>
      <c r="O24" s="134" t="s">
        <v>109</v>
      </c>
      <c r="P24" s="135"/>
      <c r="Q24" s="136" t="s">
        <v>72</v>
      </c>
      <c r="R24" s="138"/>
      <c r="S24" s="136" t="s">
        <v>73</v>
      </c>
      <c r="T24" s="138"/>
      <c r="U24" s="16" t="s">
        <v>74</v>
      </c>
      <c r="V24" s="2"/>
      <c r="W24" s="2"/>
      <c r="X24" s="2"/>
    </row>
    <row r="25" spans="1:24" s="3" customFormat="1" ht="60.6" customHeight="1">
      <c r="A25" s="156" t="s">
        <v>172</v>
      </c>
      <c r="B25" s="156"/>
      <c r="C25" s="38"/>
      <c r="D25" s="38"/>
      <c r="E25" s="38"/>
      <c r="F25" s="262"/>
      <c r="G25" s="239"/>
      <c r="H25" s="240"/>
      <c r="I25" s="38"/>
      <c r="J25" s="262"/>
      <c r="K25" s="239"/>
      <c r="L25" s="240"/>
      <c r="M25" s="38"/>
      <c r="N25" s="38"/>
      <c r="O25" s="239"/>
      <c r="P25" s="240"/>
      <c r="Q25" s="262"/>
      <c r="R25" s="240"/>
      <c r="S25" s="262"/>
      <c r="T25" s="240"/>
      <c r="U25" s="38"/>
      <c r="V25" s="20"/>
      <c r="W25" s="21"/>
      <c r="X25" s="21"/>
    </row>
    <row r="26" spans="1:24" s="3" customFormat="1" ht="60" customHeight="1">
      <c r="A26" s="156" t="s">
        <v>173</v>
      </c>
      <c r="B26" s="156"/>
      <c r="C26" s="38"/>
      <c r="D26" s="38"/>
      <c r="E26" s="38"/>
      <c r="F26" s="262"/>
      <c r="G26" s="239"/>
      <c r="H26" s="240"/>
      <c r="I26" s="38"/>
      <c r="J26" s="262"/>
      <c r="K26" s="239"/>
      <c r="L26" s="240"/>
      <c r="M26" s="38"/>
      <c r="N26" s="38"/>
      <c r="O26" s="239"/>
      <c r="P26" s="240"/>
      <c r="Q26" s="262"/>
      <c r="R26" s="240"/>
      <c r="S26" s="262"/>
      <c r="T26" s="24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/>
      <c r="C29" s="37"/>
      <c r="D29" s="11"/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>$S$17</f>
        <v>0</v>
      </c>
      <c r="D31" s="11">
        <f t="shared" ref="D31:D41" si="0">$N$17</f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/>
      <c r="C32" s="37"/>
      <c r="D32" s="11"/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>$S$17</f>
        <v>0</v>
      </c>
      <c r="D34" s="11">
        <f t="shared" si="0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/>
      <c r="C35" s="37"/>
      <c r="D35" s="11"/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>$S$17</f>
        <v>0</v>
      </c>
      <c r="D37" s="11">
        <f t="shared" si="0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/>
      <c r="C38" s="37"/>
      <c r="D38" s="11"/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>$S$17</f>
        <v>0</v>
      </c>
      <c r="D40" s="11">
        <f t="shared" si="0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>
        <f>$S$17</f>
        <v>0</v>
      </c>
      <c r="D41" s="11">
        <f t="shared" si="0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7" priority="1" operator="equal">
      <formula>"No Cumple"</formula>
    </cfRule>
    <cfRule type="containsText" dxfId="6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848C1423-D6A8-402A-8A00-3AA1D2D4D24B}"/>
  </hyperlinks>
  <pageMargins left="0.23622047244094491" right="0.23622047244094491" top="0.11811023622047245" bottom="0" header="0.51181102362204722" footer="0.51181102362204722"/>
  <pageSetup paperSize="256" scale="65" firstPageNumber="0" pageOrder="overThenDown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3112-C211-4209-988B-E54727D0B414}">
  <sheetPr>
    <pageSetUpPr fitToPage="1"/>
  </sheetPr>
  <dimension ref="A1:Z47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7.875" style="2" customWidth="1"/>
    <col min="14" max="14" width="7.625" style="2" customWidth="1"/>
    <col min="15" max="15" width="3.75" style="2" customWidth="1"/>
    <col min="16" max="16" width="5.375" style="2" customWidth="1"/>
    <col min="17" max="18" width="4.87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162"/>
      <c r="B1" s="162"/>
      <c r="C1" s="163"/>
      <c r="D1" s="121" t="s">
        <v>0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98"/>
      <c r="T8" s="264"/>
      <c r="U8" s="199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Navegación'!A45</f>
        <v>11. CUMPLIMIENTO PLAN DE FORMACIÓN EN SEGURIDAD VIAL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174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6.75" customHeight="1">
      <c r="A20" s="14" t="s">
        <v>130</v>
      </c>
      <c r="B20" s="147" t="s">
        <v>52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88.5" customHeight="1">
      <c r="A22" s="153" t="s">
        <v>175</v>
      </c>
      <c r="B22" s="154"/>
      <c r="C22" s="154"/>
      <c r="D22" s="154"/>
      <c r="E22" s="155"/>
      <c r="F22" s="219" t="s">
        <v>176</v>
      </c>
      <c r="G22" s="154"/>
      <c r="H22" s="154"/>
      <c r="I22" s="154"/>
      <c r="J22" s="154"/>
      <c r="K22" s="154"/>
      <c r="L22" s="155"/>
      <c r="M22" s="151" t="s">
        <v>177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51" customHeight="1">
      <c r="A25" s="156" t="s">
        <v>178</v>
      </c>
      <c r="B25" s="156"/>
      <c r="C25" s="38"/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/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67.5" customHeight="1">
      <c r="A26" s="156" t="s">
        <v>179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/>
      <c r="C29" s="37"/>
      <c r="D29" s="11"/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>$S$17</f>
        <v>0</v>
      </c>
      <c r="D31" s="11">
        <f t="shared" ref="D31:D41" si="0">$N$17</f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/>
      <c r="C32" s="37"/>
      <c r="D32" s="11"/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>$S$17</f>
        <v>0</v>
      </c>
      <c r="D34" s="11">
        <f t="shared" si="0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/>
      <c r="C35" s="37"/>
      <c r="D35" s="11"/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>$S$17</f>
        <v>0</v>
      </c>
      <c r="D37" s="11">
        <f t="shared" si="0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/>
      <c r="C38" s="37"/>
      <c r="D38" s="11"/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>$S$17</f>
        <v>0</v>
      </c>
      <c r="D40" s="11">
        <f t="shared" si="0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>
        <f>$S$17</f>
        <v>0</v>
      </c>
      <c r="D41" s="11">
        <f t="shared" si="0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5" priority="1" operator="equal">
      <formula>"No Cumple"</formula>
    </cfRule>
    <cfRule type="containsText" dxfId="4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21B170C8-5DB3-4E56-96F9-541E705D7ECD}"/>
  </hyperlinks>
  <pageMargins left="0.23622047244094491" right="0.23622047244094491" top="0.11811023622047245" bottom="0" header="0.51181102362204722" footer="0.51181102362204722"/>
  <pageSetup paperSize="256" scale="77" firstPageNumber="0" pageOrder="overThenDown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5680-85CD-47EB-8B7B-BA9F13D0CC5A}">
  <sheetPr>
    <pageSetUpPr fitToPage="1"/>
  </sheetPr>
  <dimension ref="A1:Z47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8.5" style="2" customWidth="1"/>
    <col min="15" max="15" width="3.75" style="2" customWidth="1"/>
    <col min="16" max="16" width="5.375" style="2" customWidth="1"/>
    <col min="17" max="18" width="4.87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166"/>
      <c r="B8" s="166"/>
      <c r="C8" s="167"/>
      <c r="D8" s="124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198"/>
      <c r="T8" s="264"/>
      <c r="U8" s="199"/>
    </row>
    <row r="9" spans="1:26" ht="12.75" customHeight="1">
      <c r="A9" s="267" t="s">
        <v>31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9"/>
      <c r="Y9" s="2"/>
      <c r="Z9" s="2"/>
    </row>
    <row r="10" spans="1:26" ht="12.75" customHeigh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 customHeight="1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Navegación'!A46</f>
        <v>12. COBERTURA PLAN DE FORMACIÓN EN SEGURIDAD VIAL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180</v>
      </c>
      <c r="B17" s="139"/>
      <c r="C17" s="139"/>
      <c r="D17" s="139"/>
      <c r="E17" s="139"/>
      <c r="F17" s="140" t="s">
        <v>181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4.25" customHeight="1">
      <c r="A20" s="14" t="s">
        <v>130</v>
      </c>
      <c r="B20" s="147" t="s">
        <v>182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11.75" customHeight="1">
      <c r="A22" s="153" t="s">
        <v>175</v>
      </c>
      <c r="B22" s="154"/>
      <c r="C22" s="154"/>
      <c r="D22" s="154"/>
      <c r="E22" s="155"/>
      <c r="F22" s="219" t="s">
        <v>183</v>
      </c>
      <c r="G22" s="154"/>
      <c r="H22" s="154"/>
      <c r="I22" s="154"/>
      <c r="J22" s="154"/>
      <c r="K22" s="154"/>
      <c r="L22" s="155"/>
      <c r="M22" s="151" t="s">
        <v>184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33" t="s">
        <v>67</v>
      </c>
      <c r="G24" s="134"/>
      <c r="H24" s="135"/>
      <c r="I24" s="6" t="s">
        <v>68</v>
      </c>
      <c r="J24" s="133" t="s">
        <v>69</v>
      </c>
      <c r="K24" s="134"/>
      <c r="L24" s="135"/>
      <c r="M24" s="16" t="s">
        <v>70</v>
      </c>
      <c r="N24" s="7" t="s">
        <v>108</v>
      </c>
      <c r="O24" s="134" t="s">
        <v>109</v>
      </c>
      <c r="P24" s="135"/>
      <c r="Q24" s="136" t="s">
        <v>72</v>
      </c>
      <c r="R24" s="138"/>
      <c r="S24" s="136" t="s">
        <v>73</v>
      </c>
      <c r="T24" s="138"/>
      <c r="U24" s="16" t="s">
        <v>74</v>
      </c>
      <c r="V24" s="2"/>
      <c r="W24" s="2"/>
      <c r="X24" s="2"/>
    </row>
    <row r="25" spans="1:24" s="3" customFormat="1" ht="52.5" customHeight="1">
      <c r="A25" s="156" t="s">
        <v>185</v>
      </c>
      <c r="B25" s="156"/>
      <c r="C25" s="38"/>
      <c r="D25" s="38"/>
      <c r="E25" s="38"/>
      <c r="F25" s="262"/>
      <c r="G25" s="239"/>
      <c r="H25" s="240"/>
      <c r="I25" s="38"/>
      <c r="J25" s="262"/>
      <c r="K25" s="239"/>
      <c r="L25" s="240"/>
      <c r="M25" s="38"/>
      <c r="N25" s="39"/>
      <c r="O25" s="239"/>
      <c r="P25" s="240"/>
      <c r="Q25" s="262"/>
      <c r="R25" s="240"/>
      <c r="S25" s="262"/>
      <c r="T25" s="240"/>
      <c r="U25" s="38"/>
      <c r="V25" s="20"/>
      <c r="W25" s="21"/>
      <c r="X25" s="21"/>
    </row>
    <row r="26" spans="1:24" s="3" customFormat="1" ht="50.25" customHeight="1">
      <c r="A26" s="156" t="s">
        <v>186</v>
      </c>
      <c r="B26" s="156"/>
      <c r="C26" s="38"/>
      <c r="D26" s="38"/>
      <c r="E26" s="38"/>
      <c r="F26" s="262"/>
      <c r="G26" s="239"/>
      <c r="H26" s="240"/>
      <c r="I26" s="38"/>
      <c r="J26" s="262"/>
      <c r="K26" s="239"/>
      <c r="L26" s="240"/>
      <c r="M26" s="38"/>
      <c r="N26" s="39"/>
      <c r="O26" s="239"/>
      <c r="P26" s="240"/>
      <c r="Q26" s="262"/>
      <c r="R26" s="240"/>
      <c r="S26" s="262"/>
      <c r="T26" s="24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/>
      <c r="C29" s="37"/>
      <c r="D29" s="11"/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>$S$17</f>
        <v>0</v>
      </c>
      <c r="D31" s="11">
        <f t="shared" ref="D31:D41" si="0">$N$17</f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/>
      <c r="C32" s="37"/>
      <c r="D32" s="11"/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>$S$17</f>
        <v>0</v>
      </c>
      <c r="D34" s="11">
        <f t="shared" si="0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/>
      <c r="C35" s="37"/>
      <c r="D35" s="11"/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>$S$17</f>
        <v>0</v>
      </c>
      <c r="D37" s="11">
        <f t="shared" si="0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/>
      <c r="C38" s="37"/>
      <c r="D38" s="11"/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>$S$17</f>
        <v>0</v>
      </c>
      <c r="D40" s="11">
        <f t="shared" si="0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>
        <f>$S$17</f>
        <v>0</v>
      </c>
      <c r="D41" s="11">
        <f t="shared" si="0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3" priority="1" operator="equal">
      <formula>"No Cumple"</formula>
    </cfRule>
    <cfRule type="containsText" dxfId="2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1F17E63B-8DD5-4570-AA54-B6F49FFF60C5}"/>
  </hyperlinks>
  <pageMargins left="0.23622047244094491" right="0.23622047244094491" top="0.11811023622047245" bottom="0" header="0.51181102362204722" footer="0.51181102362204722"/>
  <pageSetup paperSize="256" scale="67" firstPageNumber="0" pageOrder="overThenDown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9D4E-AADB-4892-AFF9-214358A74F48}">
  <sheetPr>
    <pageSetUpPr fitToPage="1"/>
  </sheetPr>
  <dimension ref="A1:AB47"/>
  <sheetViews>
    <sheetView zoomScale="120" zoomScaleNormal="120" workbookViewId="0">
      <selection activeCell="U1" sqref="U1:W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6.875" style="2" customWidth="1"/>
    <col min="15" max="15" width="2" style="2" customWidth="1"/>
    <col min="16" max="16" width="3.25" style="2" customWidth="1"/>
    <col min="17" max="17" width="3.75" style="2" customWidth="1"/>
    <col min="18" max="18" width="5.375" style="2" customWidth="1"/>
    <col min="19" max="20" width="4.875" style="2" customWidth="1"/>
    <col min="21" max="22" width="6.875" style="2" customWidth="1"/>
    <col min="23" max="23" width="9.75" style="2" bestFit="1" customWidth="1"/>
    <col min="24" max="24" width="16.375" style="2" customWidth="1"/>
    <col min="25" max="25" width="10.625" style="2" customWidth="1"/>
    <col min="26" max="26" width="26.875" style="2" customWidth="1"/>
    <col min="27" max="27" width="14.75" style="3" customWidth="1"/>
    <col min="28" max="28" width="4.625" style="3"/>
    <col min="29" max="16384" width="4.625" style="2"/>
  </cols>
  <sheetData>
    <row r="1" spans="1:28" ht="13.5" customHeight="1">
      <c r="A1" s="162"/>
      <c r="B1" s="162"/>
      <c r="C1" s="163"/>
      <c r="D1" s="121" t="s">
        <v>0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  <c r="U1" s="100" t="s">
        <v>207</v>
      </c>
      <c r="V1" s="271"/>
      <c r="W1" s="195"/>
    </row>
    <row r="2" spans="1:28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8"/>
      <c r="U2" s="196"/>
      <c r="V2" s="263"/>
      <c r="W2" s="197"/>
    </row>
    <row r="3" spans="1:28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98"/>
      <c r="U3" s="196"/>
      <c r="V3" s="263"/>
      <c r="W3" s="197"/>
    </row>
    <row r="4" spans="1:28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98"/>
      <c r="U4" s="196"/>
      <c r="V4" s="263"/>
      <c r="W4" s="197"/>
    </row>
    <row r="5" spans="1:28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98"/>
      <c r="U5" s="196"/>
      <c r="V5" s="263"/>
      <c r="W5" s="197"/>
    </row>
    <row r="6" spans="1:28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98"/>
      <c r="U6" s="196"/>
      <c r="V6" s="263"/>
      <c r="W6" s="197"/>
    </row>
    <row r="7" spans="1:28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98"/>
      <c r="U7" s="196"/>
      <c r="V7" s="263"/>
      <c r="W7" s="197"/>
    </row>
    <row r="8" spans="1:28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9"/>
      <c r="U8" s="198"/>
      <c r="V8" s="264"/>
      <c r="W8" s="199"/>
    </row>
    <row r="9" spans="1:28" ht="12.7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6"/>
      <c r="AA9" s="2"/>
      <c r="AB9" s="2"/>
    </row>
    <row r="10" spans="1:28" ht="12.75" customHeigh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6"/>
      <c r="AA10" s="2"/>
      <c r="AB10" s="2"/>
    </row>
    <row r="11" spans="1:28" ht="12.75" customHeight="1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9"/>
      <c r="AA11" s="2"/>
      <c r="AB11" s="2"/>
    </row>
    <row r="12" spans="1:28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8"/>
    </row>
    <row r="13" spans="1:28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1:28" ht="23.25" customHeight="1">
      <c r="A14" s="109" t="str">
        <f>'Instrucciones y Navegación'!A47</f>
        <v>13. NO CONFORMIDADES AUDITORÍA CERRADAS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</row>
    <row r="15" spans="1:28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4"/>
      <c r="V15" s="134"/>
      <c r="W15" s="135"/>
      <c r="X15" s="8"/>
      <c r="Y15" s="8"/>
      <c r="Z15" s="8"/>
    </row>
    <row r="16" spans="1:28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4"/>
      <c r="P16" s="134"/>
      <c r="Q16" s="135"/>
      <c r="R16" s="136" t="s">
        <v>39</v>
      </c>
      <c r="S16" s="137"/>
      <c r="T16" s="138"/>
      <c r="U16" s="136" t="s">
        <v>40</v>
      </c>
      <c r="V16" s="137"/>
      <c r="W16" s="138"/>
      <c r="X16" s="8"/>
      <c r="Y16" s="8"/>
      <c r="Z16" s="8"/>
    </row>
    <row r="17" spans="1:26" s="13" customFormat="1" ht="29.25" customHeight="1">
      <c r="A17" s="139" t="s">
        <v>187</v>
      </c>
      <c r="B17" s="139"/>
      <c r="C17" s="139"/>
      <c r="D17" s="139"/>
      <c r="E17" s="139"/>
      <c r="F17" s="140" t="s">
        <v>188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70"/>
      <c r="P17" s="270"/>
      <c r="Q17" s="206"/>
      <c r="R17" s="143"/>
      <c r="S17" s="144"/>
      <c r="T17" s="145"/>
      <c r="U17" s="120"/>
      <c r="V17" s="120"/>
      <c r="W17" s="120"/>
      <c r="X17" s="12"/>
      <c r="Y17" s="12"/>
      <c r="Z17" s="12"/>
    </row>
    <row r="18" spans="1:26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8"/>
      <c r="X18" s="2"/>
      <c r="Y18" s="2" t="s">
        <v>44</v>
      </c>
      <c r="Z18" s="2"/>
    </row>
    <row r="19" spans="1:26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46"/>
      <c r="Q19" s="146"/>
      <c r="R19" s="136" t="s">
        <v>50</v>
      </c>
      <c r="S19" s="137"/>
      <c r="T19" s="137"/>
      <c r="U19" s="137"/>
      <c r="V19" s="137"/>
      <c r="W19" s="138"/>
      <c r="X19" s="2"/>
      <c r="Y19" s="2"/>
      <c r="Z19" s="2"/>
    </row>
    <row r="20" spans="1:26" s="3" customFormat="1" ht="34.5" customHeight="1">
      <c r="A20" s="14" t="s">
        <v>130</v>
      </c>
      <c r="B20" s="147" t="s">
        <v>115</v>
      </c>
      <c r="C20" s="148"/>
      <c r="D20" s="149">
        <f>U17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39"/>
      <c r="Q20" s="139"/>
      <c r="R20" s="147" t="s">
        <v>55</v>
      </c>
      <c r="S20" s="150"/>
      <c r="T20" s="150"/>
      <c r="U20" s="150"/>
      <c r="V20" s="150"/>
      <c r="W20" s="148"/>
      <c r="X20" s="2"/>
      <c r="Y20" s="2"/>
      <c r="Z20" s="2"/>
    </row>
    <row r="21" spans="1:26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2"/>
      <c r="Y21" s="2"/>
      <c r="Z21" s="2"/>
    </row>
    <row r="22" spans="1:26" s="3" customFormat="1" ht="105.75" customHeight="1">
      <c r="A22" s="153" t="s">
        <v>189</v>
      </c>
      <c r="B22" s="154"/>
      <c r="C22" s="154"/>
      <c r="D22" s="154"/>
      <c r="E22" s="155"/>
      <c r="F22" s="219" t="s">
        <v>190</v>
      </c>
      <c r="G22" s="154"/>
      <c r="H22" s="154"/>
      <c r="I22" s="154"/>
      <c r="J22" s="154"/>
      <c r="K22" s="154"/>
      <c r="L22" s="155"/>
      <c r="M22" s="151" t="s">
        <v>191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2"/>
      <c r="Y22" s="2"/>
      <c r="Z22" s="15"/>
    </row>
    <row r="23" spans="1:26" s="3" customFormat="1" ht="18.95" customHeight="1">
      <c r="A23" s="201" t="s">
        <v>62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3"/>
      <c r="X23" s="2"/>
      <c r="Y23" s="2"/>
      <c r="Z23" s="2"/>
    </row>
    <row r="24" spans="1:26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33" t="s">
        <v>67</v>
      </c>
      <c r="G24" s="134"/>
      <c r="H24" s="135"/>
      <c r="I24" s="6" t="s">
        <v>68</v>
      </c>
      <c r="J24" s="133" t="s">
        <v>69</v>
      </c>
      <c r="K24" s="134"/>
      <c r="L24" s="135"/>
      <c r="M24" s="16" t="s">
        <v>70</v>
      </c>
      <c r="N24" s="133" t="s">
        <v>108</v>
      </c>
      <c r="O24" s="135"/>
      <c r="P24" s="133" t="s">
        <v>109</v>
      </c>
      <c r="Q24" s="134"/>
      <c r="R24" s="135"/>
      <c r="S24" s="136" t="s">
        <v>72</v>
      </c>
      <c r="T24" s="138"/>
      <c r="U24" s="136" t="s">
        <v>73</v>
      </c>
      <c r="V24" s="138"/>
      <c r="W24" s="16" t="s">
        <v>74</v>
      </c>
      <c r="X24" s="2"/>
      <c r="Y24" s="2"/>
      <c r="Z24" s="2"/>
    </row>
    <row r="25" spans="1:26" s="3" customFormat="1" ht="56.25" customHeight="1">
      <c r="A25" s="156" t="s">
        <v>193</v>
      </c>
      <c r="B25" s="156"/>
      <c r="C25" s="38"/>
      <c r="D25" s="38"/>
      <c r="E25" s="38"/>
      <c r="F25" s="262"/>
      <c r="G25" s="239"/>
      <c r="H25" s="240"/>
      <c r="I25" s="38"/>
      <c r="J25" s="262"/>
      <c r="K25" s="239"/>
      <c r="L25" s="240"/>
      <c r="M25" s="38"/>
      <c r="N25" s="262"/>
      <c r="O25" s="240"/>
      <c r="P25" s="262"/>
      <c r="Q25" s="239"/>
      <c r="R25" s="240"/>
      <c r="S25" s="262"/>
      <c r="T25" s="240"/>
      <c r="U25" s="262"/>
      <c r="V25" s="240"/>
      <c r="W25" s="38"/>
      <c r="X25" s="20"/>
      <c r="Y25" s="21"/>
      <c r="Z25" s="21"/>
    </row>
    <row r="26" spans="1:26" s="3" customFormat="1" ht="50.25" customHeight="1">
      <c r="A26" s="156" t="s">
        <v>194</v>
      </c>
      <c r="B26" s="156"/>
      <c r="C26" s="38"/>
      <c r="D26" s="38"/>
      <c r="E26" s="38"/>
      <c r="F26" s="262"/>
      <c r="G26" s="239"/>
      <c r="H26" s="240"/>
      <c r="I26" s="38"/>
      <c r="J26" s="262"/>
      <c r="K26" s="239"/>
      <c r="L26" s="240"/>
      <c r="M26" s="38"/>
      <c r="N26" s="262"/>
      <c r="O26" s="240"/>
      <c r="P26" s="262"/>
      <c r="Q26" s="239"/>
      <c r="R26" s="240"/>
      <c r="S26" s="262"/>
      <c r="T26" s="240"/>
      <c r="U26" s="262"/>
      <c r="V26" s="240"/>
      <c r="W26" s="38"/>
      <c r="X26" s="15"/>
      <c r="Y26" s="2"/>
      <c r="Z26" s="2"/>
    </row>
    <row r="27" spans="1:26" s="3" customFormat="1" ht="19.7" customHeight="1">
      <c r="A27" s="201" t="s">
        <v>78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3"/>
      <c r="X27" s="2"/>
      <c r="Y27" s="2"/>
      <c r="Z27" s="2"/>
    </row>
    <row r="28" spans="1:26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3"/>
      <c r="X28" s="2"/>
      <c r="Y28" s="2"/>
      <c r="Z28" s="2"/>
    </row>
    <row r="29" spans="1:26" s="3" customFormat="1" ht="17.649999999999999" customHeight="1">
      <c r="A29" s="40" t="s">
        <v>82</v>
      </c>
      <c r="B29" s="49" t="e">
        <f>(C25/C26)</f>
        <v>#DIV/0!</v>
      </c>
      <c r="C29" s="37">
        <f>$U$17</f>
        <v>0</v>
      </c>
      <c r="D29" s="11">
        <f>$N$17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96"/>
      <c r="X29" s="2"/>
      <c r="Y29" s="2"/>
      <c r="Z29" s="2"/>
    </row>
    <row r="30" spans="1:26" s="3" customFormat="1" ht="17.649999999999999" customHeight="1">
      <c r="A30" s="40" t="s">
        <v>83</v>
      </c>
      <c r="B30" s="50" t="e">
        <f>D25/D26</f>
        <v>#DIV/0!</v>
      </c>
      <c r="C30" s="37">
        <f t="shared" ref="C30:C41" si="0">$U$17</f>
        <v>0</v>
      </c>
      <c r="D30" s="11">
        <f t="shared" ref="D30:D41" si="1">$N$17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96"/>
      <c r="X30" s="2"/>
      <c r="Y30" s="2"/>
      <c r="Z30" s="2"/>
    </row>
    <row r="31" spans="1:26" s="3" customFormat="1" ht="17.649999999999999" customHeight="1">
      <c r="A31" s="40" t="s">
        <v>84</v>
      </c>
      <c r="B31" s="50" t="e">
        <f>E25/E26</f>
        <v>#DIV/0!</v>
      </c>
      <c r="C31" s="37">
        <f t="shared" si="0"/>
        <v>0</v>
      </c>
      <c r="D31" s="11">
        <f t="shared" si="1"/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96"/>
      <c r="X31" s="2"/>
      <c r="Y31" s="2"/>
      <c r="Z31" s="2"/>
    </row>
    <row r="32" spans="1:26" s="3" customFormat="1" ht="17.649999999999999" customHeight="1">
      <c r="A32" s="40" t="s">
        <v>85</v>
      </c>
      <c r="B32" s="50" t="e">
        <f>F25/F26</f>
        <v>#DIV/0!</v>
      </c>
      <c r="C32" s="37">
        <f t="shared" si="0"/>
        <v>0</v>
      </c>
      <c r="D32" s="11">
        <f t="shared" si="1"/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96"/>
      <c r="X32" s="2"/>
      <c r="Y32" s="2"/>
      <c r="Z32" s="2"/>
    </row>
    <row r="33" spans="1:26" s="3" customFormat="1" ht="17.649999999999999" customHeight="1">
      <c r="A33" s="40" t="s">
        <v>86</v>
      </c>
      <c r="B33" s="50" t="e">
        <f>I25/I26</f>
        <v>#DIV/0!</v>
      </c>
      <c r="C33" s="37">
        <f t="shared" si="0"/>
        <v>0</v>
      </c>
      <c r="D33" s="11">
        <f t="shared" si="1"/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96"/>
      <c r="X33" s="2"/>
      <c r="Y33" s="2"/>
      <c r="Z33" s="2"/>
    </row>
    <row r="34" spans="1:26" s="3" customFormat="1" ht="17.649999999999999" customHeight="1">
      <c r="A34" s="40" t="s">
        <v>87</v>
      </c>
      <c r="B34" s="50" t="e">
        <f>J25/J26</f>
        <v>#DIV/0!</v>
      </c>
      <c r="C34" s="37">
        <f t="shared" si="0"/>
        <v>0</v>
      </c>
      <c r="D34" s="11">
        <f t="shared" si="1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96"/>
      <c r="X34" s="2"/>
      <c r="Y34" s="2"/>
      <c r="Z34" s="2"/>
    </row>
    <row r="35" spans="1:26" s="3" customFormat="1" ht="17.649999999999999" customHeight="1">
      <c r="A35" s="40" t="s">
        <v>88</v>
      </c>
      <c r="B35" s="50" t="e">
        <f>M25/M26</f>
        <v>#DIV/0!</v>
      </c>
      <c r="C35" s="37">
        <f t="shared" si="0"/>
        <v>0</v>
      </c>
      <c r="D35" s="11">
        <f t="shared" si="1"/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96"/>
      <c r="X35" s="2"/>
      <c r="Y35" s="2"/>
      <c r="Z35" s="2"/>
    </row>
    <row r="36" spans="1:26" s="3" customFormat="1" ht="17.649999999999999" customHeight="1">
      <c r="A36" s="40" t="s">
        <v>89</v>
      </c>
      <c r="B36" s="50" t="e">
        <f>N25/N26</f>
        <v>#DIV/0!</v>
      </c>
      <c r="C36" s="37">
        <f t="shared" si="0"/>
        <v>0</v>
      </c>
      <c r="D36" s="11">
        <f t="shared" si="1"/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96"/>
      <c r="X36" s="2"/>
      <c r="Y36" s="2"/>
      <c r="Z36" s="2"/>
    </row>
    <row r="37" spans="1:26" s="3" customFormat="1" ht="17.649999999999999" customHeight="1">
      <c r="A37" s="40" t="s">
        <v>90</v>
      </c>
      <c r="B37" s="50" t="e">
        <f>P25/P26</f>
        <v>#DIV/0!</v>
      </c>
      <c r="C37" s="37">
        <f t="shared" si="0"/>
        <v>0</v>
      </c>
      <c r="D37" s="11">
        <f t="shared" si="1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96"/>
      <c r="X37" s="2"/>
      <c r="Y37" s="2"/>
      <c r="Z37" s="2"/>
    </row>
    <row r="38" spans="1:26" s="3" customFormat="1" ht="17.649999999999999" customHeight="1">
      <c r="A38" s="40" t="s">
        <v>91</v>
      </c>
      <c r="B38" s="50" t="e">
        <f>S25/S26</f>
        <v>#DIV/0!</v>
      </c>
      <c r="C38" s="37">
        <f t="shared" si="0"/>
        <v>0</v>
      </c>
      <c r="D38" s="11">
        <f t="shared" si="1"/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96"/>
      <c r="X38" s="2"/>
      <c r="Y38" s="2"/>
      <c r="Z38" s="2"/>
    </row>
    <row r="39" spans="1:26" s="3" customFormat="1" ht="17.649999999999999" customHeight="1">
      <c r="A39" s="40" t="s">
        <v>92</v>
      </c>
      <c r="B39" s="50" t="e">
        <f>U25/U26</f>
        <v>#DIV/0!</v>
      </c>
      <c r="C39" s="37">
        <f t="shared" si="0"/>
        <v>0</v>
      </c>
      <c r="D39" s="11">
        <f t="shared" si="1"/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96"/>
      <c r="X39" s="2"/>
      <c r="Y39" s="2"/>
      <c r="Z39" s="2"/>
    </row>
    <row r="40" spans="1:26" s="3" customFormat="1" ht="17.649999999999999" customHeight="1">
      <c r="A40" s="40" t="s">
        <v>93</v>
      </c>
      <c r="B40" s="50" t="e">
        <f>W25/W26</f>
        <v>#DIV/0!</v>
      </c>
      <c r="C40" s="37">
        <f t="shared" si="0"/>
        <v>0</v>
      </c>
      <c r="D40" s="11">
        <f t="shared" si="1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7"/>
      <c r="X40" s="2"/>
      <c r="Y40" s="2"/>
      <c r="Z40" s="2"/>
    </row>
    <row r="41" spans="1:26" s="3" customFormat="1" ht="17.649999999999999" customHeight="1">
      <c r="A41" s="9" t="s">
        <v>122</v>
      </c>
      <c r="B41" s="49" t="e">
        <f>(SUM(C25:W25)/(SUM(C26:W26)))</f>
        <v>#DIV/0!</v>
      </c>
      <c r="C41" s="37">
        <f t="shared" si="0"/>
        <v>0</v>
      </c>
      <c r="D41" s="11">
        <f t="shared" si="1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2"/>
      <c r="Y41" s="2"/>
      <c r="Z41" s="2"/>
    </row>
    <row r="42" spans="1:26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2"/>
      <c r="X42" s="2"/>
      <c r="Y42" s="30"/>
      <c r="Z42" s="2"/>
    </row>
    <row r="43" spans="1:26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5"/>
      <c r="Y43" s="5"/>
      <c r="Z43" s="5"/>
    </row>
    <row r="44" spans="1:26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31"/>
      <c r="Y44" s="32"/>
      <c r="Z44" s="33"/>
    </row>
    <row r="45" spans="1:26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31"/>
      <c r="Y45" s="32"/>
      <c r="Z45" s="33"/>
    </row>
    <row r="46" spans="1:26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168"/>
      <c r="P46" s="169"/>
      <c r="Q46" s="170"/>
      <c r="R46" s="168"/>
      <c r="S46" s="169"/>
      <c r="T46" s="169"/>
      <c r="U46" s="169"/>
      <c r="V46" s="169"/>
      <c r="W46" s="170"/>
      <c r="X46" s="31"/>
      <c r="Y46" s="32"/>
      <c r="Z46" s="33"/>
    </row>
    <row r="47" spans="1:26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31"/>
      <c r="Y47" s="32"/>
      <c r="Z47" s="33"/>
    </row>
  </sheetData>
  <mergeCells count="72">
    <mergeCell ref="A1:C8"/>
    <mergeCell ref="D1:T8"/>
    <mergeCell ref="U1:W8"/>
    <mergeCell ref="A9:W11"/>
    <mergeCell ref="A12:W12"/>
    <mergeCell ref="A13:W13"/>
    <mergeCell ref="A14:W14"/>
    <mergeCell ref="R16:T16"/>
    <mergeCell ref="U16:W16"/>
    <mergeCell ref="U17:W17"/>
    <mergeCell ref="A15:E16"/>
    <mergeCell ref="F15:I16"/>
    <mergeCell ref="J15:M16"/>
    <mergeCell ref="N15:W15"/>
    <mergeCell ref="N16:Q16"/>
    <mergeCell ref="A17:E17"/>
    <mergeCell ref="F17:I17"/>
    <mergeCell ref="J17:M17"/>
    <mergeCell ref="N17:Q17"/>
    <mergeCell ref="R17:T17"/>
    <mergeCell ref="A21:E21"/>
    <mergeCell ref="F21:L21"/>
    <mergeCell ref="M21:W21"/>
    <mergeCell ref="A18:W18"/>
    <mergeCell ref="B19:C19"/>
    <mergeCell ref="D19:E19"/>
    <mergeCell ref="F19:K19"/>
    <mergeCell ref="L19:Q19"/>
    <mergeCell ref="R19:W19"/>
    <mergeCell ref="B20:C20"/>
    <mergeCell ref="D20:E20"/>
    <mergeCell ref="F20:K20"/>
    <mergeCell ref="L20:Q20"/>
    <mergeCell ref="R20:W20"/>
    <mergeCell ref="F25:H25"/>
    <mergeCell ref="A22:E22"/>
    <mergeCell ref="F22:L22"/>
    <mergeCell ref="M22:W22"/>
    <mergeCell ref="A23:W23"/>
    <mergeCell ref="A24:B24"/>
    <mergeCell ref="F24:H24"/>
    <mergeCell ref="J24:L24"/>
    <mergeCell ref="N24:O24"/>
    <mergeCell ref="P24:R24"/>
    <mergeCell ref="S24:T24"/>
    <mergeCell ref="U24:V24"/>
    <mergeCell ref="J25:L25"/>
    <mergeCell ref="N25:O25"/>
    <mergeCell ref="P25:R25"/>
    <mergeCell ref="S25:T25"/>
    <mergeCell ref="U25:V25"/>
    <mergeCell ref="F47:G47"/>
    <mergeCell ref="H47:W47"/>
    <mergeCell ref="A44:W44"/>
    <mergeCell ref="A45:W45"/>
    <mergeCell ref="A46:H46"/>
    <mergeCell ref="J46:L46"/>
    <mergeCell ref="O46:Q46"/>
    <mergeCell ref="R46:W46"/>
    <mergeCell ref="A43:W43"/>
    <mergeCell ref="A26:B26"/>
    <mergeCell ref="F26:H26"/>
    <mergeCell ref="J26:L26"/>
    <mergeCell ref="N26:O26"/>
    <mergeCell ref="A25:B25"/>
    <mergeCell ref="E41:W41"/>
    <mergeCell ref="A42:W42"/>
    <mergeCell ref="P26:R26"/>
    <mergeCell ref="S26:T26"/>
    <mergeCell ref="U26:V26"/>
    <mergeCell ref="A27:W27"/>
    <mergeCell ref="E28:W40"/>
  </mergeCells>
  <conditionalFormatting sqref="C29:C41">
    <cfRule type="cellIs" dxfId="1" priority="1" operator="equal">
      <formula>"No Cumple"</formula>
    </cfRule>
    <cfRule type="containsText" dxfId="0" priority="2" operator="containsText" text="Cumple">
      <formula>NOT(ISERROR(SEARCH("Cumple",C29)))</formula>
    </cfRule>
  </conditionalFormatting>
  <hyperlinks>
    <hyperlink ref="B9:Q11" location="'Instrucciones y Navegación'!A1" display="FICHA TÉCNICA DE INDICADORES DE GESTIÓN" xr:uid="{F2943D70-4D54-453D-AB82-E8A4563F5C3B}"/>
  </hyperlinks>
  <pageMargins left="0.23622047244094491" right="0.23622047244094491" top="0.11811023622047245" bottom="0" header="0.51181102362204722" footer="0.51181102362204722"/>
  <pageSetup paperSize="256" scale="77" firstPageNumber="0" pageOrder="overThenDown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A8CD-6BA0-41BE-A90B-E02444F49C89}">
  <sheetPr>
    <tabColor theme="5" tint="0.39997558519241921"/>
    <pageSetUpPr fitToPage="1"/>
  </sheetPr>
  <dimension ref="A1:Z48"/>
  <sheetViews>
    <sheetView tabSelected="1" zoomScale="120" zoomScaleNormal="120" zoomScaleSheetLayoutView="70" workbookViewId="0">
      <selection activeCell="R1" sqref="R1:U8"/>
    </sheetView>
  </sheetViews>
  <sheetFormatPr baseColWidth="10" defaultColWidth="4.625" defaultRowHeight="13.5" customHeight="1"/>
  <cols>
    <col min="1" max="1" width="12.5" style="2" customWidth="1"/>
    <col min="2" max="2" width="11.875" style="4" customWidth="1"/>
    <col min="3" max="4" width="12.875" style="2" bestFit="1" customWidth="1"/>
    <col min="5" max="5" width="11.125" style="2" customWidth="1"/>
    <col min="6" max="6" width="4.625" style="2" customWidth="1"/>
    <col min="7" max="7" width="4" style="2" customWidth="1"/>
    <col min="8" max="8" width="4.625" style="2" hidden="1" customWidth="1"/>
    <col min="9" max="12" width="4.625" style="2" customWidth="1"/>
    <col min="13" max="13" width="6.125" style="2" customWidth="1"/>
    <col min="14" max="14" width="4.5" style="2" customWidth="1"/>
    <col min="15" max="15" width="3.75" style="2" customWidth="1"/>
    <col min="16" max="16" width="5.375" style="2" customWidth="1"/>
    <col min="17" max="18" width="3.5" style="2" customWidth="1"/>
    <col min="19" max="20" width="5.125" style="2" customWidth="1"/>
    <col min="21" max="21" width="9.625" style="2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197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98"/>
      <c r="R1" s="100" t="s">
        <v>207</v>
      </c>
      <c r="S1" s="101"/>
      <c r="T1" s="101"/>
      <c r="U1" s="102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103"/>
      <c r="S2" s="104"/>
      <c r="T2" s="104"/>
      <c r="U2" s="105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8"/>
      <c r="R3" s="103"/>
      <c r="S3" s="104"/>
      <c r="T3" s="104"/>
      <c r="U3" s="105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98"/>
      <c r="R4" s="103"/>
      <c r="S4" s="104"/>
      <c r="T4" s="104"/>
      <c r="U4" s="105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98"/>
      <c r="R5" s="103"/>
      <c r="S5" s="104"/>
      <c r="T5" s="104"/>
      <c r="U5" s="105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98"/>
      <c r="R6" s="103"/>
      <c r="S6" s="104"/>
      <c r="T6" s="104"/>
      <c r="U6" s="105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98"/>
      <c r="R7" s="103"/>
      <c r="S7" s="104"/>
      <c r="T7" s="104"/>
      <c r="U7" s="105"/>
    </row>
    <row r="8" spans="1:26" ht="1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99"/>
      <c r="R8" s="106"/>
      <c r="S8" s="107"/>
      <c r="T8" s="107"/>
      <c r="U8" s="108"/>
    </row>
    <row r="9" spans="1:26" ht="15" customHeight="1">
      <c r="A9" s="114" t="s">
        <v>31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110" t="s">
        <v>32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2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Navegación'!A33</f>
        <v>1. TASA DE SINIESTROS VIALES POR NIVEL DE PÉRDIDA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7" t="s">
        <v>35</v>
      </c>
      <c r="G15" s="128"/>
      <c r="H15" s="128"/>
      <c r="I15" s="129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30"/>
      <c r="G16" s="131"/>
      <c r="H16" s="131"/>
      <c r="I16" s="132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196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141"/>
      <c r="O17" s="142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110" t="s">
        <v>43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2"/>
      <c r="V18" s="2"/>
      <c r="W18" s="2" t="s">
        <v>44</v>
      </c>
      <c r="X18" s="2"/>
    </row>
    <row r="19" spans="1:24" s="3" customFormat="1" ht="25.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2.75" customHeight="1">
      <c r="A20" s="14" t="s">
        <v>51</v>
      </c>
      <c r="B20" s="147" t="s">
        <v>52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79.25" customHeight="1">
      <c r="A22" s="153" t="s">
        <v>59</v>
      </c>
      <c r="B22" s="154"/>
      <c r="C22" s="154"/>
      <c r="D22" s="154"/>
      <c r="E22" s="155"/>
      <c r="F22" s="153" t="s">
        <v>60</v>
      </c>
      <c r="G22" s="154"/>
      <c r="H22" s="154"/>
      <c r="I22" s="154"/>
      <c r="J22" s="154"/>
      <c r="K22" s="154"/>
      <c r="L22" s="155"/>
      <c r="M22" s="151" t="s">
        <v>61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110" t="s">
        <v>62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192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60.75" customHeight="1">
      <c r="A25" s="156" t="s">
        <v>75</v>
      </c>
      <c r="B25" s="156"/>
      <c r="C25" s="6"/>
      <c r="D25" s="6"/>
      <c r="E25" s="17"/>
      <c r="F25" s="113"/>
      <c r="G25" s="113"/>
      <c r="H25" s="113"/>
      <c r="I25" s="6"/>
      <c r="J25" s="157"/>
      <c r="K25" s="157"/>
      <c r="L25" s="157"/>
      <c r="M25" s="19"/>
      <c r="N25" s="6"/>
      <c r="O25" s="157"/>
      <c r="P25" s="157"/>
      <c r="Q25" s="113"/>
      <c r="R25" s="113"/>
      <c r="S25" s="113"/>
      <c r="T25" s="113"/>
      <c r="U25" s="18"/>
      <c r="V25" s="20" t="e">
        <f>(E25*E26)/E27</f>
        <v>#DIV/0!</v>
      </c>
      <c r="W25" s="21"/>
      <c r="X25" s="21"/>
    </row>
    <row r="26" spans="1:24" s="3" customFormat="1" ht="57.75" customHeight="1">
      <c r="A26" s="158" t="s">
        <v>76</v>
      </c>
      <c r="B26" s="159"/>
      <c r="C26" s="6"/>
      <c r="D26" s="18"/>
      <c r="E26" s="22">
        <v>1000000</v>
      </c>
      <c r="F26" s="93"/>
      <c r="G26" s="94"/>
      <c r="H26" s="95"/>
      <c r="I26" s="18"/>
      <c r="J26" s="93">
        <v>1000000</v>
      </c>
      <c r="K26" s="94"/>
      <c r="L26" s="95"/>
      <c r="M26" s="22"/>
      <c r="N26" s="23"/>
      <c r="O26" s="94">
        <v>1000000</v>
      </c>
      <c r="P26" s="95"/>
      <c r="Q26" s="93"/>
      <c r="R26" s="95"/>
      <c r="S26" s="93"/>
      <c r="T26" s="95"/>
      <c r="U26" s="18">
        <v>1000000</v>
      </c>
      <c r="V26" s="20"/>
      <c r="W26" s="21"/>
      <c r="X26" s="21"/>
    </row>
    <row r="27" spans="1:24" s="3" customFormat="1" ht="74.25" customHeight="1">
      <c r="A27" s="156" t="s">
        <v>77</v>
      </c>
      <c r="B27" s="156"/>
      <c r="C27" s="6"/>
      <c r="D27" s="6"/>
      <c r="E27" s="22"/>
      <c r="F27" s="113"/>
      <c r="G27" s="113"/>
      <c r="H27" s="113"/>
      <c r="I27" s="6"/>
      <c r="J27" s="157"/>
      <c r="K27" s="157"/>
      <c r="L27" s="157"/>
      <c r="M27" s="19"/>
      <c r="N27" s="6"/>
      <c r="O27" s="157"/>
      <c r="P27" s="157"/>
      <c r="Q27" s="113"/>
      <c r="R27" s="113"/>
      <c r="S27" s="113"/>
      <c r="T27" s="113"/>
      <c r="U27" s="24"/>
      <c r="V27" s="15"/>
      <c r="W27" s="2"/>
      <c r="X27" s="2"/>
    </row>
    <row r="28" spans="1:24" s="3" customFormat="1" ht="19.7" customHeight="1">
      <c r="A28" s="110" t="s">
        <v>78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2"/>
      <c r="V28" s="2"/>
      <c r="W28" s="2"/>
      <c r="X28" s="2"/>
    </row>
    <row r="29" spans="1:24" s="3" customFormat="1" ht="12.75">
      <c r="A29" s="6" t="s">
        <v>63</v>
      </c>
      <c r="B29" s="16" t="s">
        <v>79</v>
      </c>
      <c r="C29" s="16" t="s">
        <v>80</v>
      </c>
      <c r="D29" s="25" t="s">
        <v>81</v>
      </c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3"/>
      <c r="V29" s="2"/>
      <c r="W29" s="2"/>
      <c r="X29" s="2"/>
    </row>
    <row r="30" spans="1:24" s="3" customFormat="1" ht="17.649999999999999" customHeight="1">
      <c r="A30" s="26" t="s">
        <v>82</v>
      </c>
      <c r="B30" s="27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26" t="s">
        <v>83</v>
      </c>
      <c r="B31" s="27"/>
      <c r="C31" s="37"/>
      <c r="D31" s="11"/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26" t="s">
        <v>84</v>
      </c>
      <c r="B32" s="27" t="e">
        <f>((E25*E26)/(E27))</f>
        <v>#DIV/0!</v>
      </c>
      <c r="C32" s="37">
        <f t="shared" ref="C32:D42" si="0">$D$20</f>
        <v>0</v>
      </c>
      <c r="D32" s="11">
        <f t="shared" ref="D32:D41" si="1">$N$17</f>
        <v>0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26" t="s">
        <v>85</v>
      </c>
      <c r="B33" s="27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26" t="s">
        <v>86</v>
      </c>
      <c r="B34" s="28"/>
      <c r="C34" s="37"/>
      <c r="D34" s="11"/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26" t="s">
        <v>87</v>
      </c>
      <c r="B35" s="27" t="e">
        <f>((J25*J26)/(J27))</f>
        <v>#DIV/0!</v>
      </c>
      <c r="C35" s="37">
        <f t="shared" si="0"/>
        <v>0</v>
      </c>
      <c r="D35" s="11">
        <f t="shared" si="1"/>
        <v>0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26" t="s">
        <v>88</v>
      </c>
      <c r="B36" s="27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26" t="s">
        <v>89</v>
      </c>
      <c r="B37" s="27"/>
      <c r="C37" s="37"/>
      <c r="D37" s="11"/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26" t="s">
        <v>90</v>
      </c>
      <c r="B38" s="64" t="e">
        <f>((O25*O26)/(O27))</f>
        <v>#DIV/0!</v>
      </c>
      <c r="C38" s="37">
        <f t="shared" si="0"/>
        <v>0</v>
      </c>
      <c r="D38" s="11">
        <f t="shared" si="1"/>
        <v>0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26" t="s">
        <v>91</v>
      </c>
      <c r="B39" s="27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26" t="s">
        <v>92</v>
      </c>
      <c r="B40" s="27"/>
      <c r="C40" s="37"/>
      <c r="D40" s="11"/>
      <c r="E40" s="164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96"/>
      <c r="V40" s="2"/>
      <c r="W40" s="2"/>
      <c r="X40" s="2"/>
    </row>
    <row r="41" spans="1:24" s="3" customFormat="1" ht="63.75" customHeight="1">
      <c r="A41" s="26" t="s">
        <v>93</v>
      </c>
      <c r="B41" s="27" t="e">
        <f>((U25*U26)/(U27))</f>
        <v>#DIV/0!</v>
      </c>
      <c r="C41" s="37">
        <f t="shared" si="0"/>
        <v>0</v>
      </c>
      <c r="D41" s="11">
        <f t="shared" si="1"/>
        <v>0</v>
      </c>
      <c r="E41" s="165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7"/>
      <c r="V41" s="2"/>
      <c r="W41" s="2"/>
      <c r="X41" s="2"/>
    </row>
    <row r="42" spans="1:24" s="3" customFormat="1" ht="17.649999999999999" customHeight="1">
      <c r="A42" s="26" t="s">
        <v>94</v>
      </c>
      <c r="B42" s="24" t="e">
        <f>((E25+J25+#REF!+U25)*(E26))/(E27+J27+#REF!+U27)</f>
        <v>#REF!</v>
      </c>
      <c r="C42" s="37">
        <f t="shared" si="0"/>
        <v>0</v>
      </c>
      <c r="D42" s="11">
        <f t="shared" si="0"/>
        <v>0</v>
      </c>
      <c r="E42" s="168" t="s">
        <v>95</v>
      </c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70"/>
      <c r="V42" s="2"/>
      <c r="W42" s="2"/>
      <c r="X42" s="2"/>
    </row>
    <row r="43" spans="1:24" s="3" customFormat="1" ht="15.75" customHeight="1">
      <c r="A43" s="180" t="s">
        <v>96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2"/>
      <c r="V43" s="2"/>
      <c r="W43" s="30"/>
      <c r="X43" s="2"/>
    </row>
    <row r="44" spans="1:24" s="3" customFormat="1" ht="33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5"/>
      <c r="W44" s="5"/>
      <c r="X44" s="5"/>
    </row>
    <row r="45" spans="1:24" s="3" customFormat="1" ht="18" customHeight="1">
      <c r="A45" s="174" t="s">
        <v>97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6"/>
      <c r="V45" s="31"/>
      <c r="W45" s="32"/>
      <c r="X45" s="33"/>
    </row>
    <row r="46" spans="1:24" s="3" customFormat="1" ht="32.25" customHeight="1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9"/>
      <c r="V46" s="31"/>
      <c r="W46" s="32"/>
      <c r="X46" s="33"/>
    </row>
    <row r="47" spans="1:24" s="3" customFormat="1" ht="16.5" customHeight="1">
      <c r="A47" s="133" t="s">
        <v>98</v>
      </c>
      <c r="B47" s="134"/>
      <c r="C47" s="134"/>
      <c r="D47" s="134"/>
      <c r="E47" s="134"/>
      <c r="F47" s="134"/>
      <c r="G47" s="134"/>
      <c r="H47" s="135"/>
      <c r="I47" s="34" t="s">
        <v>99</v>
      </c>
      <c r="J47" s="171" t="s">
        <v>100</v>
      </c>
      <c r="K47" s="172"/>
      <c r="L47" s="173"/>
      <c r="M47" s="2"/>
      <c r="N47" s="6" t="s">
        <v>101</v>
      </c>
      <c r="O47" s="29"/>
      <c r="P47" s="168"/>
      <c r="Q47" s="169"/>
      <c r="R47" s="169"/>
      <c r="S47" s="169"/>
      <c r="T47" s="169"/>
      <c r="U47" s="170"/>
      <c r="V47" s="31"/>
      <c r="W47" s="32"/>
      <c r="X47" s="33"/>
    </row>
    <row r="48" spans="1:24" s="3" customFormat="1" ht="13.5" customHeight="1">
      <c r="A48" s="2"/>
      <c r="B48" s="4"/>
      <c r="C48" s="2"/>
      <c r="D48" s="2"/>
      <c r="E48" s="2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31"/>
      <c r="W48" s="32"/>
      <c r="X48" s="33"/>
    </row>
  </sheetData>
  <mergeCells count="74">
    <mergeCell ref="F48:G48"/>
    <mergeCell ref="H48:U48"/>
    <mergeCell ref="E29:U41"/>
    <mergeCell ref="P47:U47"/>
    <mergeCell ref="A47:H47"/>
    <mergeCell ref="J47:L47"/>
    <mergeCell ref="A45:U45"/>
    <mergeCell ref="A46:U46"/>
    <mergeCell ref="A43:U43"/>
    <mergeCell ref="A44:U44"/>
    <mergeCell ref="E42:U42"/>
    <mergeCell ref="A28:U28"/>
    <mergeCell ref="S25:T25"/>
    <mergeCell ref="A27:B27"/>
    <mergeCell ref="F27:H27"/>
    <mergeCell ref="J27:L27"/>
    <mergeCell ref="O27:P27"/>
    <mergeCell ref="Q27:R27"/>
    <mergeCell ref="S27:T27"/>
    <mergeCell ref="A25:B25"/>
    <mergeCell ref="F25:H25"/>
    <mergeCell ref="J25:L25"/>
    <mergeCell ref="O25:P25"/>
    <mergeCell ref="Q25:R25"/>
    <mergeCell ref="A26:B26"/>
    <mergeCell ref="S26:T26"/>
    <mergeCell ref="F26:H26"/>
    <mergeCell ref="M22:U22"/>
    <mergeCell ref="A23:U23"/>
    <mergeCell ref="A24:B24"/>
    <mergeCell ref="F24:H24"/>
    <mergeCell ref="J24:L24"/>
    <mergeCell ref="O24:P24"/>
    <mergeCell ref="Q24:R24"/>
    <mergeCell ref="S24:T24"/>
    <mergeCell ref="A22:E22"/>
    <mergeCell ref="F22:L22"/>
    <mergeCell ref="M21:U21"/>
    <mergeCell ref="A18:U18"/>
    <mergeCell ref="B19:C19"/>
    <mergeCell ref="D19:E19"/>
    <mergeCell ref="F19:K19"/>
    <mergeCell ref="L19:O19"/>
    <mergeCell ref="P19:U19"/>
    <mergeCell ref="A21:E21"/>
    <mergeCell ref="F21:L21"/>
    <mergeCell ref="B20:C20"/>
    <mergeCell ref="D20:E20"/>
    <mergeCell ref="F20:K20"/>
    <mergeCell ref="L20:O20"/>
    <mergeCell ref="P20:U20"/>
    <mergeCell ref="P16:R16"/>
    <mergeCell ref="S16:U16"/>
    <mergeCell ref="A17:E17"/>
    <mergeCell ref="F17:I17"/>
    <mergeCell ref="J17:M17"/>
    <mergeCell ref="N17:O17"/>
    <mergeCell ref="P17:R17"/>
    <mergeCell ref="J26:L26"/>
    <mergeCell ref="O26:P26"/>
    <mergeCell ref="Q26:R26"/>
    <mergeCell ref="A1:C8"/>
    <mergeCell ref="D1:Q8"/>
    <mergeCell ref="R1:U8"/>
    <mergeCell ref="A14:U14"/>
    <mergeCell ref="A12:U12"/>
    <mergeCell ref="A13:U13"/>
    <mergeCell ref="A9:U11"/>
    <mergeCell ref="S17:U17"/>
    <mergeCell ref="A15:E16"/>
    <mergeCell ref="F15:I16"/>
    <mergeCell ref="J15:M16"/>
    <mergeCell ref="N15:U15"/>
    <mergeCell ref="N16:O16"/>
  </mergeCells>
  <hyperlinks>
    <hyperlink ref="B9:O11" location="'Instrucciones y Navegación'!A1" display="FICHA TÉCNICA DE INDICADORES DE GESTIÓN" xr:uid="{CAD5A920-35F6-4904-9124-DE96FD5C3A12}"/>
  </hyperlinks>
  <pageMargins left="0.23622047244094491" right="0.23622047244094491" top="0.11811023622047245" bottom="0" header="0.51181102362204722" footer="0.51181102362204722"/>
  <pageSetup paperSize="256" scale="59" firstPageNumber="0" pageOrder="overThenDown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CBDA-C6B3-4F9D-91BB-833D300BC609}">
  <sheetPr>
    <tabColor theme="5" tint="0.39997558519241921"/>
    <pageSetUpPr fitToPage="1"/>
  </sheetPr>
  <dimension ref="A1:AA47"/>
  <sheetViews>
    <sheetView zoomScale="120" zoomScaleNormal="120" workbookViewId="0">
      <selection activeCell="W4" sqref="W4:W5"/>
    </sheetView>
  </sheetViews>
  <sheetFormatPr baseColWidth="10" defaultColWidth="4.625" defaultRowHeight="13.5" customHeight="1"/>
  <cols>
    <col min="1" max="1" width="4.625" style="2"/>
    <col min="2" max="2" width="11.125" style="2" customWidth="1"/>
    <col min="3" max="3" width="12" style="4" customWidth="1"/>
    <col min="4" max="5" width="12.875" style="2" bestFit="1" customWidth="1"/>
    <col min="6" max="6" width="9.625" style="2" bestFit="1" customWidth="1"/>
    <col min="7" max="13" width="4.625" style="2" customWidth="1"/>
    <col min="14" max="14" width="6.125" style="2" customWidth="1"/>
    <col min="15" max="15" width="4.5" style="2" customWidth="1"/>
    <col min="16" max="16" width="5.875" style="2" customWidth="1"/>
    <col min="17" max="19" width="5" style="2" customWidth="1"/>
    <col min="20" max="20" width="5.125" style="2" customWidth="1"/>
    <col min="21" max="21" width="8.375" style="2" customWidth="1"/>
    <col min="22" max="22" width="10.625" style="2" customWidth="1"/>
    <col min="23" max="23" width="16.375" style="2" customWidth="1"/>
    <col min="24" max="24" width="10.625" style="2" customWidth="1"/>
    <col min="25" max="25" width="26.875" style="2" customWidth="1"/>
    <col min="26" max="26" width="14.75" style="3" customWidth="1"/>
    <col min="27" max="27" width="4.625" style="3"/>
    <col min="28" max="16384" width="4.625" style="2"/>
  </cols>
  <sheetData>
    <row r="1" spans="1:27" ht="13.5" customHeight="1">
      <c r="A1" s="162"/>
      <c r="B1" s="162"/>
      <c r="C1" s="162"/>
      <c r="D1" s="163"/>
      <c r="E1" s="121" t="s">
        <v>0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  <c r="U1" s="100" t="s">
        <v>207</v>
      </c>
      <c r="V1" s="195"/>
      <c r="Y1" s="3"/>
      <c r="AA1" s="2"/>
    </row>
    <row r="2" spans="1:27" ht="13.5" customHeight="1">
      <c r="A2" s="81"/>
      <c r="B2" s="81"/>
      <c r="C2" s="81"/>
      <c r="D2" s="96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8"/>
      <c r="U2" s="196"/>
      <c r="V2" s="197"/>
      <c r="Y2" s="3"/>
      <c r="AA2" s="2"/>
    </row>
    <row r="3" spans="1:27" ht="13.5" customHeight="1">
      <c r="A3" s="81"/>
      <c r="B3" s="81"/>
      <c r="C3" s="81"/>
      <c r="D3" s="96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98"/>
      <c r="U3" s="196"/>
      <c r="V3" s="197"/>
      <c r="Y3" s="3"/>
      <c r="AA3" s="2"/>
    </row>
    <row r="4" spans="1:27" ht="13.5" customHeight="1">
      <c r="A4" s="81"/>
      <c r="B4" s="81"/>
      <c r="C4" s="81"/>
      <c r="D4" s="96"/>
      <c r="E4" s="83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98"/>
      <c r="U4" s="196"/>
      <c r="V4" s="197"/>
      <c r="Y4" s="3"/>
      <c r="AA4" s="2"/>
    </row>
    <row r="5" spans="1:27" ht="13.5" customHeight="1">
      <c r="A5" s="81"/>
      <c r="B5" s="81"/>
      <c r="C5" s="81"/>
      <c r="D5" s="96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98"/>
      <c r="U5" s="196"/>
      <c r="V5" s="197"/>
      <c r="Y5" s="3"/>
      <c r="AA5" s="2"/>
    </row>
    <row r="6" spans="1:27" ht="13.5" customHeight="1">
      <c r="A6" s="81"/>
      <c r="B6" s="81"/>
      <c r="C6" s="81"/>
      <c r="D6" s="96"/>
      <c r="E6" s="83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98"/>
      <c r="U6" s="196"/>
      <c r="V6" s="197"/>
      <c r="Y6" s="3"/>
      <c r="AA6" s="2"/>
    </row>
    <row r="7" spans="1:27" ht="13.5" customHeight="1">
      <c r="A7" s="81"/>
      <c r="B7" s="81"/>
      <c r="C7" s="81"/>
      <c r="D7" s="96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98"/>
      <c r="U7" s="196"/>
      <c r="V7" s="197"/>
      <c r="Y7" s="3"/>
      <c r="AA7" s="2"/>
    </row>
    <row r="8" spans="1:27" ht="13.5" customHeight="1" thickBot="1">
      <c r="A8" s="82"/>
      <c r="B8" s="82"/>
      <c r="C8" s="82"/>
      <c r="D8" s="97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9"/>
      <c r="U8" s="198"/>
      <c r="V8" s="199"/>
      <c r="Y8" s="3"/>
      <c r="AA8" s="2"/>
    </row>
    <row r="9" spans="1:27" ht="15" customHeight="1">
      <c r="B9" s="114" t="s">
        <v>31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6"/>
      <c r="Z9" s="2"/>
      <c r="AA9" s="2"/>
    </row>
    <row r="10" spans="1:27" ht="12.75"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  <c r="Z10" s="2"/>
      <c r="AA10" s="2"/>
    </row>
    <row r="11" spans="1:27" ht="12.75"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9"/>
      <c r="Z11" s="2"/>
      <c r="AA11" s="2"/>
    </row>
    <row r="12" spans="1:27" ht="12.75">
      <c r="B12" s="185" t="s">
        <v>32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7"/>
    </row>
    <row r="13" spans="1:27" ht="12.95" customHeight="1">
      <c r="B13" s="133" t="s">
        <v>33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5"/>
    </row>
    <row r="14" spans="1:27" ht="23.25" customHeight="1">
      <c r="B14" s="109" t="str">
        <f>'Instrucciones y Navegación'!A34</f>
        <v>2. COSTOS SINIESTROS VIALES POR NIVEL DE PÉRDIDA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</row>
    <row r="15" spans="1:27" ht="12" customHeight="1">
      <c r="B15" s="121" t="s">
        <v>34</v>
      </c>
      <c r="C15" s="122"/>
      <c r="D15" s="122"/>
      <c r="E15" s="122"/>
      <c r="F15" s="123"/>
      <c r="G15" s="121" t="s">
        <v>35</v>
      </c>
      <c r="H15" s="122"/>
      <c r="I15" s="122"/>
      <c r="J15" s="123"/>
      <c r="K15" s="121" t="s">
        <v>36</v>
      </c>
      <c r="L15" s="122"/>
      <c r="M15" s="122"/>
      <c r="N15" s="123"/>
      <c r="O15" s="133" t="s">
        <v>37</v>
      </c>
      <c r="P15" s="134"/>
      <c r="Q15" s="134"/>
      <c r="R15" s="134"/>
      <c r="S15" s="134"/>
      <c r="T15" s="134"/>
      <c r="U15" s="134"/>
      <c r="V15" s="135"/>
      <c r="W15" s="8"/>
      <c r="X15" s="8"/>
      <c r="Y15" s="8"/>
    </row>
    <row r="16" spans="1:27" ht="42" customHeight="1">
      <c r="B16" s="124"/>
      <c r="C16" s="125"/>
      <c r="D16" s="125"/>
      <c r="E16" s="125"/>
      <c r="F16" s="126"/>
      <c r="G16" s="124"/>
      <c r="H16" s="125"/>
      <c r="I16" s="125"/>
      <c r="J16" s="126"/>
      <c r="K16" s="124"/>
      <c r="L16" s="125"/>
      <c r="M16" s="125"/>
      <c r="N16" s="126"/>
      <c r="O16" s="133" t="s">
        <v>38</v>
      </c>
      <c r="P16" s="135"/>
      <c r="Q16" s="136" t="s">
        <v>39</v>
      </c>
      <c r="R16" s="137"/>
      <c r="S16" s="138"/>
      <c r="T16" s="136" t="s">
        <v>40</v>
      </c>
      <c r="U16" s="137"/>
      <c r="V16" s="138"/>
      <c r="W16" s="8"/>
      <c r="X16" s="8"/>
      <c r="Y16" s="8"/>
    </row>
    <row r="17" spans="2:25" s="13" customFormat="1" ht="29.25" customHeight="1">
      <c r="B17" s="139" t="s">
        <v>103</v>
      </c>
      <c r="C17" s="139"/>
      <c r="D17" s="139"/>
      <c r="E17" s="139"/>
      <c r="F17" s="139"/>
      <c r="G17" s="140" t="s">
        <v>41</v>
      </c>
      <c r="H17" s="140"/>
      <c r="I17" s="140"/>
      <c r="J17" s="140"/>
      <c r="K17" s="140" t="s">
        <v>42</v>
      </c>
      <c r="L17" s="140"/>
      <c r="M17" s="140"/>
      <c r="N17" s="140"/>
      <c r="O17" s="190"/>
      <c r="P17" s="191"/>
      <c r="Q17" s="192"/>
      <c r="R17" s="193"/>
      <c r="S17" s="194"/>
      <c r="T17" s="189"/>
      <c r="U17" s="189"/>
      <c r="V17" s="189"/>
      <c r="W17" s="12"/>
      <c r="X17" s="12"/>
      <c r="Y17" s="12"/>
    </row>
    <row r="18" spans="2:25" s="3" customFormat="1" ht="18" customHeight="1">
      <c r="B18" s="185" t="s">
        <v>43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7"/>
      <c r="W18" s="2"/>
      <c r="X18" s="2" t="s">
        <v>44</v>
      </c>
      <c r="Y18" s="2"/>
    </row>
    <row r="19" spans="2:25" s="3" customFormat="1" ht="25.5">
      <c r="B19" s="10" t="s">
        <v>45</v>
      </c>
      <c r="C19" s="133" t="s">
        <v>46</v>
      </c>
      <c r="D19" s="135"/>
      <c r="E19" s="113" t="s">
        <v>47</v>
      </c>
      <c r="F19" s="113"/>
      <c r="G19" s="113" t="s">
        <v>48</v>
      </c>
      <c r="H19" s="113"/>
      <c r="I19" s="113"/>
      <c r="J19" s="113"/>
      <c r="K19" s="113"/>
      <c r="L19" s="113"/>
      <c r="M19" s="113" t="s">
        <v>49</v>
      </c>
      <c r="N19" s="113"/>
      <c r="O19" s="113"/>
      <c r="P19" s="113"/>
      <c r="Q19" s="136" t="s">
        <v>50</v>
      </c>
      <c r="R19" s="137"/>
      <c r="S19" s="137"/>
      <c r="T19" s="137"/>
      <c r="U19" s="137"/>
      <c r="V19" s="138"/>
      <c r="W19" s="2"/>
      <c r="X19" s="2"/>
      <c r="Y19" s="2"/>
    </row>
    <row r="20" spans="2:25" s="3" customFormat="1" ht="38.25">
      <c r="B20" s="14" t="s">
        <v>104</v>
      </c>
      <c r="C20" s="147" t="s">
        <v>52</v>
      </c>
      <c r="D20" s="148"/>
      <c r="E20" s="188">
        <f>S17</f>
        <v>0</v>
      </c>
      <c r="F20" s="188"/>
      <c r="G20" s="139" t="s">
        <v>53</v>
      </c>
      <c r="H20" s="139"/>
      <c r="I20" s="139"/>
      <c r="J20" s="139"/>
      <c r="K20" s="139"/>
      <c r="L20" s="139"/>
      <c r="M20" s="139" t="s">
        <v>54</v>
      </c>
      <c r="N20" s="139"/>
      <c r="O20" s="139"/>
      <c r="P20" s="139"/>
      <c r="Q20" s="147" t="s">
        <v>55</v>
      </c>
      <c r="R20" s="150"/>
      <c r="S20" s="150"/>
      <c r="T20" s="150"/>
      <c r="U20" s="150"/>
      <c r="V20" s="148"/>
      <c r="W20" s="2"/>
      <c r="X20" s="2"/>
      <c r="Y20" s="2"/>
    </row>
    <row r="21" spans="2:25" s="3" customFormat="1" ht="25.15" customHeight="1">
      <c r="B21" s="133" t="s">
        <v>56</v>
      </c>
      <c r="C21" s="134"/>
      <c r="D21" s="134"/>
      <c r="E21" s="134"/>
      <c r="F21" s="135"/>
      <c r="G21" s="133" t="s">
        <v>57</v>
      </c>
      <c r="H21" s="134"/>
      <c r="I21" s="134"/>
      <c r="J21" s="134"/>
      <c r="K21" s="134"/>
      <c r="L21" s="134"/>
      <c r="M21" s="135"/>
      <c r="N21" s="113" t="s">
        <v>58</v>
      </c>
      <c r="O21" s="113"/>
      <c r="P21" s="113"/>
      <c r="Q21" s="113"/>
      <c r="R21" s="113"/>
      <c r="S21" s="113"/>
      <c r="T21" s="113"/>
      <c r="U21" s="113"/>
      <c r="V21" s="113"/>
      <c r="W21" s="2"/>
      <c r="X21" s="2"/>
      <c r="Y21" s="2"/>
    </row>
    <row r="22" spans="2:25" s="3" customFormat="1" ht="118.5" customHeight="1">
      <c r="B22" s="153" t="s">
        <v>105</v>
      </c>
      <c r="C22" s="154"/>
      <c r="D22" s="154"/>
      <c r="E22" s="154"/>
      <c r="F22" s="155"/>
      <c r="G22" s="153" t="s">
        <v>106</v>
      </c>
      <c r="H22" s="154"/>
      <c r="I22" s="154"/>
      <c r="J22" s="154"/>
      <c r="K22" s="154"/>
      <c r="L22" s="154"/>
      <c r="M22" s="155"/>
      <c r="N22" s="151" t="s">
        <v>107</v>
      </c>
      <c r="O22" s="151"/>
      <c r="P22" s="151"/>
      <c r="Q22" s="151"/>
      <c r="R22" s="151"/>
      <c r="S22" s="151"/>
      <c r="T22" s="151"/>
      <c r="U22" s="151"/>
      <c r="V22" s="151"/>
      <c r="W22" s="2"/>
      <c r="X22" s="2"/>
      <c r="Y22" s="15"/>
    </row>
    <row r="23" spans="2:25" s="3" customFormat="1" ht="18.95" customHeight="1">
      <c r="B23" s="185" t="s">
        <v>62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7"/>
      <c r="W23" s="2"/>
      <c r="X23" s="2"/>
      <c r="Y23" s="2"/>
    </row>
    <row r="24" spans="2:25" s="3" customFormat="1" ht="18.95" customHeight="1">
      <c r="B24" s="152" t="s">
        <v>63</v>
      </c>
      <c r="C24" s="152"/>
      <c r="D24" s="6" t="s">
        <v>64</v>
      </c>
      <c r="E24" s="6" t="s">
        <v>65</v>
      </c>
      <c r="F24" s="6" t="s">
        <v>66</v>
      </c>
      <c r="G24" s="113" t="s">
        <v>67</v>
      </c>
      <c r="H24" s="113"/>
      <c r="I24" s="113"/>
      <c r="J24" s="6" t="s">
        <v>68</v>
      </c>
      <c r="K24" s="113" t="s">
        <v>69</v>
      </c>
      <c r="L24" s="113"/>
      <c r="M24" s="113"/>
      <c r="N24" s="16" t="s">
        <v>70</v>
      </c>
      <c r="O24" s="6" t="s">
        <v>108</v>
      </c>
      <c r="P24" s="113" t="s">
        <v>109</v>
      </c>
      <c r="Q24" s="113"/>
      <c r="R24" s="146" t="s">
        <v>72</v>
      </c>
      <c r="S24" s="146"/>
      <c r="T24" s="146" t="s">
        <v>73</v>
      </c>
      <c r="U24" s="146"/>
      <c r="V24" s="16" t="s">
        <v>74</v>
      </c>
      <c r="W24" s="2"/>
      <c r="X24" s="2"/>
      <c r="Y24" s="2"/>
    </row>
    <row r="25" spans="2:25" s="3" customFormat="1" ht="37.5" customHeight="1">
      <c r="B25" s="156" t="s">
        <v>110</v>
      </c>
      <c r="C25" s="156"/>
      <c r="D25" s="6"/>
      <c r="E25" s="6"/>
      <c r="F25" s="35"/>
      <c r="G25" s="113"/>
      <c r="H25" s="113"/>
      <c r="I25" s="113"/>
      <c r="J25" s="6"/>
      <c r="K25" s="184"/>
      <c r="L25" s="184"/>
      <c r="M25" s="184"/>
      <c r="N25" s="19"/>
      <c r="O25" s="6"/>
      <c r="P25" s="184"/>
      <c r="Q25" s="184"/>
      <c r="R25" s="113"/>
      <c r="S25" s="113"/>
      <c r="T25" s="113"/>
      <c r="U25" s="113"/>
      <c r="V25" s="35"/>
      <c r="W25" s="20"/>
      <c r="X25" s="21"/>
      <c r="Y25" s="21"/>
    </row>
    <row r="26" spans="2:25" s="3" customFormat="1" ht="43.5" customHeight="1">
      <c r="B26" s="156" t="s">
        <v>111</v>
      </c>
      <c r="C26" s="156"/>
      <c r="D26" s="6"/>
      <c r="E26" s="6"/>
      <c r="F26" s="35"/>
      <c r="G26" s="113"/>
      <c r="H26" s="113"/>
      <c r="I26" s="113"/>
      <c r="J26" s="6"/>
      <c r="K26" s="184"/>
      <c r="L26" s="184"/>
      <c r="M26" s="184"/>
      <c r="N26" s="19"/>
      <c r="O26" s="6"/>
      <c r="P26" s="184"/>
      <c r="Q26" s="184"/>
      <c r="R26" s="113"/>
      <c r="S26" s="113"/>
      <c r="T26" s="113"/>
      <c r="U26" s="113"/>
      <c r="V26" s="35"/>
      <c r="W26" s="15"/>
      <c r="X26" s="2"/>
      <c r="Y26" s="2"/>
    </row>
    <row r="27" spans="2:25" s="3" customFormat="1" ht="19.7" customHeight="1">
      <c r="B27" s="185" t="s">
        <v>78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7"/>
      <c r="W27" s="2"/>
      <c r="X27" s="2"/>
      <c r="Y27" s="2"/>
    </row>
    <row r="28" spans="2:25" s="3" customFormat="1" ht="12.75">
      <c r="B28" s="6" t="s">
        <v>63</v>
      </c>
      <c r="C28" s="16" t="s">
        <v>79</v>
      </c>
      <c r="D28" s="16" t="s">
        <v>80</v>
      </c>
      <c r="E28" s="25" t="s">
        <v>81</v>
      </c>
      <c r="F28" s="161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3"/>
      <c r="W28" s="2"/>
      <c r="X28" s="2"/>
      <c r="Y28" s="2"/>
    </row>
    <row r="29" spans="2:25" s="3" customFormat="1" ht="17.649999999999999" customHeight="1">
      <c r="B29" s="26" t="s">
        <v>82</v>
      </c>
      <c r="C29" s="27"/>
      <c r="D29" s="37"/>
      <c r="E29" s="11"/>
      <c r="F29" s="164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96"/>
      <c r="W29" s="2"/>
      <c r="X29" s="2"/>
      <c r="Y29" s="2"/>
    </row>
    <row r="30" spans="2:25" s="3" customFormat="1" ht="17.649999999999999" customHeight="1">
      <c r="B30" s="26" t="s">
        <v>83</v>
      </c>
      <c r="C30" s="27"/>
      <c r="D30" s="37"/>
      <c r="E30" s="11"/>
      <c r="F30" s="164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96"/>
      <c r="W30" s="2"/>
      <c r="X30" s="2"/>
      <c r="Y30" s="2"/>
    </row>
    <row r="31" spans="2:25" s="3" customFormat="1" ht="17.649999999999999" customHeight="1">
      <c r="B31" s="26" t="s">
        <v>84</v>
      </c>
      <c r="C31" s="36">
        <f>F25+F26</f>
        <v>0</v>
      </c>
      <c r="D31" s="37">
        <f t="shared" ref="D31:E41" si="0">$E$20</f>
        <v>0</v>
      </c>
      <c r="E31" s="11">
        <f t="shared" ref="E31:E40" si="1">$O$17</f>
        <v>0</v>
      </c>
      <c r="F31" s="164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96"/>
      <c r="W31" s="2"/>
      <c r="X31" s="2"/>
      <c r="Y31" s="2"/>
    </row>
    <row r="32" spans="2:25" s="3" customFormat="1" ht="17.649999999999999" customHeight="1">
      <c r="B32" s="26" t="s">
        <v>85</v>
      </c>
      <c r="C32" s="65"/>
      <c r="D32" s="37"/>
      <c r="E32" s="11"/>
      <c r="F32" s="164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96"/>
      <c r="W32" s="2"/>
      <c r="X32" s="2"/>
      <c r="Y32" s="2"/>
    </row>
    <row r="33" spans="2:25" s="3" customFormat="1" ht="17.649999999999999" customHeight="1">
      <c r="B33" s="26" t="s">
        <v>86</v>
      </c>
      <c r="C33" s="66"/>
      <c r="D33" s="37"/>
      <c r="E33" s="11"/>
      <c r="F33" s="164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96"/>
      <c r="W33" s="2"/>
      <c r="X33" s="2"/>
      <c r="Y33" s="2"/>
    </row>
    <row r="34" spans="2:25" s="3" customFormat="1" ht="17.649999999999999" customHeight="1">
      <c r="B34" s="26" t="s">
        <v>87</v>
      </c>
      <c r="C34" s="36">
        <f>K25+K26</f>
        <v>0</v>
      </c>
      <c r="D34" s="37">
        <f t="shared" si="0"/>
        <v>0</v>
      </c>
      <c r="E34" s="11">
        <f t="shared" si="1"/>
        <v>0</v>
      </c>
      <c r="F34" s="164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96"/>
      <c r="W34" s="2"/>
      <c r="X34" s="2"/>
      <c r="Y34" s="2"/>
    </row>
    <row r="35" spans="2:25" s="3" customFormat="1" ht="17.649999999999999" customHeight="1">
      <c r="B35" s="26" t="s">
        <v>88</v>
      </c>
      <c r="C35" s="27"/>
      <c r="D35" s="37"/>
      <c r="E35" s="11"/>
      <c r="F35" s="164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96"/>
      <c r="W35" s="2"/>
      <c r="X35" s="2"/>
      <c r="Y35" s="2"/>
    </row>
    <row r="36" spans="2:25" s="3" customFormat="1" ht="17.649999999999999" customHeight="1">
      <c r="B36" s="26" t="s">
        <v>89</v>
      </c>
      <c r="C36" s="27"/>
      <c r="D36" s="37"/>
      <c r="E36" s="11"/>
      <c r="F36" s="164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96"/>
      <c r="W36" s="2"/>
      <c r="X36" s="2"/>
      <c r="Y36" s="2"/>
    </row>
    <row r="37" spans="2:25" s="3" customFormat="1" ht="17.649999999999999" customHeight="1">
      <c r="B37" s="26" t="s">
        <v>90</v>
      </c>
      <c r="C37" s="36">
        <f>P25+P26</f>
        <v>0</v>
      </c>
      <c r="D37" s="37">
        <f t="shared" si="0"/>
        <v>0</v>
      </c>
      <c r="E37" s="11">
        <f t="shared" si="1"/>
        <v>0</v>
      </c>
      <c r="F37" s="164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96"/>
      <c r="W37" s="2"/>
      <c r="X37" s="2"/>
      <c r="Y37" s="2"/>
    </row>
    <row r="38" spans="2:25" s="3" customFormat="1" ht="17.649999999999999" customHeight="1">
      <c r="B38" s="26" t="s">
        <v>91</v>
      </c>
      <c r="C38" s="27"/>
      <c r="D38" s="37"/>
      <c r="E38" s="11"/>
      <c r="F38" s="164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96"/>
      <c r="W38" s="2"/>
      <c r="X38" s="2"/>
      <c r="Y38" s="2"/>
    </row>
    <row r="39" spans="2:25" s="3" customFormat="1" ht="17.649999999999999" customHeight="1">
      <c r="B39" s="26" t="s">
        <v>92</v>
      </c>
      <c r="C39" s="27"/>
      <c r="D39" s="37"/>
      <c r="E39" s="11"/>
      <c r="F39" s="164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96"/>
      <c r="W39" s="2"/>
      <c r="X39" s="2"/>
      <c r="Y39" s="2"/>
    </row>
    <row r="40" spans="2:25" s="3" customFormat="1" ht="17.649999999999999" customHeight="1">
      <c r="B40" s="26" t="s">
        <v>93</v>
      </c>
      <c r="C40" s="36">
        <f>V25+V26</f>
        <v>0</v>
      </c>
      <c r="D40" s="37">
        <f t="shared" si="0"/>
        <v>0</v>
      </c>
      <c r="E40" s="11">
        <f t="shared" si="1"/>
        <v>0</v>
      </c>
      <c r="F40" s="165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7"/>
      <c r="W40" s="2"/>
      <c r="X40" s="2"/>
      <c r="Y40" s="2"/>
    </row>
    <row r="41" spans="2:25" s="3" customFormat="1" ht="17.649999999999999" customHeight="1">
      <c r="B41" s="26" t="s">
        <v>94</v>
      </c>
      <c r="C41" s="35">
        <f>C31+C34+C37+C40</f>
        <v>0</v>
      </c>
      <c r="D41" s="37">
        <f t="shared" si="0"/>
        <v>0</v>
      </c>
      <c r="E41" s="11">
        <f t="shared" si="0"/>
        <v>0</v>
      </c>
      <c r="F41" s="168" t="s">
        <v>95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70"/>
      <c r="W41" s="2"/>
      <c r="X41" s="2"/>
      <c r="Y41" s="2"/>
    </row>
    <row r="42" spans="2:25" s="3" customFormat="1" ht="15.75" customHeight="1">
      <c r="B42" s="180" t="s">
        <v>96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2"/>
      <c r="W42" s="2"/>
      <c r="X42" s="30"/>
      <c r="Y42" s="2"/>
    </row>
    <row r="43" spans="2:25" s="3" customFormat="1" ht="33" customHeight="1"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5"/>
      <c r="X43" s="5"/>
      <c r="Y43" s="5"/>
    </row>
    <row r="44" spans="2:25" s="3" customFormat="1" ht="18" customHeight="1">
      <c r="B44" s="174" t="s">
        <v>97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6"/>
      <c r="W44" s="31"/>
      <c r="X44" s="32"/>
      <c r="Y44" s="33"/>
    </row>
    <row r="45" spans="2:25" s="3" customFormat="1" ht="32.25" customHeight="1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9"/>
      <c r="W45" s="31"/>
      <c r="X45" s="32"/>
      <c r="Y45" s="33"/>
    </row>
    <row r="46" spans="2:25" s="3" customFormat="1" ht="16.5" customHeight="1">
      <c r="B46" s="133" t="s">
        <v>98</v>
      </c>
      <c r="C46" s="134"/>
      <c r="D46" s="134"/>
      <c r="E46" s="134"/>
      <c r="F46" s="134"/>
      <c r="G46" s="134"/>
      <c r="H46" s="134"/>
      <c r="I46" s="135"/>
      <c r="J46" s="34" t="s">
        <v>99</v>
      </c>
      <c r="K46" s="171" t="s">
        <v>100</v>
      </c>
      <c r="L46" s="172"/>
      <c r="M46" s="173"/>
      <c r="N46" s="2"/>
      <c r="O46" s="6" t="s">
        <v>101</v>
      </c>
      <c r="P46" s="29"/>
      <c r="Q46" s="168"/>
      <c r="R46" s="169"/>
      <c r="S46" s="169"/>
      <c r="T46" s="169"/>
      <c r="U46" s="169"/>
      <c r="V46" s="170"/>
      <c r="W46" s="31"/>
      <c r="X46" s="32"/>
      <c r="Y46" s="33"/>
    </row>
    <row r="47" spans="2:25" s="3" customFormat="1" ht="13.5" customHeight="1">
      <c r="B47" s="2"/>
      <c r="C47" s="4"/>
      <c r="D47" s="2"/>
      <c r="E47" s="2"/>
      <c r="F47" s="2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31"/>
      <c r="X47" s="32"/>
      <c r="Y47" s="33"/>
    </row>
  </sheetData>
  <mergeCells count="68">
    <mergeCell ref="A1:D8"/>
    <mergeCell ref="E1:T8"/>
    <mergeCell ref="U1:V8"/>
    <mergeCell ref="B9:V11"/>
    <mergeCell ref="B12:V12"/>
    <mergeCell ref="B13:V13"/>
    <mergeCell ref="B14:V14"/>
    <mergeCell ref="Q16:S16"/>
    <mergeCell ref="T16:V16"/>
    <mergeCell ref="T17:V17"/>
    <mergeCell ref="B15:F16"/>
    <mergeCell ref="G15:J16"/>
    <mergeCell ref="K15:N16"/>
    <mergeCell ref="O15:V15"/>
    <mergeCell ref="O16:P16"/>
    <mergeCell ref="B17:F17"/>
    <mergeCell ref="G17:J17"/>
    <mergeCell ref="K17:N17"/>
    <mergeCell ref="O17:P17"/>
    <mergeCell ref="Q17:S17"/>
    <mergeCell ref="B21:F21"/>
    <mergeCell ref="G21:M21"/>
    <mergeCell ref="N21:V21"/>
    <mergeCell ref="B18:V18"/>
    <mergeCell ref="C19:D19"/>
    <mergeCell ref="E19:F19"/>
    <mergeCell ref="G19:L19"/>
    <mergeCell ref="M19:P19"/>
    <mergeCell ref="Q19:V19"/>
    <mergeCell ref="C20:D20"/>
    <mergeCell ref="E20:F20"/>
    <mergeCell ref="G20:L20"/>
    <mergeCell ref="M20:P20"/>
    <mergeCell ref="Q20:V20"/>
    <mergeCell ref="B25:C25"/>
    <mergeCell ref="G25:I25"/>
    <mergeCell ref="B22:F22"/>
    <mergeCell ref="G22:M22"/>
    <mergeCell ref="N22:V22"/>
    <mergeCell ref="B23:V23"/>
    <mergeCell ref="B24:C24"/>
    <mergeCell ref="G24:I24"/>
    <mergeCell ref="K24:M24"/>
    <mergeCell ref="P24:Q24"/>
    <mergeCell ref="R24:S24"/>
    <mergeCell ref="T24:U24"/>
    <mergeCell ref="K25:M25"/>
    <mergeCell ref="P25:Q25"/>
    <mergeCell ref="R25:S25"/>
    <mergeCell ref="T25:U25"/>
    <mergeCell ref="G47:H47"/>
    <mergeCell ref="I47:V47"/>
    <mergeCell ref="B45:V45"/>
    <mergeCell ref="B46:I46"/>
    <mergeCell ref="K46:M46"/>
    <mergeCell ref="Q46:V46"/>
    <mergeCell ref="B44:V44"/>
    <mergeCell ref="B26:C26"/>
    <mergeCell ref="G26:I26"/>
    <mergeCell ref="K26:M26"/>
    <mergeCell ref="P26:Q26"/>
    <mergeCell ref="B42:V42"/>
    <mergeCell ref="B43:V43"/>
    <mergeCell ref="R26:S26"/>
    <mergeCell ref="T26:U26"/>
    <mergeCell ref="B27:V27"/>
    <mergeCell ref="F28:V40"/>
    <mergeCell ref="F41:V41"/>
  </mergeCells>
  <hyperlinks>
    <hyperlink ref="C9:P11" location="'Instrucciones y Navegación'!A1" display="FICHA TÉCNICA DE INDICADORES DE GESTIÓN" xr:uid="{C87A51E7-18AC-4BC4-90D9-8B01D354858D}"/>
  </hyperlinks>
  <pageMargins left="0.23622047244094491" right="0.23622047244094491" top="0.11811023622047245" bottom="0" header="0.51181102362204722" footer="0.51181102362204722"/>
  <pageSetup paperSize="256" scale="59" firstPageNumber="0" pageOrder="overThenDown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FD71-36F2-4F2C-9C31-DF0C994A0FC9}">
  <sheetPr>
    <tabColor theme="6" tint="-0.249977111117893"/>
    <pageSetUpPr fitToPage="1"/>
  </sheetPr>
  <dimension ref="A1:Z47"/>
  <sheetViews>
    <sheetView view="pageBreakPreview" zoomScale="120" zoomScaleNormal="100" zoomScaleSheetLayoutView="120" workbookViewId="0">
      <selection activeCell="D1" sqref="D1:S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7.75" style="2" bestFit="1" customWidth="1"/>
    <col min="6" max="8" width="4.625" style="2" customWidth="1"/>
    <col min="9" max="9" width="9.375" style="2" customWidth="1"/>
    <col min="10" max="12" width="4.625" style="2" customWidth="1"/>
    <col min="13" max="13" width="6.125" style="2" customWidth="1"/>
    <col min="14" max="14" width="7.125" style="2" customWidth="1"/>
    <col min="15" max="15" width="3.75" style="2" customWidth="1"/>
    <col min="16" max="16" width="5.375" style="2" customWidth="1"/>
    <col min="17" max="17" width="3.5" style="2" customWidth="1"/>
    <col min="18" max="18" width="5.75" style="2" customWidth="1"/>
    <col min="19" max="19" width="5.125" style="2" customWidth="1"/>
    <col min="20" max="20" width="7.875" style="2" customWidth="1"/>
    <col min="21" max="21" width="12.625" style="2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162"/>
      <c r="B1" s="162"/>
      <c r="C1" s="163"/>
      <c r="D1" s="121" t="s">
        <v>0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  <c r="T1" s="100" t="s">
        <v>207</v>
      </c>
      <c r="U1" s="195"/>
      <c r="X1" s="3"/>
      <c r="Z1" s="2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98"/>
      <c r="T2" s="196"/>
      <c r="U2" s="197"/>
      <c r="X2" s="3"/>
      <c r="Z2" s="2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98"/>
      <c r="T3" s="196"/>
      <c r="U3" s="197"/>
      <c r="X3" s="3"/>
      <c r="Z3" s="2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98"/>
      <c r="T4" s="196"/>
      <c r="U4" s="197"/>
      <c r="X4" s="3"/>
      <c r="Z4" s="2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98"/>
      <c r="T5" s="196"/>
      <c r="U5" s="197"/>
      <c r="X5" s="3"/>
      <c r="Z5" s="2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98"/>
      <c r="T6" s="196"/>
      <c r="U6" s="197"/>
      <c r="X6" s="3"/>
      <c r="Z6" s="2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98"/>
      <c r="T7" s="196"/>
      <c r="U7" s="197"/>
      <c r="X7" s="3"/>
      <c r="Z7" s="2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99"/>
      <c r="T8" s="198"/>
      <c r="U8" s="199"/>
      <c r="X8" s="3"/>
      <c r="Z8" s="2"/>
    </row>
    <row r="9" spans="1:26" ht="16.5" customHeight="1">
      <c r="A9" s="207" t="s">
        <v>31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9"/>
      <c r="Y9" s="2"/>
      <c r="Z9" s="2"/>
    </row>
    <row r="10" spans="1:26" ht="12.75">
      <c r="A10" s="210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2"/>
      <c r="Y10" s="2"/>
      <c r="Z10" s="2"/>
    </row>
    <row r="11" spans="1:26" ht="12.75">
      <c r="A11" s="213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Y11" s="2"/>
      <c r="Z11" s="2"/>
    </row>
    <row r="12" spans="1:26" ht="12.75">
      <c r="A12" s="201" t="s">
        <v>32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3"/>
    </row>
    <row r="13" spans="1:26" ht="12.95" customHeight="1">
      <c r="A13" s="113" t="str">
        <f>'Instrucciones y Navegación'!A35</f>
        <v>3. RIESGOS DE SEGURIDAD VIAL IDENTIFICADOS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Navegación'!A36</f>
        <v>3.1. Riesgos de Seguridad Vial Identificados: RSVI (Relacionados con el paso 6)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112</v>
      </c>
      <c r="B17" s="139"/>
      <c r="C17" s="139"/>
      <c r="D17" s="139"/>
      <c r="E17" s="139"/>
      <c r="F17" s="140" t="s">
        <v>113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92"/>
      <c r="Q17" s="193"/>
      <c r="R17" s="194"/>
      <c r="S17" s="189"/>
      <c r="T17" s="189"/>
      <c r="U17" s="189"/>
      <c r="V17" s="12"/>
      <c r="W17" s="12"/>
      <c r="X17" s="12"/>
    </row>
    <row r="18" spans="1:24" s="3" customFormat="1" ht="18" customHeight="1">
      <c r="A18" s="201" t="s">
        <v>43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3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13" t="s">
        <v>49</v>
      </c>
      <c r="M19" s="113"/>
      <c r="N19" s="113"/>
      <c r="O19" s="113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3.5" customHeight="1">
      <c r="A20" s="14" t="s">
        <v>114</v>
      </c>
      <c r="B20" s="147" t="s">
        <v>115</v>
      </c>
      <c r="C20" s="148"/>
      <c r="D20" s="188">
        <f>S17</f>
        <v>0</v>
      </c>
      <c r="E20" s="188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08.95" customHeight="1">
      <c r="A22" s="153" t="s">
        <v>116</v>
      </c>
      <c r="B22" s="154"/>
      <c r="C22" s="154"/>
      <c r="D22" s="154"/>
      <c r="E22" s="155"/>
      <c r="F22" s="204" t="s">
        <v>117</v>
      </c>
      <c r="G22" s="154"/>
      <c r="H22" s="154"/>
      <c r="I22" s="154"/>
      <c r="J22" s="154"/>
      <c r="K22" s="154"/>
      <c r="L22" s="155"/>
      <c r="M22" s="151" t="s">
        <v>118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01" t="s">
        <v>62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3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49.5" customHeight="1">
      <c r="A25" s="156" t="s">
        <v>119</v>
      </c>
      <c r="B25" s="156"/>
      <c r="C25" s="38"/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/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41.25" customHeight="1">
      <c r="A26" s="156" t="s">
        <v>120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01" t="s">
        <v>78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3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121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1">
        <f>C25-C26</f>
        <v>0</v>
      </c>
      <c r="C29" s="11" t="str">
        <f>IF(B29=0,"Cumple","No Cumple")</f>
        <v>Cumple</v>
      </c>
      <c r="D29" s="11">
        <f>IF(C29="No Cumple",(C26/C25),$N$17)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41">
        <f>D25-D26</f>
        <v>0</v>
      </c>
      <c r="C30" s="11" t="str">
        <f t="shared" ref="C30:C41" si="0">IF(B30=0,"Cumple","No Cumple")</f>
        <v>Cumple</v>
      </c>
      <c r="D30" s="11">
        <f>IF(D26="No Cumple",(C27/D25),$N$17)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41">
        <f>E25-E26</f>
        <v>0</v>
      </c>
      <c r="C31" s="11" t="str">
        <f t="shared" si="0"/>
        <v>Cumple</v>
      </c>
      <c r="D31" s="11">
        <f>IF(C31="No Cumple",(E26/E25),$N$17)</f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41">
        <f>F25-F26</f>
        <v>0</v>
      </c>
      <c r="C32" s="11" t="str">
        <f t="shared" si="0"/>
        <v>Cumple</v>
      </c>
      <c r="D32" s="11">
        <f>IF(C32="No Cumple",(F26/F25),$N$17)</f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41">
        <f>I25-I26</f>
        <v>0</v>
      </c>
      <c r="C33" s="11" t="str">
        <f t="shared" si="0"/>
        <v>Cumple</v>
      </c>
      <c r="D33" s="11">
        <f>IF(C33="No Cumple",(I26/I25),$N$17)</f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41">
        <f>J25-J26</f>
        <v>0</v>
      </c>
      <c r="C34" s="11" t="str">
        <f t="shared" si="0"/>
        <v>Cumple</v>
      </c>
      <c r="D34" s="11">
        <f>IF(C34="No Cumple",(J26/J25),$N$17)</f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41">
        <f>M25-M26</f>
        <v>0</v>
      </c>
      <c r="C35" s="11" t="str">
        <f t="shared" si="0"/>
        <v>Cumple</v>
      </c>
      <c r="D35" s="11">
        <f>IF(C35="No Cumple",(M26/M25),$N$17)</f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41">
        <f>N25-N26</f>
        <v>0</v>
      </c>
      <c r="C36" s="11" t="str">
        <f t="shared" si="0"/>
        <v>Cumple</v>
      </c>
      <c r="D36" s="11">
        <f>IF(C36="No Cumple",(N26/N25),$N$17)</f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41">
        <f>O25-O26</f>
        <v>0</v>
      </c>
      <c r="C37" s="11" t="str">
        <f t="shared" si="0"/>
        <v>Cumple</v>
      </c>
      <c r="D37" s="11">
        <f>IF(C37="No Cumple",(N27/N26),$N$17)</f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41">
        <f>Q25-Q26</f>
        <v>0</v>
      </c>
      <c r="C38" s="11" t="str">
        <f t="shared" si="0"/>
        <v>Cumple</v>
      </c>
      <c r="D38" s="11">
        <f>IF(C38="No Cumple",(Q26/Q25),$N$17)</f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41">
        <f>S25-S26</f>
        <v>0</v>
      </c>
      <c r="C39" s="11" t="str">
        <f t="shared" si="0"/>
        <v>Cumple</v>
      </c>
      <c r="D39" s="11">
        <f>IF(C39="No Cumple",(S26/S25),$N$17)</f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41">
        <f>U25-U26</f>
        <v>0</v>
      </c>
      <c r="C40" s="11" t="str">
        <f t="shared" si="0"/>
        <v>Cumple</v>
      </c>
      <c r="D40" s="11">
        <f>IF(C40="No Cumple",(U26/U25),$N$17)</f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1">
        <f>SUM(B29:B40)</f>
        <v>0</v>
      </c>
      <c r="C41" s="11" t="str">
        <f t="shared" si="0"/>
        <v>Cumple</v>
      </c>
      <c r="D41" s="11">
        <f>IF(C41="No Cumple",AVERAGE(D29:D40),100%)</f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S8"/>
    <mergeCell ref="T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Q25:R25"/>
    <mergeCell ref="S25:T25"/>
    <mergeCell ref="E41:U41"/>
    <mergeCell ref="A42:U42"/>
    <mergeCell ref="A43:U43"/>
    <mergeCell ref="J26:L26"/>
    <mergeCell ref="A26:B26"/>
    <mergeCell ref="A25:B25"/>
    <mergeCell ref="F25:H25"/>
    <mergeCell ref="J25:L25"/>
    <mergeCell ref="O25:P25"/>
    <mergeCell ref="F47:G47"/>
    <mergeCell ref="H47:U47"/>
    <mergeCell ref="O26:P26"/>
    <mergeCell ref="Q26:R26"/>
    <mergeCell ref="F26:H26"/>
    <mergeCell ref="A44:U44"/>
    <mergeCell ref="A45:U45"/>
    <mergeCell ref="A46:H46"/>
    <mergeCell ref="J46:L46"/>
    <mergeCell ref="P46:U46"/>
    <mergeCell ref="S26:T26"/>
    <mergeCell ref="A27:U27"/>
    <mergeCell ref="E28:U40"/>
  </mergeCells>
  <phoneticPr fontId="2" type="noConversion"/>
  <conditionalFormatting sqref="C29:C41">
    <cfRule type="cellIs" dxfId="19" priority="1" operator="equal">
      <formula>"No Cumple"</formula>
    </cfRule>
    <cfRule type="containsText" dxfId="18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53B05D35-ED24-4039-A5E8-A2C0549043B1}"/>
  </hyperlinks>
  <pageMargins left="0.23622047244094491" right="0.23622047244094491" top="0.11811023622047245" bottom="0" header="0.51181102362204722" footer="0.51181102362204722"/>
  <pageSetup paperSize="256" scale="62" firstPageNumber="0" pageOrder="overThenDown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88C-B0D8-429D-9A24-F5145EBAF7B8}">
  <sheetPr>
    <tabColor theme="6" tint="-0.249977111117893"/>
    <pageSetUpPr fitToPage="1"/>
  </sheetPr>
  <dimension ref="A1:Z47"/>
  <sheetViews>
    <sheetView view="pageBreakPreview" zoomScale="120" zoomScaleNormal="100" zoomScaleSheetLayoutView="120" workbookViewId="0">
      <selection activeCell="C1" sqref="C1:R8"/>
    </sheetView>
  </sheetViews>
  <sheetFormatPr baseColWidth="10" defaultColWidth="4.625" defaultRowHeight="13.5" customHeight="1"/>
  <cols>
    <col min="1" max="1" width="9.875" style="2" customWidth="1"/>
    <col min="2" max="2" width="20.625" style="4" customWidth="1"/>
    <col min="3" max="4" width="12.875" style="2" bestFit="1" customWidth="1"/>
    <col min="5" max="5" width="7.75" style="2" bestFit="1" customWidth="1"/>
    <col min="6" max="8" width="4.625" style="2" customWidth="1"/>
    <col min="9" max="9" width="8.25" style="2" customWidth="1"/>
    <col min="10" max="12" width="4.625" style="2" customWidth="1"/>
    <col min="13" max="13" width="6.125" style="2" customWidth="1"/>
    <col min="14" max="14" width="7.25" style="2" customWidth="1"/>
    <col min="15" max="15" width="6.5" style="2" customWidth="1"/>
    <col min="16" max="16" width="5.375" style="2" customWidth="1"/>
    <col min="17" max="18" width="3.5" style="2" customWidth="1"/>
    <col min="19" max="19" width="5.125" style="2" customWidth="1"/>
    <col min="20" max="20" width="15.125" style="2" customWidth="1"/>
    <col min="21" max="21" width="11" style="2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162"/>
      <c r="B1" s="163"/>
      <c r="C1" s="121" t="s">
        <v>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  <c r="S1" s="103" t="s">
        <v>207</v>
      </c>
      <c r="T1" s="104"/>
      <c r="U1" s="104"/>
      <c r="W1" s="3"/>
      <c r="X1" s="3"/>
      <c r="Y1" s="2"/>
      <c r="Z1" s="2"/>
    </row>
    <row r="2" spans="1:26" ht="13.5" customHeight="1">
      <c r="A2" s="81"/>
      <c r="B2" s="96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03"/>
      <c r="T2" s="104"/>
      <c r="U2" s="104"/>
      <c r="W2" s="3"/>
      <c r="X2" s="3"/>
      <c r="Y2" s="2"/>
      <c r="Z2" s="2"/>
    </row>
    <row r="3" spans="1:26" ht="13.5" customHeight="1">
      <c r="A3" s="81"/>
      <c r="B3" s="96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03"/>
      <c r="T3" s="104"/>
      <c r="U3" s="104"/>
      <c r="W3" s="3"/>
      <c r="X3" s="3"/>
      <c r="Y3" s="2"/>
      <c r="Z3" s="2"/>
    </row>
    <row r="4" spans="1:26" ht="13.5" customHeight="1">
      <c r="A4" s="81"/>
      <c r="B4" s="96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03"/>
      <c r="T4" s="104"/>
      <c r="U4" s="104"/>
      <c r="W4" s="3"/>
      <c r="X4" s="3"/>
      <c r="Y4" s="2"/>
      <c r="Z4" s="2"/>
    </row>
    <row r="5" spans="1:26" ht="13.5" customHeight="1">
      <c r="A5" s="81"/>
      <c r="B5" s="96"/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03"/>
      <c r="T5" s="104"/>
      <c r="U5" s="104"/>
      <c r="W5" s="3"/>
      <c r="X5" s="3"/>
      <c r="Y5" s="2"/>
      <c r="Z5" s="2"/>
    </row>
    <row r="6" spans="1:26" ht="13.5" customHeight="1">
      <c r="A6" s="81"/>
      <c r="B6" s="96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03"/>
      <c r="T6" s="104"/>
      <c r="U6" s="104"/>
      <c r="W6" s="3"/>
      <c r="X6" s="3"/>
      <c r="Y6" s="2"/>
      <c r="Z6" s="2"/>
    </row>
    <row r="7" spans="1:26" ht="13.5" customHeight="1">
      <c r="A7" s="81"/>
      <c r="B7" s="96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03"/>
      <c r="T7" s="104"/>
      <c r="U7" s="104"/>
      <c r="W7" s="3"/>
      <c r="X7" s="3"/>
      <c r="Y7" s="2"/>
      <c r="Z7" s="2"/>
    </row>
    <row r="8" spans="1:26" ht="13.5" customHeight="1" thickBot="1">
      <c r="A8" s="82"/>
      <c r="B8" s="97"/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06"/>
      <c r="T8" s="107"/>
      <c r="U8" s="107"/>
      <c r="W8" s="3"/>
      <c r="X8" s="3"/>
      <c r="Y8" s="2"/>
      <c r="Z8" s="2"/>
    </row>
    <row r="9" spans="1:26" ht="15" customHeight="1">
      <c r="A9" s="114" t="s">
        <v>31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20" t="s">
        <v>32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2"/>
    </row>
    <row r="13" spans="1:26" ht="12.95" customHeight="1">
      <c r="A13" s="113" t="str">
        <f>'Instrucciones y Navegación'!A35</f>
        <v>3. RIESGOS DE SEGURIDAD VIAL IDENTIFICADOS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Navegación'!A37</f>
        <v>3.2. Gestión de Riesgos Viales: GRV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124</v>
      </c>
      <c r="B17" s="139"/>
      <c r="C17" s="139"/>
      <c r="D17" s="139"/>
      <c r="E17" s="139"/>
      <c r="F17" s="140" t="s">
        <v>113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13" t="s">
        <v>49</v>
      </c>
      <c r="M19" s="113"/>
      <c r="N19" s="113"/>
      <c r="O19" s="113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42.75" customHeight="1">
      <c r="A20" s="14" t="s">
        <v>114</v>
      </c>
      <c r="B20" s="147" t="s">
        <v>115</v>
      </c>
      <c r="C20" s="148"/>
      <c r="D20" s="188">
        <f>S17</f>
        <v>0</v>
      </c>
      <c r="E20" s="188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93" customHeight="1">
      <c r="A22" s="153" t="s">
        <v>116</v>
      </c>
      <c r="B22" s="154"/>
      <c r="C22" s="154"/>
      <c r="D22" s="154"/>
      <c r="E22" s="155"/>
      <c r="F22" s="219" t="s">
        <v>125</v>
      </c>
      <c r="G22" s="154"/>
      <c r="H22" s="154"/>
      <c r="I22" s="154"/>
      <c r="J22" s="154"/>
      <c r="K22" s="154"/>
      <c r="L22" s="155"/>
      <c r="M22" s="151" t="s">
        <v>126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71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39.6" customHeight="1">
      <c r="A25" s="156" t="s">
        <v>127</v>
      </c>
      <c r="B25" s="156"/>
      <c r="C25" s="38"/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/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42" customHeight="1">
      <c r="A26" s="156" t="s">
        <v>128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121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1">
        <f>C25-C26</f>
        <v>0</v>
      </c>
      <c r="C29" s="11" t="str">
        <f>IF(B29=0,"Cumple","No Cumple")</f>
        <v>Cumple</v>
      </c>
      <c r="D29" s="11">
        <f>IF(C29="No Cumple",(C26/C25),$N$17)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41">
        <f>D25-D26</f>
        <v>0</v>
      </c>
      <c r="C30" s="11" t="str">
        <f t="shared" ref="C30:C41" si="0">IF(B30=0,"Cumple","No Cumple")</f>
        <v>Cumple</v>
      </c>
      <c r="D30" s="11">
        <f>IF(D26="No Cumple",(C27/D25),$N$17)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41">
        <f>E25-E26</f>
        <v>0</v>
      </c>
      <c r="C31" s="11" t="str">
        <f t="shared" si="0"/>
        <v>Cumple</v>
      </c>
      <c r="D31" s="11">
        <f>IF(C31="No Cumple",(E26/E25),$N$17)</f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41">
        <f>F25-F26</f>
        <v>0</v>
      </c>
      <c r="C32" s="11" t="str">
        <f t="shared" si="0"/>
        <v>Cumple</v>
      </c>
      <c r="D32" s="11">
        <f>IF(C32="No Cumple",(F26/F25),$N$17)</f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41">
        <f>I25-I26</f>
        <v>0</v>
      </c>
      <c r="C33" s="11" t="str">
        <f t="shared" si="0"/>
        <v>Cumple</v>
      </c>
      <c r="D33" s="11">
        <f>IF(C33="No Cumple",(I26/I25),$N$17)</f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41">
        <f>J25-J26</f>
        <v>0</v>
      </c>
      <c r="C34" s="11" t="str">
        <f t="shared" si="0"/>
        <v>Cumple</v>
      </c>
      <c r="D34" s="11">
        <f>IF(C34="No Cumple",(J26/J25),$N$17)</f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41">
        <f>M25-M26</f>
        <v>0</v>
      </c>
      <c r="C35" s="11" t="str">
        <f t="shared" si="0"/>
        <v>Cumple</v>
      </c>
      <c r="D35" s="11">
        <f>IF(C35="No Cumple",(M26/M25),$N$17)</f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41">
        <f>N25-N26</f>
        <v>0</v>
      </c>
      <c r="C36" s="11" t="str">
        <f t="shared" si="0"/>
        <v>Cumple</v>
      </c>
      <c r="D36" s="11">
        <f>IF(C36="No Cumple",(N26/N25),$N$17)</f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41">
        <f>O25-O26</f>
        <v>0</v>
      </c>
      <c r="C37" s="11" t="str">
        <f t="shared" si="0"/>
        <v>Cumple</v>
      </c>
      <c r="D37" s="11">
        <f>IF(C37="No Cumple",(#REF!/#REF!),$N$17)</f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41">
        <f>Q25-Q26</f>
        <v>0</v>
      </c>
      <c r="C38" s="11" t="str">
        <f t="shared" si="0"/>
        <v>Cumple</v>
      </c>
      <c r="D38" s="11">
        <f>IF(C38="No Cumple",(Q26/Q25),$N$17)</f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41">
        <f>S25-S26</f>
        <v>0</v>
      </c>
      <c r="C39" s="11" t="str">
        <f t="shared" si="0"/>
        <v>Cumple</v>
      </c>
      <c r="D39" s="11">
        <f>IF(C39="No Cumple",(S26/S25),$N$17)</f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41">
        <f>U25-U26</f>
        <v>0</v>
      </c>
      <c r="C40" s="11" t="str">
        <f t="shared" si="0"/>
        <v>Cumple</v>
      </c>
      <c r="D40" s="11">
        <f>IF(C40="No Cumple",(U26/U25),$N$17)</f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1">
        <f>SUM(B29:B40)</f>
        <v>0</v>
      </c>
      <c r="C41" s="11" t="str">
        <f t="shared" si="0"/>
        <v>Cumple</v>
      </c>
      <c r="D41" s="11">
        <f>IF(C41="No Cumple",AVERAGE(D29:D40),100%)</f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B8"/>
    <mergeCell ref="C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17" priority="1" operator="equal">
      <formula>"No Cumple"</formula>
    </cfRule>
    <cfRule type="containsText" dxfId="16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32D89A60-FB83-4566-BBC3-051772515482}"/>
  </hyperlinks>
  <pageMargins left="0.23622047244094491" right="0.23622047244094491" top="0.11811023622047245" bottom="0" header="0.51181102362204722" footer="0.51181102362204722"/>
  <pageSetup paperSize="256" scale="56" firstPageNumber="0" pageOrder="overThenDown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5A0B-01C1-45E9-AA7C-87895E093B34}">
  <sheetPr>
    <pageSetUpPr fitToPage="1"/>
  </sheetPr>
  <dimension ref="A1:Z47"/>
  <sheetViews>
    <sheetView zoomScale="120" zoomScaleNormal="120" workbookViewId="0">
      <selection activeCell="R1" sqref="R1:U8"/>
    </sheetView>
  </sheetViews>
  <sheetFormatPr baseColWidth="10" defaultColWidth="4.625" defaultRowHeight="13.5" customHeight="1"/>
  <cols>
    <col min="1" max="1" width="28" style="2" customWidth="1"/>
    <col min="2" max="2" width="8.5" style="4" customWidth="1"/>
    <col min="3" max="4" width="12.875" style="2" bestFit="1" customWidth="1"/>
    <col min="5" max="5" width="7.75" style="2" bestFit="1" customWidth="1"/>
    <col min="6" max="12" width="4.625" style="2" customWidth="1"/>
    <col min="13" max="13" width="6.125" style="2" customWidth="1"/>
    <col min="14" max="14" width="4.5" style="2" customWidth="1"/>
    <col min="15" max="15" width="3.75" style="2" customWidth="1"/>
    <col min="16" max="16" width="5.375" style="2" customWidth="1"/>
    <col min="17" max="18" width="3.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163"/>
      <c r="B1" s="121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  <c r="R1" s="103" t="s">
        <v>207</v>
      </c>
      <c r="S1" s="104"/>
      <c r="T1" s="104"/>
      <c r="U1" s="105"/>
      <c r="V1" s="3"/>
      <c r="W1" s="3"/>
      <c r="Y1" s="2"/>
      <c r="Z1" s="2"/>
    </row>
    <row r="2" spans="1:26" ht="13.5" customHeight="1">
      <c r="A2" s="96"/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8"/>
      <c r="R2" s="103"/>
      <c r="S2" s="104"/>
      <c r="T2" s="104"/>
      <c r="U2" s="105"/>
      <c r="V2" s="3"/>
      <c r="W2" s="3"/>
      <c r="Y2" s="2"/>
      <c r="Z2" s="2"/>
    </row>
    <row r="3" spans="1:26" ht="13.5" customHeight="1">
      <c r="A3" s="96"/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98"/>
      <c r="R3" s="103"/>
      <c r="S3" s="104"/>
      <c r="T3" s="104"/>
      <c r="U3" s="105"/>
      <c r="V3" s="3"/>
      <c r="W3" s="3"/>
      <c r="Y3" s="2"/>
      <c r="Z3" s="2"/>
    </row>
    <row r="4" spans="1:26" ht="13.5" customHeight="1">
      <c r="A4" s="96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98"/>
      <c r="R4" s="103"/>
      <c r="S4" s="104"/>
      <c r="T4" s="104"/>
      <c r="U4" s="105"/>
      <c r="V4" s="3"/>
      <c r="W4" s="3"/>
      <c r="Y4" s="2"/>
      <c r="Z4" s="2"/>
    </row>
    <row r="5" spans="1:26" ht="13.5" customHeight="1">
      <c r="A5" s="96"/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98"/>
      <c r="R5" s="103"/>
      <c r="S5" s="104"/>
      <c r="T5" s="104"/>
      <c r="U5" s="105"/>
      <c r="V5" s="3"/>
      <c r="W5" s="3"/>
      <c r="Y5" s="2"/>
      <c r="Z5" s="2"/>
    </row>
    <row r="6" spans="1:26" ht="13.5" customHeight="1">
      <c r="A6" s="96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98"/>
      <c r="R6" s="103"/>
      <c r="S6" s="104"/>
      <c r="T6" s="104"/>
      <c r="U6" s="105"/>
      <c r="V6" s="3"/>
      <c r="W6" s="3"/>
      <c r="Y6" s="2"/>
      <c r="Z6" s="2"/>
    </row>
    <row r="7" spans="1:26" ht="13.5" customHeight="1">
      <c r="A7" s="96"/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98"/>
      <c r="R7" s="103"/>
      <c r="S7" s="104"/>
      <c r="T7" s="104"/>
      <c r="U7" s="105"/>
      <c r="V7" s="3"/>
      <c r="W7" s="3"/>
      <c r="Y7" s="2"/>
      <c r="Z7" s="2"/>
    </row>
    <row r="8" spans="1:26" ht="13.5" customHeight="1" thickBot="1">
      <c r="A8" s="97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99"/>
      <c r="R8" s="106"/>
      <c r="S8" s="107"/>
      <c r="T8" s="107"/>
      <c r="U8" s="108"/>
      <c r="V8" s="3"/>
      <c r="W8" s="3"/>
      <c r="Y8" s="2"/>
      <c r="Z8" s="2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01" t="s">
        <v>32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3"/>
    </row>
    <row r="13" spans="1:26" ht="12.95" customHeight="1">
      <c r="A13" s="133" t="s">
        <v>33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</row>
    <row r="14" spans="1:26" ht="23.25" customHeight="1">
      <c r="A14" s="109" t="str">
        <f>'Instrucciones y Navegación'!A38</f>
        <v>4. CUMPLIMIENTO METAS PESV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129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205"/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01" t="s">
        <v>43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3"/>
      <c r="V18" s="2"/>
      <c r="W18" s="2" t="s">
        <v>44</v>
      </c>
      <c r="X18" s="2"/>
    </row>
    <row r="19" spans="1:24" s="3" customFormat="1" ht="30.75" customHeight="1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6.75" customHeight="1">
      <c r="A20" s="14" t="s">
        <v>130</v>
      </c>
      <c r="B20" s="147" t="s">
        <v>52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04.25" customHeight="1">
      <c r="A22" s="153" t="s">
        <v>131</v>
      </c>
      <c r="B22" s="154"/>
      <c r="C22" s="154"/>
      <c r="D22" s="154"/>
      <c r="E22" s="155"/>
      <c r="F22" s="204" t="s">
        <v>132</v>
      </c>
      <c r="G22" s="154"/>
      <c r="H22" s="154"/>
      <c r="I22" s="154"/>
      <c r="J22" s="154"/>
      <c r="K22" s="154"/>
      <c r="L22" s="155"/>
      <c r="M22" s="151" t="s">
        <v>133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01" t="s">
        <v>62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3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71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37.5" customHeight="1">
      <c r="A25" s="156" t="s">
        <v>134</v>
      </c>
      <c r="B25" s="156"/>
      <c r="C25" s="6"/>
      <c r="D25" s="6"/>
      <c r="E25" s="38"/>
      <c r="F25" s="223"/>
      <c r="G25" s="223"/>
      <c r="H25" s="223"/>
      <c r="I25" s="42"/>
      <c r="J25" s="200"/>
      <c r="K25" s="200"/>
      <c r="L25" s="200"/>
      <c r="M25" s="43"/>
      <c r="N25" s="42"/>
      <c r="O25" s="200"/>
      <c r="P25" s="200"/>
      <c r="Q25" s="223"/>
      <c r="R25" s="223"/>
      <c r="S25" s="223"/>
      <c r="T25" s="223"/>
      <c r="U25" s="38"/>
      <c r="V25" s="20"/>
      <c r="W25" s="21"/>
      <c r="X25" s="21"/>
    </row>
    <row r="26" spans="1:24" s="3" customFormat="1" ht="29.45" customHeight="1">
      <c r="A26" s="156" t="s">
        <v>135</v>
      </c>
      <c r="B26" s="156"/>
      <c r="C26" s="6"/>
      <c r="D26" s="6"/>
      <c r="E26" s="38"/>
      <c r="F26" s="223"/>
      <c r="G26" s="223"/>
      <c r="H26" s="223"/>
      <c r="I26" s="42"/>
      <c r="J26" s="200"/>
      <c r="K26" s="200"/>
      <c r="L26" s="200"/>
      <c r="M26" s="43"/>
      <c r="N26" s="42"/>
      <c r="O26" s="200"/>
      <c r="P26" s="200"/>
      <c r="Q26" s="223"/>
      <c r="R26" s="223"/>
      <c r="S26" s="223"/>
      <c r="T26" s="223"/>
      <c r="U26" s="38"/>
      <c r="V26" s="15"/>
      <c r="W26" s="2"/>
      <c r="X26" s="2"/>
    </row>
    <row r="27" spans="1:24" s="3" customFormat="1" ht="19.7" customHeight="1">
      <c r="A27" s="201" t="s">
        <v>78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3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26" t="s">
        <v>82</v>
      </c>
      <c r="B29" s="27"/>
      <c r="C29" s="37"/>
      <c r="D29" s="11"/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26" t="s">
        <v>83</v>
      </c>
      <c r="B30" s="27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26" t="s">
        <v>84</v>
      </c>
      <c r="B31" s="44" t="e">
        <f>E25/E26</f>
        <v>#DIV/0!</v>
      </c>
      <c r="C31" s="37">
        <f t="shared" ref="C31:D41" si="0">$D$20</f>
        <v>0</v>
      </c>
      <c r="D31" s="11">
        <f t="shared" ref="D31:D40" si="1">$N$17</f>
        <v>0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26" t="s">
        <v>85</v>
      </c>
      <c r="B32" s="45"/>
      <c r="C32" s="37"/>
      <c r="D32" s="11"/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26" t="s">
        <v>86</v>
      </c>
      <c r="B33" s="46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26" t="s">
        <v>87</v>
      </c>
      <c r="B34" s="44" t="e">
        <f>J25/J26</f>
        <v>#DIV/0!</v>
      </c>
      <c r="C34" s="37">
        <f t="shared" si="0"/>
        <v>0</v>
      </c>
      <c r="D34" s="11">
        <f t="shared" si="1"/>
        <v>0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26" t="s">
        <v>88</v>
      </c>
      <c r="B35" s="44"/>
      <c r="C35" s="37"/>
      <c r="D35" s="11"/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26" t="s">
        <v>89</v>
      </c>
      <c r="B36" s="44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26" t="s">
        <v>90</v>
      </c>
      <c r="B37" s="44" t="e">
        <f>O25/O26</f>
        <v>#DIV/0!</v>
      </c>
      <c r="C37" s="37">
        <f t="shared" si="0"/>
        <v>0</v>
      </c>
      <c r="D37" s="11">
        <f t="shared" si="1"/>
        <v>0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26" t="s">
        <v>91</v>
      </c>
      <c r="B38" s="44"/>
      <c r="C38" s="37"/>
      <c r="D38" s="11"/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26" t="s">
        <v>92</v>
      </c>
      <c r="B39" s="44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26" t="s">
        <v>93</v>
      </c>
      <c r="B40" s="44" t="e">
        <f>U25/U26</f>
        <v>#DIV/0!</v>
      </c>
      <c r="C40" s="37">
        <f t="shared" si="0"/>
        <v>0</v>
      </c>
      <c r="D40" s="11">
        <f t="shared" si="1"/>
        <v>0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26" t="s">
        <v>94</v>
      </c>
      <c r="B41" s="47" t="e">
        <f>(E26+J25+#REF!+U25)/(E26+J26+#REF!+U26)</f>
        <v>#REF!</v>
      </c>
      <c r="C41" s="37">
        <f t="shared" si="0"/>
        <v>0</v>
      </c>
      <c r="D41" s="11">
        <f t="shared" si="0"/>
        <v>0</v>
      </c>
      <c r="E41" s="168" t="s">
        <v>95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A8"/>
    <mergeCell ref="B1:Q8"/>
    <mergeCell ref="R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hyperlinks>
    <hyperlink ref="B9:O11" location="'Instrucciones y Navegación'!A1" display="FICHA TÉCNICA DE INDICADORES DE GESTIÓN" xr:uid="{A5466796-3922-463F-AC3D-41C3ED218C51}"/>
  </hyperlinks>
  <pageMargins left="0.23622047244094491" right="0.23622047244094491" top="0.11811023622047245" bottom="0" header="0.51181102362204722" footer="0.51181102362204722"/>
  <pageSetup paperSize="256" scale="77" firstPageNumber="0" pageOrder="overThenDown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8610-796E-4F46-932C-4A5BED47EFE2}">
  <sheetPr>
    <pageSetUpPr fitToPage="1"/>
  </sheetPr>
  <dimension ref="A1:Z48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7.75" style="2" bestFit="1" customWidth="1"/>
    <col min="6" max="12" width="4.625" style="2" customWidth="1"/>
    <col min="13" max="13" width="6.125" style="2" customWidth="1"/>
    <col min="14" max="14" width="4.5" style="2" customWidth="1"/>
    <col min="15" max="15" width="3.75" style="2" customWidth="1"/>
    <col min="16" max="16" width="5.375" style="2" customWidth="1"/>
    <col min="17" max="17" width="3.5" style="2" customWidth="1"/>
    <col min="18" max="18" width="6.2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104"/>
      <c r="U1" s="105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03"/>
      <c r="T2" s="104"/>
      <c r="U2" s="105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03"/>
      <c r="T3" s="104"/>
      <c r="U3" s="105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03"/>
      <c r="T4" s="104"/>
      <c r="U4" s="105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03"/>
      <c r="T5" s="104"/>
      <c r="U5" s="105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03"/>
      <c r="T6" s="104"/>
      <c r="U6" s="105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03"/>
      <c r="T7" s="104"/>
      <c r="U7" s="105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06"/>
      <c r="T8" s="107"/>
      <c r="U8" s="108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33" t="s">
        <v>33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</row>
    <row r="14" spans="1:26" ht="23.25" customHeight="1">
      <c r="A14" s="252" t="str">
        <f>'Instrucciones y Navegación'!A39</f>
        <v>5. CUMPLIMIENTO DE ACTIVIDADES PLAN ANUAL PESV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4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47" t="s">
        <v>136</v>
      </c>
      <c r="B17" s="150"/>
      <c r="C17" s="150"/>
      <c r="D17" s="150"/>
      <c r="E17" s="148"/>
      <c r="F17" s="256" t="s">
        <v>41</v>
      </c>
      <c r="G17" s="257"/>
      <c r="H17" s="257"/>
      <c r="I17" s="258"/>
      <c r="J17" s="256" t="s">
        <v>42</v>
      </c>
      <c r="K17" s="257"/>
      <c r="L17" s="257"/>
      <c r="M17" s="258"/>
      <c r="N17" s="205"/>
      <c r="O17" s="206"/>
      <c r="P17" s="143"/>
      <c r="Q17" s="144"/>
      <c r="R17" s="145"/>
      <c r="S17" s="141"/>
      <c r="T17" s="255"/>
      <c r="U17" s="142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33" t="s">
        <v>47</v>
      </c>
      <c r="E19" s="135"/>
      <c r="F19" s="133" t="s">
        <v>48</v>
      </c>
      <c r="G19" s="134"/>
      <c r="H19" s="134"/>
      <c r="I19" s="134"/>
      <c r="J19" s="134"/>
      <c r="K19" s="135"/>
      <c r="L19" s="136" t="s">
        <v>49</v>
      </c>
      <c r="M19" s="137"/>
      <c r="N19" s="137"/>
      <c r="O19" s="138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9" customHeight="1">
      <c r="A20" s="14" t="s">
        <v>130</v>
      </c>
      <c r="B20" s="147" t="s">
        <v>52</v>
      </c>
      <c r="C20" s="148"/>
      <c r="D20" s="250">
        <f>S17</f>
        <v>0</v>
      </c>
      <c r="E20" s="251"/>
      <c r="F20" s="147" t="s">
        <v>53</v>
      </c>
      <c r="G20" s="150"/>
      <c r="H20" s="150"/>
      <c r="I20" s="150"/>
      <c r="J20" s="150"/>
      <c r="K20" s="148"/>
      <c r="L20" s="147" t="s">
        <v>54</v>
      </c>
      <c r="M20" s="150"/>
      <c r="N20" s="150"/>
      <c r="O20" s="148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33" t="s">
        <v>58</v>
      </c>
      <c r="N21" s="134"/>
      <c r="O21" s="134"/>
      <c r="P21" s="134"/>
      <c r="Q21" s="134"/>
      <c r="R21" s="134"/>
      <c r="S21" s="134"/>
      <c r="T21" s="134"/>
      <c r="U21" s="135"/>
      <c r="V21" s="2"/>
      <c r="W21" s="2"/>
      <c r="X21" s="2"/>
    </row>
    <row r="22" spans="1:24" s="3" customFormat="1" ht="122.1" customHeight="1">
      <c r="A22" s="153" t="s">
        <v>137</v>
      </c>
      <c r="B22" s="154"/>
      <c r="C22" s="154"/>
      <c r="D22" s="154"/>
      <c r="E22" s="155"/>
      <c r="F22" s="204" t="s">
        <v>138</v>
      </c>
      <c r="G22" s="243"/>
      <c r="H22" s="243"/>
      <c r="I22" s="243"/>
      <c r="J22" s="243"/>
      <c r="K22" s="243"/>
      <c r="L22" s="244"/>
      <c r="M22" s="245" t="s">
        <v>139</v>
      </c>
      <c r="N22" s="246"/>
      <c r="O22" s="246"/>
      <c r="P22" s="246"/>
      <c r="Q22" s="246"/>
      <c r="R22" s="246"/>
      <c r="S22" s="246"/>
      <c r="T22" s="246"/>
      <c r="U22" s="247"/>
      <c r="V22" s="2"/>
      <c r="W22" s="2"/>
      <c r="X22" s="15"/>
    </row>
    <row r="23" spans="1:24" s="3" customFormat="1" ht="18.95" customHeight="1">
      <c r="A23" s="201" t="s">
        <v>62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3"/>
      <c r="V23" s="2"/>
      <c r="W23" s="2"/>
      <c r="X23" s="2"/>
    </row>
    <row r="24" spans="1:24" s="3" customFormat="1" ht="18.95" customHeight="1">
      <c r="A24" s="248" t="s">
        <v>63</v>
      </c>
      <c r="B24" s="249"/>
      <c r="C24" s="6" t="s">
        <v>64</v>
      </c>
      <c r="D24" s="6" t="s">
        <v>65</v>
      </c>
      <c r="E24" s="6" t="s">
        <v>66</v>
      </c>
      <c r="F24" s="133" t="s">
        <v>67</v>
      </c>
      <c r="G24" s="134"/>
      <c r="H24" s="135"/>
      <c r="I24" s="6" t="s">
        <v>68</v>
      </c>
      <c r="J24" s="133" t="s">
        <v>69</v>
      </c>
      <c r="K24" s="134"/>
      <c r="L24" s="135"/>
      <c r="M24" s="16" t="s">
        <v>70</v>
      </c>
      <c r="N24" s="6" t="s">
        <v>71</v>
      </c>
      <c r="O24" s="134" t="s">
        <v>109</v>
      </c>
      <c r="P24" s="135"/>
      <c r="Q24" s="136" t="s">
        <v>72</v>
      </c>
      <c r="R24" s="138"/>
      <c r="S24" s="136" t="s">
        <v>73</v>
      </c>
      <c r="T24" s="138"/>
      <c r="U24" s="16" t="s">
        <v>74</v>
      </c>
      <c r="V24" s="2"/>
      <c r="W24" s="2"/>
      <c r="X24" s="2"/>
    </row>
    <row r="25" spans="1:24" s="3" customFormat="1" ht="54.6" customHeight="1">
      <c r="A25" s="158" t="s">
        <v>140</v>
      </c>
      <c r="B25" s="159"/>
      <c r="C25" s="6"/>
      <c r="D25" s="6"/>
      <c r="E25" s="48"/>
      <c r="F25" s="230"/>
      <c r="G25" s="231"/>
      <c r="H25" s="232"/>
      <c r="I25" s="42"/>
      <c r="J25" s="233"/>
      <c r="K25" s="234"/>
      <c r="L25" s="235"/>
      <c r="M25" s="43"/>
      <c r="N25" s="42"/>
      <c r="O25" s="239"/>
      <c r="P25" s="240"/>
      <c r="Q25" s="230"/>
      <c r="R25" s="232"/>
      <c r="S25" s="230"/>
      <c r="T25" s="232"/>
      <c r="U25" s="38"/>
      <c r="V25" s="20"/>
      <c r="W25" s="21"/>
      <c r="X25" s="21"/>
    </row>
    <row r="26" spans="1:24" s="3" customFormat="1" ht="59.1" customHeight="1">
      <c r="A26" s="158" t="s">
        <v>141</v>
      </c>
      <c r="B26" s="159"/>
      <c r="C26" s="6"/>
      <c r="D26" s="6"/>
      <c r="E26" s="48"/>
      <c r="F26" s="230"/>
      <c r="G26" s="231"/>
      <c r="H26" s="232"/>
      <c r="I26" s="42"/>
      <c r="J26" s="233"/>
      <c r="K26" s="234"/>
      <c r="L26" s="235"/>
      <c r="M26" s="43"/>
      <c r="N26" s="42"/>
      <c r="O26" s="239"/>
      <c r="P26" s="240"/>
      <c r="Q26" s="230"/>
      <c r="R26" s="232"/>
      <c r="S26" s="230"/>
      <c r="T26" s="232"/>
      <c r="U26" s="38"/>
      <c r="V26" s="15"/>
      <c r="W26" s="2"/>
      <c r="X26" s="2"/>
    </row>
    <row r="27" spans="1:24" s="3" customFormat="1" ht="19.7" customHeight="1">
      <c r="A27" s="201" t="s">
        <v>78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3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26" t="s">
        <v>82</v>
      </c>
      <c r="B29" s="27"/>
      <c r="C29" s="37"/>
      <c r="D29" s="11"/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26" t="s">
        <v>83</v>
      </c>
      <c r="B30" s="27"/>
      <c r="C30" s="37"/>
      <c r="D30" s="11"/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26" t="s">
        <v>84</v>
      </c>
      <c r="B31" s="44" t="e">
        <f>E25/E26</f>
        <v>#DIV/0!</v>
      </c>
      <c r="C31" s="37"/>
      <c r="D31" s="11">
        <f t="shared" ref="D31:D40" si="0">$N$17</f>
        <v>0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26" t="s">
        <v>85</v>
      </c>
      <c r="B32" s="45"/>
      <c r="C32" s="37"/>
      <c r="D32" s="11"/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26" t="s">
        <v>86</v>
      </c>
      <c r="B33" s="46"/>
      <c r="C33" s="37"/>
      <c r="D33" s="11"/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26" t="s">
        <v>87</v>
      </c>
      <c r="B34" s="44" t="e">
        <f>J25/J26</f>
        <v>#DIV/0!</v>
      </c>
      <c r="C34" s="37"/>
      <c r="D34" s="11">
        <f t="shared" si="0"/>
        <v>0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26" t="s">
        <v>88</v>
      </c>
      <c r="B35" s="44"/>
      <c r="C35" s="37"/>
      <c r="D35" s="11"/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26" t="s">
        <v>89</v>
      </c>
      <c r="B36" s="44"/>
      <c r="C36" s="37"/>
      <c r="D36" s="11"/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26" t="s">
        <v>90</v>
      </c>
      <c r="B37" s="44" t="e">
        <f>O25/O26</f>
        <v>#DIV/0!</v>
      </c>
      <c r="C37" s="37"/>
      <c r="D37" s="11">
        <f t="shared" si="0"/>
        <v>0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26" t="s">
        <v>91</v>
      </c>
      <c r="B38" s="44"/>
      <c r="C38" s="37"/>
      <c r="D38" s="11"/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26" t="s">
        <v>92</v>
      </c>
      <c r="B39" s="44"/>
      <c r="C39" s="37"/>
      <c r="D39" s="11"/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26" t="s">
        <v>93</v>
      </c>
      <c r="B40" s="44" t="e">
        <f>U25/U26</f>
        <v>#DIV/0!</v>
      </c>
      <c r="C40" s="37"/>
      <c r="D40" s="11">
        <f t="shared" si="0"/>
        <v>0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26" t="s">
        <v>94</v>
      </c>
      <c r="B41" s="47" t="e">
        <f>(E26+J25+#REF!+U25)/(E26+J26+#REF!+U26)</f>
        <v>#REF!</v>
      </c>
      <c r="C41" s="37"/>
      <c r="D41" s="11">
        <f t="shared" ref="D41" si="1">$D$20</f>
        <v>0</v>
      </c>
      <c r="E41" s="168" t="s">
        <v>95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236" t="s">
        <v>96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8"/>
      <c r="V42" s="2"/>
      <c r="W42" s="30"/>
      <c r="X42" s="2"/>
    </row>
    <row r="43" spans="1:24" s="3" customFormat="1" ht="33" customHeight="1">
      <c r="A43" s="227" t="s">
        <v>142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9"/>
      <c r="V43" s="5"/>
      <c r="W43" s="5"/>
      <c r="X43" s="5"/>
    </row>
    <row r="44" spans="1:24" s="3" customFormat="1" ht="18" customHeight="1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8"/>
      <c r="V44" s="31"/>
      <c r="W44" s="32"/>
      <c r="X44" s="33"/>
    </row>
    <row r="45" spans="1:24" s="3" customFormat="1" ht="32.25" customHeight="1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4.1" customHeight="1">
      <c r="A47" s="158" t="s">
        <v>102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159"/>
      <c r="V47" s="31"/>
      <c r="W47" s="32"/>
      <c r="X47" s="33"/>
    </row>
    <row r="48" spans="1:24" s="3" customFormat="1" ht="13.5" customHeight="1">
      <c r="A48" s="2"/>
      <c r="B48" s="4"/>
      <c r="C48" s="2"/>
      <c r="D48" s="2"/>
      <c r="E48" s="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31"/>
      <c r="W48" s="32"/>
      <c r="X48" s="33"/>
    </row>
  </sheetData>
  <mergeCells count="69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A47:U47"/>
    <mergeCell ref="F48:G48"/>
    <mergeCell ref="H48:U48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hyperlinks>
    <hyperlink ref="B9:O11" location="'Instrucciones y Navegación'!A1" display="FICHA TÉCNICA DE INDICADORES DE GESTIÓN" xr:uid="{ACCC9665-9A49-4C9B-8A14-0261BCD0A6E4}"/>
  </hyperlinks>
  <pageMargins left="0.23622047244094491" right="0.23622047244094491" top="0.11811023622047245" bottom="0" header="0.51181102362204722" footer="0.51181102362204722"/>
  <pageSetup paperSize="256" scale="68" firstPageNumber="0" pageOrder="overThenDown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3C566-D9F7-45DF-8C2C-AB8CDF8ACA71}">
  <sheetPr>
    <pageSetUpPr fitToPage="1"/>
  </sheetPr>
  <dimension ref="A1:Z47"/>
  <sheetViews>
    <sheetView zoomScale="120" zoomScaleNormal="120" workbookViewId="0">
      <selection activeCell="D1" sqref="D1:R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1" width="4.625" style="2" customWidth="1"/>
    <col min="12" max="12" width="4.75" style="2" customWidth="1"/>
    <col min="13" max="13" width="6.125" style="2" customWidth="1"/>
    <col min="14" max="14" width="7.25" style="2" customWidth="1"/>
    <col min="15" max="15" width="3.75" style="2" customWidth="1"/>
    <col min="16" max="16" width="5.375" style="2" customWidth="1"/>
    <col min="17" max="18" width="4.87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98"/>
      <c r="T8" s="264"/>
      <c r="U8" s="199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Navegación'!A40</f>
        <v>6. EXCESO JORNADAS LABORALES CONDUCTORES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143</v>
      </c>
      <c r="B17" s="139"/>
      <c r="C17" s="139"/>
      <c r="D17" s="139"/>
      <c r="E17" s="139"/>
      <c r="F17" s="140" t="s">
        <v>41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9" customHeight="1">
      <c r="A20" s="14" t="s">
        <v>130</v>
      </c>
      <c r="B20" s="147" t="s">
        <v>144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56" customHeight="1">
      <c r="A22" s="153" t="s">
        <v>145</v>
      </c>
      <c r="B22" s="154"/>
      <c r="C22" s="154"/>
      <c r="D22" s="154"/>
      <c r="E22" s="155"/>
      <c r="F22" s="219" t="s">
        <v>146</v>
      </c>
      <c r="G22" s="154"/>
      <c r="H22" s="154"/>
      <c r="I22" s="154"/>
      <c r="J22" s="154"/>
      <c r="K22" s="154"/>
      <c r="L22" s="155"/>
      <c r="M22" s="151" t="s">
        <v>147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33" t="s">
        <v>67</v>
      </c>
      <c r="G24" s="134"/>
      <c r="H24" s="135"/>
      <c r="I24" s="6" t="s">
        <v>68</v>
      </c>
      <c r="J24" s="133" t="s">
        <v>69</v>
      </c>
      <c r="K24" s="134"/>
      <c r="L24" s="135"/>
      <c r="M24" s="16" t="s">
        <v>70</v>
      </c>
      <c r="N24" s="7" t="s">
        <v>108</v>
      </c>
      <c r="O24" s="134" t="s">
        <v>109</v>
      </c>
      <c r="P24" s="135"/>
      <c r="Q24" s="136" t="s">
        <v>72</v>
      </c>
      <c r="R24" s="138"/>
      <c r="S24" s="136" t="s">
        <v>73</v>
      </c>
      <c r="T24" s="138"/>
      <c r="U24" s="16" t="s">
        <v>74</v>
      </c>
      <c r="V24" s="2"/>
      <c r="W24" s="2"/>
      <c r="X24" s="2"/>
    </row>
    <row r="25" spans="1:24" s="3" customFormat="1" ht="101.1" customHeight="1">
      <c r="A25" s="156" t="s">
        <v>148</v>
      </c>
      <c r="B25" s="156"/>
      <c r="C25" s="38"/>
      <c r="D25" s="67"/>
      <c r="E25" s="67"/>
      <c r="F25" s="259"/>
      <c r="G25" s="260"/>
      <c r="H25" s="261"/>
      <c r="I25" s="68"/>
      <c r="J25" s="259"/>
      <c r="K25" s="260"/>
      <c r="L25" s="261"/>
      <c r="M25" s="38"/>
      <c r="N25" s="39"/>
      <c r="O25" s="239"/>
      <c r="P25" s="240"/>
      <c r="Q25" s="262"/>
      <c r="R25" s="240"/>
      <c r="S25" s="262"/>
      <c r="T25" s="240"/>
      <c r="U25" s="38"/>
      <c r="V25" s="20"/>
      <c r="W25" s="21"/>
      <c r="X25" s="21"/>
    </row>
    <row r="26" spans="1:24" s="3" customFormat="1" ht="72.95" customHeight="1">
      <c r="A26" s="156" t="s">
        <v>149</v>
      </c>
      <c r="B26" s="156"/>
      <c r="C26" s="38"/>
      <c r="D26" s="69"/>
      <c r="E26" s="69"/>
      <c r="F26" s="259"/>
      <c r="G26" s="260"/>
      <c r="H26" s="261"/>
      <c r="I26" s="69"/>
      <c r="J26" s="259"/>
      <c r="K26" s="260"/>
      <c r="L26" s="261"/>
      <c r="M26" s="38"/>
      <c r="N26" s="39"/>
      <c r="O26" s="239"/>
      <c r="P26" s="240"/>
      <c r="Q26" s="262"/>
      <c r="R26" s="240"/>
      <c r="S26" s="262"/>
      <c r="T26" s="24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 t="e">
        <f>(C25/C26)</f>
        <v>#DIV/0!</v>
      </c>
      <c r="C29" s="37"/>
      <c r="D29" s="11">
        <f>$N$17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 t="e">
        <f>D25/D26</f>
        <v>#DIV/0!</v>
      </c>
      <c r="C30" s="37"/>
      <c r="D30" s="11">
        <f t="shared" ref="D30:D41" si="0">$N$17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/>
      <c r="D31" s="11">
        <f t="shared" si="0"/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 t="e">
        <f>F25/F26</f>
        <v>#DIV/0!</v>
      </c>
      <c r="C32" s="37"/>
      <c r="D32" s="11">
        <f t="shared" si="0"/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 t="e">
        <f>I25/I26</f>
        <v>#DIV/0!</v>
      </c>
      <c r="C33" s="37"/>
      <c r="D33" s="11">
        <f t="shared" si="0"/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/>
      <c r="D34" s="11">
        <f t="shared" si="0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 t="e">
        <f>M25/M26</f>
        <v>#DIV/0!</v>
      </c>
      <c r="C35" s="37"/>
      <c r="D35" s="11">
        <f t="shared" si="0"/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 t="e">
        <f>N25/N26</f>
        <v>#DIV/0!</v>
      </c>
      <c r="C36" s="37"/>
      <c r="D36" s="11">
        <f t="shared" si="0"/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/>
      <c r="D37" s="11">
        <f t="shared" si="0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 t="e">
        <f>Q25/Q26</f>
        <v>#DIV/0!</v>
      </c>
      <c r="C38" s="37"/>
      <c r="D38" s="11">
        <f t="shared" si="0"/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 t="e">
        <f>S25/S26</f>
        <v>#DIV/0!</v>
      </c>
      <c r="C39" s="37"/>
      <c r="D39" s="11">
        <f t="shared" si="0"/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/>
      <c r="D40" s="11">
        <f t="shared" si="0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(SUM(C25:U25)/(SUM(C26:U26)))</f>
        <v>#DIV/0!</v>
      </c>
      <c r="C41" s="37"/>
      <c r="D41" s="11">
        <f t="shared" si="0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 t="s">
        <v>150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15" priority="1" operator="equal">
      <formula>"No Cumple"</formula>
    </cfRule>
    <cfRule type="containsText" dxfId="14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3D72C028-6325-43E8-A5F5-F890D5415743}"/>
  </hyperlinks>
  <pageMargins left="0.23622047244094491" right="0.23622047244094491" top="0.11811023622047245" bottom="0" header="0.51181102362204722" footer="0.51181102362204722"/>
  <pageSetup paperSize="256" scale="65" firstPageNumber="0" pageOrder="overThenDown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10B8-7EF5-42A4-ABFC-C4FCA2BDE34B}">
  <sheetPr>
    <tabColor theme="5" tint="0.39997558519241921"/>
    <pageSetUpPr fitToPage="1"/>
  </sheetPr>
  <dimension ref="A1:Z47"/>
  <sheetViews>
    <sheetView zoomScale="120" zoomScaleNormal="120" workbookViewId="0">
      <selection activeCell="S1" sqref="S1:U8"/>
    </sheetView>
  </sheetViews>
  <sheetFormatPr baseColWidth="10" defaultColWidth="4.625" defaultRowHeight="13.5" customHeight="1"/>
  <cols>
    <col min="1" max="1" width="9.875" style="2" customWidth="1"/>
    <col min="2" max="2" width="8.5" style="4" customWidth="1"/>
    <col min="3" max="4" width="12.875" style="2" bestFit="1" customWidth="1"/>
    <col min="5" max="5" width="8.875" style="2" bestFit="1" customWidth="1"/>
    <col min="6" max="8" width="4.625" style="2" customWidth="1"/>
    <col min="9" max="9" width="6.875" style="2" bestFit="1" customWidth="1"/>
    <col min="10" max="12" width="4.625" style="2" customWidth="1"/>
    <col min="13" max="13" width="6.125" style="2" customWidth="1"/>
    <col min="14" max="14" width="4.5" style="2" customWidth="1"/>
    <col min="15" max="15" width="3.75" style="2" customWidth="1"/>
    <col min="16" max="16" width="5.375" style="2" customWidth="1"/>
    <col min="17" max="18" width="4.875" style="2" customWidth="1"/>
    <col min="19" max="20" width="5.125" style="2" customWidth="1"/>
    <col min="21" max="21" width="9.75" style="2" bestFit="1" customWidth="1"/>
    <col min="22" max="22" width="16.375" style="2" customWidth="1"/>
    <col min="23" max="23" width="10.625" style="2" customWidth="1"/>
    <col min="24" max="24" width="26.875" style="2" customWidth="1"/>
    <col min="25" max="25" width="14.75" style="3" customWidth="1"/>
    <col min="26" max="26" width="4.625" style="3"/>
    <col min="27" max="16384" width="4.625" style="2"/>
  </cols>
  <sheetData>
    <row r="1" spans="1:26" ht="13.5" customHeight="1">
      <c r="A1" s="81"/>
      <c r="B1" s="81"/>
      <c r="C1" s="96"/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98"/>
      <c r="S1" s="103" t="s">
        <v>207</v>
      </c>
      <c r="T1" s="263"/>
      <c r="U1" s="197"/>
    </row>
    <row r="2" spans="1:26" ht="13.5" customHeight="1">
      <c r="A2" s="81"/>
      <c r="B2" s="81"/>
      <c r="C2" s="96"/>
      <c r="D2" s="83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98"/>
      <c r="S2" s="196"/>
      <c r="T2" s="263"/>
      <c r="U2" s="197"/>
    </row>
    <row r="3" spans="1:26" ht="13.5" customHeight="1">
      <c r="A3" s="81"/>
      <c r="B3" s="81"/>
      <c r="C3" s="96"/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98"/>
      <c r="S3" s="196"/>
      <c r="T3" s="263"/>
      <c r="U3" s="197"/>
    </row>
    <row r="4" spans="1:26" ht="13.5" customHeight="1">
      <c r="A4" s="81"/>
      <c r="B4" s="81"/>
      <c r="C4" s="96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8"/>
      <c r="S4" s="196"/>
      <c r="T4" s="263"/>
      <c r="U4" s="197"/>
    </row>
    <row r="5" spans="1:26" ht="13.5" customHeight="1">
      <c r="A5" s="81"/>
      <c r="B5" s="81"/>
      <c r="C5" s="96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98"/>
      <c r="S5" s="196"/>
      <c r="T5" s="263"/>
      <c r="U5" s="197"/>
    </row>
    <row r="6" spans="1:26" ht="13.5" customHeight="1">
      <c r="A6" s="81"/>
      <c r="B6" s="81"/>
      <c r="C6" s="96"/>
      <c r="D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8"/>
      <c r="S6" s="196"/>
      <c r="T6" s="263"/>
      <c r="U6" s="197"/>
    </row>
    <row r="7" spans="1:26" ht="13.5" customHeight="1">
      <c r="A7" s="81"/>
      <c r="B7" s="81"/>
      <c r="C7" s="96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8"/>
      <c r="S7" s="196"/>
      <c r="T7" s="263"/>
      <c r="U7" s="197"/>
    </row>
    <row r="8" spans="1:26" ht="13.5" customHeight="1" thickBot="1">
      <c r="A8" s="82"/>
      <c r="B8" s="82"/>
      <c r="C8" s="97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9"/>
      <c r="S8" s="198"/>
      <c r="T8" s="264"/>
      <c r="U8" s="199"/>
    </row>
    <row r="9" spans="1:26" ht="15" customHeight="1">
      <c r="A9" s="224" t="s">
        <v>31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Y9" s="2"/>
      <c r="Z9" s="2"/>
    </row>
    <row r="10" spans="1:26" ht="12.75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6"/>
      <c r="Y10" s="2"/>
      <c r="Z10" s="2"/>
    </row>
    <row r="11" spans="1:26" ht="12.75">
      <c r="A11" s="117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  <c r="Y11" s="2"/>
      <c r="Z11" s="2"/>
    </row>
    <row r="12" spans="1:26" ht="12.75">
      <c r="A12" s="216" t="s">
        <v>32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8"/>
    </row>
    <row r="13" spans="1:26" ht="12.95" customHeight="1">
      <c r="A13" s="113" t="s">
        <v>33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6" ht="23.25" customHeight="1">
      <c r="A14" s="109" t="str">
        <f>'Instrucciones y Navegación'!A41</f>
        <v>7. COBERTURA PROGRAMA DE GESTIÓN VELOCIDAD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6" ht="12" customHeight="1">
      <c r="A15" s="121" t="s">
        <v>34</v>
      </c>
      <c r="B15" s="122"/>
      <c r="C15" s="122"/>
      <c r="D15" s="122"/>
      <c r="E15" s="123"/>
      <c r="F15" s="121" t="s">
        <v>35</v>
      </c>
      <c r="G15" s="122"/>
      <c r="H15" s="122"/>
      <c r="I15" s="123"/>
      <c r="J15" s="121" t="s">
        <v>36</v>
      </c>
      <c r="K15" s="122"/>
      <c r="L15" s="122"/>
      <c r="M15" s="123"/>
      <c r="N15" s="133" t="s">
        <v>37</v>
      </c>
      <c r="O15" s="134"/>
      <c r="P15" s="134"/>
      <c r="Q15" s="134"/>
      <c r="R15" s="134"/>
      <c r="S15" s="134"/>
      <c r="T15" s="134"/>
      <c r="U15" s="135"/>
      <c r="V15" s="8"/>
      <c r="W15" s="8"/>
      <c r="X15" s="8"/>
    </row>
    <row r="16" spans="1:26" ht="42" customHeight="1">
      <c r="A16" s="124"/>
      <c r="B16" s="125"/>
      <c r="C16" s="125"/>
      <c r="D16" s="125"/>
      <c r="E16" s="126"/>
      <c r="F16" s="124"/>
      <c r="G16" s="125"/>
      <c r="H16" s="125"/>
      <c r="I16" s="126"/>
      <c r="J16" s="124"/>
      <c r="K16" s="125"/>
      <c r="L16" s="125"/>
      <c r="M16" s="126"/>
      <c r="N16" s="133" t="s">
        <v>38</v>
      </c>
      <c r="O16" s="135"/>
      <c r="P16" s="136" t="s">
        <v>39</v>
      </c>
      <c r="Q16" s="137"/>
      <c r="R16" s="138"/>
      <c r="S16" s="136" t="s">
        <v>40</v>
      </c>
      <c r="T16" s="137"/>
      <c r="U16" s="138"/>
      <c r="V16" s="8"/>
      <c r="W16" s="8"/>
      <c r="X16" s="8"/>
    </row>
    <row r="17" spans="1:24" s="13" customFormat="1" ht="29.25" customHeight="1">
      <c r="A17" s="139" t="s">
        <v>151</v>
      </c>
      <c r="B17" s="139"/>
      <c r="C17" s="139"/>
      <c r="D17" s="139"/>
      <c r="E17" s="139"/>
      <c r="F17" s="140" t="s">
        <v>152</v>
      </c>
      <c r="G17" s="140"/>
      <c r="H17" s="140"/>
      <c r="I17" s="140"/>
      <c r="J17" s="140" t="s">
        <v>42</v>
      </c>
      <c r="K17" s="140"/>
      <c r="L17" s="140"/>
      <c r="M17" s="140"/>
      <c r="N17" s="205">
        <v>1</v>
      </c>
      <c r="O17" s="206"/>
      <c r="P17" s="143"/>
      <c r="Q17" s="144"/>
      <c r="R17" s="145"/>
      <c r="S17" s="120"/>
      <c r="T17" s="120"/>
      <c r="U17" s="120"/>
      <c r="V17" s="12"/>
      <c r="W17" s="12"/>
      <c r="X17" s="12"/>
    </row>
    <row r="18" spans="1:24" s="3" customFormat="1" ht="18" customHeight="1">
      <c r="A18" s="216" t="s">
        <v>43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V18" s="2"/>
      <c r="W18" s="2" t="s">
        <v>44</v>
      </c>
      <c r="X18" s="2"/>
    </row>
    <row r="19" spans="1:24" s="3" customFormat="1" ht="38.25">
      <c r="A19" s="10" t="s">
        <v>45</v>
      </c>
      <c r="B19" s="133" t="s">
        <v>46</v>
      </c>
      <c r="C19" s="135"/>
      <c r="D19" s="113" t="s">
        <v>47</v>
      </c>
      <c r="E19" s="113"/>
      <c r="F19" s="113" t="s">
        <v>48</v>
      </c>
      <c r="G19" s="113"/>
      <c r="H19" s="113"/>
      <c r="I19" s="113"/>
      <c r="J19" s="113"/>
      <c r="K19" s="113"/>
      <c r="L19" s="146" t="s">
        <v>49</v>
      </c>
      <c r="M19" s="146"/>
      <c r="N19" s="146"/>
      <c r="O19" s="146"/>
      <c r="P19" s="136" t="s">
        <v>50</v>
      </c>
      <c r="Q19" s="137"/>
      <c r="R19" s="137"/>
      <c r="S19" s="137"/>
      <c r="T19" s="137"/>
      <c r="U19" s="138"/>
      <c r="V19" s="2"/>
      <c r="W19" s="2"/>
      <c r="X19" s="2"/>
    </row>
    <row r="20" spans="1:24" s="3" customFormat="1" ht="37.5" customHeight="1">
      <c r="A20" s="14" t="s">
        <v>130</v>
      </c>
      <c r="B20" s="147" t="s">
        <v>144</v>
      </c>
      <c r="C20" s="148"/>
      <c r="D20" s="149">
        <f>S17</f>
        <v>0</v>
      </c>
      <c r="E20" s="149"/>
      <c r="F20" s="139" t="s">
        <v>53</v>
      </c>
      <c r="G20" s="139"/>
      <c r="H20" s="139"/>
      <c r="I20" s="139"/>
      <c r="J20" s="139"/>
      <c r="K20" s="139"/>
      <c r="L20" s="139" t="s">
        <v>54</v>
      </c>
      <c r="M20" s="139"/>
      <c r="N20" s="139"/>
      <c r="O20" s="139"/>
      <c r="P20" s="147" t="s">
        <v>55</v>
      </c>
      <c r="Q20" s="150"/>
      <c r="R20" s="150"/>
      <c r="S20" s="150"/>
      <c r="T20" s="150"/>
      <c r="U20" s="148"/>
      <c r="V20" s="2"/>
      <c r="W20" s="2"/>
      <c r="X20" s="2"/>
    </row>
    <row r="21" spans="1:24" s="3" customFormat="1" ht="25.15" customHeight="1">
      <c r="A21" s="133" t="s">
        <v>56</v>
      </c>
      <c r="B21" s="134"/>
      <c r="C21" s="134"/>
      <c r="D21" s="134"/>
      <c r="E21" s="135"/>
      <c r="F21" s="133" t="s">
        <v>57</v>
      </c>
      <c r="G21" s="134"/>
      <c r="H21" s="134"/>
      <c r="I21" s="134"/>
      <c r="J21" s="134"/>
      <c r="K21" s="134"/>
      <c r="L21" s="135"/>
      <c r="M21" s="113" t="s">
        <v>58</v>
      </c>
      <c r="N21" s="113"/>
      <c r="O21" s="113"/>
      <c r="P21" s="113"/>
      <c r="Q21" s="113"/>
      <c r="R21" s="113"/>
      <c r="S21" s="113"/>
      <c r="T21" s="113"/>
      <c r="U21" s="113"/>
      <c r="V21" s="2"/>
      <c r="W21" s="2"/>
      <c r="X21" s="2"/>
    </row>
    <row r="22" spans="1:24" s="3" customFormat="1" ht="149.25" customHeight="1">
      <c r="A22" s="153" t="s">
        <v>153</v>
      </c>
      <c r="B22" s="154"/>
      <c r="C22" s="154"/>
      <c r="D22" s="154"/>
      <c r="E22" s="155"/>
      <c r="F22" s="219" t="s">
        <v>154</v>
      </c>
      <c r="G22" s="154"/>
      <c r="H22" s="154"/>
      <c r="I22" s="154"/>
      <c r="J22" s="154"/>
      <c r="K22" s="154"/>
      <c r="L22" s="155"/>
      <c r="M22" s="151" t="s">
        <v>155</v>
      </c>
      <c r="N22" s="151"/>
      <c r="O22" s="151"/>
      <c r="P22" s="151"/>
      <c r="Q22" s="151"/>
      <c r="R22" s="151"/>
      <c r="S22" s="151"/>
      <c r="T22" s="151"/>
      <c r="U22" s="151"/>
      <c r="V22" s="2"/>
      <c r="W22" s="2"/>
      <c r="X22" s="15"/>
    </row>
    <row r="23" spans="1:24" s="3" customFormat="1" ht="18.95" customHeight="1">
      <c r="A23" s="216" t="s">
        <v>62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8"/>
      <c r="V23" s="2"/>
      <c r="W23" s="2"/>
      <c r="X23" s="2"/>
    </row>
    <row r="24" spans="1:24" s="3" customFormat="1" ht="18.95" customHeight="1">
      <c r="A24" s="152" t="s">
        <v>63</v>
      </c>
      <c r="B24" s="152"/>
      <c r="C24" s="6" t="s">
        <v>64</v>
      </c>
      <c r="D24" s="6" t="s">
        <v>65</v>
      </c>
      <c r="E24" s="6" t="s">
        <v>66</v>
      </c>
      <c r="F24" s="113" t="s">
        <v>67</v>
      </c>
      <c r="G24" s="113"/>
      <c r="H24" s="113"/>
      <c r="I24" s="6" t="s">
        <v>68</v>
      </c>
      <c r="J24" s="113" t="s">
        <v>69</v>
      </c>
      <c r="K24" s="113"/>
      <c r="L24" s="113"/>
      <c r="M24" s="16" t="s">
        <v>70</v>
      </c>
      <c r="N24" s="6" t="s">
        <v>108</v>
      </c>
      <c r="O24" s="113" t="s">
        <v>109</v>
      </c>
      <c r="P24" s="113"/>
      <c r="Q24" s="146" t="s">
        <v>72</v>
      </c>
      <c r="R24" s="146"/>
      <c r="S24" s="146" t="s">
        <v>73</v>
      </c>
      <c r="T24" s="146"/>
      <c r="U24" s="16" t="s">
        <v>74</v>
      </c>
      <c r="V24" s="2"/>
      <c r="W24" s="2"/>
      <c r="X24" s="2"/>
    </row>
    <row r="25" spans="1:24" s="3" customFormat="1" ht="101.1" customHeight="1">
      <c r="A25" s="156" t="s">
        <v>156</v>
      </c>
      <c r="B25" s="156"/>
      <c r="C25" s="65">
        <v>3</v>
      </c>
      <c r="D25" s="38"/>
      <c r="E25" s="38"/>
      <c r="F25" s="200"/>
      <c r="G25" s="200"/>
      <c r="H25" s="200"/>
      <c r="I25" s="38"/>
      <c r="J25" s="200"/>
      <c r="K25" s="200"/>
      <c r="L25" s="200"/>
      <c r="M25" s="38"/>
      <c r="N25" s="38"/>
      <c r="O25" s="200">
        <v>30</v>
      </c>
      <c r="P25" s="200"/>
      <c r="Q25" s="200"/>
      <c r="R25" s="200"/>
      <c r="S25" s="200"/>
      <c r="T25" s="200"/>
      <c r="U25" s="38"/>
      <c r="V25" s="20"/>
      <c r="W25" s="21"/>
      <c r="X25" s="21"/>
    </row>
    <row r="26" spans="1:24" s="3" customFormat="1" ht="72.95" customHeight="1">
      <c r="A26" s="156" t="s">
        <v>157</v>
      </c>
      <c r="B26" s="156"/>
      <c r="C26" s="38"/>
      <c r="D26" s="38"/>
      <c r="E26" s="38"/>
      <c r="F26" s="200"/>
      <c r="G26" s="200"/>
      <c r="H26" s="200"/>
      <c r="I26" s="38"/>
      <c r="J26" s="200"/>
      <c r="K26" s="200"/>
      <c r="L26" s="200"/>
      <c r="M26" s="38"/>
      <c r="N26" s="38"/>
      <c r="O26" s="200"/>
      <c r="P26" s="200"/>
      <c r="Q26" s="200"/>
      <c r="R26" s="200"/>
      <c r="S26" s="200"/>
      <c r="T26" s="200"/>
      <c r="U26" s="38"/>
      <c r="V26" s="15"/>
      <c r="W26" s="2"/>
      <c r="X26" s="2"/>
    </row>
    <row r="27" spans="1:24" s="3" customFormat="1" ht="19.7" customHeight="1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  <c r="V27" s="2"/>
      <c r="W27" s="2"/>
      <c r="X27" s="2"/>
    </row>
    <row r="28" spans="1:24" s="3" customFormat="1" ht="12.75">
      <c r="A28" s="6" t="s">
        <v>63</v>
      </c>
      <c r="B28" s="16" t="s">
        <v>79</v>
      </c>
      <c r="C28" s="16" t="s">
        <v>80</v>
      </c>
      <c r="D28" s="25" t="s">
        <v>81</v>
      </c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2"/>
      <c r="W28" s="2"/>
      <c r="X28" s="2"/>
    </row>
    <row r="29" spans="1:24" s="3" customFormat="1" ht="17.649999999999999" customHeight="1">
      <c r="A29" s="40" t="s">
        <v>82</v>
      </c>
      <c r="B29" s="49" t="e">
        <f>(E25/C26)</f>
        <v>#DIV/0!</v>
      </c>
      <c r="C29" s="37">
        <f t="shared" ref="C29:C41" si="0">$S$17</f>
        <v>0</v>
      </c>
      <c r="D29" s="11">
        <f>$N$17</f>
        <v>1</v>
      </c>
      <c r="E29" s="16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96"/>
      <c r="V29" s="2"/>
      <c r="W29" s="2"/>
      <c r="X29" s="2"/>
    </row>
    <row r="30" spans="1:24" s="3" customFormat="1" ht="17.649999999999999" customHeight="1">
      <c r="A30" s="40" t="s">
        <v>83</v>
      </c>
      <c r="B30" s="50" t="e">
        <f>D25/D26</f>
        <v>#DIV/0!</v>
      </c>
      <c r="C30" s="37">
        <f t="shared" si="0"/>
        <v>0</v>
      </c>
      <c r="D30" s="11">
        <f t="shared" ref="D30:D41" si="1">$N$17</f>
        <v>1</v>
      </c>
      <c r="E30" s="164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96"/>
      <c r="V30" s="2"/>
      <c r="W30" s="2"/>
      <c r="X30" s="2"/>
    </row>
    <row r="31" spans="1:24" s="3" customFormat="1" ht="17.649999999999999" customHeight="1">
      <c r="A31" s="40" t="s">
        <v>84</v>
      </c>
      <c r="B31" s="50" t="e">
        <f>E25/E26</f>
        <v>#DIV/0!</v>
      </c>
      <c r="C31" s="37">
        <f t="shared" si="0"/>
        <v>0</v>
      </c>
      <c r="D31" s="11">
        <f t="shared" si="1"/>
        <v>1</v>
      </c>
      <c r="E31" s="164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96"/>
      <c r="V31" s="2"/>
      <c r="W31" s="2"/>
      <c r="X31" s="2"/>
    </row>
    <row r="32" spans="1:24" s="3" customFormat="1" ht="17.649999999999999" customHeight="1">
      <c r="A32" s="40" t="s">
        <v>85</v>
      </c>
      <c r="B32" s="50" t="e">
        <f>F25/F26</f>
        <v>#DIV/0!</v>
      </c>
      <c r="C32" s="37">
        <f t="shared" si="0"/>
        <v>0</v>
      </c>
      <c r="D32" s="11">
        <f t="shared" si="1"/>
        <v>1</v>
      </c>
      <c r="E32" s="164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96"/>
      <c r="V32" s="2"/>
      <c r="W32" s="2"/>
      <c r="X32" s="2"/>
    </row>
    <row r="33" spans="1:24" s="3" customFormat="1" ht="17.649999999999999" customHeight="1">
      <c r="A33" s="40" t="s">
        <v>86</v>
      </c>
      <c r="B33" s="50" t="e">
        <f>I25/I26</f>
        <v>#DIV/0!</v>
      </c>
      <c r="C33" s="37">
        <f t="shared" si="0"/>
        <v>0</v>
      </c>
      <c r="D33" s="11">
        <f t="shared" si="1"/>
        <v>1</v>
      </c>
      <c r="E33" s="164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6"/>
      <c r="V33" s="2"/>
      <c r="W33" s="2"/>
      <c r="X33" s="2"/>
    </row>
    <row r="34" spans="1:24" s="3" customFormat="1" ht="17.649999999999999" customHeight="1">
      <c r="A34" s="40" t="s">
        <v>87</v>
      </c>
      <c r="B34" s="50" t="e">
        <f>J25/J26</f>
        <v>#DIV/0!</v>
      </c>
      <c r="C34" s="37">
        <f t="shared" si="0"/>
        <v>0</v>
      </c>
      <c r="D34" s="11">
        <f t="shared" si="1"/>
        <v>1</v>
      </c>
      <c r="E34" s="16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6"/>
      <c r="V34" s="2"/>
      <c r="W34" s="2"/>
      <c r="X34" s="2"/>
    </row>
    <row r="35" spans="1:24" s="3" customFormat="1" ht="17.649999999999999" customHeight="1">
      <c r="A35" s="40" t="s">
        <v>88</v>
      </c>
      <c r="B35" s="50" t="e">
        <f>M25/M26</f>
        <v>#DIV/0!</v>
      </c>
      <c r="C35" s="37">
        <f t="shared" si="0"/>
        <v>0</v>
      </c>
      <c r="D35" s="11">
        <f t="shared" si="1"/>
        <v>1</v>
      </c>
      <c r="E35" s="164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6"/>
      <c r="V35" s="2"/>
      <c r="W35" s="2"/>
      <c r="X35" s="2"/>
    </row>
    <row r="36" spans="1:24" s="3" customFormat="1" ht="17.649999999999999" customHeight="1">
      <c r="A36" s="40" t="s">
        <v>89</v>
      </c>
      <c r="B36" s="50" t="e">
        <f>N25/N26</f>
        <v>#DIV/0!</v>
      </c>
      <c r="C36" s="37">
        <f t="shared" si="0"/>
        <v>0</v>
      </c>
      <c r="D36" s="11">
        <f t="shared" si="1"/>
        <v>1</v>
      </c>
      <c r="E36" s="164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96"/>
      <c r="V36" s="2"/>
      <c r="W36" s="2"/>
      <c r="X36" s="2"/>
    </row>
    <row r="37" spans="1:24" s="3" customFormat="1" ht="17.649999999999999" customHeight="1">
      <c r="A37" s="40" t="s">
        <v>90</v>
      </c>
      <c r="B37" s="50" t="e">
        <f>O25/O26</f>
        <v>#DIV/0!</v>
      </c>
      <c r="C37" s="37">
        <f t="shared" si="0"/>
        <v>0</v>
      </c>
      <c r="D37" s="11">
        <f t="shared" si="1"/>
        <v>1</v>
      </c>
      <c r="E37" s="164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96"/>
      <c r="V37" s="2"/>
      <c r="W37" s="2"/>
      <c r="X37" s="2"/>
    </row>
    <row r="38" spans="1:24" s="3" customFormat="1" ht="17.649999999999999" customHeight="1">
      <c r="A38" s="40" t="s">
        <v>91</v>
      </c>
      <c r="B38" s="50" t="e">
        <f>Q25/Q26</f>
        <v>#DIV/0!</v>
      </c>
      <c r="C38" s="37">
        <f t="shared" si="0"/>
        <v>0</v>
      </c>
      <c r="D38" s="11">
        <f t="shared" si="1"/>
        <v>1</v>
      </c>
      <c r="E38" s="1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96"/>
      <c r="V38" s="2"/>
      <c r="W38" s="2"/>
      <c r="X38" s="2"/>
    </row>
    <row r="39" spans="1:24" s="3" customFormat="1" ht="17.649999999999999" customHeight="1">
      <c r="A39" s="40" t="s">
        <v>92</v>
      </c>
      <c r="B39" s="50" t="e">
        <f>S25/S26</f>
        <v>#DIV/0!</v>
      </c>
      <c r="C39" s="37">
        <f t="shared" si="0"/>
        <v>0</v>
      </c>
      <c r="D39" s="11">
        <f t="shared" si="1"/>
        <v>1</v>
      </c>
      <c r="E39" s="1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96"/>
      <c r="V39" s="2"/>
      <c r="W39" s="2"/>
      <c r="X39" s="2"/>
    </row>
    <row r="40" spans="1:24" s="3" customFormat="1" ht="17.649999999999999" customHeight="1">
      <c r="A40" s="40" t="s">
        <v>93</v>
      </c>
      <c r="B40" s="50" t="e">
        <f>U25/U26</f>
        <v>#DIV/0!</v>
      </c>
      <c r="C40" s="37">
        <f t="shared" si="0"/>
        <v>0</v>
      </c>
      <c r="D40" s="11">
        <f t="shared" si="1"/>
        <v>1</v>
      </c>
      <c r="E40" s="165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7"/>
      <c r="V40" s="2"/>
      <c r="W40" s="2"/>
      <c r="X40" s="2"/>
    </row>
    <row r="41" spans="1:24" s="3" customFormat="1" ht="17.649999999999999" customHeight="1">
      <c r="A41" s="9" t="s">
        <v>122</v>
      </c>
      <c r="B41" s="49" t="e">
        <f>(SUM(D25:U25)/(SUM(C26:U26)))</f>
        <v>#DIV/0!</v>
      </c>
      <c r="C41" s="37">
        <f t="shared" si="0"/>
        <v>0</v>
      </c>
      <c r="D41" s="11">
        <f t="shared" si="1"/>
        <v>1</v>
      </c>
      <c r="E41" s="168" t="s">
        <v>206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2"/>
      <c r="W41" s="2"/>
      <c r="X41" s="2"/>
    </row>
    <row r="42" spans="1:24" s="3" customFormat="1" ht="15.75" customHeight="1">
      <c r="A42" s="180" t="s">
        <v>96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2"/>
      <c r="V42" s="2"/>
      <c r="W42" s="30"/>
      <c r="X42" s="2"/>
    </row>
    <row r="43" spans="1:24" s="3" customFormat="1" ht="33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5"/>
      <c r="W43" s="5"/>
      <c r="X43" s="5"/>
    </row>
    <row r="44" spans="1:24" s="3" customFormat="1" ht="18" customHeight="1">
      <c r="A44" s="174" t="s">
        <v>97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6"/>
      <c r="V44" s="31"/>
      <c r="W44" s="32"/>
      <c r="X44" s="33"/>
    </row>
    <row r="45" spans="1:24" s="3" customFormat="1" ht="32.25" customHeight="1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9"/>
      <c r="V45" s="31"/>
      <c r="W45" s="32"/>
      <c r="X45" s="33"/>
    </row>
    <row r="46" spans="1:24" s="3" customFormat="1" ht="16.5" customHeight="1">
      <c r="A46" s="133" t="s">
        <v>98</v>
      </c>
      <c r="B46" s="134"/>
      <c r="C46" s="134"/>
      <c r="D46" s="134"/>
      <c r="E46" s="134"/>
      <c r="F46" s="134"/>
      <c r="G46" s="134"/>
      <c r="H46" s="135"/>
      <c r="I46" s="34" t="s">
        <v>99</v>
      </c>
      <c r="J46" s="171" t="s">
        <v>100</v>
      </c>
      <c r="K46" s="172"/>
      <c r="L46" s="173"/>
      <c r="M46" s="2"/>
      <c r="N46" s="6" t="s">
        <v>101</v>
      </c>
      <c r="O46" s="29"/>
      <c r="P46" s="168"/>
      <c r="Q46" s="169"/>
      <c r="R46" s="169"/>
      <c r="S46" s="169"/>
      <c r="T46" s="169"/>
      <c r="U46" s="170"/>
      <c r="V46" s="31"/>
      <c r="W46" s="32"/>
      <c r="X46" s="33"/>
    </row>
    <row r="47" spans="1:24" s="3" customFormat="1" ht="13.5" customHeight="1">
      <c r="A47" s="2"/>
      <c r="B47" s="4"/>
      <c r="C47" s="2"/>
      <c r="D47" s="2"/>
      <c r="E47" s="2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31"/>
      <c r="W47" s="32"/>
      <c r="X47" s="33"/>
    </row>
  </sheetData>
  <mergeCells count="68">
    <mergeCell ref="A1:C8"/>
    <mergeCell ref="D1:R8"/>
    <mergeCell ref="S1:U8"/>
    <mergeCell ref="A9:U11"/>
    <mergeCell ref="A12:U12"/>
    <mergeCell ref="A13:U13"/>
    <mergeCell ref="A14:U14"/>
    <mergeCell ref="P16:R16"/>
    <mergeCell ref="S16:U16"/>
    <mergeCell ref="S17:U17"/>
    <mergeCell ref="A15:E16"/>
    <mergeCell ref="F15:I16"/>
    <mergeCell ref="J15:M16"/>
    <mergeCell ref="N15:U15"/>
    <mergeCell ref="N16:O16"/>
    <mergeCell ref="A17:E17"/>
    <mergeCell ref="F17:I17"/>
    <mergeCell ref="J17:M17"/>
    <mergeCell ref="N17:O17"/>
    <mergeCell ref="P17:R17"/>
    <mergeCell ref="A21:E21"/>
    <mergeCell ref="F21:L21"/>
    <mergeCell ref="M21:U21"/>
    <mergeCell ref="A18:U18"/>
    <mergeCell ref="B19:C19"/>
    <mergeCell ref="D19:E19"/>
    <mergeCell ref="F19:K19"/>
    <mergeCell ref="L19:O19"/>
    <mergeCell ref="P19:U19"/>
    <mergeCell ref="B20:C20"/>
    <mergeCell ref="D20:E20"/>
    <mergeCell ref="F20:K20"/>
    <mergeCell ref="L20:O20"/>
    <mergeCell ref="P20:U20"/>
    <mergeCell ref="A25:B25"/>
    <mergeCell ref="F25:H25"/>
    <mergeCell ref="A22:E22"/>
    <mergeCell ref="F22:L22"/>
    <mergeCell ref="M22:U22"/>
    <mergeCell ref="A23:U23"/>
    <mergeCell ref="A24:B24"/>
    <mergeCell ref="F24:H24"/>
    <mergeCell ref="J24:L24"/>
    <mergeCell ref="O24:P24"/>
    <mergeCell ref="Q24:R24"/>
    <mergeCell ref="S24:T24"/>
    <mergeCell ref="J25:L25"/>
    <mergeCell ref="O25:P25"/>
    <mergeCell ref="Q25:R25"/>
    <mergeCell ref="S25:T25"/>
    <mergeCell ref="F47:G47"/>
    <mergeCell ref="H47:U47"/>
    <mergeCell ref="A44:U44"/>
    <mergeCell ref="A45:U45"/>
    <mergeCell ref="A46:H46"/>
    <mergeCell ref="J46:L46"/>
    <mergeCell ref="P46:U46"/>
    <mergeCell ref="A43:U43"/>
    <mergeCell ref="A26:B26"/>
    <mergeCell ref="F26:H26"/>
    <mergeCell ref="J26:L26"/>
    <mergeCell ref="E41:U41"/>
    <mergeCell ref="A42:U42"/>
    <mergeCell ref="O26:P26"/>
    <mergeCell ref="Q26:R26"/>
    <mergeCell ref="S26:T26"/>
    <mergeCell ref="A27:U27"/>
    <mergeCell ref="E28:U40"/>
  </mergeCells>
  <conditionalFormatting sqref="C29:C41">
    <cfRule type="cellIs" dxfId="13" priority="1" operator="equal">
      <formula>"No Cumple"</formula>
    </cfRule>
    <cfRule type="containsText" dxfId="12" priority="2" operator="containsText" text="Cumple">
      <formula>NOT(ISERROR(SEARCH("Cumple",C29)))</formula>
    </cfRule>
  </conditionalFormatting>
  <hyperlinks>
    <hyperlink ref="B9:O11" location="'Instrucciones y Navegación'!A1" display="FICHA TÉCNICA DE INDICADORES DE GESTIÓN" xr:uid="{FB27AB14-49AC-47D6-8A8B-8AC2CB7BAC90}"/>
  </hyperlinks>
  <pageMargins left="0.23622047244094491" right="0.23622047244094491" top="0.11811023622047245" bottom="0" header="0.51181102362204722" footer="0.51181102362204722"/>
  <pageSetup paperSize="256" scale="67" firstPageNumber="0" pageOrder="overThenDown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A2380-B777-45D6-8E74-F8E01E4A9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E44F66-627A-4009-8B0B-6B34E1F28862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1FA1F893-5256-41D5-9E91-10FD7D606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Instrucciones y Navegación</vt:lpstr>
      <vt:lpstr>1</vt:lpstr>
      <vt:lpstr>2</vt:lpstr>
      <vt:lpstr>3.1</vt:lpstr>
      <vt:lpstr>3.2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'2'!Área_de_impresión</vt:lpstr>
      <vt:lpstr>'3.1'!Área_de_impresión</vt:lpstr>
      <vt:lpstr>'3.2'!Área_de_impresión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eveling delgado</dc:creator>
  <cp:keywords/>
  <dc:description/>
  <cp:lastModifiedBy>Luisa Fernanda Ibagon Moreno</cp:lastModifiedBy>
  <cp:revision/>
  <dcterms:created xsi:type="dcterms:W3CDTF">2014-04-04T20:17:35Z</dcterms:created>
  <dcterms:modified xsi:type="dcterms:W3CDTF">2025-01-29T13:23:38Z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