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cabab\Downloads\Planes metas 6 y 8\"/>
    </mc:Choice>
  </mc:AlternateContent>
  <xr:revisionPtr revIDLastSave="0" documentId="13_ncr:1_{71E9362D-EFBB-4A5E-B639-A4ADB8B1835D}" xr6:coauthVersionLast="47" xr6:coauthVersionMax="47" xr10:uidLastSave="{00000000-0000-0000-0000-000000000000}"/>
  <bookViews>
    <workbookView xWindow="-120" yWindow="-120" windowWidth="29040" windowHeight="1572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8" i="1" l="1"/>
  <c r="W37" i="1"/>
  <c r="X37" i="1" s="1"/>
  <c r="AQ19" i="1"/>
  <c r="X19" i="1"/>
  <c r="AP37" i="1"/>
  <c r="AK37" i="1"/>
  <c r="AM37" i="1" s="1"/>
  <c r="AF37" i="1"/>
  <c r="AH37" i="1" s="1"/>
  <c r="AA37" i="1"/>
  <c r="AC37" i="1" s="1"/>
  <c r="AP36" i="1"/>
  <c r="AR36" i="1" s="1"/>
  <c r="X36" i="1"/>
  <c r="AP35" i="1"/>
  <c r="AK35" i="1"/>
  <c r="AM35" i="1" s="1"/>
  <c r="AJ35" i="1"/>
  <c r="AA35" i="1"/>
  <c r="AC35" i="1" s="1"/>
  <c r="AP34" i="1"/>
  <c r="AR34" i="1" s="1"/>
  <c r="AK34" i="1"/>
  <c r="AF34" i="1"/>
  <c r="AH34" i="1" s="1"/>
  <c r="AA34" i="1"/>
  <c r="AC34" i="1" s="1"/>
  <c r="X34" i="1"/>
  <c r="AP33" i="1"/>
  <c r="AR33" i="1" s="1"/>
  <c r="AK33" i="1"/>
  <c r="AM33" i="1" s="1"/>
  <c r="AF33" i="1"/>
  <c r="AH33" i="1" s="1"/>
  <c r="AA33" i="1"/>
  <c r="AC33" i="1" s="1"/>
  <c r="AP32" i="1"/>
  <c r="AR32" i="1" s="1"/>
  <c r="AK32" i="1"/>
  <c r="AM32" i="1" s="1"/>
  <c r="AF32" i="1"/>
  <c r="AH32" i="1" s="1"/>
  <c r="AA32" i="1"/>
  <c r="AC32" i="1" s="1"/>
  <c r="X32" i="1"/>
  <c r="AP31" i="1"/>
  <c r="AR31" i="1" s="1"/>
  <c r="AK31" i="1"/>
  <c r="AM31" i="1" s="1"/>
  <c r="AA31" i="1"/>
  <c r="AC31" i="1" s="1"/>
  <c r="P29" i="1"/>
  <c r="P28" i="1"/>
  <c r="P27" i="1"/>
  <c r="P26" i="1"/>
  <c r="P25" i="1"/>
  <c r="P24" i="1"/>
  <c r="P23" i="1"/>
  <c r="P22" i="1"/>
  <c r="AR37" i="1" l="1"/>
  <c r="AR35" i="1"/>
  <c r="AP13" i="1"/>
  <c r="AR13" i="1" s="1"/>
  <c r="AK13" i="1"/>
  <c r="AM13" i="1" s="1"/>
  <c r="AM38" i="1"/>
  <c r="AP29" i="1"/>
  <c r="AR29" i="1" s="1"/>
  <c r="AP28" i="1"/>
  <c r="AR28" i="1" s="1"/>
  <c r="AP27" i="1"/>
  <c r="AR27" i="1" s="1"/>
  <c r="AP26" i="1"/>
  <c r="AR26" i="1" s="1"/>
  <c r="AP25" i="1"/>
  <c r="AR25" i="1" s="1"/>
  <c r="AP24" i="1"/>
  <c r="AR24" i="1" s="1"/>
  <c r="AP23" i="1"/>
  <c r="AR23" i="1" s="1"/>
  <c r="AP22" i="1"/>
  <c r="AR22" i="1" s="1"/>
  <c r="AP21" i="1"/>
  <c r="AR21" i="1" s="1"/>
  <c r="AP20" i="1"/>
  <c r="AP19" i="1"/>
  <c r="AR19" i="1" s="1"/>
  <c r="AP18" i="1"/>
  <c r="AP17" i="1"/>
  <c r="AR17" i="1" s="1"/>
  <c r="AP16" i="1"/>
  <c r="AR16" i="1" s="1"/>
  <c r="AP15" i="1"/>
  <c r="AR15" i="1" s="1"/>
  <c r="AP14" i="1"/>
  <c r="AR14"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K14" i="1"/>
  <c r="AM14" i="1" s="1"/>
  <c r="AH38" i="1"/>
  <c r="AF29" i="1"/>
  <c r="AH29"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F14" i="1"/>
  <c r="AH14" i="1" s="1"/>
  <c r="AF13" i="1"/>
  <c r="AH13" i="1" s="1"/>
  <c r="AC38" i="1"/>
  <c r="AA29" i="1"/>
  <c r="AC29" i="1" s="1"/>
  <c r="AA28" i="1"/>
  <c r="AC28"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AA15" i="1"/>
  <c r="AC15" i="1" s="1"/>
  <c r="AA14" i="1"/>
  <c r="AC14" i="1" s="1"/>
  <c r="AA13" i="1"/>
  <c r="AC13" i="1" s="1"/>
  <c r="AC30" i="1" s="1"/>
  <c r="X38" i="1"/>
  <c r="V29" i="1"/>
  <c r="X29" i="1" s="1"/>
  <c r="V28" i="1"/>
  <c r="X28" i="1" s="1"/>
  <c r="V27" i="1"/>
  <c r="X27" i="1" s="1"/>
  <c r="V26" i="1"/>
  <c r="X26" i="1" s="1"/>
  <c r="V25" i="1"/>
  <c r="X25" i="1" s="1"/>
  <c r="V24" i="1"/>
  <c r="X24" i="1" s="1"/>
  <c r="V23" i="1"/>
  <c r="X23" i="1" s="1"/>
  <c r="V22" i="1"/>
  <c r="X22" i="1" s="1"/>
  <c r="X30" i="1"/>
  <c r="V17" i="1"/>
  <c r="X17" i="1" s="1"/>
  <c r="V16" i="1"/>
  <c r="X16" i="1" s="1"/>
  <c r="V15" i="1"/>
  <c r="X15" i="1" s="1"/>
  <c r="AM30" i="1" l="1"/>
  <c r="AM39" i="1" s="1"/>
  <c r="X39" i="1"/>
  <c r="AR30" i="1"/>
  <c r="AR39" i="1" s="1"/>
  <c r="AH30" i="1"/>
  <c r="AH39" i="1" s="1"/>
  <c r="AC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0" authorId="0" shapeId="0" xr:uid="{00000000-0006-0000-0000-000005000000}">
      <text>
        <r>
          <rPr>
            <b/>
            <sz val="9"/>
            <color indexed="81"/>
            <rFont val="Tahoma"/>
            <family val="2"/>
          </rPr>
          <t>Indique el nombre del proceso al cual está asociada la meta</t>
        </r>
      </text>
    </comment>
    <comment ref="A12" authorId="0" shapeId="0" xr:uid="{00000000-0006-0000-0000-000006000000}">
      <text>
        <r>
          <rPr>
            <b/>
            <sz val="9"/>
            <color indexed="81"/>
            <rFont val="Tahoma"/>
            <family val="2"/>
          </rPr>
          <t>Incluya el número del objetivo estratégico, de acuerdo con lo adoptado en el Plan Estratégico Institucional</t>
        </r>
      </text>
    </comment>
    <comment ref="B12"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2" authorId="0" shapeId="0" xr:uid="{00000000-0006-0000-0000-000008000000}">
      <text>
        <r>
          <rPr>
            <b/>
            <sz val="9"/>
            <color indexed="81"/>
            <rFont val="Tahoma"/>
            <family val="2"/>
          </rPr>
          <t>Escriba el número de la meta, en orden consecutivo</t>
        </r>
      </text>
    </comment>
    <comment ref="E12"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00000000-0006-0000-0000-00000A000000}">
      <text>
        <r>
          <rPr>
            <b/>
            <sz val="9"/>
            <color indexed="81"/>
            <rFont val="Tahoma"/>
            <family val="2"/>
          </rPr>
          <t xml:space="preserve">Seleccione la opción que corresponda
</t>
        </r>
      </text>
    </comment>
    <comment ref="G12" authorId="0" shapeId="0" xr:uid="{00000000-0006-0000-0000-00000B000000}">
      <text>
        <r>
          <rPr>
            <b/>
            <sz val="9"/>
            <color indexed="81"/>
            <rFont val="Tahoma"/>
            <family val="2"/>
          </rPr>
          <t>Indique un nombre corto que refleje lo que pretende medir. 
Ej. Porcentaje de giros acumulados</t>
        </r>
      </text>
    </comment>
    <comment ref="H12"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2"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2"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2"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2" authorId="0" shapeId="0" xr:uid="{00000000-0006-0000-0000-000010000000}">
      <text>
        <r>
          <rPr>
            <b/>
            <sz val="9"/>
            <color indexed="81"/>
            <rFont val="Tahoma"/>
            <family val="2"/>
          </rPr>
          <t xml:space="preserve">Indique la magnitud programada para el trimestre. </t>
        </r>
      </text>
    </comment>
    <comment ref="M12" authorId="0" shapeId="0" xr:uid="{00000000-0006-0000-0000-000011000000}">
      <text>
        <r>
          <rPr>
            <b/>
            <sz val="9"/>
            <color indexed="81"/>
            <rFont val="Tahoma"/>
            <family val="2"/>
          </rPr>
          <t xml:space="preserve">Indique la magnitud programada para el trimestre. </t>
        </r>
      </text>
    </comment>
    <comment ref="N12" authorId="0" shapeId="0" xr:uid="{00000000-0006-0000-0000-000012000000}">
      <text>
        <r>
          <rPr>
            <b/>
            <sz val="9"/>
            <color indexed="81"/>
            <rFont val="Tahoma"/>
            <family val="2"/>
          </rPr>
          <t xml:space="preserve">Indique la magnitud programada para el trimestre. </t>
        </r>
      </text>
    </comment>
    <comment ref="O12" authorId="0" shapeId="0" xr:uid="{00000000-0006-0000-0000-000013000000}">
      <text>
        <r>
          <rPr>
            <b/>
            <sz val="9"/>
            <color indexed="81"/>
            <rFont val="Tahoma"/>
            <family val="2"/>
          </rPr>
          <t xml:space="preserve">Indique la magnitud programada para el trimestre. </t>
        </r>
      </text>
    </comment>
    <comment ref="P12" authorId="0" shapeId="0" xr:uid="{00000000-0006-0000-0000-000014000000}">
      <text>
        <r>
          <rPr>
            <b/>
            <sz val="9"/>
            <color indexed="81"/>
            <rFont val="Tahoma"/>
            <family val="2"/>
          </rPr>
          <t>Indique la programación total de la vigencia. 
Debe ser coherente con la meta.</t>
        </r>
      </text>
    </comment>
    <comment ref="Q12" authorId="0" shapeId="0" xr:uid="{00000000-0006-0000-0000-000015000000}">
      <text>
        <r>
          <rPr>
            <b/>
            <sz val="9"/>
            <color indexed="81"/>
            <rFont val="Tahoma"/>
            <family val="2"/>
          </rPr>
          <t xml:space="preserve">Indique el tipo de indicador: 
- Eficancia 
- Eficiencia 
- Efectividad </t>
        </r>
      </text>
    </comment>
    <comment ref="R12" authorId="0" shapeId="0" xr:uid="{00000000-0006-0000-0000-000016000000}">
      <text>
        <r>
          <rPr>
            <b/>
            <sz val="9"/>
            <color indexed="81"/>
            <rFont val="Tahoma"/>
            <family val="2"/>
          </rPr>
          <t>Indique la evidencia a presentar del cumplimiento de la meta. Se debe redactar de forma concreta y coherente con la meta</t>
        </r>
      </text>
    </comment>
    <comment ref="S12"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2" authorId="0" shapeId="0" xr:uid="{00000000-0006-0000-0000-000018000000}">
      <text>
        <r>
          <rPr>
            <b/>
            <sz val="9"/>
            <color indexed="81"/>
            <rFont val="Tahoma"/>
            <family val="2"/>
          </rPr>
          <t>Indique el área y grupo de trabajo (si se tiene), responsable de cumplir o ejecutar la meta</t>
        </r>
      </text>
    </comment>
    <comment ref="U12" authorId="0" shapeId="0" xr:uid="{00000000-0006-0000-0000-000019000000}">
      <text>
        <r>
          <rPr>
            <b/>
            <sz val="9"/>
            <color indexed="81"/>
            <rFont val="Tahoma"/>
            <family val="2"/>
          </rPr>
          <t>Indique el nombre de la dependencia responsable de reportar trimestralmente la meta a la OAP</t>
        </r>
      </text>
    </comment>
    <comment ref="V12" authorId="0" shapeId="0" xr:uid="{00000000-0006-0000-0000-00001A000000}">
      <text>
        <r>
          <rPr>
            <b/>
            <sz val="9"/>
            <color indexed="81"/>
            <rFont val="Tahoma"/>
            <family val="2"/>
          </rPr>
          <t>Indique la magnitud programada</t>
        </r>
      </text>
    </comment>
    <comment ref="W12" authorId="0" shapeId="0" xr:uid="{00000000-0006-0000-0000-00001B000000}">
      <text>
        <r>
          <rPr>
            <b/>
            <sz val="9"/>
            <color indexed="81"/>
            <rFont val="Tahoma"/>
            <family val="2"/>
          </rPr>
          <t>Indique la magnitud ejecutada. Corresponde al resultado de medir el indicador de la meta</t>
        </r>
      </text>
    </comment>
    <comment ref="X12"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2"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00000000-0006-0000-0000-00001E000000}">
      <text>
        <r>
          <rPr>
            <b/>
            <sz val="9"/>
            <color indexed="81"/>
            <rFont val="Tahoma"/>
            <family val="2"/>
          </rPr>
          <t xml:space="preserve">Indicar el nombre concreto de la evidencia aportada. </t>
        </r>
      </text>
    </comment>
    <comment ref="AA12" authorId="0" shapeId="0" xr:uid="{00000000-0006-0000-0000-00001F000000}">
      <text>
        <r>
          <rPr>
            <b/>
            <sz val="9"/>
            <color indexed="81"/>
            <rFont val="Tahoma"/>
            <family val="2"/>
          </rPr>
          <t>Indique la magnitud programada</t>
        </r>
      </text>
    </comment>
    <comment ref="AB12" authorId="0" shapeId="0" xr:uid="{00000000-0006-0000-0000-000020000000}">
      <text>
        <r>
          <rPr>
            <b/>
            <sz val="9"/>
            <color indexed="81"/>
            <rFont val="Tahoma"/>
            <family val="2"/>
          </rPr>
          <t>Indique la magnitud ejecutada. Corresponde al resultado de medir el indicador de la meta</t>
        </r>
      </text>
    </comment>
    <comment ref="AC12"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2"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00000000-0006-0000-0000-000023000000}">
      <text>
        <r>
          <rPr>
            <b/>
            <sz val="9"/>
            <color indexed="81"/>
            <rFont val="Tahoma"/>
            <family val="2"/>
          </rPr>
          <t xml:space="preserve">Indicar el nombre concreto de la evidencia aportada. </t>
        </r>
      </text>
    </comment>
    <comment ref="AF12" authorId="0" shapeId="0" xr:uid="{00000000-0006-0000-0000-000024000000}">
      <text>
        <r>
          <rPr>
            <b/>
            <sz val="9"/>
            <color indexed="81"/>
            <rFont val="Tahoma"/>
            <family val="2"/>
          </rPr>
          <t>Indique la magnitud programada</t>
        </r>
      </text>
    </comment>
    <comment ref="AG12" authorId="0" shapeId="0" xr:uid="{00000000-0006-0000-0000-000025000000}">
      <text>
        <r>
          <rPr>
            <b/>
            <sz val="9"/>
            <color indexed="81"/>
            <rFont val="Tahoma"/>
            <family val="2"/>
          </rPr>
          <t>Indique la magnitud ejecutada. Corresponde al resultado de medir el indicador de la meta</t>
        </r>
      </text>
    </comment>
    <comment ref="AH12"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2"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0000000-0006-0000-0000-000028000000}">
      <text>
        <r>
          <rPr>
            <b/>
            <sz val="9"/>
            <color indexed="81"/>
            <rFont val="Tahoma"/>
            <family val="2"/>
          </rPr>
          <t xml:space="preserve">Indicar el nombre concreto de la evidencia aportada. </t>
        </r>
      </text>
    </comment>
    <comment ref="AK12" authorId="0" shapeId="0" xr:uid="{00000000-0006-0000-0000-000029000000}">
      <text>
        <r>
          <rPr>
            <b/>
            <sz val="9"/>
            <color indexed="81"/>
            <rFont val="Tahoma"/>
            <family val="2"/>
          </rPr>
          <t>Indique la magnitud programada</t>
        </r>
      </text>
    </comment>
    <comment ref="AL12" authorId="0" shapeId="0" xr:uid="{00000000-0006-0000-0000-00002A000000}">
      <text>
        <r>
          <rPr>
            <b/>
            <sz val="9"/>
            <color indexed="81"/>
            <rFont val="Tahoma"/>
            <family val="2"/>
          </rPr>
          <t>Indique la magnitud ejecutada. Corresponde al resultado de medir el indicador de la meta</t>
        </r>
      </text>
    </comment>
    <comment ref="AM12"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2"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00000000-0006-0000-0000-00002D000000}">
      <text>
        <r>
          <rPr>
            <b/>
            <sz val="9"/>
            <color indexed="81"/>
            <rFont val="Tahoma"/>
            <family val="2"/>
          </rPr>
          <t xml:space="preserve">Indicar el nombre concreto de la evidencia aportada. </t>
        </r>
      </text>
    </comment>
    <comment ref="AP12" authorId="0" shapeId="0" xr:uid="{00000000-0006-0000-0000-00002E000000}">
      <text>
        <r>
          <rPr>
            <b/>
            <sz val="9"/>
            <color indexed="81"/>
            <rFont val="Tahoma"/>
            <family val="2"/>
          </rPr>
          <t>Indique la magnitud total programada para la vigencia</t>
        </r>
      </text>
    </comment>
    <comment ref="AQ12" authorId="0" shapeId="0" xr:uid="{00000000-0006-0000-0000-00002F000000}">
      <text>
        <r>
          <rPr>
            <b/>
            <sz val="9"/>
            <color indexed="81"/>
            <rFont val="Tahoma"/>
            <family val="2"/>
          </rPr>
          <t xml:space="preserve">Indique la magnitud ejecutada acumulada para la vigencia </t>
        </r>
      </text>
    </comment>
    <comment ref="AR12"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2" authorId="0" shapeId="0" xr:uid="{00000000-0006-0000-0000-000031000000}">
      <text>
        <r>
          <rPr>
            <b/>
            <sz val="9"/>
            <color indexed="81"/>
            <rFont val="Tahoma"/>
            <family val="2"/>
          </rPr>
          <t>Es la descripción detallada de los avances y logros obtenidos con la ejecución de la meta acumulados para la vigencia</t>
        </r>
      </text>
    </comment>
    <comment ref="E30" authorId="0" shapeId="0" xr:uid="{00000000-0006-0000-0000-000032000000}">
      <text>
        <r>
          <rPr>
            <b/>
            <sz val="9"/>
            <color indexed="81"/>
            <rFont val="Tahoma"/>
            <family val="2"/>
          </rPr>
          <t>Promedio obtenido para el periodo x 80%</t>
        </r>
      </text>
    </comment>
    <comment ref="E38" authorId="0" shapeId="0" xr:uid="{00000000-0006-0000-0000-000033000000}">
      <text>
        <r>
          <rPr>
            <b/>
            <sz val="9"/>
            <color indexed="81"/>
            <rFont val="Tahoma"/>
            <family val="2"/>
          </rPr>
          <t>Promedio obtenido en las metas transversales para el periodo x 20%</t>
        </r>
      </text>
    </comment>
    <comment ref="E39"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<sst xmlns="http://schemas.openxmlformats.org/spreadsheetml/2006/main" count="561" uniqueCount="256">
  <si>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</si>
  <si>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</si>
  <si>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</si>
  <si>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</si>
  <si>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</si>
  <si>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</si>
  <si>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</si>
  <si>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r>
      <rPr>
        <sz val="11"/>
        <color rgb="FF000000"/>
        <rFont val="Calibri Light"/>
        <family val="2"/>
        <scheme val="major"/>
      </rPr>
      <t xml:space="preserve">Publicación del plan de gestión aprobado. Caso HOLA: </t>
    </r>
    <r>
      <rPr>
        <b/>
        <sz val="11"/>
        <color rgb="FF000000"/>
        <rFont val="Calibri Light"/>
        <family val="2"/>
        <scheme val="major"/>
      </rPr>
      <t>14570</t>
    </r>
  </si>
  <si>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</si>
  <si>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</si>
  <si>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</si>
  <si>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</si>
  <si>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</si>
  <si>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</si>
  <si>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</si>
  <si>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</si>
  <si>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</si>
  <si>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</si>
  <si>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</si>
  <si>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</si>
  <si>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</si>
  <si>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</si>
  <si>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</si>
  <si>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</si>
  <si>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</si>
  <si>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</si>
  <si>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</si>
  <si>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</si>
  <si>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</si>
  <si>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</si>
  <si>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</si>
  <si>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</si>
  <si>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</si>
  <si>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</si>
  <si>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</si>
  <si>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</si>
  <si>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</si>
  <si>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</si>
  <si>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</si>
  <si>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</si>
  <si>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</si>
  <si>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</si>
  <si>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</si>
  <si>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</si>
  <si>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</si>
  <si>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</si>
  <si>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t>Alcanzar en un 75% el avance de las metas del Plan de Desarrollo Local acumuladas al 30 de septiembre de 2024 (metas entregadas)</t>
  </si>
  <si>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</si>
  <si>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</si>
  <si>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</si>
  <si>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</si>
  <si>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</si>
  <si>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</si>
  <si>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</si>
  <si>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</si>
  <si>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</si>
  <si>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</si>
  <si>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</si>
  <si>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</si>
  <si>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</si>
  <si>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</si>
  <si>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</si>
  <si>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</si>
  <si>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</si>
  <si>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</si>
  <si>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</si>
  <si>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Reporte DGL</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</si>
  <si>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</si>
  <si>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</si>
  <si>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</si>
  <si>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</si>
  <si>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4</t>
  </si>
  <si>
    <t>Comprometer mínimo el 30% al 30 de junio y el 96% al 31 de diciembre del presupuesto de inversión directa de la vigencia 2024</t>
  </si>
  <si>
    <t>Porcentaje de compromiso del presupuesto de inversión directa de la vigencia 2024</t>
  </si>
  <si>
    <t>(Valor de RP de inversión directa de la vigencia  / Valor total del presupuesto de inversión directa de la Vigencia)*100</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</si>
  <si>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</si>
  <si>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</si>
  <si>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</si>
  <si>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</si>
  <si>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6</t>
  </si>
  <si>
    <t>Registrar en el sistema SIPSE Local, el 100%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</si>
  <si>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</si>
  <si>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</si>
  <si>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</si>
  <si>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</si>
  <si>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</si>
  <si>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</si>
  <si>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7</t>
  </si>
  <si>
    <t>Lograr que el 100%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</si>
  <si>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</si>
  <si>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</si>
  <si>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SIPSE LOCAL</t>
  </si>
  <si>
    <t>Reporte DGDL</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</si>
  <si>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</si>
  <si>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</si>
  <si>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</si>
  <si>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</si>
  <si>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</si>
  <si>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9</t>
  </si>
  <si>
    <t>Registrar  al 100% la información en el Módulo de proyectos de SIPSE LOCAL de proyectos de inversión del nuevo plan de desarrollo local de la vigencia 2025 - 2028</t>
  </si>
  <si>
    <t>(Numero Proyectos de inversión registrados en SIPSE Local / Numero de Proyectos de inversión aprobados en SEGPLAN)*100%</t>
  </si>
  <si>
    <t>Inspección, Vigilancia y Control</t>
  </si>
  <si>
    <t>10</t>
  </si>
  <si>
    <r>
      <t xml:space="preserve">Realizar </t>
    </r>
    <r>
      <rPr>
        <sz val="11"/>
        <rFont val="Calibri Light"/>
        <family val="2"/>
        <scheme val="major"/>
      </rPr>
      <t>15.120</t>
    </r>
    <r>
      <rPr>
        <sz val="11"/>
        <color theme="1"/>
        <rFont val="Calibri Light"/>
        <family val="2"/>
        <scheme val="major"/>
      </rPr>
      <t xml:space="preserve"> impulsos procesales (avocar, rechazar, enviar al competente y todo lo que derive del desarrollo de la actuación) sobre las actuaciones de policía que se encuentran a cargo de las inspecciones de policía</t>
    </r>
  </si>
  <si>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</si>
  <si>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</si>
  <si>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</si>
  <si>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</si>
  <si>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</si>
  <si>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</si>
  <si>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</si>
  <si>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</si>
  <si>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Reporte DGP</t>
  </si>
  <si>
    <t>11</t>
  </si>
  <si>
    <t>Proferir 7.560 fallos de fondo en primera instancia sobre las actuaciones de policía que se encuentran a cargo de las inspecciones de policía</t>
  </si>
  <si>
    <t>Fallos de fondo en primera instancia proferidos</t>
  </si>
  <si>
    <t>Número de Fallos de fondo en primera instancia proferidos</t>
  </si>
  <si>
    <t>Fallos de fondo</t>
  </si>
  <si>
    <t>Reporte de seguimiento de fallos de fondo de actuaciones de policía</t>
  </si>
  <si>
    <t>12</t>
  </si>
  <si>
    <r>
      <t xml:space="preserve">Terminar (archivar) </t>
    </r>
    <r>
      <rPr>
        <sz val="11"/>
        <rFont val="Calibri Light"/>
        <family val="2"/>
        <scheme val="major"/>
      </rPr>
      <t>600</t>
    </r>
    <r>
      <rPr>
        <sz val="11"/>
        <color theme="1"/>
        <rFont val="Calibri Light"/>
        <family val="2"/>
        <scheme val="major"/>
      </rPr>
      <t xml:space="preserve"> actuaciones administrativas activas</t>
    </r>
  </si>
  <si>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</si>
  <si>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</si>
  <si>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</si>
  <si>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</si>
  <si>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</si>
  <si>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13</t>
  </si>
  <si>
    <r>
      <t xml:space="preserve">Terminar </t>
    </r>
    <r>
      <rPr>
        <sz val="11"/>
        <rFont val="Calibri Light"/>
        <family val="2"/>
        <scheme val="major"/>
      </rPr>
      <t>650</t>
    </r>
    <r>
      <rPr>
        <sz val="11"/>
        <color theme="1"/>
        <rFont val="Calibri Light"/>
        <family val="2"/>
        <scheme val="major"/>
      </rPr>
      <t xml:space="preserve"> actuaciones administrativas en primera instancia</t>
    </r>
  </si>
  <si>
    <t>Actuaciones Administrativas terminadas hasta la primera instancia</t>
  </si>
  <si>
    <t>Número de Actuaciones Administrativas terminadas hasta la primera instancia</t>
  </si>
  <si>
    <t>Actuaciones administrativas terminadas por vía gubernativa</t>
  </si>
  <si>
    <t>14</t>
  </si>
  <si>
    <t>Realizar 216 operativos de inspección, vigilancia y control en materia de integridad del espacio público</t>
  </si>
  <si>
    <t>Acciones de control u operativos en materia de  integridad del espacio publico</t>
  </si>
  <si>
    <t>Número de acciones de control u operativos en materia de  integridad del espacio publico</t>
  </si>
  <si>
    <t>Acciones de control u operativos</t>
  </si>
  <si>
    <t>Formatos de evidencia de reunión diligenciados de los operativos realizados en materia de integridad del espacio público</t>
  </si>
  <si>
    <t>Registros de operativos Alcaldía Local</t>
  </si>
  <si>
    <t>Actas de evidencia de operativos</t>
  </si>
  <si>
    <t>15</t>
  </si>
  <si>
    <t>Realizar 316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</si>
  <si>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</si>
  <si>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</si>
  <si>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</si>
  <si>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16</t>
  </si>
  <si>
    <t>Realizar 11 operativos de inspección, vigilancia y control para dar cumplimiento a los fallos de río Bogotá</t>
  </si>
  <si>
    <t>Acciones de control u operativos para el cumplimiento de los fallos de río Bogotá realizadas</t>
  </si>
  <si>
    <t>Número de acciones de control u operativos para el cumplimiento de los fallos de Río Bogotá</t>
  </si>
  <si>
    <t>Formatos de evidencia de reunión diligenciados de los operativos realizados en materia de fallos río Bogotá</t>
  </si>
  <si>
    <t>17</t>
  </si>
  <si>
    <t>Realizar 40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</si>
  <si>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</si>
  <si>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</si>
  <si>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</si>
  <si>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</si>
  <si>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</si>
  <si>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</si>
  <si>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</si>
  <si>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</si>
  <si>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</si>
  <si>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</si>
  <si>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</si>
  <si>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</si>
  <si>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</si>
  <si>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</si>
  <si>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No programada</t>
  </si>
  <si>
    <t xml:space="preserve">Eficacia </t>
  </si>
  <si>
    <t>Reporte de resultados de medición de los criterios ambientales</t>
  </si>
  <si>
    <t>Herramienta Oficina Asesora de Planeación</t>
  </si>
  <si>
    <t>Alcaldía local</t>
  </si>
  <si>
    <t>Oficina Asesora de Planeación Institucional - Equipo de gestión ambiental</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</si>
  <si>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</si>
  <si>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</si>
  <si>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</si>
  <si>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</si>
  <si>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</si>
  <si>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</si>
  <si>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</si>
  <si>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</si>
  <si>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</si>
  <si>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</si>
  <si>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</si>
  <si>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</si>
  <si>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</si>
  <si>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</si>
  <si>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</si>
  <si>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</si>
  <si>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</si>
  <si>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</si>
  <si>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</si>
  <si>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</si>
  <si>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</si>
  <si>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</si>
  <si>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Registro de asistencia y presentación realizada</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</si>
  <si>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</si>
  <si>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</si>
  <si>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</si>
  <si>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</si>
  <si>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</si>
  <si>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Líder del proceso</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</si>
  <si>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</si>
  <si>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</si>
  <si>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</si>
  <si>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</si>
  <si>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</si>
  <si>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</si>
  <si>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</si>
  <si>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</si>
  <si>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</si>
  <si>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</si>
  <si>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Alcaldía Local</t>
  </si>
  <si>
    <t>Subsecretaria de Gestión Institucional - Proceso Servicio de Atención a la Ciudadanía</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</si>
  <si>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</si>
  <si>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</si>
  <si>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</si>
  <si>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</si>
  <si>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</si>
  <si>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</si>
  <si>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</si>
  <si>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Total metas transversales (20%)</t>
  </si>
  <si>
    <t xml:space="preserve">Total plan de gestión </t>
  </si>
  <si>
    <t>No programada para el periodo.</t>
  </si>
  <si>
    <t xml:space="preserve">Se realizaron giros por valor de $20.007.395.336del presupuesto comprometido constituido como obligaciones por pagar de la vigencia 2023, que representan un 46,69% de la meta. 
Es necesario precisar que algunos de los contratos de mayor cuantía apenas iniciaron esta vigencia y que por lo tanto su facturación no ha sido óptima y adicionalemnte la mayoría de los CPS cierran en el mes de marzo cuyo pago final se verá reflejado en abril de esta vigencia. Por otro lado, si bien los giros de obligaciones 2023 en inversión han sido bajos, en funcionamiento se alcanza el 81%.  </t>
  </si>
  <si>
    <t xml:space="preserve">Se realizaron giros por valor de $20.007.395.336del presupuesto comprometido constituido como obligaciones por pagar de la vigencia 2023, que representan un 46,69% de la meta. </t>
  </si>
  <si>
    <t>Se giró un valor de $1.578.905.309 del presupuesto comprometido constituido como obligaciones por pagar de la vigencia 2022 y anteriores. El giro de obligaciones por pagar vigencias anteriores a 2023. mantiene su comportamiento positivo, como consecuencia del plan que ha desarrollado la administración para depurar estas obligaciones</t>
  </si>
  <si>
    <t>Se giró un valor de $1.578.905.309 del presupuesto comprometido constituido como obligaciones por pagar de la vigencia 2022 y anteriores.</t>
  </si>
  <si>
    <t>Se comprometieron recursos por valor de $9.605.546.398 del presupuesto de inversión directa de la vigencia 2024. 
Teniendo en cuenta que es una vigencia que viene con cambio de adminsitración. Se trata de ser mesurados en adquirir compromisos. Por otro lado buena parte de  las metas del plan de desarrollo estan cubiertas por lo que no es necesario que la administración saliente haga contratación.</t>
  </si>
  <si>
    <t xml:space="preserve">Se comprometieron recursos por valor de $9.605.546.398 del presupuesto de inversión directa de la vigencia 2024. </t>
  </si>
  <si>
    <t>Se giraron $1.540.408.115 del presupuesto total  disponible de inversión directa de la vigencia.
Es un resultado lógico del análisis anterior. Si no se han generado mayores compromisos, es claro que los giros tampoco pueden ser mayores.</t>
  </si>
  <si>
    <t>Se giraron $1.540.408.115 del presupuesto total  disponible de inversión directa de la vigencia.</t>
  </si>
  <si>
    <t>Se han puesto en ejecución 80 contratos, los que faltan se debe a que actualmente la alcaldía local está en proceso de contratación y aun no se han generado las actas por temas de los contratistas (pólizas en trámite)</t>
  </si>
  <si>
    <t>Se realizaron 3.542 impulsos procesales</t>
  </si>
  <si>
    <t>Se profirieron 676 fallos de fondo en primera instancia sobre las actuaciones de policía que se encuentran a cargo de las inspecciones de policía. 
Se cumple la meta al 68%, para este primer trimestre 2024.</t>
  </si>
  <si>
    <t>Se terminaron 123 actuaciones administrativas activas. 
Se cumple la meta propuesta para el trimestre en cuanto actuaciones administrativas activas</t>
  </si>
  <si>
    <t>Se terminaron 20 actuaciones administrativas en primera instancia</t>
  </si>
  <si>
    <t xml:space="preserve">Se profirieron 676 fallos de fondo en primera instancia sobre las actuaciones de policía que se encuentran a cargo de las inspecciones de policía. </t>
  </si>
  <si>
    <t xml:space="preserve">Se terminaron 123 actuaciones administrativas activas. </t>
  </si>
  <si>
    <t>Se realizaron 21 operativos de inspección, vigilancia y control en materia de integridad del espacio público.
Se cumple la meta propuesta en 70 % para el trimestre en cuanto a operativos de espacio público</t>
  </si>
  <si>
    <t>Se realizaron 21 operativos de inspección, vigilancia y control en materia de integridad del espacio público.</t>
  </si>
  <si>
    <t>Se realizaron 61 operativos de inspección, vigilancia y control en materia de actividad económica.
Se cumple la meta propuesta para el trimestre en cuanto a operativos relacionados con actividad económica</t>
  </si>
  <si>
    <t>Se realizaron 61 operativos de inspección, vigilancia y control en materia de actividad económica.</t>
  </si>
  <si>
    <t>Se realizaron 3 operativos de inspección, vigilancia y control para dar cumplimiento a los fallos de río Bogotá.
Se cumple la meta propuesta para el trimestre en cuanto a operativos para dar cumplimiento a los fallos del rio bogota</t>
  </si>
  <si>
    <t>Se realizaron 3 operativos de inspección, vigilancia y control para dar cumplimiento a los fallos de río Bogotá.</t>
  </si>
  <si>
    <t xml:space="preserve">Se realizaron 16 operativos de inspección, vigilancia y control en materia de actividad ambiental.
Se cumple la meta propuesta para el trimestre en cuanto a operativos de Inspección, VIgilancia y Control en el ambito ambiental. </t>
  </si>
  <si>
    <t>Se realizaron 16 operativos de inspección, vigilancia y control en materia de actividad ambiental.</t>
  </si>
  <si>
    <t>La alcaldía local tiene 2 de 8 acciones de mejora vencidas en MIMEC.</t>
  </si>
  <si>
    <t>Reporte MIMEC</t>
  </si>
  <si>
    <t>La alcaldía local asistió a la capacitación realizada por la Oficina Asesora de Planeación sobre el sistema de gestión y el modelo integrado de Planeación y Gestión MIPG, realizada el día 13 de marzo de 2024, en el auditorio de la Localidad de Barrios Unidos</t>
  </si>
  <si>
    <t>Listado de asistencia y presentación</t>
  </si>
  <si>
    <t>Memorando SGI 20244600114073</t>
  </si>
  <si>
    <t>La alcaldía local logró la atención del 100% de requerimientos ciudadanos asignados a 31 de diciembre de 2023, registrados y tipificados como Derechos de Petición en el aplicativo Bogotá te Escucha y gestor documental ORFEO.</t>
  </si>
  <si>
    <t>La alcaldía local cumplió oportunamente con la atención de 129 requerimientos registrados y tipificados como Derechos de Petición en el aplicativo Bogotá te Escucha y gestor documental ORFEO durante la vigencia 2024.</t>
  </si>
  <si>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ENGATIVÁ</t>
    </r>
  </si>
  <si>
    <t>10 de mayo de 2024</t>
  </si>
  <si>
    <t xml:space="preserve">Meta no reportada por la Dirección para la Gestión del Desarrollo Local. </t>
  </si>
  <si>
    <t>Para el primer trimestre de la vigencia 2024, el Plan de Gestión de la Alcaldía Local alcanzó un nivel de desempeño del 76,87% y del 19,96% del acumulado para la vigencia. Se corrige el responsable de reporte.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</si>
</sst>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9"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sz val="11"/>
      <color rgb="FF000000"/>
      <name val="Calibri Light"/>
      <family val="2"/>
      <scheme val="major"/>
    </font>
    <font>
      <b/>
      <sz val="11"/>
      <color rgb="FF000000"/>
      <name val="Calibri Light"/>
      <family val="2"/>
      <scheme val="major"/>
    </font>
    <font>
      <b/>
      <u/>
      <sz val="11"/>
      <color theme="1"/>
      <name val="Calibri Light"/>
      <family val="2"/>
      <scheme val="maj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30">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0" fontId="15" fillId="0" borderId="11" xfId="0" applyFont="1" applyBorder="1" applyAlignment="1">
      <alignment horizontal="center" vertical="center" wrapText="1"/>
    </xf>
    <xf numFmtId="0" fontId="15" fillId="0" borderId="11" xfId="0" applyFont="1" applyBorder="1" applyAlignment="1">
      <alignment horizontal="left" vertical="center" wrapText="1"/>
    </xf>
    <xf numFmtId="9" fontId="15" fillId="0" borderId="11" xfId="0" applyNumberFormat="1" applyFont="1" applyBorder="1" applyAlignment="1">
      <alignment horizontal="left" vertical="center" wrapText="1"/>
    </xf>
    <xf numFmtId="0" fontId="15" fillId="0" borderId="12" xfId="0" applyFont="1" applyBorder="1" applyAlignment="1">
      <alignment horizontal="center" vertical="center" wrapText="1"/>
    </xf>
    <xf numFmtId="9" fontId="15" fillId="0" borderId="12" xfId="1" applyFont="1" applyBorder="1" applyAlignment="1">
      <alignment horizontal="center" vertical="center" wrapText="1"/>
    </xf>
    <xf numFmtId="9" fontId="15" fillId="0" borderId="1" xfId="1" applyFont="1" applyBorder="1" applyAlignment="1">
      <alignment horizontal="center" vertical="center" wrapText="1"/>
    </xf>
    <xf numFmtId="0" fontId="15" fillId="0" borderId="1" xfId="0" applyFont="1" applyBorder="1" applyAlignment="1">
      <alignment horizontal="left" vertical="center" wrapText="1"/>
    </xf>
    <xf numFmtId="0" fontId="15" fillId="0" borderId="8"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15" fillId="0" borderId="1" xfId="0" applyFont="1" applyBorder="1" applyAlignment="1">
      <alignment horizontal="center" vertical="center" wrapText="1"/>
    </xf>
    <xf numFmtId="9" fontId="15" fillId="0" borderId="12" xfId="1" applyFont="1" applyFill="1" applyBorder="1" applyAlignment="1">
      <alignment horizontal="center" vertical="center" wrapText="1"/>
    </xf>
    <xf numFmtId="9" fontId="15" fillId="0" borderId="1" xfId="1" applyFont="1" applyFill="1" applyBorder="1" applyAlignment="1">
      <alignment horizontal="center" vertical="center" wrapText="1"/>
    </xf>
    <xf numFmtId="9" fontId="5" fillId="0" borderId="1" xfId="0" applyNumberFormat="1" applyFont="1" applyBorder="1" applyAlignment="1">
      <alignment horizontal="justify"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9" fontId="5" fillId="0" borderId="1" xfId="1" applyFont="1" applyBorder="1" applyAlignment="1">
      <alignment horizontal="center" vertical="center" wrapText="1"/>
    </xf>
    <xf numFmtId="14" fontId="1" fillId="9" borderId="1" xfId="0" applyNumberFormat="1" applyFont="1" applyFill="1" applyBorder="1" applyAlignment="1">
      <alignment horizontal="center" vertical="center"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9" fontId="7" fillId="3" borderId="1" xfId="1" applyFont="1" applyFill="1" applyBorder="1" applyAlignment="1">
      <alignment horizontal="center" wrapText="1"/>
    </xf>
    <xf numFmtId="164" fontId="5" fillId="0" borderId="1" xfId="0" applyNumberFormat="1" applyFont="1" applyBorder="1" applyAlignment="1">
      <alignment horizontal="center" vertical="center" wrapText="1"/>
    </xf>
    <xf numFmtId="1" fontId="5" fillId="0" borderId="1" xfId="1" applyNumberFormat="1" applyFont="1" applyBorder="1" applyAlignment="1">
      <alignment horizontal="center" vertical="center" wrapText="1"/>
    </xf>
    <xf numFmtId="164" fontId="5" fillId="9" borderId="1" xfId="0" applyNumberFormat="1" applyFont="1" applyFill="1" applyBorder="1" applyAlignment="1">
      <alignment horizontal="center" vertic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0" fontId="1" fillId="0" borderId="0" xfId="0" applyFont="1" applyAlignment="1">
      <alignment horizontal="center" wrapText="1"/>
    </xf>
    <xf numFmtId="9" fontId="1" fillId="0" borderId="1" xfId="1" applyFont="1" applyBorder="1" applyAlignment="1">
      <alignment horizontal="center" vertical="center" wrapText="1"/>
    </xf>
    <xf numFmtId="164" fontId="5" fillId="0" borderId="1" xfId="1" applyNumberFormat="1" applyFont="1" applyBorder="1" applyAlignment="1">
      <alignment horizontal="center" vertical="center" wrapText="1"/>
    </xf>
    <xf numFmtId="10" fontId="1" fillId="9" borderId="0" xfId="1" applyNumberFormat="1" applyFont="1" applyFill="1" applyAlignment="1">
      <alignment horizontal="center" wrapText="1"/>
    </xf>
    <xf numFmtId="10" fontId="1" fillId="9" borderId="0" xfId="1" applyNumberFormat="1" applyFont="1" applyFill="1" applyAlignment="1">
      <alignment horizontal="center" vertical="center" wrapText="1"/>
    </xf>
    <xf numFmtId="10" fontId="2" fillId="8" borderId="1" xfId="1" applyNumberFormat="1" applyFont="1" applyFill="1" applyBorder="1" applyAlignment="1">
      <alignment horizontal="center" vertical="center" wrapText="1"/>
    </xf>
    <xf numFmtId="10" fontId="1" fillId="0" borderId="1" xfId="1" applyNumberFormat="1" applyFont="1" applyBorder="1" applyAlignment="1">
      <alignment horizontal="center" vertical="center" wrapText="1"/>
    </xf>
    <xf numFmtId="10" fontId="7" fillId="3" borderId="1" xfId="1" applyNumberFormat="1" applyFont="1" applyFill="1" applyBorder="1" applyAlignment="1">
      <alignment horizontal="center" wrapText="1"/>
    </xf>
    <xf numFmtId="10" fontId="9" fillId="2" borderId="1" xfId="1" applyNumberFormat="1" applyFont="1" applyFill="1" applyBorder="1" applyAlignment="1">
      <alignment horizontal="center" wrapText="1"/>
    </xf>
    <xf numFmtId="10" fontId="1" fillId="0" borderId="0" xfId="1" applyNumberFormat="1" applyFont="1" applyAlignment="1">
      <alignment horizontal="center" wrapText="1"/>
    </xf>
    <xf numFmtId="1" fontId="1"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6" fillId="9" borderId="1" xfId="0" applyFont="1" applyFill="1" applyBorder="1" applyAlignment="1">
      <alignment horizontal="justify" vertical="center" wrapText="1"/>
    </xf>
    <xf numFmtId="0" fontId="1" fillId="9" borderId="1" xfId="0" applyFont="1" applyFill="1" applyBorder="1" applyAlignment="1">
      <alignment horizontal="justify"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9"/>
  <sheetViews>
    <sheetView tabSelected="1" zoomScaleNormal="100" workbookViewId="0">
      <selection activeCell="F7" sqref="F7"/>
    </sheetView>
  </sheetViews>
  <sheetFormatPr baseColWidth="10" defaultColWidth="10.85546875" defaultRowHeight="15" x14ac:dyDescent="0.2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74" customWidth="1"/>
    <col min="25" max="25" width="40.28515625" style="1" customWidth="1"/>
    <col min="26" max="26" width="16.5703125" style="1" customWidth="1"/>
    <col min="27" max="29" width="16.5703125" style="1" hidden="1" customWidth="1"/>
    <col min="30" max="30" width="33.42578125" style="1" hidden="1" customWidth="1"/>
    <col min="31"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74" customWidth="1"/>
    <col min="44" max="44" width="21.5703125" style="83" customWidth="1"/>
    <col min="45" max="45" width="39.42578125" style="1" customWidth="1"/>
    <col min="46" max="16384" width="10.85546875" style="1"/>
  </cols>
  <sheetData>
    <row r="1" spans="1:45" s="35" customFormat="1" ht="70.5" customHeight="1" x14ac:dyDescent="0.25">
      <c r="A1" s="119" t="s">
        <v>252</v>
      </c>
      <c r="B1" s="120"/>
      <c r="C1" s="120"/>
      <c r="D1" s="120"/>
      <c r="E1" s="120"/>
      <c r="F1" s="120"/>
      <c r="G1" s="120"/>
      <c r="H1" s="120"/>
      <c r="I1" s="120"/>
      <c r="J1" s="120"/>
      <c r="K1" s="120"/>
      <c r="L1" s="121" t="s">
        <v>0</v>
      </c>
      <c r="M1" s="121"/>
      <c r="N1" s="121"/>
      <c r="O1" s="121"/>
      <c r="P1" s="121"/>
      <c r="V1" s="66"/>
      <c r="W1" s="66"/>
      <c r="X1" s="66"/>
      <c r="AP1" s="66"/>
      <c r="AQ1" s="66"/>
      <c r="AR1" s="77"/>
    </row>
    <row r="2" spans="1:45" s="37" customFormat="1" ht="23.45" customHeight="1" x14ac:dyDescent="0.25">
      <c r="A2" s="123" t="s">
        <v>1</v>
      </c>
      <c r="B2" s="124"/>
      <c r="C2" s="124"/>
      <c r="D2" s="124"/>
      <c r="E2" s="124"/>
      <c r="F2" s="124"/>
      <c r="G2" s="124"/>
      <c r="H2" s="124"/>
      <c r="I2" s="124"/>
      <c r="J2" s="124"/>
      <c r="K2" s="124"/>
      <c r="L2" s="36"/>
      <c r="M2" s="36"/>
      <c r="N2" s="36"/>
      <c r="O2" s="36"/>
      <c r="P2" s="36"/>
      <c r="V2" s="67"/>
      <c r="W2" s="67"/>
      <c r="X2" s="67"/>
      <c r="AP2" s="67"/>
      <c r="AQ2" s="67"/>
      <c r="AR2" s="78"/>
    </row>
    <row r="3" spans="1:45" s="35" customFormat="1" x14ac:dyDescent="0.25">
      <c r="V3" s="66"/>
      <c r="W3" s="66"/>
      <c r="X3" s="66"/>
      <c r="AP3" s="66"/>
      <c r="AQ3" s="66"/>
      <c r="AR3" s="77"/>
    </row>
    <row r="4" spans="1:45" s="35" customFormat="1" ht="29.1" customHeight="1" x14ac:dyDescent="0.25">
      <c r="F4" s="125" t="s">
        <v>2</v>
      </c>
      <c r="G4" s="126"/>
      <c r="H4" s="126"/>
      <c r="I4" s="126"/>
      <c r="J4" s="126"/>
      <c r="K4" s="127"/>
      <c r="V4" s="66"/>
      <c r="W4" s="66"/>
      <c r="X4" s="66"/>
      <c r="AP4" s="66"/>
      <c r="AQ4" s="66"/>
      <c r="AR4" s="77"/>
    </row>
    <row r="5" spans="1:45" s="35" customFormat="1" ht="15" customHeight="1" x14ac:dyDescent="0.25">
      <c r="F5" s="2" t="s">
        <v>3</v>
      </c>
      <c r="G5" s="2" t="s">
        <v>4</v>
      </c>
      <c r="H5" s="125" t="s">
        <v>5</v>
      </c>
      <c r="I5" s="126"/>
      <c r="J5" s="126"/>
      <c r="K5" s="127"/>
      <c r="V5" s="66"/>
      <c r="W5" s="66"/>
      <c r="X5" s="66"/>
      <c r="AP5" s="66"/>
      <c r="AQ5" s="66"/>
      <c r="AR5" s="77"/>
    </row>
    <row r="6" spans="1:45" s="35" customFormat="1" x14ac:dyDescent="0.25">
      <c r="F6" s="34">
        <v>1</v>
      </c>
      <c r="G6" s="63" t="s">
        <v>6</v>
      </c>
      <c r="H6" s="128" t="s">
        <v>7</v>
      </c>
      <c r="I6" s="129"/>
      <c r="J6" s="129"/>
      <c r="K6" s="129"/>
      <c r="V6" s="66"/>
      <c r="W6" s="66"/>
      <c r="X6" s="66"/>
      <c r="AP6" s="66"/>
      <c r="AQ6" s="66"/>
      <c r="AR6" s="77"/>
    </row>
    <row r="7" spans="1:45" s="35" customFormat="1" ht="48.75" customHeight="1" x14ac:dyDescent="0.25">
      <c r="F7" s="34">
        <v>2</v>
      </c>
      <c r="G7" s="34" t="s">
        <v>253</v>
      </c>
      <c r="H7" s="129" t="s">
        <v>255</v>
      </c>
      <c r="I7" s="129"/>
      <c r="J7" s="129"/>
      <c r="K7" s="129"/>
      <c r="V7" s="66"/>
      <c r="W7" s="66"/>
      <c r="X7" s="66"/>
      <c r="AP7" s="66"/>
      <c r="AQ7" s="66"/>
      <c r="AR7" s="77"/>
    </row>
    <row r="8" spans="1:45" s="35" customFormat="1" x14ac:dyDescent="0.25">
      <c r="F8" s="34"/>
      <c r="G8" s="34"/>
      <c r="H8" s="129"/>
      <c r="I8" s="129"/>
      <c r="J8" s="129"/>
      <c r="K8" s="129"/>
      <c r="V8" s="66"/>
      <c r="W8" s="66"/>
      <c r="X8" s="66"/>
      <c r="AP8" s="66"/>
      <c r="AQ8" s="66"/>
      <c r="AR8" s="77"/>
    </row>
    <row r="9" spans="1:45" s="35" customFormat="1" x14ac:dyDescent="0.25">
      <c r="V9" s="66"/>
      <c r="W9" s="66"/>
      <c r="X9" s="66"/>
      <c r="AP9" s="66"/>
      <c r="AQ9" s="66"/>
      <c r="AR9" s="77"/>
    </row>
    <row r="10" spans="1:45" ht="14.45" customHeight="1" x14ac:dyDescent="0.25">
      <c r="A10" s="118" t="s">
        <v>8</v>
      </c>
      <c r="B10" s="118"/>
      <c r="C10" s="118" t="s">
        <v>9</v>
      </c>
      <c r="D10" s="118" t="s">
        <v>10</v>
      </c>
      <c r="E10" s="118"/>
      <c r="F10" s="118"/>
      <c r="G10" s="122" t="s">
        <v>11</v>
      </c>
      <c r="H10" s="122"/>
      <c r="I10" s="122"/>
      <c r="J10" s="122"/>
      <c r="K10" s="122"/>
      <c r="L10" s="122"/>
      <c r="M10" s="122"/>
      <c r="N10" s="122"/>
      <c r="O10" s="122"/>
      <c r="P10" s="122"/>
      <c r="Q10" s="122"/>
      <c r="R10" s="118" t="s">
        <v>12</v>
      </c>
      <c r="S10" s="118"/>
      <c r="T10" s="118"/>
      <c r="U10" s="118"/>
      <c r="V10" s="88" t="s">
        <v>13</v>
      </c>
      <c r="W10" s="89"/>
      <c r="X10" s="89"/>
      <c r="Y10" s="89"/>
      <c r="Z10" s="90"/>
      <c r="AA10" s="94" t="s">
        <v>14</v>
      </c>
      <c r="AB10" s="95"/>
      <c r="AC10" s="95"/>
      <c r="AD10" s="95"/>
      <c r="AE10" s="96"/>
      <c r="AF10" s="100" t="s">
        <v>15</v>
      </c>
      <c r="AG10" s="101"/>
      <c r="AH10" s="101"/>
      <c r="AI10" s="101"/>
      <c r="AJ10" s="102"/>
      <c r="AK10" s="106" t="s">
        <v>16</v>
      </c>
      <c r="AL10" s="107"/>
      <c r="AM10" s="107"/>
      <c r="AN10" s="107"/>
      <c r="AO10" s="108"/>
      <c r="AP10" s="112" t="s">
        <v>17</v>
      </c>
      <c r="AQ10" s="113"/>
      <c r="AR10" s="113"/>
      <c r="AS10" s="114"/>
    </row>
    <row r="11" spans="1:45" ht="14.45" customHeight="1" x14ac:dyDescent="0.25">
      <c r="A11" s="118"/>
      <c r="B11" s="118"/>
      <c r="C11" s="118"/>
      <c r="D11" s="118"/>
      <c r="E11" s="118"/>
      <c r="F11" s="118"/>
      <c r="G11" s="122"/>
      <c r="H11" s="122"/>
      <c r="I11" s="122"/>
      <c r="J11" s="122"/>
      <c r="K11" s="122"/>
      <c r="L11" s="122"/>
      <c r="M11" s="122"/>
      <c r="N11" s="122"/>
      <c r="O11" s="122"/>
      <c r="P11" s="122"/>
      <c r="Q11" s="122"/>
      <c r="R11" s="118"/>
      <c r="S11" s="118"/>
      <c r="T11" s="118"/>
      <c r="U11" s="118"/>
      <c r="V11" s="91"/>
      <c r="W11" s="92"/>
      <c r="X11" s="92"/>
      <c r="Y11" s="92"/>
      <c r="Z11" s="93"/>
      <c r="AA11" s="97"/>
      <c r="AB11" s="98"/>
      <c r="AC11" s="98"/>
      <c r="AD11" s="98"/>
      <c r="AE11" s="99"/>
      <c r="AF11" s="103"/>
      <c r="AG11" s="104"/>
      <c r="AH11" s="104"/>
      <c r="AI11" s="104"/>
      <c r="AJ11" s="105"/>
      <c r="AK11" s="109"/>
      <c r="AL11" s="110"/>
      <c r="AM11" s="110"/>
      <c r="AN11" s="110"/>
      <c r="AO11" s="111"/>
      <c r="AP11" s="115"/>
      <c r="AQ11" s="116"/>
      <c r="AR11" s="116"/>
      <c r="AS11" s="117"/>
    </row>
    <row r="12" spans="1:45" ht="45" x14ac:dyDescent="0.25">
      <c r="A12" s="2" t="s">
        <v>18</v>
      </c>
      <c r="B12" s="2" t="s">
        <v>19</v>
      </c>
      <c r="C12" s="118"/>
      <c r="D12" s="2" t="s">
        <v>20</v>
      </c>
      <c r="E12" s="2" t="s">
        <v>21</v>
      </c>
      <c r="F12" s="2" t="s">
        <v>22</v>
      </c>
      <c r="G12" s="17" t="s">
        <v>23</v>
      </c>
      <c r="H12" s="17" t="s">
        <v>24</v>
      </c>
      <c r="I12" s="17" t="s">
        <v>25</v>
      </c>
      <c r="J12" s="17" t="s">
        <v>26</v>
      </c>
      <c r="K12" s="17" t="s">
        <v>27</v>
      </c>
      <c r="L12" s="17" t="s">
        <v>28</v>
      </c>
      <c r="M12" s="17" t="s">
        <v>29</v>
      </c>
      <c r="N12" s="17" t="s">
        <v>30</v>
      </c>
      <c r="O12" s="17" t="s">
        <v>31</v>
      </c>
      <c r="P12" s="17" t="s">
        <v>32</v>
      </c>
      <c r="Q12" s="17" t="s">
        <v>33</v>
      </c>
      <c r="R12" s="2" t="s">
        <v>34</v>
      </c>
      <c r="S12" s="2" t="s">
        <v>35</v>
      </c>
      <c r="T12" s="2" t="s">
        <v>36</v>
      </c>
      <c r="U12" s="2" t="s">
        <v>37</v>
      </c>
      <c r="V12" s="3" t="s">
        <v>38</v>
      </c>
      <c r="W12" s="3" t="s">
        <v>39</v>
      </c>
      <c r="X12" s="3" t="s">
        <v>40</v>
      </c>
      <c r="Y12" s="3" t="s">
        <v>41</v>
      </c>
      <c r="Z12" s="3" t="s">
        <v>42</v>
      </c>
      <c r="AA12" s="20" t="s">
        <v>38</v>
      </c>
      <c r="AB12" s="20" t="s">
        <v>39</v>
      </c>
      <c r="AC12" s="20" t="s">
        <v>40</v>
      </c>
      <c r="AD12" s="20" t="s">
        <v>41</v>
      </c>
      <c r="AE12" s="20" t="s">
        <v>42</v>
      </c>
      <c r="AF12" s="21" t="s">
        <v>38</v>
      </c>
      <c r="AG12" s="21" t="s">
        <v>39</v>
      </c>
      <c r="AH12" s="21" t="s">
        <v>40</v>
      </c>
      <c r="AI12" s="21" t="s">
        <v>41</v>
      </c>
      <c r="AJ12" s="21" t="s">
        <v>42</v>
      </c>
      <c r="AK12" s="22" t="s">
        <v>38</v>
      </c>
      <c r="AL12" s="22" t="s">
        <v>39</v>
      </c>
      <c r="AM12" s="22" t="s">
        <v>40</v>
      </c>
      <c r="AN12" s="22" t="s">
        <v>41</v>
      </c>
      <c r="AO12" s="22" t="s">
        <v>42</v>
      </c>
      <c r="AP12" s="4" t="s">
        <v>38</v>
      </c>
      <c r="AQ12" s="4" t="s">
        <v>39</v>
      </c>
      <c r="AR12" s="79" t="s">
        <v>40</v>
      </c>
      <c r="AS12" s="4" t="s">
        <v>41</v>
      </c>
    </row>
    <row r="13" spans="1:45" s="27" customFormat="1" ht="60" x14ac:dyDescent="0.25">
      <c r="A13" s="19">
        <v>4</v>
      </c>
      <c r="B13" s="18" t="s">
        <v>43</v>
      </c>
      <c r="C13" s="18" t="s">
        <v>44</v>
      </c>
      <c r="D13" s="23" t="s">
        <v>45</v>
      </c>
      <c r="E13" s="18" t="s">
        <v>46</v>
      </c>
      <c r="F13" s="18" t="s">
        <v>47</v>
      </c>
      <c r="G13" s="18" t="s">
        <v>48</v>
      </c>
      <c r="H13" s="18" t="s">
        <v>49</v>
      </c>
      <c r="I13" s="29" t="s">
        <v>50</v>
      </c>
      <c r="J13" s="18" t="s">
        <v>51</v>
      </c>
      <c r="K13" s="18" t="s">
        <v>52</v>
      </c>
      <c r="L13" s="30">
        <v>0</v>
      </c>
      <c r="M13" s="30">
        <v>0</v>
      </c>
      <c r="N13" s="30">
        <v>0</v>
      </c>
      <c r="O13" s="30">
        <v>0.75</v>
      </c>
      <c r="P13" s="30">
        <v>0.75</v>
      </c>
      <c r="Q13" s="18" t="s">
        <v>53</v>
      </c>
      <c r="R13" s="18" t="s">
        <v>54</v>
      </c>
      <c r="S13" s="18" t="s">
        <v>55</v>
      </c>
      <c r="T13" s="18" t="s">
        <v>56</v>
      </c>
      <c r="U13" s="18" t="s">
        <v>57</v>
      </c>
      <c r="V13" s="84" t="s">
        <v>165</v>
      </c>
      <c r="W13" s="84" t="s">
        <v>165</v>
      </c>
      <c r="X13" s="84" t="s">
        <v>165</v>
      </c>
      <c r="Y13" s="18" t="s">
        <v>221</v>
      </c>
      <c r="Z13" s="26" t="s">
        <v>165</v>
      </c>
      <c r="AA13" s="26">
        <f t="shared" ref="AA13:AA29" si="0">M13</f>
        <v>0</v>
      </c>
      <c r="AB13" s="18"/>
      <c r="AC13" s="18" t="e">
        <f>IF(AB13/AA13&gt;100%,100%,AB13/AA13)</f>
        <v>#DIV/0!</v>
      </c>
      <c r="AD13" s="18"/>
      <c r="AE13" s="18"/>
      <c r="AF13" s="26">
        <f t="shared" ref="AF13:AF29" si="1">N13</f>
        <v>0</v>
      </c>
      <c r="AG13" s="18"/>
      <c r="AH13" s="18" t="e">
        <f>IF(AG13/AF13&gt;100%,100%,AG13/AF13)</f>
        <v>#DIV/0!</v>
      </c>
      <c r="AI13" s="18"/>
      <c r="AJ13" s="18"/>
      <c r="AK13" s="26">
        <f t="shared" ref="AK13:AK29" si="2">O13</f>
        <v>0.75</v>
      </c>
      <c r="AL13" s="18"/>
      <c r="AM13" s="18">
        <f>IF(AL13/AK13&gt;100%,100%,AL13/AK13)</f>
        <v>0</v>
      </c>
      <c r="AN13" s="18"/>
      <c r="AO13" s="18"/>
      <c r="AP13" s="75">
        <f t="shared" ref="AP13:AP29" si="3">P13</f>
        <v>0.75</v>
      </c>
      <c r="AQ13" s="64">
        <v>0</v>
      </c>
      <c r="AR13" s="80">
        <f>IF(AQ13/AP13&gt;100%,100%,AQ13/AP13)</f>
        <v>0</v>
      </c>
      <c r="AS13" s="18" t="s">
        <v>221</v>
      </c>
    </row>
    <row r="14" spans="1:45" s="27" customFormat="1" ht="225" x14ac:dyDescent="0.25">
      <c r="A14" s="19">
        <v>4</v>
      </c>
      <c r="B14" s="18" t="s">
        <v>43</v>
      </c>
      <c r="C14" s="18" t="s">
        <v>58</v>
      </c>
      <c r="D14" s="23" t="s">
        <v>59</v>
      </c>
      <c r="E14" s="18" t="s">
        <v>60</v>
      </c>
      <c r="F14" s="18" t="s">
        <v>47</v>
      </c>
      <c r="G14" s="18" t="s">
        <v>61</v>
      </c>
      <c r="H14" s="18" t="s">
        <v>62</v>
      </c>
      <c r="I14" s="18" t="s">
        <v>50</v>
      </c>
      <c r="J14" s="18" t="s">
        <v>51</v>
      </c>
      <c r="K14" s="18" t="s">
        <v>52</v>
      </c>
      <c r="L14" s="30">
        <v>0.14000000000000001</v>
      </c>
      <c r="M14" s="30">
        <v>0.27</v>
      </c>
      <c r="N14" s="30">
        <v>0.45</v>
      </c>
      <c r="O14" s="30">
        <v>0.65</v>
      </c>
      <c r="P14" s="30">
        <v>0.65</v>
      </c>
      <c r="Q14" s="18" t="s">
        <v>63</v>
      </c>
      <c r="R14" s="18" t="s">
        <v>64</v>
      </c>
      <c r="S14" s="18" t="s">
        <v>65</v>
      </c>
      <c r="T14" s="18" t="s">
        <v>56</v>
      </c>
      <c r="U14" s="18" t="s">
        <v>57</v>
      </c>
      <c r="V14" s="64">
        <v>0.14000000000000001</v>
      </c>
      <c r="W14" s="65">
        <v>0.46689999999999998</v>
      </c>
      <c r="X14" s="75">
        <v>1</v>
      </c>
      <c r="Y14" s="18" t="s">
        <v>222</v>
      </c>
      <c r="Z14" s="18" t="s">
        <v>66</v>
      </c>
      <c r="AA14" s="26">
        <f t="shared" si="0"/>
        <v>0.27</v>
      </c>
      <c r="AB14" s="18"/>
      <c r="AC14" s="18">
        <f t="shared" ref="AC14:AC29" si="4">IF(AB14/AA14&gt;100%,100%,AB14/AA14)</f>
        <v>0</v>
      </c>
      <c r="AD14" s="18"/>
      <c r="AE14" s="18"/>
      <c r="AF14" s="26">
        <f t="shared" si="1"/>
        <v>0.45</v>
      </c>
      <c r="AG14" s="18"/>
      <c r="AH14" s="18">
        <f t="shared" ref="AH14:AH29" si="5">IF(AG14/AF14&gt;100%,100%,AG14/AF14)</f>
        <v>0</v>
      </c>
      <c r="AI14" s="18"/>
      <c r="AJ14" s="18"/>
      <c r="AK14" s="26">
        <f t="shared" si="2"/>
        <v>0.65</v>
      </c>
      <c r="AL14" s="18"/>
      <c r="AM14" s="18">
        <f t="shared" ref="AM14:AM29" si="6">IF(AL14/AK14&gt;100%,100%,AL14/AK14)</f>
        <v>0</v>
      </c>
      <c r="AN14" s="18"/>
      <c r="AO14" s="18"/>
      <c r="AP14" s="75">
        <f t="shared" si="3"/>
        <v>0.65</v>
      </c>
      <c r="AQ14" s="65">
        <v>0.46689999999999998</v>
      </c>
      <c r="AR14" s="80">
        <f t="shared" ref="AR14:AR29" si="7">IF(AQ14/AP14&gt;100%,100%,AQ14/AP14)</f>
        <v>0.7183076923076922</v>
      </c>
      <c r="AS14" s="18" t="s">
        <v>223</v>
      </c>
    </row>
    <row r="15" spans="1:45" s="27" customFormat="1" ht="135" x14ac:dyDescent="0.25">
      <c r="A15" s="19">
        <v>4</v>
      </c>
      <c r="B15" s="18" t="s">
        <v>43</v>
      </c>
      <c r="C15" s="18" t="s">
        <v>58</v>
      </c>
      <c r="D15" s="23" t="s">
        <v>67</v>
      </c>
      <c r="E15" s="18" t="s">
        <v>68</v>
      </c>
      <c r="F15" s="18" t="s">
        <v>47</v>
      </c>
      <c r="G15" s="18" t="s">
        <v>69</v>
      </c>
      <c r="H15" s="18" t="s">
        <v>70</v>
      </c>
      <c r="I15" s="18" t="s">
        <v>50</v>
      </c>
      <c r="J15" s="18" t="s">
        <v>51</v>
      </c>
      <c r="K15" s="18" t="s">
        <v>52</v>
      </c>
      <c r="L15" s="30">
        <v>0.12</v>
      </c>
      <c r="M15" s="30">
        <v>0.25</v>
      </c>
      <c r="N15" s="30">
        <v>0.43</v>
      </c>
      <c r="O15" s="30">
        <v>0.63</v>
      </c>
      <c r="P15" s="30">
        <v>0.63</v>
      </c>
      <c r="Q15" s="18" t="s">
        <v>63</v>
      </c>
      <c r="R15" s="18" t="s">
        <v>64</v>
      </c>
      <c r="S15" s="18" t="s">
        <v>65</v>
      </c>
      <c r="T15" s="18" t="s">
        <v>56</v>
      </c>
      <c r="U15" s="18" t="s">
        <v>57</v>
      </c>
      <c r="V15" s="64">
        <f t="shared" ref="V15:V29" si="8">L15</f>
        <v>0.12</v>
      </c>
      <c r="W15" s="65">
        <v>0.161</v>
      </c>
      <c r="X15" s="75">
        <f t="shared" ref="X15:X29" si="9">IF(W15/V15&gt;100%,100%,W15/V15)</f>
        <v>1</v>
      </c>
      <c r="Y15" s="18" t="s">
        <v>224</v>
      </c>
      <c r="Z15" s="18" t="s">
        <v>66</v>
      </c>
      <c r="AA15" s="26">
        <f t="shared" si="0"/>
        <v>0.25</v>
      </c>
      <c r="AB15" s="18"/>
      <c r="AC15" s="18">
        <f t="shared" si="4"/>
        <v>0</v>
      </c>
      <c r="AD15" s="18"/>
      <c r="AE15" s="18"/>
      <c r="AF15" s="26">
        <f t="shared" si="1"/>
        <v>0.43</v>
      </c>
      <c r="AG15" s="18"/>
      <c r="AH15" s="18">
        <f t="shared" si="5"/>
        <v>0</v>
      </c>
      <c r="AI15" s="18"/>
      <c r="AJ15" s="18"/>
      <c r="AK15" s="26">
        <f t="shared" si="2"/>
        <v>0.63</v>
      </c>
      <c r="AL15" s="18"/>
      <c r="AM15" s="18">
        <f t="shared" si="6"/>
        <v>0</v>
      </c>
      <c r="AN15" s="18"/>
      <c r="AO15" s="18"/>
      <c r="AP15" s="75">
        <f t="shared" si="3"/>
        <v>0.63</v>
      </c>
      <c r="AQ15" s="65">
        <v>0.161</v>
      </c>
      <c r="AR15" s="80">
        <f t="shared" si="7"/>
        <v>0.25555555555555554</v>
      </c>
      <c r="AS15" s="18" t="s">
        <v>225</v>
      </c>
    </row>
    <row r="16" spans="1:45" s="27" customFormat="1" ht="150" x14ac:dyDescent="0.25">
      <c r="A16" s="19">
        <v>4</v>
      </c>
      <c r="B16" s="18" t="s">
        <v>43</v>
      </c>
      <c r="C16" s="18" t="s">
        <v>58</v>
      </c>
      <c r="D16" s="23" t="s">
        <v>71</v>
      </c>
      <c r="E16" s="18" t="s">
        <v>72</v>
      </c>
      <c r="F16" s="18" t="s">
        <v>47</v>
      </c>
      <c r="G16" s="18" t="s">
        <v>73</v>
      </c>
      <c r="H16" s="18" t="s">
        <v>74</v>
      </c>
      <c r="I16" s="30" t="s">
        <v>50</v>
      </c>
      <c r="J16" s="18" t="s">
        <v>51</v>
      </c>
      <c r="K16" s="18" t="s">
        <v>52</v>
      </c>
      <c r="L16" s="30">
        <v>0.2</v>
      </c>
      <c r="M16" s="30">
        <v>0.3</v>
      </c>
      <c r="N16" s="31">
        <v>0.6</v>
      </c>
      <c r="O16" s="31">
        <v>0.96</v>
      </c>
      <c r="P16" s="30">
        <v>0.96</v>
      </c>
      <c r="Q16" s="18" t="s">
        <v>63</v>
      </c>
      <c r="R16" s="18" t="s">
        <v>64</v>
      </c>
      <c r="S16" s="18" t="s">
        <v>65</v>
      </c>
      <c r="T16" s="18" t="s">
        <v>56</v>
      </c>
      <c r="U16" s="18" t="s">
        <v>57</v>
      </c>
      <c r="V16" s="64">
        <f t="shared" si="8"/>
        <v>0.2</v>
      </c>
      <c r="W16" s="65">
        <v>9.0300000000000005E-2</v>
      </c>
      <c r="X16" s="75">
        <f t="shared" si="9"/>
        <v>0.45150000000000001</v>
      </c>
      <c r="Y16" s="18" t="s">
        <v>226</v>
      </c>
      <c r="Z16" s="18" t="s">
        <v>66</v>
      </c>
      <c r="AA16" s="26">
        <f t="shared" si="0"/>
        <v>0.3</v>
      </c>
      <c r="AB16" s="18"/>
      <c r="AC16" s="18">
        <f t="shared" si="4"/>
        <v>0</v>
      </c>
      <c r="AD16" s="18"/>
      <c r="AE16" s="18"/>
      <c r="AF16" s="26">
        <f t="shared" si="1"/>
        <v>0.6</v>
      </c>
      <c r="AG16" s="18"/>
      <c r="AH16" s="18">
        <f t="shared" si="5"/>
        <v>0</v>
      </c>
      <c r="AI16" s="18"/>
      <c r="AJ16" s="18"/>
      <c r="AK16" s="26">
        <f t="shared" si="2"/>
        <v>0.96</v>
      </c>
      <c r="AL16" s="18"/>
      <c r="AM16" s="18">
        <f t="shared" si="6"/>
        <v>0</v>
      </c>
      <c r="AN16" s="18"/>
      <c r="AO16" s="18"/>
      <c r="AP16" s="75">
        <f t="shared" si="3"/>
        <v>0.96</v>
      </c>
      <c r="AQ16" s="65">
        <v>9.0300000000000005E-2</v>
      </c>
      <c r="AR16" s="80">
        <f t="shared" si="7"/>
        <v>9.4062500000000007E-2</v>
      </c>
      <c r="AS16" s="18" t="s">
        <v>227</v>
      </c>
    </row>
    <row r="17" spans="1:45" s="27" customFormat="1" ht="105" x14ac:dyDescent="0.25">
      <c r="A17" s="19">
        <v>4</v>
      </c>
      <c r="B17" s="18" t="s">
        <v>43</v>
      </c>
      <c r="C17" s="18" t="s">
        <v>58</v>
      </c>
      <c r="D17" s="23" t="s">
        <v>75</v>
      </c>
      <c r="E17" s="18" t="s">
        <v>76</v>
      </c>
      <c r="F17" s="18" t="s">
        <v>47</v>
      </c>
      <c r="G17" s="18" t="s">
        <v>77</v>
      </c>
      <c r="H17" s="18" t="s">
        <v>78</v>
      </c>
      <c r="I17" s="30" t="s">
        <v>50</v>
      </c>
      <c r="J17" s="18" t="s">
        <v>51</v>
      </c>
      <c r="K17" s="18" t="s">
        <v>52</v>
      </c>
      <c r="L17" s="30">
        <v>0.1</v>
      </c>
      <c r="M17" s="30">
        <v>0.25</v>
      </c>
      <c r="N17" s="31">
        <v>0.35</v>
      </c>
      <c r="O17" s="31">
        <v>0.52</v>
      </c>
      <c r="P17" s="30">
        <v>0.52</v>
      </c>
      <c r="Q17" s="18" t="s">
        <v>63</v>
      </c>
      <c r="R17" s="18" t="s">
        <v>64</v>
      </c>
      <c r="S17" s="18" t="s">
        <v>65</v>
      </c>
      <c r="T17" s="18" t="s">
        <v>56</v>
      </c>
      <c r="U17" s="18" t="s">
        <v>57</v>
      </c>
      <c r="V17" s="64">
        <f t="shared" si="8"/>
        <v>0.1</v>
      </c>
      <c r="W17" s="65">
        <v>1.4500000000000001E-2</v>
      </c>
      <c r="X17" s="75">
        <f t="shared" si="9"/>
        <v>0.14499999999999999</v>
      </c>
      <c r="Y17" s="18" t="s">
        <v>228</v>
      </c>
      <c r="Z17" s="18" t="s">
        <v>66</v>
      </c>
      <c r="AA17" s="26">
        <f t="shared" si="0"/>
        <v>0.25</v>
      </c>
      <c r="AB17" s="18"/>
      <c r="AC17" s="18">
        <f t="shared" si="4"/>
        <v>0</v>
      </c>
      <c r="AD17" s="18"/>
      <c r="AE17" s="18"/>
      <c r="AF17" s="26">
        <f t="shared" si="1"/>
        <v>0.35</v>
      </c>
      <c r="AG17" s="18"/>
      <c r="AH17" s="18">
        <f t="shared" si="5"/>
        <v>0</v>
      </c>
      <c r="AI17" s="18"/>
      <c r="AJ17" s="18"/>
      <c r="AK17" s="26">
        <f t="shared" si="2"/>
        <v>0.52</v>
      </c>
      <c r="AL17" s="18"/>
      <c r="AM17" s="18">
        <f t="shared" si="6"/>
        <v>0</v>
      </c>
      <c r="AN17" s="18"/>
      <c r="AO17" s="18"/>
      <c r="AP17" s="75">
        <f t="shared" si="3"/>
        <v>0.52</v>
      </c>
      <c r="AQ17" s="65">
        <v>1.4500000000000001E-2</v>
      </c>
      <c r="AR17" s="80">
        <f t="shared" si="7"/>
        <v>2.7884615384615386E-2</v>
      </c>
      <c r="AS17" s="18" t="s">
        <v>229</v>
      </c>
    </row>
    <row r="18" spans="1:45" s="27" customFormat="1" ht="240" x14ac:dyDescent="0.25">
      <c r="A18" s="19">
        <v>4</v>
      </c>
      <c r="B18" s="18" t="s">
        <v>43</v>
      </c>
      <c r="C18" s="18" t="s">
        <v>58</v>
      </c>
      <c r="D18" s="23" t="s">
        <v>79</v>
      </c>
      <c r="E18" s="18" t="s">
        <v>80</v>
      </c>
      <c r="F18" s="18" t="s">
        <v>81</v>
      </c>
      <c r="G18" s="18" t="s">
        <v>82</v>
      </c>
      <c r="H18" s="18" t="s">
        <v>83</v>
      </c>
      <c r="I18" s="18" t="s">
        <v>50</v>
      </c>
      <c r="J18" s="18" t="s">
        <v>84</v>
      </c>
      <c r="K18" s="18" t="s">
        <v>52</v>
      </c>
      <c r="L18" s="30">
        <v>1</v>
      </c>
      <c r="M18" s="30">
        <v>1</v>
      </c>
      <c r="N18" s="30">
        <v>1</v>
      </c>
      <c r="O18" s="30">
        <v>1</v>
      </c>
      <c r="P18" s="30">
        <v>1</v>
      </c>
      <c r="Q18" s="18" t="s">
        <v>63</v>
      </c>
      <c r="R18" s="18" t="s">
        <v>85</v>
      </c>
      <c r="S18" s="18" t="s">
        <v>86</v>
      </c>
      <c r="T18" s="18" t="s">
        <v>56</v>
      </c>
      <c r="U18" s="18" t="s">
        <v>57</v>
      </c>
      <c r="V18" s="75">
        <v>1</v>
      </c>
      <c r="W18" s="75" t="s">
        <v>198</v>
      </c>
      <c r="X18" s="75" t="s">
        <v>198</v>
      </c>
      <c r="Y18" s="18" t="s">
        <v>254</v>
      </c>
      <c r="Z18" s="75" t="s">
        <v>198</v>
      </c>
      <c r="AA18" s="26">
        <f t="shared" si="0"/>
        <v>1</v>
      </c>
      <c r="AB18" s="18"/>
      <c r="AC18" s="18">
        <f t="shared" si="4"/>
        <v>0</v>
      </c>
      <c r="AD18" s="18"/>
      <c r="AE18" s="18"/>
      <c r="AF18" s="26">
        <f t="shared" si="1"/>
        <v>1</v>
      </c>
      <c r="AG18" s="18"/>
      <c r="AH18" s="18">
        <f t="shared" si="5"/>
        <v>0</v>
      </c>
      <c r="AI18" s="18"/>
      <c r="AJ18" s="18"/>
      <c r="AK18" s="26">
        <f t="shared" si="2"/>
        <v>1</v>
      </c>
      <c r="AL18" s="18"/>
      <c r="AM18" s="18">
        <f t="shared" si="6"/>
        <v>0</v>
      </c>
      <c r="AN18" s="18"/>
      <c r="AO18" s="18"/>
      <c r="AP18" s="75">
        <f t="shared" si="3"/>
        <v>1</v>
      </c>
      <c r="AQ18" s="75" t="s">
        <v>198</v>
      </c>
      <c r="AR18" s="75" t="s">
        <v>198</v>
      </c>
      <c r="AS18" s="18" t="s">
        <v>254</v>
      </c>
    </row>
    <row r="19" spans="1:45" s="27" customFormat="1" ht="270" x14ac:dyDescent="0.25">
      <c r="A19" s="19">
        <v>4</v>
      </c>
      <c r="B19" s="18" t="s">
        <v>43</v>
      </c>
      <c r="C19" s="18" t="s">
        <v>58</v>
      </c>
      <c r="D19" s="23" t="s">
        <v>87</v>
      </c>
      <c r="E19" s="18" t="s">
        <v>88</v>
      </c>
      <c r="F19" s="18" t="s">
        <v>81</v>
      </c>
      <c r="G19" s="18" t="s">
        <v>89</v>
      </c>
      <c r="H19" s="18" t="s">
        <v>90</v>
      </c>
      <c r="I19" s="18" t="s">
        <v>50</v>
      </c>
      <c r="J19" s="18" t="s">
        <v>84</v>
      </c>
      <c r="K19" s="18" t="s">
        <v>52</v>
      </c>
      <c r="L19" s="30">
        <v>1</v>
      </c>
      <c r="M19" s="30">
        <v>1</v>
      </c>
      <c r="N19" s="30">
        <v>1</v>
      </c>
      <c r="O19" s="30">
        <v>1</v>
      </c>
      <c r="P19" s="30">
        <v>1</v>
      </c>
      <c r="Q19" s="18" t="s">
        <v>63</v>
      </c>
      <c r="R19" s="18" t="s">
        <v>85</v>
      </c>
      <c r="S19" s="18" t="s">
        <v>91</v>
      </c>
      <c r="T19" s="18" t="s">
        <v>56</v>
      </c>
      <c r="U19" s="18" t="s">
        <v>57</v>
      </c>
      <c r="V19" s="75">
        <v>1</v>
      </c>
      <c r="W19" s="80">
        <v>0.37040000000000001</v>
      </c>
      <c r="X19" s="80">
        <f t="shared" si="9"/>
        <v>0.37040000000000001</v>
      </c>
      <c r="Y19" s="18" t="s">
        <v>230</v>
      </c>
      <c r="Z19" s="18" t="s">
        <v>92</v>
      </c>
      <c r="AA19" s="26">
        <f t="shared" si="0"/>
        <v>1</v>
      </c>
      <c r="AB19" s="18"/>
      <c r="AC19" s="18">
        <f t="shared" si="4"/>
        <v>0</v>
      </c>
      <c r="AD19" s="18"/>
      <c r="AE19" s="18"/>
      <c r="AF19" s="26">
        <f t="shared" si="1"/>
        <v>1</v>
      </c>
      <c r="AG19" s="18"/>
      <c r="AH19" s="18">
        <f t="shared" si="5"/>
        <v>0</v>
      </c>
      <c r="AI19" s="18"/>
      <c r="AJ19" s="18"/>
      <c r="AK19" s="26">
        <f t="shared" si="2"/>
        <v>1</v>
      </c>
      <c r="AL19" s="18"/>
      <c r="AM19" s="18">
        <f t="shared" si="6"/>
        <v>0</v>
      </c>
      <c r="AN19" s="18"/>
      <c r="AO19" s="18"/>
      <c r="AP19" s="75">
        <f t="shared" si="3"/>
        <v>1</v>
      </c>
      <c r="AQ19" s="80">
        <f>37.04%*25%</f>
        <v>9.2600000000000002E-2</v>
      </c>
      <c r="AR19" s="80">
        <f t="shared" si="7"/>
        <v>9.2600000000000002E-2</v>
      </c>
      <c r="AS19" s="18" t="s">
        <v>230</v>
      </c>
    </row>
    <row r="20" spans="1:45" s="27" customFormat="1" ht="120" x14ac:dyDescent="0.25">
      <c r="A20" s="19">
        <v>4</v>
      </c>
      <c r="B20" s="18" t="s">
        <v>43</v>
      </c>
      <c r="C20" s="18" t="s">
        <v>58</v>
      </c>
      <c r="D20" s="23" t="s">
        <v>93</v>
      </c>
      <c r="E20" s="18" t="s">
        <v>94</v>
      </c>
      <c r="F20" s="18" t="s">
        <v>81</v>
      </c>
      <c r="G20" s="18" t="s">
        <v>95</v>
      </c>
      <c r="H20" s="18" t="s">
        <v>96</v>
      </c>
      <c r="I20" s="18" t="s">
        <v>50</v>
      </c>
      <c r="J20" s="18" t="s">
        <v>84</v>
      </c>
      <c r="K20" s="18" t="s">
        <v>52</v>
      </c>
      <c r="L20" s="30">
        <v>0.9</v>
      </c>
      <c r="M20" s="30">
        <v>0.9</v>
      </c>
      <c r="N20" s="30">
        <v>0.9</v>
      </c>
      <c r="O20" s="30">
        <v>0.9</v>
      </c>
      <c r="P20" s="30">
        <v>0.9</v>
      </c>
      <c r="Q20" s="18" t="s">
        <v>63</v>
      </c>
      <c r="R20" s="18" t="s">
        <v>97</v>
      </c>
      <c r="S20" s="18" t="s">
        <v>91</v>
      </c>
      <c r="T20" s="18" t="s">
        <v>56</v>
      </c>
      <c r="U20" s="18" t="s">
        <v>57</v>
      </c>
      <c r="V20" s="75">
        <v>1</v>
      </c>
      <c r="W20" s="75" t="s">
        <v>198</v>
      </c>
      <c r="X20" s="75" t="s">
        <v>198</v>
      </c>
      <c r="Y20" s="18" t="s">
        <v>254</v>
      </c>
      <c r="Z20" s="75" t="s">
        <v>198</v>
      </c>
      <c r="AA20" s="26">
        <f t="shared" si="0"/>
        <v>0.9</v>
      </c>
      <c r="AB20" s="18"/>
      <c r="AC20" s="18">
        <f t="shared" si="4"/>
        <v>0</v>
      </c>
      <c r="AD20" s="18"/>
      <c r="AE20" s="18"/>
      <c r="AF20" s="26">
        <f t="shared" si="1"/>
        <v>0.9</v>
      </c>
      <c r="AG20" s="18"/>
      <c r="AH20" s="18">
        <f t="shared" si="5"/>
        <v>0</v>
      </c>
      <c r="AI20" s="18"/>
      <c r="AJ20" s="18"/>
      <c r="AK20" s="26">
        <f t="shared" si="2"/>
        <v>0.9</v>
      </c>
      <c r="AL20" s="18"/>
      <c r="AM20" s="18">
        <f t="shared" si="6"/>
        <v>0</v>
      </c>
      <c r="AN20" s="18"/>
      <c r="AO20" s="18"/>
      <c r="AP20" s="75">
        <f t="shared" si="3"/>
        <v>0.9</v>
      </c>
      <c r="AQ20" s="75" t="s">
        <v>198</v>
      </c>
      <c r="AR20" s="75" t="s">
        <v>198</v>
      </c>
      <c r="AS20" s="18" t="s">
        <v>254</v>
      </c>
    </row>
    <row r="21" spans="1:45" s="27" customFormat="1" ht="90" x14ac:dyDescent="0.25">
      <c r="A21" s="19">
        <v>4</v>
      </c>
      <c r="B21" s="18" t="s">
        <v>43</v>
      </c>
      <c r="C21" s="18" t="s">
        <v>58</v>
      </c>
      <c r="D21" s="23" t="s">
        <v>98</v>
      </c>
      <c r="E21" s="18" t="s">
        <v>99</v>
      </c>
      <c r="F21" s="18" t="s">
        <v>81</v>
      </c>
      <c r="G21" s="18" t="s">
        <v>95</v>
      </c>
      <c r="H21" s="18" t="s">
        <v>100</v>
      </c>
      <c r="I21" s="18" t="s">
        <v>50</v>
      </c>
      <c r="J21" s="18" t="s">
        <v>51</v>
      </c>
      <c r="K21" s="18" t="s">
        <v>52</v>
      </c>
      <c r="L21" s="30">
        <v>0</v>
      </c>
      <c r="M21" s="30">
        <v>0</v>
      </c>
      <c r="N21" s="30">
        <v>0</v>
      </c>
      <c r="O21" s="30">
        <v>1</v>
      </c>
      <c r="P21" s="30">
        <v>1</v>
      </c>
      <c r="Q21" s="18" t="s">
        <v>63</v>
      </c>
      <c r="R21" s="32" t="s">
        <v>97</v>
      </c>
      <c r="S21" s="32" t="s">
        <v>91</v>
      </c>
      <c r="T21" s="32" t="s">
        <v>56</v>
      </c>
      <c r="U21" s="32" t="s">
        <v>210</v>
      </c>
      <c r="V21" s="84" t="s">
        <v>165</v>
      </c>
      <c r="W21" s="84" t="s">
        <v>165</v>
      </c>
      <c r="X21" s="84" t="s">
        <v>165</v>
      </c>
      <c r="Y21" s="18" t="s">
        <v>221</v>
      </c>
      <c r="Z21" s="26" t="s">
        <v>165</v>
      </c>
      <c r="AA21" s="26">
        <f t="shared" si="0"/>
        <v>0</v>
      </c>
      <c r="AB21" s="18"/>
      <c r="AC21" s="18" t="e">
        <f t="shared" si="4"/>
        <v>#DIV/0!</v>
      </c>
      <c r="AD21" s="18"/>
      <c r="AE21" s="18"/>
      <c r="AF21" s="26">
        <f t="shared" si="1"/>
        <v>0</v>
      </c>
      <c r="AG21" s="18"/>
      <c r="AH21" s="18" t="e">
        <f t="shared" si="5"/>
        <v>#DIV/0!</v>
      </c>
      <c r="AI21" s="18"/>
      <c r="AJ21" s="18"/>
      <c r="AK21" s="26">
        <f t="shared" si="2"/>
        <v>1</v>
      </c>
      <c r="AL21" s="18"/>
      <c r="AM21" s="18">
        <f t="shared" si="6"/>
        <v>0</v>
      </c>
      <c r="AN21" s="18"/>
      <c r="AO21" s="18"/>
      <c r="AP21" s="75">
        <f t="shared" si="3"/>
        <v>1</v>
      </c>
      <c r="AQ21" s="64">
        <v>0</v>
      </c>
      <c r="AR21" s="80">
        <f t="shared" si="7"/>
        <v>0</v>
      </c>
      <c r="AS21" s="18" t="s">
        <v>221</v>
      </c>
    </row>
    <row r="22" spans="1:45" s="27" customFormat="1" ht="75" x14ac:dyDescent="0.25">
      <c r="A22" s="19">
        <v>4</v>
      </c>
      <c r="B22" s="18" t="s">
        <v>43</v>
      </c>
      <c r="C22" s="18" t="s">
        <v>101</v>
      </c>
      <c r="D22" s="23" t="s">
        <v>102</v>
      </c>
      <c r="E22" s="18" t="s">
        <v>103</v>
      </c>
      <c r="F22" s="18" t="s">
        <v>81</v>
      </c>
      <c r="G22" s="18" t="s">
        <v>104</v>
      </c>
      <c r="H22" s="18" t="s">
        <v>105</v>
      </c>
      <c r="I22" s="18" t="s">
        <v>50</v>
      </c>
      <c r="J22" s="18" t="s">
        <v>106</v>
      </c>
      <c r="K22" s="18" t="s">
        <v>107</v>
      </c>
      <c r="L22" s="18">
        <v>2000</v>
      </c>
      <c r="M22" s="18">
        <v>4373</v>
      </c>
      <c r="N22" s="18">
        <v>4373</v>
      </c>
      <c r="O22" s="18">
        <v>4374</v>
      </c>
      <c r="P22" s="18">
        <f t="shared" ref="P22:P29" si="10">SUM(L22:O22)</f>
        <v>15120</v>
      </c>
      <c r="Q22" s="18" t="s">
        <v>63</v>
      </c>
      <c r="R22" s="18" t="s">
        <v>108</v>
      </c>
      <c r="S22" s="18" t="s">
        <v>109</v>
      </c>
      <c r="T22" s="18" t="s">
        <v>110</v>
      </c>
      <c r="U22" s="18" t="s">
        <v>111</v>
      </c>
      <c r="V22" s="84">
        <f t="shared" si="8"/>
        <v>2000</v>
      </c>
      <c r="W22" s="19">
        <v>3542</v>
      </c>
      <c r="X22" s="75">
        <f t="shared" si="9"/>
        <v>1</v>
      </c>
      <c r="Y22" s="18" t="s">
        <v>231</v>
      </c>
      <c r="Z22" s="18" t="s">
        <v>112</v>
      </c>
      <c r="AA22" s="26">
        <f t="shared" si="0"/>
        <v>4373</v>
      </c>
      <c r="AB22" s="18"/>
      <c r="AC22" s="18">
        <f t="shared" si="4"/>
        <v>0</v>
      </c>
      <c r="AD22" s="18"/>
      <c r="AE22" s="18"/>
      <c r="AF22" s="26">
        <f t="shared" si="1"/>
        <v>4373</v>
      </c>
      <c r="AG22" s="18"/>
      <c r="AH22" s="18">
        <f t="shared" si="5"/>
        <v>0</v>
      </c>
      <c r="AI22" s="18"/>
      <c r="AJ22" s="18"/>
      <c r="AK22" s="26">
        <f t="shared" si="2"/>
        <v>4374</v>
      </c>
      <c r="AL22" s="18"/>
      <c r="AM22" s="18">
        <f t="shared" si="6"/>
        <v>0</v>
      </c>
      <c r="AN22" s="18"/>
      <c r="AO22" s="18"/>
      <c r="AP22" s="19">
        <f t="shared" si="3"/>
        <v>15120</v>
      </c>
      <c r="AQ22" s="19">
        <v>3542</v>
      </c>
      <c r="AR22" s="80">
        <f t="shared" si="7"/>
        <v>0.23425925925925925</v>
      </c>
      <c r="AS22" s="18" t="s">
        <v>231</v>
      </c>
    </row>
    <row r="23" spans="1:45" s="27" customFormat="1" ht="90" x14ac:dyDescent="0.25">
      <c r="A23" s="19">
        <v>4</v>
      </c>
      <c r="B23" s="18" t="s">
        <v>43</v>
      </c>
      <c r="C23" s="18" t="s">
        <v>101</v>
      </c>
      <c r="D23" s="23" t="s">
        <v>113</v>
      </c>
      <c r="E23" s="18" t="s">
        <v>114</v>
      </c>
      <c r="F23" s="18" t="s">
        <v>47</v>
      </c>
      <c r="G23" s="18" t="s">
        <v>115</v>
      </c>
      <c r="H23" s="18" t="s">
        <v>116</v>
      </c>
      <c r="I23" s="18" t="s">
        <v>50</v>
      </c>
      <c r="J23" s="18" t="s">
        <v>106</v>
      </c>
      <c r="K23" s="18" t="s">
        <v>117</v>
      </c>
      <c r="L23" s="38">
        <v>1000</v>
      </c>
      <c r="M23" s="38">
        <v>2187</v>
      </c>
      <c r="N23" s="38">
        <v>2187</v>
      </c>
      <c r="O23" s="38">
        <v>2186</v>
      </c>
      <c r="P23" s="18">
        <f t="shared" si="10"/>
        <v>7560</v>
      </c>
      <c r="Q23" s="18" t="s">
        <v>63</v>
      </c>
      <c r="R23" s="18" t="s">
        <v>118</v>
      </c>
      <c r="S23" s="18" t="s">
        <v>109</v>
      </c>
      <c r="T23" s="18" t="s">
        <v>110</v>
      </c>
      <c r="U23" s="18" t="s">
        <v>111</v>
      </c>
      <c r="V23" s="84">
        <f t="shared" si="8"/>
        <v>1000</v>
      </c>
      <c r="W23" s="19">
        <v>676</v>
      </c>
      <c r="X23" s="75">
        <f t="shared" si="9"/>
        <v>0.67600000000000005</v>
      </c>
      <c r="Y23" s="18" t="s">
        <v>232</v>
      </c>
      <c r="Z23" s="18" t="s">
        <v>112</v>
      </c>
      <c r="AA23" s="26">
        <f t="shared" si="0"/>
        <v>2187</v>
      </c>
      <c r="AB23" s="18"/>
      <c r="AC23" s="18">
        <f t="shared" si="4"/>
        <v>0</v>
      </c>
      <c r="AD23" s="18"/>
      <c r="AE23" s="18"/>
      <c r="AF23" s="26">
        <f t="shared" si="1"/>
        <v>2187</v>
      </c>
      <c r="AG23" s="18"/>
      <c r="AH23" s="18">
        <f t="shared" si="5"/>
        <v>0</v>
      </c>
      <c r="AI23" s="18"/>
      <c r="AJ23" s="18"/>
      <c r="AK23" s="26">
        <f t="shared" si="2"/>
        <v>2186</v>
      </c>
      <c r="AL23" s="18"/>
      <c r="AM23" s="18">
        <f t="shared" si="6"/>
        <v>0</v>
      </c>
      <c r="AN23" s="18"/>
      <c r="AO23" s="18"/>
      <c r="AP23" s="19">
        <f t="shared" si="3"/>
        <v>7560</v>
      </c>
      <c r="AQ23" s="19">
        <v>676</v>
      </c>
      <c r="AR23" s="80">
        <f t="shared" si="7"/>
        <v>8.9417989417989424E-2</v>
      </c>
      <c r="AS23" s="18" t="s">
        <v>235</v>
      </c>
    </row>
    <row r="24" spans="1:45" s="27" customFormat="1" ht="90" x14ac:dyDescent="0.25">
      <c r="A24" s="19">
        <v>4</v>
      </c>
      <c r="B24" s="18" t="s">
        <v>43</v>
      </c>
      <c r="C24" s="18" t="s">
        <v>101</v>
      </c>
      <c r="D24" s="23" t="s">
        <v>119</v>
      </c>
      <c r="E24" s="18" t="s">
        <v>120</v>
      </c>
      <c r="F24" s="18" t="s">
        <v>47</v>
      </c>
      <c r="G24" s="18" t="s">
        <v>121</v>
      </c>
      <c r="H24" s="18" t="s">
        <v>122</v>
      </c>
      <c r="I24" s="18" t="s">
        <v>50</v>
      </c>
      <c r="J24" s="18" t="s">
        <v>106</v>
      </c>
      <c r="K24" s="18" t="s">
        <v>123</v>
      </c>
      <c r="L24" s="38">
        <v>80</v>
      </c>
      <c r="M24" s="38">
        <v>173</v>
      </c>
      <c r="N24" s="38">
        <v>173</v>
      </c>
      <c r="O24" s="38">
        <v>174</v>
      </c>
      <c r="P24" s="18">
        <f t="shared" si="10"/>
        <v>600</v>
      </c>
      <c r="Q24" s="18" t="s">
        <v>63</v>
      </c>
      <c r="R24" s="18" t="s">
        <v>124</v>
      </c>
      <c r="S24" s="18" t="s">
        <v>125</v>
      </c>
      <c r="T24" s="18" t="s">
        <v>110</v>
      </c>
      <c r="U24" s="18" t="s">
        <v>111</v>
      </c>
      <c r="V24" s="84">
        <f t="shared" si="8"/>
        <v>80</v>
      </c>
      <c r="W24" s="19">
        <v>123</v>
      </c>
      <c r="X24" s="75">
        <f t="shared" si="9"/>
        <v>1</v>
      </c>
      <c r="Y24" s="18" t="s">
        <v>233</v>
      </c>
      <c r="Z24" s="18" t="s">
        <v>112</v>
      </c>
      <c r="AA24" s="26">
        <f t="shared" si="0"/>
        <v>173</v>
      </c>
      <c r="AB24" s="18"/>
      <c r="AC24" s="18">
        <f t="shared" si="4"/>
        <v>0</v>
      </c>
      <c r="AD24" s="18"/>
      <c r="AE24" s="18"/>
      <c r="AF24" s="26">
        <f t="shared" si="1"/>
        <v>173</v>
      </c>
      <c r="AG24" s="18"/>
      <c r="AH24" s="18">
        <f t="shared" si="5"/>
        <v>0</v>
      </c>
      <c r="AI24" s="18"/>
      <c r="AJ24" s="18"/>
      <c r="AK24" s="26">
        <f t="shared" si="2"/>
        <v>174</v>
      </c>
      <c r="AL24" s="18"/>
      <c r="AM24" s="18">
        <f t="shared" si="6"/>
        <v>0</v>
      </c>
      <c r="AN24" s="18"/>
      <c r="AO24" s="18"/>
      <c r="AP24" s="19">
        <f t="shared" si="3"/>
        <v>600</v>
      </c>
      <c r="AQ24" s="19">
        <v>123</v>
      </c>
      <c r="AR24" s="80">
        <f t="shared" si="7"/>
        <v>0.20499999999999999</v>
      </c>
      <c r="AS24" s="18" t="s">
        <v>236</v>
      </c>
    </row>
    <row r="25" spans="1:45" s="27" customFormat="1" ht="90" x14ac:dyDescent="0.25">
      <c r="A25" s="19">
        <v>4</v>
      </c>
      <c r="B25" s="18" t="s">
        <v>43</v>
      </c>
      <c r="C25" s="18" t="s">
        <v>101</v>
      </c>
      <c r="D25" s="23" t="s">
        <v>126</v>
      </c>
      <c r="E25" s="18" t="s">
        <v>127</v>
      </c>
      <c r="F25" s="18" t="s">
        <v>81</v>
      </c>
      <c r="G25" s="18" t="s">
        <v>128</v>
      </c>
      <c r="H25" s="18" t="s">
        <v>129</v>
      </c>
      <c r="I25" s="18" t="s">
        <v>50</v>
      </c>
      <c r="J25" s="18" t="s">
        <v>106</v>
      </c>
      <c r="K25" s="18" t="s">
        <v>130</v>
      </c>
      <c r="L25" s="18">
        <v>100</v>
      </c>
      <c r="M25" s="18">
        <v>183</v>
      </c>
      <c r="N25" s="18">
        <v>183</v>
      </c>
      <c r="O25" s="18">
        <v>184</v>
      </c>
      <c r="P25" s="18">
        <f t="shared" si="10"/>
        <v>650</v>
      </c>
      <c r="Q25" s="18" t="s">
        <v>63</v>
      </c>
      <c r="R25" s="18" t="s">
        <v>124</v>
      </c>
      <c r="S25" s="18" t="s">
        <v>125</v>
      </c>
      <c r="T25" s="18" t="s">
        <v>110</v>
      </c>
      <c r="U25" s="18" t="s">
        <v>111</v>
      </c>
      <c r="V25" s="84">
        <f t="shared" si="8"/>
        <v>100</v>
      </c>
      <c r="W25" s="19">
        <v>20</v>
      </c>
      <c r="X25" s="75">
        <f t="shared" si="9"/>
        <v>0.2</v>
      </c>
      <c r="Y25" s="18" t="s">
        <v>234</v>
      </c>
      <c r="Z25" s="18" t="s">
        <v>112</v>
      </c>
      <c r="AA25" s="26">
        <f t="shared" si="0"/>
        <v>183</v>
      </c>
      <c r="AB25" s="18"/>
      <c r="AC25" s="18">
        <f t="shared" si="4"/>
        <v>0</v>
      </c>
      <c r="AD25" s="18"/>
      <c r="AE25" s="18"/>
      <c r="AF25" s="26">
        <f t="shared" si="1"/>
        <v>183</v>
      </c>
      <c r="AG25" s="18"/>
      <c r="AH25" s="18">
        <f t="shared" si="5"/>
        <v>0</v>
      </c>
      <c r="AI25" s="18"/>
      <c r="AJ25" s="18"/>
      <c r="AK25" s="26">
        <f t="shared" si="2"/>
        <v>184</v>
      </c>
      <c r="AL25" s="18"/>
      <c r="AM25" s="18">
        <f t="shared" si="6"/>
        <v>0</v>
      </c>
      <c r="AN25" s="18"/>
      <c r="AO25" s="18"/>
      <c r="AP25" s="19">
        <f t="shared" si="3"/>
        <v>650</v>
      </c>
      <c r="AQ25" s="19">
        <v>20</v>
      </c>
      <c r="AR25" s="80">
        <f t="shared" si="7"/>
        <v>3.0769230769230771E-2</v>
      </c>
      <c r="AS25" s="18" t="s">
        <v>234</v>
      </c>
    </row>
    <row r="26" spans="1:45" s="27" customFormat="1" ht="105" x14ac:dyDescent="0.25">
      <c r="A26" s="19">
        <v>4</v>
      </c>
      <c r="B26" s="18" t="s">
        <v>43</v>
      </c>
      <c r="C26" s="18" t="s">
        <v>101</v>
      </c>
      <c r="D26" s="23" t="s">
        <v>131</v>
      </c>
      <c r="E26" s="18" t="s">
        <v>132</v>
      </c>
      <c r="F26" s="18" t="s">
        <v>81</v>
      </c>
      <c r="G26" s="18" t="s">
        <v>133</v>
      </c>
      <c r="H26" s="18" t="s">
        <v>134</v>
      </c>
      <c r="I26" s="18" t="s">
        <v>50</v>
      </c>
      <c r="J26" s="18" t="s">
        <v>106</v>
      </c>
      <c r="K26" s="18" t="s">
        <v>135</v>
      </c>
      <c r="L26" s="18">
        <v>30</v>
      </c>
      <c r="M26" s="18">
        <v>66</v>
      </c>
      <c r="N26" s="18">
        <v>66</v>
      </c>
      <c r="O26" s="18">
        <v>54</v>
      </c>
      <c r="P26" s="18">
        <f t="shared" si="10"/>
        <v>216</v>
      </c>
      <c r="Q26" s="18" t="s">
        <v>63</v>
      </c>
      <c r="R26" s="18" t="s">
        <v>136</v>
      </c>
      <c r="S26" s="18" t="s">
        <v>137</v>
      </c>
      <c r="T26" s="18" t="s">
        <v>110</v>
      </c>
      <c r="U26" s="32" t="s">
        <v>210</v>
      </c>
      <c r="V26" s="84">
        <f t="shared" si="8"/>
        <v>30</v>
      </c>
      <c r="W26" s="19">
        <v>21</v>
      </c>
      <c r="X26" s="75">
        <f t="shared" si="9"/>
        <v>0.7</v>
      </c>
      <c r="Y26" s="18" t="s">
        <v>237</v>
      </c>
      <c r="Z26" s="18" t="s">
        <v>138</v>
      </c>
      <c r="AA26" s="26">
        <f t="shared" si="0"/>
        <v>66</v>
      </c>
      <c r="AB26" s="18"/>
      <c r="AC26" s="18">
        <f t="shared" si="4"/>
        <v>0</v>
      </c>
      <c r="AD26" s="18"/>
      <c r="AE26" s="18"/>
      <c r="AF26" s="26">
        <f t="shared" si="1"/>
        <v>66</v>
      </c>
      <c r="AG26" s="18"/>
      <c r="AH26" s="18">
        <f t="shared" si="5"/>
        <v>0</v>
      </c>
      <c r="AI26" s="18"/>
      <c r="AJ26" s="18"/>
      <c r="AK26" s="26">
        <f t="shared" si="2"/>
        <v>54</v>
      </c>
      <c r="AL26" s="18"/>
      <c r="AM26" s="18">
        <f t="shared" si="6"/>
        <v>0</v>
      </c>
      <c r="AN26" s="18"/>
      <c r="AO26" s="18"/>
      <c r="AP26" s="19">
        <f t="shared" si="3"/>
        <v>216</v>
      </c>
      <c r="AQ26" s="19">
        <v>21</v>
      </c>
      <c r="AR26" s="80">
        <f t="shared" si="7"/>
        <v>9.7222222222222224E-2</v>
      </c>
      <c r="AS26" s="18" t="s">
        <v>238</v>
      </c>
    </row>
    <row r="27" spans="1:45" s="27" customFormat="1" ht="90" x14ac:dyDescent="0.25">
      <c r="A27" s="19">
        <v>4</v>
      </c>
      <c r="B27" s="18" t="s">
        <v>43</v>
      </c>
      <c r="C27" s="18" t="s">
        <v>101</v>
      </c>
      <c r="D27" s="23" t="s">
        <v>139</v>
      </c>
      <c r="E27" s="18" t="s">
        <v>140</v>
      </c>
      <c r="F27" s="18" t="s">
        <v>81</v>
      </c>
      <c r="G27" s="18" t="s">
        <v>141</v>
      </c>
      <c r="H27" s="18" t="s">
        <v>142</v>
      </c>
      <c r="I27" s="18" t="s">
        <v>50</v>
      </c>
      <c r="J27" s="18" t="s">
        <v>106</v>
      </c>
      <c r="K27" s="18" t="s">
        <v>135</v>
      </c>
      <c r="L27" s="18">
        <v>65</v>
      </c>
      <c r="M27" s="18">
        <v>90</v>
      </c>
      <c r="N27" s="18">
        <v>90</v>
      </c>
      <c r="O27" s="18">
        <v>71</v>
      </c>
      <c r="P27" s="18">
        <f t="shared" si="10"/>
        <v>316</v>
      </c>
      <c r="Q27" s="18" t="s">
        <v>63</v>
      </c>
      <c r="R27" s="18" t="s">
        <v>143</v>
      </c>
      <c r="S27" s="18" t="s">
        <v>137</v>
      </c>
      <c r="T27" s="18" t="s">
        <v>110</v>
      </c>
      <c r="U27" s="32" t="s">
        <v>210</v>
      </c>
      <c r="V27" s="84">
        <f t="shared" si="8"/>
        <v>65</v>
      </c>
      <c r="W27" s="19">
        <v>61</v>
      </c>
      <c r="X27" s="75">
        <f t="shared" si="9"/>
        <v>0.93846153846153846</v>
      </c>
      <c r="Y27" s="18" t="s">
        <v>239</v>
      </c>
      <c r="Z27" s="18" t="s">
        <v>138</v>
      </c>
      <c r="AA27" s="26">
        <f t="shared" si="0"/>
        <v>90</v>
      </c>
      <c r="AB27" s="18"/>
      <c r="AC27" s="18">
        <f t="shared" si="4"/>
        <v>0</v>
      </c>
      <c r="AD27" s="18"/>
      <c r="AE27" s="18"/>
      <c r="AF27" s="26">
        <f t="shared" si="1"/>
        <v>90</v>
      </c>
      <c r="AG27" s="18"/>
      <c r="AH27" s="18">
        <f t="shared" si="5"/>
        <v>0</v>
      </c>
      <c r="AI27" s="18"/>
      <c r="AJ27" s="18"/>
      <c r="AK27" s="26">
        <f t="shared" si="2"/>
        <v>71</v>
      </c>
      <c r="AL27" s="18"/>
      <c r="AM27" s="18">
        <f t="shared" si="6"/>
        <v>0</v>
      </c>
      <c r="AN27" s="18"/>
      <c r="AO27" s="18"/>
      <c r="AP27" s="19">
        <f t="shared" si="3"/>
        <v>316</v>
      </c>
      <c r="AQ27" s="19">
        <v>61</v>
      </c>
      <c r="AR27" s="80">
        <f t="shared" si="7"/>
        <v>0.19303797468354431</v>
      </c>
      <c r="AS27" s="18" t="s">
        <v>240</v>
      </c>
    </row>
    <row r="28" spans="1:45" s="27" customFormat="1" ht="90" x14ac:dyDescent="0.25">
      <c r="A28" s="19">
        <v>4</v>
      </c>
      <c r="B28" s="18" t="s">
        <v>43</v>
      </c>
      <c r="C28" s="18" t="s">
        <v>101</v>
      </c>
      <c r="D28" s="23" t="s">
        <v>144</v>
      </c>
      <c r="E28" s="18" t="s">
        <v>145</v>
      </c>
      <c r="F28" s="18" t="s">
        <v>81</v>
      </c>
      <c r="G28" s="18" t="s">
        <v>146</v>
      </c>
      <c r="H28" s="18" t="s">
        <v>147</v>
      </c>
      <c r="I28" s="18" t="s">
        <v>50</v>
      </c>
      <c r="J28" s="18" t="s">
        <v>106</v>
      </c>
      <c r="K28" s="18" t="s">
        <v>135</v>
      </c>
      <c r="L28" s="18">
        <v>2</v>
      </c>
      <c r="M28" s="18">
        <v>3</v>
      </c>
      <c r="N28" s="18">
        <v>3</v>
      </c>
      <c r="O28" s="18">
        <v>3</v>
      </c>
      <c r="P28" s="18">
        <f t="shared" si="10"/>
        <v>11</v>
      </c>
      <c r="Q28" s="18" t="s">
        <v>63</v>
      </c>
      <c r="R28" s="18" t="s">
        <v>148</v>
      </c>
      <c r="S28" s="18" t="s">
        <v>137</v>
      </c>
      <c r="T28" s="18" t="s">
        <v>110</v>
      </c>
      <c r="U28" s="32" t="s">
        <v>210</v>
      </c>
      <c r="V28" s="84">
        <f t="shared" si="8"/>
        <v>2</v>
      </c>
      <c r="W28" s="19">
        <v>3</v>
      </c>
      <c r="X28" s="75">
        <f t="shared" si="9"/>
        <v>1</v>
      </c>
      <c r="Y28" s="18" t="s">
        <v>241</v>
      </c>
      <c r="Z28" s="18" t="s">
        <v>138</v>
      </c>
      <c r="AA28" s="26">
        <f t="shared" si="0"/>
        <v>3</v>
      </c>
      <c r="AB28" s="18"/>
      <c r="AC28" s="18">
        <f t="shared" si="4"/>
        <v>0</v>
      </c>
      <c r="AD28" s="18"/>
      <c r="AE28" s="18"/>
      <c r="AF28" s="26">
        <f t="shared" si="1"/>
        <v>3</v>
      </c>
      <c r="AG28" s="18"/>
      <c r="AH28" s="18">
        <f t="shared" si="5"/>
        <v>0</v>
      </c>
      <c r="AI28" s="18"/>
      <c r="AJ28" s="18"/>
      <c r="AK28" s="26">
        <f t="shared" si="2"/>
        <v>3</v>
      </c>
      <c r="AL28" s="18"/>
      <c r="AM28" s="18">
        <f t="shared" si="6"/>
        <v>0</v>
      </c>
      <c r="AN28" s="18"/>
      <c r="AO28" s="18"/>
      <c r="AP28" s="19">
        <f t="shared" si="3"/>
        <v>11</v>
      </c>
      <c r="AQ28" s="19">
        <v>3</v>
      </c>
      <c r="AR28" s="80">
        <f t="shared" si="7"/>
        <v>0.27272727272727271</v>
      </c>
      <c r="AS28" s="18" t="s">
        <v>242</v>
      </c>
    </row>
    <row r="29" spans="1:45" s="27" customFormat="1" ht="105" x14ac:dyDescent="0.25">
      <c r="A29" s="19">
        <v>4</v>
      </c>
      <c r="B29" s="18" t="s">
        <v>43</v>
      </c>
      <c r="C29" s="18" t="s">
        <v>101</v>
      </c>
      <c r="D29" s="23" t="s">
        <v>149</v>
      </c>
      <c r="E29" s="18" t="s">
        <v>150</v>
      </c>
      <c r="F29" s="18" t="s">
        <v>81</v>
      </c>
      <c r="G29" s="18" t="s">
        <v>151</v>
      </c>
      <c r="H29" s="18" t="s">
        <v>152</v>
      </c>
      <c r="I29" s="18" t="s">
        <v>50</v>
      </c>
      <c r="J29" s="18" t="s">
        <v>106</v>
      </c>
      <c r="K29" s="18" t="s">
        <v>135</v>
      </c>
      <c r="L29" s="18">
        <v>10</v>
      </c>
      <c r="M29" s="18">
        <v>10</v>
      </c>
      <c r="N29" s="18">
        <v>10</v>
      </c>
      <c r="O29" s="18">
        <v>10</v>
      </c>
      <c r="P29" s="18">
        <f t="shared" si="10"/>
        <v>40</v>
      </c>
      <c r="Q29" s="18" t="s">
        <v>63</v>
      </c>
      <c r="R29" s="18" t="s">
        <v>153</v>
      </c>
      <c r="S29" s="18" t="s">
        <v>137</v>
      </c>
      <c r="T29" s="18" t="s">
        <v>110</v>
      </c>
      <c r="U29" s="32" t="s">
        <v>210</v>
      </c>
      <c r="V29" s="84">
        <f t="shared" si="8"/>
        <v>10</v>
      </c>
      <c r="W29" s="19">
        <v>16</v>
      </c>
      <c r="X29" s="75">
        <f t="shared" si="9"/>
        <v>1</v>
      </c>
      <c r="Y29" s="18" t="s">
        <v>243</v>
      </c>
      <c r="Z29" s="18" t="s">
        <v>138</v>
      </c>
      <c r="AA29" s="26">
        <f t="shared" si="0"/>
        <v>10</v>
      </c>
      <c r="AB29" s="18"/>
      <c r="AC29" s="18">
        <f t="shared" si="4"/>
        <v>0</v>
      </c>
      <c r="AD29" s="18"/>
      <c r="AE29" s="18"/>
      <c r="AF29" s="26">
        <f t="shared" si="1"/>
        <v>10</v>
      </c>
      <c r="AG29" s="18"/>
      <c r="AH29" s="18">
        <f t="shared" si="5"/>
        <v>0</v>
      </c>
      <c r="AI29" s="18"/>
      <c r="AJ29" s="18"/>
      <c r="AK29" s="26">
        <f t="shared" si="2"/>
        <v>10</v>
      </c>
      <c r="AL29" s="18"/>
      <c r="AM29" s="18">
        <f t="shared" si="6"/>
        <v>0</v>
      </c>
      <c r="AN29" s="18"/>
      <c r="AO29" s="18"/>
      <c r="AP29" s="19">
        <f t="shared" si="3"/>
        <v>40</v>
      </c>
      <c r="AQ29" s="19">
        <v>16</v>
      </c>
      <c r="AR29" s="80">
        <f t="shared" si="7"/>
        <v>0.4</v>
      </c>
      <c r="AS29" s="18" t="s">
        <v>244</v>
      </c>
    </row>
    <row r="30" spans="1:45" s="5" customFormat="1" ht="15.75" x14ac:dyDescent="0.25">
      <c r="A30" s="10"/>
      <c r="B30" s="10"/>
      <c r="C30" s="10"/>
      <c r="D30" s="10"/>
      <c r="E30" s="13" t="s">
        <v>154</v>
      </c>
      <c r="F30" s="10"/>
      <c r="G30" s="10"/>
      <c r="H30" s="10"/>
      <c r="I30" s="10"/>
      <c r="J30" s="10"/>
      <c r="K30" s="10"/>
      <c r="L30" s="15"/>
      <c r="M30" s="15"/>
      <c r="N30" s="15"/>
      <c r="O30" s="15"/>
      <c r="P30" s="15"/>
      <c r="Q30" s="10"/>
      <c r="R30" s="10"/>
      <c r="S30" s="10"/>
      <c r="T30" s="10"/>
      <c r="U30" s="10"/>
      <c r="V30" s="68"/>
      <c r="W30" s="68"/>
      <c r="X30" s="81">
        <f>AVERAGE(X13:X29)*80%</f>
        <v>0.58346840236686393</v>
      </c>
      <c r="Y30" s="15"/>
      <c r="Z30" s="15"/>
      <c r="AA30" s="15"/>
      <c r="AB30" s="15"/>
      <c r="AC30" s="15" t="e">
        <f>AVERAGE(AC13:AC29)*80%</f>
        <v>#DIV/0!</v>
      </c>
      <c r="AD30" s="15"/>
      <c r="AE30" s="15"/>
      <c r="AF30" s="15"/>
      <c r="AG30" s="15"/>
      <c r="AH30" s="15" t="e">
        <f>AVERAGE(AH13:AH29)*80%</f>
        <v>#DIV/0!</v>
      </c>
      <c r="AI30" s="15"/>
      <c r="AJ30" s="15"/>
      <c r="AK30" s="15"/>
      <c r="AL30" s="15"/>
      <c r="AM30" s="15">
        <f>AVERAGE(AM13:AM29)*80%</f>
        <v>0</v>
      </c>
      <c r="AN30" s="10"/>
      <c r="AO30" s="10"/>
      <c r="AP30" s="68"/>
      <c r="AQ30" s="68"/>
      <c r="AR30" s="81">
        <f>AVERAGE(AR13:AR29)*80%</f>
        <v>0.14457836332412705</v>
      </c>
      <c r="AS30" s="10"/>
    </row>
    <row r="31" spans="1:45" s="52" customFormat="1" ht="105" customHeight="1" x14ac:dyDescent="0.25">
      <c r="A31" s="33">
        <v>7</v>
      </c>
      <c r="B31" s="24" t="s">
        <v>155</v>
      </c>
      <c r="C31" s="24" t="s">
        <v>156</v>
      </c>
      <c r="D31" s="39" t="s">
        <v>157</v>
      </c>
      <c r="E31" s="40" t="s">
        <v>158</v>
      </c>
      <c r="F31" s="40" t="s">
        <v>159</v>
      </c>
      <c r="G31" s="40" t="s">
        <v>160</v>
      </c>
      <c r="H31" s="40" t="s">
        <v>161</v>
      </c>
      <c r="I31" s="41" t="s">
        <v>162</v>
      </c>
      <c r="J31" s="40" t="s">
        <v>163</v>
      </c>
      <c r="K31" s="40" t="s">
        <v>164</v>
      </c>
      <c r="L31" s="42" t="s">
        <v>165</v>
      </c>
      <c r="M31" s="43">
        <v>0.8</v>
      </c>
      <c r="N31" s="42" t="s">
        <v>165</v>
      </c>
      <c r="O31" s="44">
        <v>0.8</v>
      </c>
      <c r="P31" s="44">
        <v>0.8</v>
      </c>
      <c r="Q31" s="45" t="s">
        <v>166</v>
      </c>
      <c r="R31" s="45" t="s">
        <v>167</v>
      </c>
      <c r="S31" s="40" t="s">
        <v>168</v>
      </c>
      <c r="T31" s="40" t="s">
        <v>169</v>
      </c>
      <c r="U31" s="46" t="s">
        <v>170</v>
      </c>
      <c r="V31" s="85" t="s">
        <v>165</v>
      </c>
      <c r="W31" s="33" t="s">
        <v>165</v>
      </c>
      <c r="X31" s="86" t="s">
        <v>165</v>
      </c>
      <c r="Y31" s="24" t="s">
        <v>221</v>
      </c>
      <c r="Z31" s="24" t="s">
        <v>165</v>
      </c>
      <c r="AA31" s="48">
        <f>M31</f>
        <v>0.8</v>
      </c>
      <c r="AB31" s="49"/>
      <c r="AC31" s="50">
        <f t="shared" ref="AC31:AC37" si="11">IF(AB31/AA31&gt;100%,100%,AB31/AA31)</f>
        <v>0</v>
      </c>
      <c r="AD31" s="24"/>
      <c r="AE31" s="24"/>
      <c r="AF31" s="47" t="s">
        <v>165</v>
      </c>
      <c r="AG31" s="24" t="s">
        <v>165</v>
      </c>
      <c r="AH31" s="24" t="s">
        <v>165</v>
      </c>
      <c r="AI31" s="24" t="s">
        <v>165</v>
      </c>
      <c r="AJ31" s="24" t="s">
        <v>165</v>
      </c>
      <c r="AK31" s="48">
        <f>O31</f>
        <v>0.8</v>
      </c>
      <c r="AL31" s="24"/>
      <c r="AM31" s="50">
        <f t="shared" ref="AM31:AM37" si="12">IF(AL31/AK31&gt;100%,100%,AL31/AK31)</f>
        <v>0</v>
      </c>
      <c r="AN31" s="24"/>
      <c r="AO31" s="24"/>
      <c r="AP31" s="62">
        <f>P31</f>
        <v>0.8</v>
      </c>
      <c r="AQ31" s="69">
        <v>0</v>
      </c>
      <c r="AR31" s="50">
        <f t="shared" ref="AR31:AR37" si="13">IF(AQ31/AP31&gt;100%,100%,AQ31/AP31)</f>
        <v>0</v>
      </c>
      <c r="AS31" s="24" t="s">
        <v>221</v>
      </c>
    </row>
    <row r="32" spans="1:45" s="52" customFormat="1" ht="105" x14ac:dyDescent="0.25">
      <c r="A32" s="33">
        <v>7</v>
      </c>
      <c r="B32" s="24" t="s">
        <v>155</v>
      </c>
      <c r="C32" s="24" t="s">
        <v>156</v>
      </c>
      <c r="D32" s="53" t="s">
        <v>171</v>
      </c>
      <c r="E32" s="45" t="s">
        <v>172</v>
      </c>
      <c r="F32" s="45" t="s">
        <v>159</v>
      </c>
      <c r="G32" s="45" t="s">
        <v>173</v>
      </c>
      <c r="H32" s="45" t="s">
        <v>174</v>
      </c>
      <c r="I32" s="45" t="s">
        <v>175</v>
      </c>
      <c r="J32" s="45" t="s">
        <v>163</v>
      </c>
      <c r="K32" s="45" t="s">
        <v>176</v>
      </c>
      <c r="L32" s="54">
        <v>1</v>
      </c>
      <c r="M32" s="54">
        <v>1</v>
      </c>
      <c r="N32" s="54">
        <v>1</v>
      </c>
      <c r="O32" s="55">
        <v>1</v>
      </c>
      <c r="P32" s="55">
        <v>1</v>
      </c>
      <c r="Q32" s="45" t="s">
        <v>166</v>
      </c>
      <c r="R32" s="45" t="s">
        <v>177</v>
      </c>
      <c r="S32" s="45" t="s">
        <v>178</v>
      </c>
      <c r="T32" s="40" t="s">
        <v>169</v>
      </c>
      <c r="U32" s="46" t="s">
        <v>179</v>
      </c>
      <c r="V32" s="76">
        <v>1</v>
      </c>
      <c r="W32" s="87">
        <v>0.75</v>
      </c>
      <c r="X32" s="50">
        <f t="shared" ref="X32:X37" si="14">IF(W32/V32&gt;100%,100%,W32/V32)</f>
        <v>0.75</v>
      </c>
      <c r="Y32" s="24" t="s">
        <v>245</v>
      </c>
      <c r="Z32" s="24" t="s">
        <v>246</v>
      </c>
      <c r="AA32" s="48">
        <f t="shared" ref="AA32:AA37" si="15">M32</f>
        <v>1</v>
      </c>
      <c r="AB32" s="51"/>
      <c r="AC32" s="50">
        <f t="shared" si="11"/>
        <v>0</v>
      </c>
      <c r="AD32" s="24"/>
      <c r="AE32" s="24"/>
      <c r="AF32" s="48">
        <f>N32</f>
        <v>1</v>
      </c>
      <c r="AG32" s="56"/>
      <c r="AH32" s="50">
        <f t="shared" ref="AH32:AH34" si="16">IF(AG32/AF32&gt;100%,100%,AG32/AF32)</f>
        <v>0</v>
      </c>
      <c r="AI32" s="24"/>
      <c r="AJ32" s="24"/>
      <c r="AK32" s="48">
        <f t="shared" ref="AK32:AK37" si="17">O32</f>
        <v>1</v>
      </c>
      <c r="AL32" s="56"/>
      <c r="AM32" s="50">
        <f t="shared" si="12"/>
        <v>0</v>
      </c>
      <c r="AN32" s="24"/>
      <c r="AO32" s="24"/>
      <c r="AP32" s="62">
        <f t="shared" ref="AP32:AP37" si="18">P32</f>
        <v>1</v>
      </c>
      <c r="AQ32" s="86">
        <v>0.1875</v>
      </c>
      <c r="AR32" s="50">
        <f t="shared" si="13"/>
        <v>0.1875</v>
      </c>
      <c r="AS32" s="24" t="s">
        <v>245</v>
      </c>
    </row>
    <row r="33" spans="1:45" s="52" customFormat="1" ht="150" x14ac:dyDescent="0.25">
      <c r="A33" s="33">
        <v>7</v>
      </c>
      <c r="B33" s="24" t="s">
        <v>155</v>
      </c>
      <c r="C33" s="24" t="s">
        <v>180</v>
      </c>
      <c r="D33" s="53" t="s">
        <v>181</v>
      </c>
      <c r="E33" s="45" t="s">
        <v>182</v>
      </c>
      <c r="F33" s="45" t="s">
        <v>159</v>
      </c>
      <c r="G33" s="45" t="s">
        <v>183</v>
      </c>
      <c r="H33" s="45" t="s">
        <v>184</v>
      </c>
      <c r="I33" s="45" t="s">
        <v>175</v>
      </c>
      <c r="J33" s="45" t="s">
        <v>163</v>
      </c>
      <c r="K33" s="45" t="s">
        <v>185</v>
      </c>
      <c r="L33" s="42" t="s">
        <v>165</v>
      </c>
      <c r="M33" s="43">
        <v>1</v>
      </c>
      <c r="N33" s="43">
        <v>1</v>
      </c>
      <c r="O33" s="44">
        <v>1</v>
      </c>
      <c r="P33" s="44">
        <v>1</v>
      </c>
      <c r="Q33" s="45" t="s">
        <v>166</v>
      </c>
      <c r="R33" s="45" t="s">
        <v>186</v>
      </c>
      <c r="S33" s="45" t="s">
        <v>187</v>
      </c>
      <c r="T33" s="40" t="s">
        <v>169</v>
      </c>
      <c r="U33" s="46" t="s">
        <v>188</v>
      </c>
      <c r="V33" s="76" t="s">
        <v>165</v>
      </c>
      <c r="W33" s="33" t="s">
        <v>165</v>
      </c>
      <c r="X33" s="33" t="s">
        <v>165</v>
      </c>
      <c r="Y33" s="24" t="s">
        <v>221</v>
      </c>
      <c r="Z33" s="24" t="s">
        <v>165</v>
      </c>
      <c r="AA33" s="48">
        <f t="shared" si="15"/>
        <v>1</v>
      </c>
      <c r="AB33" s="51"/>
      <c r="AC33" s="50">
        <f t="shared" si="11"/>
        <v>0</v>
      </c>
      <c r="AD33" s="24"/>
      <c r="AE33" s="24"/>
      <c r="AF33" s="48">
        <f t="shared" ref="AF33:AF34" si="19">N33</f>
        <v>1</v>
      </c>
      <c r="AG33" s="24"/>
      <c r="AH33" s="50">
        <f t="shared" si="16"/>
        <v>0</v>
      </c>
      <c r="AI33" s="24"/>
      <c r="AJ33" s="24"/>
      <c r="AK33" s="48">
        <f t="shared" si="17"/>
        <v>1</v>
      </c>
      <c r="AL33" s="24"/>
      <c r="AM33" s="50">
        <f t="shared" si="12"/>
        <v>0</v>
      </c>
      <c r="AN33" s="24"/>
      <c r="AO33" s="24"/>
      <c r="AP33" s="62">
        <f t="shared" si="18"/>
        <v>1</v>
      </c>
      <c r="AQ33" s="69">
        <v>0</v>
      </c>
      <c r="AR33" s="50">
        <f t="shared" si="13"/>
        <v>0</v>
      </c>
      <c r="AS33" s="24" t="s">
        <v>221</v>
      </c>
    </row>
    <row r="34" spans="1:45" s="52" customFormat="1" ht="105" x14ac:dyDescent="0.25">
      <c r="A34" s="33">
        <v>7</v>
      </c>
      <c r="B34" s="24" t="s">
        <v>155</v>
      </c>
      <c r="C34" s="24" t="s">
        <v>156</v>
      </c>
      <c r="D34" s="53" t="s">
        <v>189</v>
      </c>
      <c r="E34" s="45" t="s">
        <v>190</v>
      </c>
      <c r="F34" s="45" t="s">
        <v>159</v>
      </c>
      <c r="G34" s="45" t="s">
        <v>191</v>
      </c>
      <c r="H34" s="45" t="s">
        <v>192</v>
      </c>
      <c r="I34" s="45" t="s">
        <v>175</v>
      </c>
      <c r="J34" s="45" t="s">
        <v>84</v>
      </c>
      <c r="K34" s="45" t="s">
        <v>191</v>
      </c>
      <c r="L34" s="43">
        <v>1</v>
      </c>
      <c r="M34" s="42" t="s">
        <v>165</v>
      </c>
      <c r="N34" s="43">
        <v>1</v>
      </c>
      <c r="O34" s="44" t="s">
        <v>165</v>
      </c>
      <c r="P34" s="44">
        <v>1</v>
      </c>
      <c r="Q34" s="45" t="s">
        <v>63</v>
      </c>
      <c r="R34" s="45" t="s">
        <v>193</v>
      </c>
      <c r="S34" s="45" t="s">
        <v>193</v>
      </c>
      <c r="T34" s="40" t="s">
        <v>169</v>
      </c>
      <c r="U34" s="46" t="s">
        <v>179</v>
      </c>
      <c r="V34" s="76">
        <v>1</v>
      </c>
      <c r="W34" s="87">
        <v>1</v>
      </c>
      <c r="X34" s="50">
        <f t="shared" si="14"/>
        <v>1</v>
      </c>
      <c r="Y34" s="24" t="s">
        <v>247</v>
      </c>
      <c r="Z34" s="24" t="s">
        <v>248</v>
      </c>
      <c r="AA34" s="48" t="str">
        <f t="shared" si="15"/>
        <v>No programada</v>
      </c>
      <c r="AB34" s="51"/>
      <c r="AC34" s="50" t="e">
        <f t="shared" si="11"/>
        <v>#VALUE!</v>
      </c>
      <c r="AD34" s="24"/>
      <c r="AE34" s="24"/>
      <c r="AF34" s="48">
        <f t="shared" si="19"/>
        <v>1</v>
      </c>
      <c r="AG34" s="56"/>
      <c r="AH34" s="50">
        <f t="shared" si="16"/>
        <v>0</v>
      </c>
      <c r="AI34" s="24"/>
      <c r="AJ34" s="24"/>
      <c r="AK34" s="48" t="str">
        <f t="shared" si="17"/>
        <v>No programada</v>
      </c>
      <c r="AL34" s="28" t="s">
        <v>165</v>
      </c>
      <c r="AM34" s="28" t="s">
        <v>165</v>
      </c>
      <c r="AN34" s="28" t="s">
        <v>165</v>
      </c>
      <c r="AO34" s="28" t="s">
        <v>165</v>
      </c>
      <c r="AP34" s="62">
        <f t="shared" si="18"/>
        <v>1</v>
      </c>
      <c r="AQ34" s="69">
        <v>0.5</v>
      </c>
      <c r="AR34" s="50">
        <f t="shared" si="13"/>
        <v>0.5</v>
      </c>
      <c r="AS34" s="24" t="s">
        <v>247</v>
      </c>
    </row>
    <row r="35" spans="1:45" s="52" customFormat="1" ht="105" x14ac:dyDescent="0.25">
      <c r="A35" s="33">
        <v>7</v>
      </c>
      <c r="B35" s="24" t="s">
        <v>155</v>
      </c>
      <c r="C35" s="24" t="s">
        <v>156</v>
      </c>
      <c r="D35" s="53" t="s">
        <v>194</v>
      </c>
      <c r="E35" s="24" t="s">
        <v>195</v>
      </c>
      <c r="F35" s="24" t="s">
        <v>159</v>
      </c>
      <c r="G35" s="24" t="s">
        <v>196</v>
      </c>
      <c r="H35" s="24" t="s">
        <v>197</v>
      </c>
      <c r="I35" s="24" t="s">
        <v>198</v>
      </c>
      <c r="J35" s="25" t="s">
        <v>106</v>
      </c>
      <c r="K35" s="24" t="s">
        <v>196</v>
      </c>
      <c r="L35" s="57">
        <v>0</v>
      </c>
      <c r="M35" s="57">
        <v>1</v>
      </c>
      <c r="N35" s="57">
        <v>0</v>
      </c>
      <c r="O35" s="57">
        <v>1</v>
      </c>
      <c r="P35" s="57">
        <v>2</v>
      </c>
      <c r="Q35" s="24" t="s">
        <v>63</v>
      </c>
      <c r="R35" s="58" t="s">
        <v>193</v>
      </c>
      <c r="S35" s="58" t="s">
        <v>193</v>
      </c>
      <c r="T35" s="24" t="s">
        <v>199</v>
      </c>
      <c r="U35" s="59" t="s">
        <v>165</v>
      </c>
      <c r="V35" s="85" t="s">
        <v>165</v>
      </c>
      <c r="W35" s="85" t="s">
        <v>165</v>
      </c>
      <c r="X35" s="85" t="s">
        <v>165</v>
      </c>
      <c r="Y35" s="24" t="s">
        <v>221</v>
      </c>
      <c r="Z35" s="59" t="s">
        <v>165</v>
      </c>
      <c r="AA35" s="60">
        <f t="shared" si="15"/>
        <v>1</v>
      </c>
      <c r="AB35" s="61"/>
      <c r="AC35" s="50">
        <f t="shared" si="11"/>
        <v>0</v>
      </c>
      <c r="AD35" s="24"/>
      <c r="AE35" s="59" t="s">
        <v>165</v>
      </c>
      <c r="AF35" s="59" t="s">
        <v>165</v>
      </c>
      <c r="AG35" s="59" t="s">
        <v>165</v>
      </c>
      <c r="AH35" s="59" t="s">
        <v>165</v>
      </c>
      <c r="AI35" s="59" t="s">
        <v>165</v>
      </c>
      <c r="AJ35" s="60">
        <f t="shared" ref="AJ35" si="20">O35</f>
        <v>1</v>
      </c>
      <c r="AK35" s="48">
        <f t="shared" si="17"/>
        <v>1</v>
      </c>
      <c r="AL35" s="61"/>
      <c r="AM35" s="50">
        <f t="shared" si="12"/>
        <v>0</v>
      </c>
      <c r="AN35" s="24"/>
      <c r="AO35" s="59"/>
      <c r="AP35" s="70">
        <f t="shared" si="18"/>
        <v>2</v>
      </c>
      <c r="AQ35" s="70">
        <v>0</v>
      </c>
      <c r="AR35" s="50">
        <f t="shared" si="13"/>
        <v>0</v>
      </c>
      <c r="AS35" s="24" t="s">
        <v>221</v>
      </c>
    </row>
    <row r="36" spans="1:45" s="52" customFormat="1" ht="105" x14ac:dyDescent="0.25">
      <c r="A36" s="33">
        <v>5</v>
      </c>
      <c r="B36" s="24" t="s">
        <v>200</v>
      </c>
      <c r="C36" s="24" t="s">
        <v>201</v>
      </c>
      <c r="D36" s="53" t="s">
        <v>202</v>
      </c>
      <c r="E36" s="45" t="s">
        <v>203</v>
      </c>
      <c r="F36" s="45" t="s">
        <v>159</v>
      </c>
      <c r="G36" s="45" t="s">
        <v>204</v>
      </c>
      <c r="H36" s="45" t="s">
        <v>205</v>
      </c>
      <c r="I36" s="45" t="s">
        <v>206</v>
      </c>
      <c r="J36" s="45" t="s">
        <v>106</v>
      </c>
      <c r="K36" s="45" t="s">
        <v>207</v>
      </c>
      <c r="L36" s="43">
        <v>1</v>
      </c>
      <c r="M36" s="43">
        <v>0</v>
      </c>
      <c r="N36" s="43">
        <v>0</v>
      </c>
      <c r="O36" s="44">
        <v>0</v>
      </c>
      <c r="P36" s="44">
        <v>1</v>
      </c>
      <c r="Q36" s="45" t="s">
        <v>63</v>
      </c>
      <c r="R36" s="45" t="s">
        <v>208</v>
      </c>
      <c r="S36" s="45" t="s">
        <v>209</v>
      </c>
      <c r="T36" s="40" t="s">
        <v>210</v>
      </c>
      <c r="U36" s="46" t="s">
        <v>211</v>
      </c>
      <c r="V36" s="62">
        <v>1</v>
      </c>
      <c r="W36" s="62">
        <v>1</v>
      </c>
      <c r="X36" s="50">
        <f t="shared" si="14"/>
        <v>1</v>
      </c>
      <c r="Y36" s="48" t="s">
        <v>250</v>
      </c>
      <c r="Z36" s="48" t="s">
        <v>249</v>
      </c>
      <c r="AA36" s="28" t="s">
        <v>165</v>
      </c>
      <c r="AB36" s="28" t="s">
        <v>165</v>
      </c>
      <c r="AC36" s="28" t="s">
        <v>165</v>
      </c>
      <c r="AD36" s="28" t="s">
        <v>165</v>
      </c>
      <c r="AE36" s="28" t="s">
        <v>165</v>
      </c>
      <c r="AF36" s="28" t="s">
        <v>165</v>
      </c>
      <c r="AG36" s="28" t="s">
        <v>165</v>
      </c>
      <c r="AH36" s="28" t="s">
        <v>165</v>
      </c>
      <c r="AI36" s="28" t="s">
        <v>165</v>
      </c>
      <c r="AJ36" s="28" t="s">
        <v>165</v>
      </c>
      <c r="AK36" s="28" t="s">
        <v>165</v>
      </c>
      <c r="AL36" s="28" t="s">
        <v>165</v>
      </c>
      <c r="AM36" s="28" t="s">
        <v>165</v>
      </c>
      <c r="AN36" s="28" t="s">
        <v>165</v>
      </c>
      <c r="AO36" s="28" t="s">
        <v>165</v>
      </c>
      <c r="AP36" s="62">
        <f t="shared" si="18"/>
        <v>1</v>
      </c>
      <c r="AQ36" s="71">
        <v>1</v>
      </c>
      <c r="AR36" s="50">
        <f t="shared" si="13"/>
        <v>1</v>
      </c>
      <c r="AS36" s="48" t="s">
        <v>250</v>
      </c>
    </row>
    <row r="37" spans="1:45" s="52" customFormat="1" ht="150" x14ac:dyDescent="0.25">
      <c r="A37" s="33">
        <v>5</v>
      </c>
      <c r="B37" s="24" t="s">
        <v>200</v>
      </c>
      <c r="C37" s="24" t="s">
        <v>201</v>
      </c>
      <c r="D37" s="53" t="s">
        <v>212</v>
      </c>
      <c r="E37" s="45" t="s">
        <v>213</v>
      </c>
      <c r="F37" s="45" t="s">
        <v>159</v>
      </c>
      <c r="G37" s="45" t="s">
        <v>214</v>
      </c>
      <c r="H37" s="45" t="s">
        <v>215</v>
      </c>
      <c r="I37" s="45" t="s">
        <v>198</v>
      </c>
      <c r="J37" s="45" t="s">
        <v>84</v>
      </c>
      <c r="K37" s="45" t="s">
        <v>216</v>
      </c>
      <c r="L37" s="43">
        <v>1</v>
      </c>
      <c r="M37" s="43">
        <v>1</v>
      </c>
      <c r="N37" s="43">
        <v>1</v>
      </c>
      <c r="O37" s="43">
        <v>1</v>
      </c>
      <c r="P37" s="43">
        <v>1</v>
      </c>
      <c r="Q37" s="45" t="s">
        <v>217</v>
      </c>
      <c r="R37" s="45" t="s">
        <v>218</v>
      </c>
      <c r="S37" s="45" t="s">
        <v>209</v>
      </c>
      <c r="T37" s="40" t="s">
        <v>210</v>
      </c>
      <c r="U37" s="46" t="s">
        <v>211</v>
      </c>
      <c r="V37" s="62">
        <v>1</v>
      </c>
      <c r="W37" s="50">
        <f>129/135</f>
        <v>0.9555555555555556</v>
      </c>
      <c r="X37" s="50">
        <f t="shared" si="14"/>
        <v>0.9555555555555556</v>
      </c>
      <c r="Y37" s="48" t="s">
        <v>251</v>
      </c>
      <c r="Z37" s="48" t="s">
        <v>249</v>
      </c>
      <c r="AA37" s="48">
        <f t="shared" si="15"/>
        <v>1</v>
      </c>
      <c r="AB37" s="50"/>
      <c r="AC37" s="50">
        <f t="shared" si="11"/>
        <v>0</v>
      </c>
      <c r="AD37" s="48"/>
      <c r="AE37" s="48"/>
      <c r="AF37" s="48">
        <f t="shared" ref="AF37" si="21">N37</f>
        <v>1</v>
      </c>
      <c r="AG37" s="48"/>
      <c r="AH37" s="50">
        <f t="shared" ref="AH37" si="22">IF(AG37/AF37&gt;100%,100%,AG37/AF37)</f>
        <v>0</v>
      </c>
      <c r="AI37" s="48"/>
      <c r="AJ37" s="48"/>
      <c r="AK37" s="48">
        <f t="shared" si="17"/>
        <v>1</v>
      </c>
      <c r="AL37" s="48"/>
      <c r="AM37" s="50">
        <f t="shared" si="12"/>
        <v>0</v>
      </c>
      <c r="AN37" s="48"/>
      <c r="AO37" s="48"/>
      <c r="AP37" s="62">
        <f t="shared" si="18"/>
        <v>1</v>
      </c>
      <c r="AQ37" s="50">
        <v>0.2389</v>
      </c>
      <c r="AR37" s="50">
        <f t="shared" si="13"/>
        <v>0.2389</v>
      </c>
      <c r="AS37" s="48" t="s">
        <v>251</v>
      </c>
    </row>
    <row r="38" spans="1:45" s="5" customFormat="1" ht="15.75" x14ac:dyDescent="0.25">
      <c r="A38" s="10"/>
      <c r="B38" s="10"/>
      <c r="C38" s="10"/>
      <c r="D38" s="10"/>
      <c r="E38" s="11" t="s">
        <v>219</v>
      </c>
      <c r="F38" s="11"/>
      <c r="G38" s="11"/>
      <c r="H38" s="11"/>
      <c r="I38" s="11"/>
      <c r="J38" s="11"/>
      <c r="K38" s="11"/>
      <c r="L38" s="12"/>
      <c r="M38" s="12"/>
      <c r="N38" s="12"/>
      <c r="O38" s="12"/>
      <c r="P38" s="12"/>
      <c r="Q38" s="11"/>
      <c r="R38" s="10"/>
      <c r="S38" s="10"/>
      <c r="T38" s="10"/>
      <c r="U38" s="10"/>
      <c r="V38" s="72"/>
      <c r="W38" s="72"/>
      <c r="X38" s="81">
        <f>AVERAGE(X31:X37)*20%</f>
        <v>0.18527777777777779</v>
      </c>
      <c r="Y38" s="10"/>
      <c r="Z38" s="10"/>
      <c r="AA38" s="12"/>
      <c r="AB38" s="12"/>
      <c r="AC38" s="14" t="e">
        <f>AVERAGE(AC31:AC37)*20%</f>
        <v>#VALUE!</v>
      </c>
      <c r="AD38" s="10"/>
      <c r="AE38" s="10"/>
      <c r="AF38" s="12"/>
      <c r="AG38" s="12"/>
      <c r="AH38" s="14">
        <f>AVERAGE(AH31:AH37)*20%</f>
        <v>0</v>
      </c>
      <c r="AI38" s="10"/>
      <c r="AJ38" s="10"/>
      <c r="AK38" s="12"/>
      <c r="AL38" s="12"/>
      <c r="AM38" s="14">
        <f>AVERAGE(AM31:AM37)*20%</f>
        <v>0</v>
      </c>
      <c r="AN38" s="10"/>
      <c r="AO38" s="10"/>
      <c r="AP38" s="72"/>
      <c r="AQ38" s="72"/>
      <c r="AR38" s="81">
        <f>AVERAGE(AR31:AR37)*20%</f>
        <v>5.5040000000000006E-2</v>
      </c>
      <c r="AS38" s="10"/>
    </row>
    <row r="39" spans="1:45" s="9" customFormat="1" ht="18.75" x14ac:dyDescent="0.3">
      <c r="A39" s="6"/>
      <c r="B39" s="6"/>
      <c r="C39" s="6"/>
      <c r="D39" s="6"/>
      <c r="E39" s="7" t="s">
        <v>220</v>
      </c>
      <c r="F39" s="6"/>
      <c r="G39" s="6"/>
      <c r="H39" s="6"/>
      <c r="I39" s="6"/>
      <c r="J39" s="6"/>
      <c r="K39" s="6"/>
      <c r="L39" s="8"/>
      <c r="M39" s="8"/>
      <c r="N39" s="8"/>
      <c r="O39" s="8"/>
      <c r="P39" s="8"/>
      <c r="Q39" s="6"/>
      <c r="R39" s="6"/>
      <c r="S39" s="6"/>
      <c r="T39" s="6"/>
      <c r="U39" s="6"/>
      <c r="V39" s="73"/>
      <c r="W39" s="73"/>
      <c r="X39" s="82">
        <f>X30+X38</f>
        <v>0.76874618014464169</v>
      </c>
      <c r="Y39" s="6"/>
      <c r="Z39" s="6"/>
      <c r="AA39" s="8"/>
      <c r="AB39" s="8"/>
      <c r="AC39" s="16" t="e">
        <f>AC30+AC38</f>
        <v>#DIV/0!</v>
      </c>
      <c r="AD39" s="6"/>
      <c r="AE39" s="6"/>
      <c r="AF39" s="8"/>
      <c r="AG39" s="8"/>
      <c r="AH39" s="16" t="e">
        <f>AH30+AH38</f>
        <v>#DIV/0!</v>
      </c>
      <c r="AI39" s="6"/>
      <c r="AJ39" s="6"/>
      <c r="AK39" s="8"/>
      <c r="AL39" s="8"/>
      <c r="AM39" s="16">
        <f>AM30+AM38</f>
        <v>0</v>
      </c>
      <c r="AN39" s="6"/>
      <c r="AO39" s="6"/>
      <c r="AP39" s="73"/>
      <c r="AQ39" s="73"/>
      <c r="AR39" s="82">
        <f>AR30+AR38</f>
        <v>0.19961836332412705</v>
      </c>
      <c r="AS39" s="6"/>
    </row>
  </sheetData>
  <mergeCells count="18">
    <mergeCell ref="R10:U11"/>
    <mergeCell ref="F4:K4"/>
    <mergeCell ref="H5:K5"/>
    <mergeCell ref="H6:K6"/>
    <mergeCell ref="H7:K7"/>
    <mergeCell ref="H8:K8"/>
    <mergeCell ref="A10:B11"/>
    <mergeCell ref="C10:C12"/>
    <mergeCell ref="A1:K1"/>
    <mergeCell ref="L1:P1"/>
    <mergeCell ref="D10:F11"/>
    <mergeCell ref="G10:Q11"/>
    <mergeCell ref="A2:K2"/>
    <mergeCell ref="V10:Z11"/>
    <mergeCell ref="AA10:AE11"/>
    <mergeCell ref="AF10:AJ11"/>
    <mergeCell ref="AK10:AO11"/>
    <mergeCell ref="AP10:AS11"/>
  </mergeCells>
  <phoneticPr fontId="14" type="noConversion"/>
  <dataValidations count="1">
    <dataValidation allowBlank="1" showInputMessage="1" showErrorMessage="1" error="Escriba un texto " promptTitle="Cualquier contenido" sqref="F12 F3:F9"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F10:F11 F1 F13:F30 F38:F1048576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5703125" bestFit="1" customWidth="1"/>
  </cols>
  <sheetData>
    <row r="1" spans="1:1" x14ac:dyDescent="0.25">
      <c r="A1" t="s">
        <v>22</v>
      </c>
    </row>
    <row r="2" spans="1:1" x14ac:dyDescent="0.25">
      <c r="A2" t="s">
        <v>81</v>
      </c>
    </row>
    <row r="3" spans="1:1" x14ac:dyDescent="0.25">
      <c r="A3" t="s">
        <v>47</v>
      </c>
    </row>
    <row r="4" spans="1:1" x14ac:dyDescent="0.25">
      <c r="A4" t="s">
        <v>159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2.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s>
</ds:datastoreItem>
</file>

<file path=customXml/itemProps3.xml><?xml version="1.0" encoding="utf-8"?>
<ds:datastoreItem xmlns:ds="http://schemas.openxmlformats.org/officeDocument/2006/customXml" ds:itemID="{9FC9A537-6340-403E-AE9D-33BDBA51B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Yamile Espinosa Galindo</cp:lastModifiedBy>
  <cp:revision/>
  <dcterms:created xsi:type="dcterms:W3CDTF">2021-01-25T18:44:53Z</dcterms:created>
  <dcterms:modified xsi:type="dcterms:W3CDTF">2024-05-09T18:53:38Z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