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cabab\Downloads\Planes metas 6 y 8\"/>
    </mc:Choice>
  </mc:AlternateContent>
  <xr:revisionPtr revIDLastSave="0" documentId="13_ncr:1_{0F3C4B30-189D-441A-9794-4E5747BA7951}" xr6:coauthVersionLast="47" xr6:coauthVersionMax="47" xr10:uidLastSave="{00000000-0000-0000-0000-000000000000}"/>
  <bookViews>
    <workbookView xWindow="-120" yWindow="-120" windowWidth="29040" windowHeight="15720" xr2:uid="{00000000-000D-0000-FFFF-FFFF00000000}"/>
  </bookViews>
  <sheets>
    <sheet name="Hoja1" sheetId="1" r:id="rId1"/>
    <sheet name="Listas"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7" i="1" l="1"/>
  <c r="AR26" i="1"/>
  <c r="AR27" i="1"/>
  <c r="AR28" i="1"/>
  <c r="AQ19" i="1"/>
  <c r="W15" i="1"/>
  <c r="W14" i="1"/>
  <c r="W17" i="1" l="1"/>
  <c r="W16" i="1"/>
  <c r="AP36" i="1" l="1"/>
  <c r="AR36" i="1" s="1"/>
  <c r="AK36" i="1"/>
  <c r="AM36" i="1" s="1"/>
  <c r="AF36" i="1"/>
  <c r="AH36" i="1" s="1"/>
  <c r="AA36" i="1"/>
  <c r="AC36" i="1" s="1"/>
  <c r="X36" i="1"/>
  <c r="AP35" i="1"/>
  <c r="AR35" i="1" s="1"/>
  <c r="X35" i="1"/>
  <c r="AP34" i="1"/>
  <c r="AR34" i="1" s="1"/>
  <c r="AK34" i="1"/>
  <c r="AM34" i="1" s="1"/>
  <c r="AJ34" i="1"/>
  <c r="AA34" i="1"/>
  <c r="AC34" i="1" s="1"/>
  <c r="AP33" i="1"/>
  <c r="AR33" i="1" s="1"/>
  <c r="AK33" i="1"/>
  <c r="AF33" i="1"/>
  <c r="AH33" i="1" s="1"/>
  <c r="AA33" i="1"/>
  <c r="AC33" i="1" s="1"/>
  <c r="X33" i="1"/>
  <c r="AP32" i="1"/>
  <c r="AR32" i="1" s="1"/>
  <c r="AK32" i="1"/>
  <c r="AM32" i="1" s="1"/>
  <c r="AF32" i="1"/>
  <c r="AH32" i="1" s="1"/>
  <c r="AA32" i="1"/>
  <c r="AC32" i="1" s="1"/>
  <c r="AP31" i="1"/>
  <c r="AR31" i="1" s="1"/>
  <c r="AK31" i="1"/>
  <c r="AM31" i="1" s="1"/>
  <c r="AF31" i="1"/>
  <c r="AH31" i="1" s="1"/>
  <c r="AA31" i="1"/>
  <c r="AC31" i="1" s="1"/>
  <c r="X31" i="1"/>
  <c r="AP30" i="1"/>
  <c r="AR30" i="1" s="1"/>
  <c r="AK30" i="1"/>
  <c r="AM30" i="1" s="1"/>
  <c r="AA30" i="1"/>
  <c r="AC30" i="1" s="1"/>
  <c r="AH37" i="1"/>
  <c r="AM37" i="1"/>
  <c r="P28" i="1"/>
  <c r="P27" i="1"/>
  <c r="P26" i="1"/>
  <c r="P25" i="1"/>
  <c r="P24" i="1"/>
  <c r="P23" i="1"/>
  <c r="P22" i="1"/>
  <c r="X37" i="1" l="1"/>
  <c r="AC37" i="1"/>
  <c r="AP13" i="1"/>
  <c r="AR13" i="1" s="1"/>
  <c r="AK13" i="1"/>
  <c r="AM13" i="1" s="1"/>
  <c r="AP28" i="1"/>
  <c r="AP27" i="1"/>
  <c r="AP26" i="1"/>
  <c r="AP25" i="1"/>
  <c r="AR25" i="1" s="1"/>
  <c r="AP24" i="1"/>
  <c r="AR24" i="1" s="1"/>
  <c r="AP23" i="1"/>
  <c r="AR23" i="1" s="1"/>
  <c r="AP22" i="1"/>
  <c r="AR22" i="1" s="1"/>
  <c r="AP21" i="1"/>
  <c r="AR21" i="1" s="1"/>
  <c r="AP20" i="1"/>
  <c r="AP19" i="1"/>
  <c r="AR19" i="1" s="1"/>
  <c r="AP18" i="1"/>
  <c r="AP17" i="1"/>
  <c r="AR17" i="1" s="1"/>
  <c r="AP16" i="1"/>
  <c r="AR16" i="1" s="1"/>
  <c r="AP15" i="1"/>
  <c r="AR15" i="1" s="1"/>
  <c r="AP14" i="1"/>
  <c r="AR14" i="1" s="1"/>
  <c r="AK28" i="1"/>
  <c r="AM28" i="1" s="1"/>
  <c r="AK27" i="1"/>
  <c r="AM27" i="1" s="1"/>
  <c r="AK26" i="1"/>
  <c r="AM26" i="1" s="1"/>
  <c r="AK25" i="1"/>
  <c r="AM25" i="1" s="1"/>
  <c r="AK24" i="1"/>
  <c r="AM24" i="1" s="1"/>
  <c r="AK23" i="1"/>
  <c r="AM23" i="1" s="1"/>
  <c r="AK22" i="1"/>
  <c r="AM22" i="1" s="1"/>
  <c r="AK21" i="1"/>
  <c r="AM21" i="1" s="1"/>
  <c r="AK20" i="1"/>
  <c r="AM20" i="1" s="1"/>
  <c r="AK19" i="1"/>
  <c r="AM19" i="1" s="1"/>
  <c r="AK18" i="1"/>
  <c r="AM18" i="1" s="1"/>
  <c r="AK17" i="1"/>
  <c r="AM17" i="1" s="1"/>
  <c r="AK16" i="1"/>
  <c r="AM16" i="1" s="1"/>
  <c r="AK15" i="1"/>
  <c r="AM15" i="1" s="1"/>
  <c r="AK14" i="1"/>
  <c r="AM14" i="1" s="1"/>
  <c r="AF28" i="1"/>
  <c r="AH28" i="1" s="1"/>
  <c r="AF27" i="1"/>
  <c r="AH27" i="1" s="1"/>
  <c r="AF26" i="1"/>
  <c r="AH26" i="1" s="1"/>
  <c r="AF25" i="1"/>
  <c r="AH25" i="1" s="1"/>
  <c r="AF24" i="1"/>
  <c r="AH24" i="1" s="1"/>
  <c r="AF23" i="1"/>
  <c r="AH23" i="1" s="1"/>
  <c r="AF22" i="1"/>
  <c r="AH22" i="1" s="1"/>
  <c r="AF21" i="1"/>
  <c r="AH21" i="1" s="1"/>
  <c r="AF20" i="1"/>
  <c r="AH20" i="1" s="1"/>
  <c r="AF19" i="1"/>
  <c r="AH19" i="1" s="1"/>
  <c r="AF18" i="1"/>
  <c r="AH18" i="1" s="1"/>
  <c r="AF17" i="1"/>
  <c r="AH17" i="1" s="1"/>
  <c r="AF16" i="1"/>
  <c r="AH16" i="1" s="1"/>
  <c r="AF15" i="1"/>
  <c r="AH15" i="1" s="1"/>
  <c r="AF14" i="1"/>
  <c r="AH14" i="1" s="1"/>
  <c r="AF13" i="1"/>
  <c r="AH13" i="1" s="1"/>
  <c r="AA28" i="1"/>
  <c r="AC28" i="1" s="1"/>
  <c r="AA27" i="1"/>
  <c r="AC27" i="1" s="1"/>
  <c r="AA26" i="1"/>
  <c r="AC26" i="1" s="1"/>
  <c r="AA25" i="1"/>
  <c r="AC25" i="1" s="1"/>
  <c r="AA24" i="1"/>
  <c r="AC24" i="1" s="1"/>
  <c r="AA23" i="1"/>
  <c r="AC23" i="1" s="1"/>
  <c r="AA22" i="1"/>
  <c r="AC22" i="1" s="1"/>
  <c r="AA21" i="1"/>
  <c r="AC21" i="1" s="1"/>
  <c r="AA20" i="1"/>
  <c r="AC20" i="1" s="1"/>
  <c r="AA19" i="1"/>
  <c r="AC19" i="1" s="1"/>
  <c r="AA18" i="1"/>
  <c r="AC18" i="1" s="1"/>
  <c r="AA17" i="1"/>
  <c r="AC17" i="1" s="1"/>
  <c r="AA16" i="1"/>
  <c r="AC16" i="1" s="1"/>
  <c r="AA15" i="1"/>
  <c r="AC15" i="1" s="1"/>
  <c r="AA14" i="1"/>
  <c r="AC14" i="1" s="1"/>
  <c r="AA13" i="1"/>
  <c r="AC13" i="1" s="1"/>
  <c r="AC29" i="1" s="1"/>
  <c r="V28" i="1"/>
  <c r="X28" i="1" s="1"/>
  <c r="V27" i="1"/>
  <c r="X27" i="1" s="1"/>
  <c r="V26" i="1"/>
  <c r="X26" i="1" s="1"/>
  <c r="V25" i="1"/>
  <c r="X25" i="1" s="1"/>
  <c r="V24" i="1"/>
  <c r="X24" i="1" s="1"/>
  <c r="V23" i="1"/>
  <c r="X23" i="1" s="1"/>
  <c r="V22" i="1"/>
  <c r="X22" i="1" s="1"/>
  <c r="V20" i="1"/>
  <c r="V19" i="1"/>
  <c r="X19" i="1" s="1"/>
  <c r="V18" i="1"/>
  <c r="X29" i="1" s="1"/>
  <c r="V17" i="1"/>
  <c r="X17" i="1" s="1"/>
  <c r="V16" i="1"/>
  <c r="X16" i="1" s="1"/>
  <c r="V15" i="1"/>
  <c r="X15" i="1" s="1"/>
  <c r="V14" i="1"/>
  <c r="X14" i="1" s="1"/>
  <c r="AC38" i="1" l="1"/>
  <c r="X38" i="1"/>
  <c r="AM29" i="1"/>
  <c r="AM38" i="1" s="1"/>
  <c r="AR29" i="1"/>
  <c r="AR38" i="1" s="1"/>
  <c r="AH29" i="1"/>
  <c r="AH3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F4" authorId="0" shapeId="0" xr:uid="{00000000-0006-0000-0000-000001000000}">
      <text>
        <r>
          <rPr>
            <b/>
            <sz val="9"/>
            <color indexed="81"/>
            <rFont val="Tahoma"/>
            <family val="2"/>
          </rPr>
          <t>Cuadro que resume los cambios realizados de una versión a otra</t>
        </r>
      </text>
    </comment>
    <comment ref="F5" authorId="0" shapeId="0" xr:uid="{00000000-0006-0000-0000-000002000000}">
      <text>
        <r>
          <rPr>
            <b/>
            <sz val="9"/>
            <color indexed="81"/>
            <rFont val="Tahoma"/>
            <family val="2"/>
          </rPr>
          <t xml:space="preserve">Número consecutivo de la versión generada </t>
        </r>
      </text>
    </comment>
    <comment ref="G5" authorId="0" shapeId="0" xr:uid="{00000000-0006-0000-0000-000003000000}">
      <text>
        <r>
          <rPr>
            <b/>
            <sz val="9"/>
            <color indexed="81"/>
            <rFont val="Tahoma"/>
            <family val="2"/>
          </rPr>
          <t>Fecha de la versión generada</t>
        </r>
      </text>
    </comment>
    <comment ref="H5" authorId="0" shapeId="0" xr:uid="{00000000-0006-0000-0000-000004000000}">
      <text>
        <r>
          <rPr>
            <b/>
            <sz val="9"/>
            <color indexed="81"/>
            <rFont val="Tahoma"/>
            <family val="2"/>
          </rPr>
          <t>Breve descripción del cambio realizado en la nueva versión</t>
        </r>
      </text>
    </comment>
    <comment ref="C10" authorId="0" shapeId="0" xr:uid="{00000000-0006-0000-0000-000005000000}">
      <text>
        <r>
          <rPr>
            <b/>
            <sz val="9"/>
            <color indexed="81"/>
            <rFont val="Tahoma"/>
            <family val="2"/>
          </rPr>
          <t>Indique el nombre del proceso al cual está asociada la meta</t>
        </r>
      </text>
    </comment>
    <comment ref="A12" authorId="0" shapeId="0" xr:uid="{00000000-0006-0000-0000-000006000000}">
      <text>
        <r>
          <rPr>
            <b/>
            <sz val="9"/>
            <color indexed="81"/>
            <rFont val="Tahoma"/>
            <family val="2"/>
          </rPr>
          <t>Incluya el número del objetivo estratégico, de acuerdo con lo adoptado en el Plan Estratégico Institucional</t>
        </r>
      </text>
    </comment>
    <comment ref="B12" authorId="0" shapeId="0" xr:uid="{00000000-0006-0000-0000-000007000000}">
      <text>
        <r>
          <rPr>
            <b/>
            <sz val="9"/>
            <color indexed="81"/>
            <rFont val="Tahoma"/>
            <family val="2"/>
          </rPr>
          <t>Incluya el objetivo estratégico, de acuerdo con lo adoptado en el Plan Estratégico Institucional, al cual se asocia la meta</t>
        </r>
      </text>
    </comment>
    <comment ref="D12" authorId="0" shapeId="0" xr:uid="{00000000-0006-0000-0000-000008000000}">
      <text>
        <r>
          <rPr>
            <b/>
            <sz val="9"/>
            <color indexed="81"/>
            <rFont val="Tahoma"/>
            <family val="2"/>
          </rPr>
          <t>Escriba el número de la meta, en orden consecutivo</t>
        </r>
      </text>
    </comment>
    <comment ref="E12" authorId="0" shapeId="0" xr:uid="{00000000-0006-0000-0000-000009000000}">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2" authorId="0" shapeId="0" xr:uid="{00000000-0006-0000-0000-00000A000000}">
      <text>
        <r>
          <rPr>
            <b/>
            <sz val="9"/>
            <color indexed="81"/>
            <rFont val="Tahoma"/>
            <family val="2"/>
          </rPr>
          <t xml:space="preserve">Seleccione la opción que corresponda
</t>
        </r>
      </text>
    </comment>
    <comment ref="G12" authorId="0" shapeId="0" xr:uid="{00000000-0006-0000-0000-00000B000000}">
      <text>
        <r>
          <rPr>
            <b/>
            <sz val="9"/>
            <color indexed="81"/>
            <rFont val="Tahoma"/>
            <family val="2"/>
          </rPr>
          <t>Indique un nombre corto que refleje lo que pretende medir. 
Ej. Porcentaje de giros acumulados</t>
        </r>
      </text>
    </comment>
    <comment ref="H12" authorId="0" shapeId="0" xr:uid="{00000000-0006-0000-0000-00000C000000}">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I12" authorId="0" shapeId="0" xr:uid="{00000000-0006-0000-0000-00000D000000}">
      <text>
        <r>
          <rPr>
            <b/>
            <sz val="9"/>
            <color indexed="81"/>
            <rFont val="Tahoma"/>
            <family val="2"/>
          </rPr>
          <t>Valor inicial que se toma como referencia para comparar el avance de la meta. Es importante indicar la magnitud, unidad de medida y la vigencia en la cual se obtuvo</t>
        </r>
      </text>
    </comment>
    <comment ref="J12" authorId="0" shapeId="0" xr:uid="{00000000-0006-0000-0000-00000E000000}">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K12" authorId="0" shapeId="0" xr:uid="{00000000-0006-0000-0000-00000F00000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L12" authorId="0" shapeId="0" xr:uid="{00000000-0006-0000-0000-000010000000}">
      <text>
        <r>
          <rPr>
            <b/>
            <sz val="9"/>
            <color indexed="81"/>
            <rFont val="Tahoma"/>
            <family val="2"/>
          </rPr>
          <t xml:space="preserve">Indique la magnitud programada para el trimestre. </t>
        </r>
      </text>
    </comment>
    <comment ref="M12" authorId="0" shapeId="0" xr:uid="{00000000-0006-0000-0000-000011000000}">
      <text>
        <r>
          <rPr>
            <b/>
            <sz val="9"/>
            <color indexed="81"/>
            <rFont val="Tahoma"/>
            <family val="2"/>
          </rPr>
          <t xml:space="preserve">Indique la magnitud programada para el trimestre. </t>
        </r>
      </text>
    </comment>
    <comment ref="N12" authorId="0" shapeId="0" xr:uid="{00000000-0006-0000-0000-000012000000}">
      <text>
        <r>
          <rPr>
            <b/>
            <sz val="9"/>
            <color indexed="81"/>
            <rFont val="Tahoma"/>
            <family val="2"/>
          </rPr>
          <t xml:space="preserve">Indique la magnitud programada para el trimestre. </t>
        </r>
      </text>
    </comment>
    <comment ref="O12" authorId="0" shapeId="0" xr:uid="{00000000-0006-0000-0000-000013000000}">
      <text>
        <r>
          <rPr>
            <b/>
            <sz val="9"/>
            <color indexed="81"/>
            <rFont val="Tahoma"/>
            <family val="2"/>
          </rPr>
          <t xml:space="preserve">Indique la magnitud programada para el trimestre. </t>
        </r>
      </text>
    </comment>
    <comment ref="P12" authorId="0" shapeId="0" xr:uid="{00000000-0006-0000-0000-000014000000}">
      <text>
        <r>
          <rPr>
            <b/>
            <sz val="9"/>
            <color indexed="81"/>
            <rFont val="Tahoma"/>
            <family val="2"/>
          </rPr>
          <t>Indique la programación total de la vigencia. 
Debe ser coherente con la meta.</t>
        </r>
      </text>
    </comment>
    <comment ref="Q12" authorId="0" shapeId="0" xr:uid="{00000000-0006-0000-0000-000015000000}">
      <text>
        <r>
          <rPr>
            <b/>
            <sz val="9"/>
            <color indexed="81"/>
            <rFont val="Tahoma"/>
            <family val="2"/>
          </rPr>
          <t xml:space="preserve">Indique el tipo de indicador: 
- Eficacia 
- Eficiencia 
- Efectividad </t>
        </r>
      </text>
    </comment>
    <comment ref="R12" authorId="0" shapeId="0" xr:uid="{00000000-0006-0000-0000-000016000000}">
      <text>
        <r>
          <rPr>
            <b/>
            <sz val="9"/>
            <color indexed="81"/>
            <rFont val="Tahoma"/>
            <family val="2"/>
          </rPr>
          <t>Indique la evidencia a presentar del cumplimiento de la meta. Se debe redactar de forma concreta y coherente con la meta</t>
        </r>
      </text>
    </comment>
    <comment ref="S12" authorId="0" shapeId="0" xr:uid="{00000000-0006-0000-0000-000017000000}">
      <text>
        <r>
          <rPr>
            <b/>
            <sz val="9"/>
            <color indexed="81"/>
            <rFont val="Tahoma"/>
            <family val="2"/>
          </rPr>
          <t>Indique la herramienta o aplicativo donde reposa la información que da origen al entregable o en el que es posible contrastar o verificar la información de ser necesario.</t>
        </r>
      </text>
    </comment>
    <comment ref="T12" authorId="0" shapeId="0" xr:uid="{00000000-0006-0000-0000-000018000000}">
      <text>
        <r>
          <rPr>
            <b/>
            <sz val="9"/>
            <color indexed="81"/>
            <rFont val="Tahoma"/>
            <family val="2"/>
          </rPr>
          <t>Indique el área y grupo de trabajo (si se tiene), responsable de cumplir o ejecutar la meta</t>
        </r>
      </text>
    </comment>
    <comment ref="U12" authorId="0" shapeId="0" xr:uid="{00000000-0006-0000-0000-000019000000}">
      <text>
        <r>
          <rPr>
            <b/>
            <sz val="9"/>
            <color indexed="81"/>
            <rFont val="Tahoma"/>
            <family val="2"/>
          </rPr>
          <t>Indique el nombre de la dependencia responsable de reportar trimestralmente la meta a la OAP</t>
        </r>
      </text>
    </comment>
    <comment ref="V12" authorId="0" shapeId="0" xr:uid="{00000000-0006-0000-0000-00001A000000}">
      <text>
        <r>
          <rPr>
            <b/>
            <sz val="9"/>
            <color indexed="81"/>
            <rFont val="Tahoma"/>
            <family val="2"/>
          </rPr>
          <t>Indique la magnitud programada</t>
        </r>
      </text>
    </comment>
    <comment ref="W12" authorId="0" shapeId="0" xr:uid="{00000000-0006-0000-0000-00001B000000}">
      <text>
        <r>
          <rPr>
            <b/>
            <sz val="9"/>
            <color indexed="81"/>
            <rFont val="Tahoma"/>
            <family val="2"/>
          </rPr>
          <t>Indique la magnitud ejecutada. Corresponde al resultado de medir el indicador de la meta</t>
        </r>
      </text>
    </comment>
    <comment ref="X12" authorId="0" shapeId="0" xr:uid="{00000000-0006-0000-0000-00001C000000}">
      <text>
        <r>
          <rPr>
            <b/>
            <sz val="9"/>
            <color indexed="81"/>
            <rFont val="Tahoma"/>
            <family val="2"/>
          </rPr>
          <t>Es el resultado porcentual de dividir lo ejecutado vs. lo programado. En caso de sobre ejecución, el resultado máximo es el 100%</t>
        </r>
      </text>
    </comment>
    <comment ref="Y12" authorId="0" shapeId="0" xr:uid="{00000000-0006-0000-0000-00001D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2" authorId="0" shapeId="0" xr:uid="{00000000-0006-0000-0000-00001E000000}">
      <text>
        <r>
          <rPr>
            <b/>
            <sz val="9"/>
            <color indexed="81"/>
            <rFont val="Tahoma"/>
            <family val="2"/>
          </rPr>
          <t xml:space="preserve">Indicar el nombre concreto de la evidencia aportada. </t>
        </r>
      </text>
    </comment>
    <comment ref="AA12" authorId="0" shapeId="0" xr:uid="{00000000-0006-0000-0000-00001F000000}">
      <text>
        <r>
          <rPr>
            <b/>
            <sz val="9"/>
            <color indexed="81"/>
            <rFont val="Tahoma"/>
            <family val="2"/>
          </rPr>
          <t>Indique la magnitud programada</t>
        </r>
      </text>
    </comment>
    <comment ref="AB12" authorId="0" shapeId="0" xr:uid="{00000000-0006-0000-0000-000020000000}">
      <text>
        <r>
          <rPr>
            <b/>
            <sz val="9"/>
            <color indexed="81"/>
            <rFont val="Tahoma"/>
            <family val="2"/>
          </rPr>
          <t>Indique la magnitud ejecutada. Corresponde al resultado de medir el indicador de la meta</t>
        </r>
      </text>
    </comment>
    <comment ref="AC12" authorId="0" shapeId="0" xr:uid="{00000000-0006-0000-0000-000021000000}">
      <text>
        <r>
          <rPr>
            <b/>
            <sz val="9"/>
            <color indexed="81"/>
            <rFont val="Tahoma"/>
            <family val="2"/>
          </rPr>
          <t>Es el resultado porcentual de dividir lo ejecutado vs. lo programado. En caso de sobre ejecución, el resultado máximo es el 100%</t>
        </r>
      </text>
    </comment>
    <comment ref="AD12" authorId="0" shapeId="0" xr:uid="{00000000-0006-0000-0000-000022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2" authorId="0" shapeId="0" xr:uid="{00000000-0006-0000-0000-000023000000}">
      <text>
        <r>
          <rPr>
            <b/>
            <sz val="9"/>
            <color indexed="81"/>
            <rFont val="Tahoma"/>
            <family val="2"/>
          </rPr>
          <t xml:space="preserve">Indicar el nombre concreto de la evidencia aportada. </t>
        </r>
      </text>
    </comment>
    <comment ref="AF12" authorId="0" shapeId="0" xr:uid="{00000000-0006-0000-0000-000024000000}">
      <text>
        <r>
          <rPr>
            <b/>
            <sz val="9"/>
            <color indexed="81"/>
            <rFont val="Tahoma"/>
            <family val="2"/>
          </rPr>
          <t>Indique la magnitud programada</t>
        </r>
      </text>
    </comment>
    <comment ref="AG12" authorId="0" shapeId="0" xr:uid="{00000000-0006-0000-0000-000025000000}">
      <text>
        <r>
          <rPr>
            <b/>
            <sz val="9"/>
            <color indexed="81"/>
            <rFont val="Tahoma"/>
            <family val="2"/>
          </rPr>
          <t>Indique la magnitud ejecutada. Corresponde al resultado de medir el indicador de la meta</t>
        </r>
      </text>
    </comment>
    <comment ref="AH12" authorId="0" shapeId="0" xr:uid="{00000000-0006-0000-0000-000026000000}">
      <text>
        <r>
          <rPr>
            <b/>
            <sz val="9"/>
            <color indexed="81"/>
            <rFont val="Tahoma"/>
            <family val="2"/>
          </rPr>
          <t>Es el resultado porcentual de dividir lo ejecutado vs. lo programado. En caso de sobre ejecución, el resultado máximo es el 100%</t>
        </r>
      </text>
    </comment>
    <comment ref="AI12" authorId="0" shapeId="0" xr:uid="{00000000-0006-0000-0000-000027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2" authorId="0" shapeId="0" xr:uid="{00000000-0006-0000-0000-000028000000}">
      <text>
        <r>
          <rPr>
            <b/>
            <sz val="9"/>
            <color indexed="81"/>
            <rFont val="Tahoma"/>
            <family val="2"/>
          </rPr>
          <t xml:space="preserve">Indicar el nombre concreto de la evidencia aportada. </t>
        </r>
      </text>
    </comment>
    <comment ref="AK12" authorId="0" shapeId="0" xr:uid="{00000000-0006-0000-0000-000029000000}">
      <text>
        <r>
          <rPr>
            <b/>
            <sz val="9"/>
            <color indexed="81"/>
            <rFont val="Tahoma"/>
            <family val="2"/>
          </rPr>
          <t>Indique la magnitud programada</t>
        </r>
      </text>
    </comment>
    <comment ref="AL12" authorId="0" shapeId="0" xr:uid="{00000000-0006-0000-0000-00002A000000}">
      <text>
        <r>
          <rPr>
            <b/>
            <sz val="9"/>
            <color indexed="81"/>
            <rFont val="Tahoma"/>
            <family val="2"/>
          </rPr>
          <t>Indique la magnitud ejecutada. Corresponde al resultado de medir el indicador de la meta</t>
        </r>
      </text>
    </comment>
    <comment ref="AM12" authorId="0" shapeId="0" xr:uid="{00000000-0006-0000-0000-00002B000000}">
      <text>
        <r>
          <rPr>
            <b/>
            <sz val="9"/>
            <color indexed="81"/>
            <rFont val="Tahoma"/>
            <family val="2"/>
          </rPr>
          <t>Es el resultado porcentual de dividir lo ejecutado vs. lo programado. En caso de sobre ejecución, el resultado máximo es el 100%</t>
        </r>
      </text>
    </comment>
    <comment ref="AN12" authorId="0" shapeId="0" xr:uid="{00000000-0006-0000-0000-00002C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2" authorId="0" shapeId="0" xr:uid="{00000000-0006-0000-0000-00002D000000}">
      <text>
        <r>
          <rPr>
            <b/>
            <sz val="9"/>
            <color indexed="81"/>
            <rFont val="Tahoma"/>
            <family val="2"/>
          </rPr>
          <t xml:space="preserve">Indicar el nombre concreto de la evidencia aportada. </t>
        </r>
      </text>
    </comment>
    <comment ref="AP12" authorId="0" shapeId="0" xr:uid="{00000000-0006-0000-0000-00002E000000}">
      <text>
        <r>
          <rPr>
            <b/>
            <sz val="9"/>
            <color indexed="81"/>
            <rFont val="Tahoma"/>
            <family val="2"/>
          </rPr>
          <t>Indique la magnitud total programada para la vigencia</t>
        </r>
      </text>
    </comment>
    <comment ref="AQ12" authorId="0" shapeId="0" xr:uid="{00000000-0006-0000-0000-00002F000000}">
      <text>
        <r>
          <rPr>
            <b/>
            <sz val="9"/>
            <color indexed="81"/>
            <rFont val="Tahoma"/>
            <family val="2"/>
          </rPr>
          <t xml:space="preserve">Indique la magnitud ejecutada acumulada para la vigencia </t>
        </r>
      </text>
    </comment>
    <comment ref="AR12" authorId="0" shapeId="0" xr:uid="{00000000-0006-0000-0000-000030000000}">
      <text>
        <r>
          <rPr>
            <b/>
            <sz val="9"/>
            <color indexed="81"/>
            <rFont val="Tahoma"/>
            <family val="2"/>
          </rPr>
          <t>Es el resultado porcentual de dividir lo ejecutado vs. lo programado. En caso de sobre ejecución, el resultado máximo es el 100%</t>
        </r>
      </text>
    </comment>
    <comment ref="AS12" authorId="0" shapeId="0" xr:uid="{00000000-0006-0000-0000-000031000000}">
      <text>
        <r>
          <rPr>
            <b/>
            <sz val="9"/>
            <color indexed="81"/>
            <rFont val="Tahoma"/>
            <family val="2"/>
          </rPr>
          <t>Es la descripción detallada de los avances y logros obtenidos con la ejecución de la meta acumulados para la vigencia</t>
        </r>
      </text>
    </comment>
    <comment ref="E29" authorId="0" shapeId="0" xr:uid="{00000000-0006-0000-0000-000032000000}">
      <text>
        <r>
          <rPr>
            <b/>
            <sz val="9"/>
            <color indexed="81"/>
            <rFont val="Tahoma"/>
            <family val="2"/>
          </rPr>
          <t>Promedio obtenido para el periodo x 80%</t>
        </r>
      </text>
    </comment>
    <comment ref="E37" authorId="0" shapeId="0" xr:uid="{00000000-0006-0000-0000-000033000000}">
      <text>
        <r>
          <rPr>
            <b/>
            <sz val="9"/>
            <color indexed="81"/>
            <rFont val="Tahoma"/>
            <family val="2"/>
          </rPr>
          <t>Promedio obtenido en las metas transversales para el periodo x 20%</t>
        </r>
      </text>
    </comment>
    <comment ref="E38" authorId="0" shapeId="0" xr:uid="{00000000-0006-0000-0000-000034000000}">
      <text>
        <r>
          <rPr>
            <b/>
            <sz val="9"/>
            <color indexed="81"/>
            <rFont val="Tahoma"/>
            <family val="2"/>
          </rPr>
          <t>Sumatoria del total de metas técnicas y metas transversales</t>
        </r>
      </text>
    </comment>
  </commentList>
</comments>
</file>

<file path=xl/sharedStrings.xml><?xml version="1.0" encoding="utf-8"?>
<sst xmlns="http://schemas.openxmlformats.org/spreadsheetml/2006/main" count="543" uniqueCount="245">
  <si>
    <r>
      <rPr>
        <b/>
        <sz val="11"/>
        <color theme="1"/>
        <rFont val="Calibri Light"/>
        <family val="2"/>
        <scheme val="major"/>
      </rPr>
      <t xml:space="preserve">Código Formato: </t>
    </r>
    <r>
      <rPr>
        <sz val="11"/>
        <color theme="1"/>
        <rFont val="Calibri Light"/>
        <family val="2"/>
        <scheme val="major"/>
      </rPr>
      <t xml:space="preserve">PLE-PIN-F018
</t>
    </r>
    <r>
      <rPr>
        <b/>
        <sz val="11"/>
        <color theme="1"/>
        <rFont val="Calibri Light"/>
        <family val="2"/>
        <scheme val="major"/>
      </rPr>
      <t xml:space="preserve">Versión: </t>
    </r>
    <r>
      <rPr>
        <sz val="11"/>
        <color theme="1"/>
        <rFont val="Calibri Light"/>
        <family val="2"/>
        <scheme val="major"/>
      </rPr>
      <t xml:space="preserve">6
</t>
    </r>
    <r>
      <rPr>
        <b/>
        <sz val="11"/>
        <color theme="1"/>
        <rFont val="Calibri Light"/>
        <family val="2"/>
        <scheme val="major"/>
      </rPr>
      <t xml:space="preserve">Vigencia desde: </t>
    </r>
    <r>
      <rPr>
        <sz val="11"/>
        <color theme="1"/>
        <rFont val="Calibri Light"/>
        <family val="2"/>
        <scheme val="major"/>
      </rPr>
      <t xml:space="preserve">23 de enero de 2023
</t>
    </r>
    <r>
      <rPr>
        <b/>
        <sz val="11"/>
        <color theme="1"/>
        <rFont val="Calibri Light"/>
        <family val="2"/>
        <scheme val="major"/>
      </rPr>
      <t xml:space="preserve">Caso HOLA: </t>
    </r>
    <r>
      <rPr>
        <sz val="11"/>
        <color theme="1"/>
        <rFont val="Calibri Light"/>
        <family val="2"/>
        <scheme val="major"/>
      </rPr>
      <t>291736</t>
    </r>
  </si>
  <si>
    <t>VIGENCIA DE LA PLANEACIÓN 2024</t>
  </si>
  <si>
    <t>CONTROL DE CAMBIOS</t>
  </si>
  <si>
    <t>VERSIÓN</t>
  </si>
  <si>
    <t>FECHA</t>
  </si>
  <si>
    <t>DESCRIPCIÓN DE LA MODIFICACIÓN</t>
  </si>
  <si>
    <t>30 de enero de 2024</t>
  </si>
  <si>
    <t>PLAN ESTRATÉGICO INSTITUCIONAL</t>
  </si>
  <si>
    <t>PROCESO</t>
  </si>
  <si>
    <t>META</t>
  </si>
  <si>
    <t>INDICADOR</t>
  </si>
  <si>
    <t>RESULTADO</t>
  </si>
  <si>
    <t>I TRIMESTRE</t>
  </si>
  <si>
    <t>II TRIMESTRE</t>
  </si>
  <si>
    <t>III TRIMESTRE</t>
  </si>
  <si>
    <t>IV TRIMESTRE</t>
  </si>
  <si>
    <t>SEGUIMIENTO ACUMULADO PLAN GESTIÓN</t>
  </si>
  <si>
    <t>No OE</t>
  </si>
  <si>
    <t>OBJETIVO ESTRATÉGICO</t>
  </si>
  <si>
    <t xml:space="preserve">No. Meta </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</si>
  <si>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</si>
  <si>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</si>
  <si>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</si>
  <si>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</si>
  <si>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</si>
  <si>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</si>
  <si>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</si>
  <si>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</si>
  <si>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</si>
  <si>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</si>
  <si>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</si>
  <si>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</si>
  <si>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</si>
  <si>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</si>
  <si>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</si>
  <si>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RESPONSABLES DE LA META</t>
  </si>
  <si>
    <t>DEPENDENCIA RESPONSABLE DEL REPORTE DE LA META</t>
  </si>
  <si>
    <t>PROGRAMADO</t>
  </si>
  <si>
    <t>EJECUTADO</t>
  </si>
  <si>
    <t>RESULTADO DE LA MEDICIÓN</t>
  </si>
  <si>
    <t>ANÁLISIS DE AVANCE</t>
  </si>
  <si>
    <t xml:space="preserve">EVIDENCIA </t>
  </si>
  <si>
    <t>Realizar acciones enfocadas al fortalecimiento de la gobernabilidad democrática local</t>
  </si>
  <si>
    <t>Gestión Pública Territorial Local</t>
  </si>
  <si>
    <t>1</t>
  </si>
  <si>
    <t>Alcanzar en un 75% el avance de las metas del Plan de Desarrollo Local acumuladas al 30 de septiembre de 2024 (metas entregadas)</t>
  </si>
  <si>
    <t>Retadora (mejora)</t>
  </si>
  <si>
    <t>Avance cumplimiento metas Plan de Desarrollo Local (metas entregadas)</t>
  </si>
  <si>
    <t>% de avance de metas del Plan de Desarrollo Local acumulado al 30 de septiembre de 2024</t>
  </si>
  <si>
    <t>Resultados a 31 de diciembre de 2023</t>
  </si>
  <si>
    <t>Creciente</t>
  </si>
  <si>
    <t>Porcentaje</t>
  </si>
  <si>
    <t>Efectividad</t>
  </si>
  <si>
    <t>Reporte trimestral de avance del Plan de Desarrollo Local - PDL</t>
  </si>
  <si>
    <t>MUSI</t>
  </si>
  <si>
    <t>Dirección para la Gestión del Desarrollo Local</t>
  </si>
  <si>
    <t>Gestión Corporativa Institucional</t>
  </si>
  <si>
    <t>2</t>
  </si>
  <si>
    <t>Girar mínimo el 65% del presupuesto comprometido constituido como obligaciones por pagar de la vigencia 2023</t>
  </si>
  <si>
    <t>Porcentaje de giros acumulados de obligaciones por pagar de la vigencia 2023</t>
  </si>
  <si>
    <t>(Giros acumulados/Presupuesto comprometido constituido como obligaciones por pagar de la vigencia 2023)*100</t>
  </si>
  <si>
    <t>Eficacia</t>
  </si>
  <si>
    <t>Reporte seguimiento mensual consolidado</t>
  </si>
  <si>
    <t>BOGDATA</t>
  </si>
  <si>
    <t>3</t>
  </si>
  <si>
    <t>Girar mínimo el 63% del presupuesto comprometido constituido como obligaciones por pagar de la vigencia 2022 y anteriores</t>
  </si>
  <si>
    <t>Porcentaje de giros acumulados de obligaciones por pagar de la vigencia 2022 y anteriores</t>
  </si>
  <si>
    <t>(Giros acumulados/Presupuesto comprometido constituido como obligaciones por pagar de la vigencia 2022 y anteriores)*100</t>
  </si>
  <si>
    <t>4</t>
  </si>
  <si>
    <r>
      <t xml:space="preserve">Comprometer mínimo el </t>
    </r>
    <r>
      <rPr>
        <sz val="11"/>
        <rFont val="Calibri Light"/>
        <family val="2"/>
        <scheme val="major"/>
      </rPr>
      <t>25</t>
    </r>
    <r>
      <rPr>
        <sz val="11"/>
        <color theme="1"/>
        <rFont val="Calibri Light"/>
        <family val="2"/>
        <scheme val="major"/>
      </rPr>
      <t xml:space="preserve">% al 30 de junio y el </t>
    </r>
    <r>
      <rPr>
        <sz val="11"/>
        <rFont val="Calibri Light"/>
        <family val="2"/>
        <scheme val="major"/>
      </rPr>
      <t>96</t>
    </r>
    <r>
      <rPr>
        <sz val="11"/>
        <color theme="1"/>
        <rFont val="Calibri Light"/>
        <family val="2"/>
        <scheme val="major"/>
      </rPr>
      <t>% al 31 de diciembre del presupuesto de inversión directa de la vigencia 2024</t>
    </r>
  </si>
  <si>
    <t>Porcentaje de compromiso del presupuesto de inversión directa de la vigencia 2024</t>
  </si>
  <si>
    <t>(Valor de RP de inversión directa de la vigencia  / Valor total del presupuesto de inversión directa de la Vigencia)*100</t>
  </si>
  <si>
    <t>5</t>
  </si>
  <si>
    <t>Girar mínimo el 52% del presupuesto total  disponible de inversión directa de la vigencia</t>
  </si>
  <si>
    <t>Porcentaje de giros acumulados de inversión directa de la vigencia</t>
  </si>
  <si>
    <t>(Giros acumulados de inversión directa/Presupuesto disponible de inversión directa de la vigencia)*100</t>
  </si>
  <si>
    <t>6</t>
  </si>
  <si>
    <r>
      <t xml:space="preserve">Registrar en el sistema SIPSE Local, el </t>
    </r>
    <r>
      <rPr>
        <sz val="11"/>
        <rFont val="Calibri Light"/>
        <family val="2"/>
        <scheme val="major"/>
      </rPr>
      <t>100</t>
    </r>
    <r>
      <rPr>
        <sz val="11"/>
        <color theme="1"/>
        <rFont val="Calibri Light"/>
        <family val="2"/>
        <scheme val="major"/>
      </rPr>
      <t>% de los contratos publicados en la plataforma SECOP II de la vigencia. (Con excepción de comodatos, procesos de contratos de corredor de seguros, convenios interadministrativos, procesos de contratación por Tienda Virtual)</t>
    </r>
  </si>
  <si>
    <t>Gestión</t>
  </si>
  <si>
    <t>Porcentaje de contratos registrados en SIPSE Local</t>
  </si>
  <si>
    <t>(Número de contratos registrados en SIPSE Local /Número de contratos publicados en la plataforma SECOP II)*100%
Nota: No se tendrán en cuenta los procesos registrados en SIPSE susceptibles a cambio de base de datos y que no se puedan registrar y una vez se cuente con la debida justificación tramitada por el FDL</t>
  </si>
  <si>
    <t>Constante</t>
  </si>
  <si>
    <t>Reporte de seguimiento  consolidado</t>
  </si>
  <si>
    <t>SIPSE LOCAL y SECOP</t>
  </si>
  <si>
    <t>7</t>
  </si>
  <si>
    <t>Lograr que el 100% de los contratos registrados en SIPSE-Local se encuentren, dentro del sistema, en estado “ejecución”</t>
  </si>
  <si>
    <t>Porcentaje de contratos en estado ejecución registrados en SIPSE Local</t>
  </si>
  <si>
    <t>SIPSE LOCAL</t>
  </si>
  <si>
    <t>8</t>
  </si>
  <si>
    <t>Registrar y actualizar al 90% la información en el Módulo de proyectos de SIPSE LOCAL de proyectos de inversión de la vigencia 2024</t>
  </si>
  <si>
    <t>Porcentaje de proyectos de inversión con información de resultados actualizada en SIPSE Local</t>
  </si>
  <si>
    <t>(Número de Proyectos de inversión con información de seguimiento actualizada en SIPSE Local / Número de Proyectos de inversión registrados en SIPSE LOCAL (SEGPLAN))*90%</t>
  </si>
  <si>
    <t>Reporte de seguimiento
consolidado</t>
  </si>
  <si>
    <t>9</t>
  </si>
  <si>
    <r>
      <t xml:space="preserve">Registrar  al </t>
    </r>
    <r>
      <rPr>
        <sz val="11"/>
        <rFont val="Calibri Light"/>
        <family val="2"/>
        <scheme val="major"/>
      </rPr>
      <t>100</t>
    </r>
    <r>
      <rPr>
        <sz val="11"/>
        <color theme="1"/>
        <rFont val="Calibri Light"/>
        <family val="2"/>
        <scheme val="major"/>
      </rPr>
      <t>% la información en el Módulo de proyectos de SIPSE LOCAL de proyectos de inversión del nuevo plan de desarrollo local de la vigencia 2025 - 2028</t>
    </r>
  </si>
  <si>
    <t>(Numero Proyectos de inversión registrados en SIPSE Local / Numero de Proyectos de inversión aprobados en SEGPLAN)*100%</t>
  </si>
  <si>
    <t>Inspección, Vigilancia y Control</t>
  </si>
  <si>
    <t>10</t>
  </si>
  <si>
    <r>
      <t xml:space="preserve">Realizar </t>
    </r>
    <r>
      <rPr>
        <sz val="11"/>
        <rFont val="Calibri Light"/>
        <family val="2"/>
        <scheme val="major"/>
      </rPr>
      <t>8.400</t>
    </r>
    <r>
      <rPr>
        <sz val="11"/>
        <color theme="1"/>
        <rFont val="Calibri Light"/>
        <family val="2"/>
        <scheme val="major"/>
      </rPr>
      <t xml:space="preserve"> impulsos procesales (avocar, rechazar, enviar al competente y todo lo que derive del desarrollo de la actuación) sobre las actuaciones de policía que se encuentran a cargo de las inspecciones de policía</t>
    </r>
  </si>
  <si>
    <t>Expedientes a cargo de las inspecciones de policía impulsados</t>
  </si>
  <si>
    <t>Número de expedientes a cargo de las inspecciones de policía impulsados</t>
  </si>
  <si>
    <t>Suma</t>
  </si>
  <si>
    <t>Expedientes de actuaciones de policía</t>
  </si>
  <si>
    <t>Reporte de seguimiento de impulsos procesales</t>
  </si>
  <si>
    <t>Aplicativo ARCO</t>
  </si>
  <si>
    <t>Alcaldía Local - Área de Gestión Policiva</t>
  </si>
  <si>
    <t>Dirección para la Gestión Policiva</t>
  </si>
  <si>
    <t>11</t>
  </si>
  <si>
    <r>
      <t xml:space="preserve">Proferir </t>
    </r>
    <r>
      <rPr>
        <sz val="11"/>
        <rFont val="Calibri Light"/>
        <family val="2"/>
        <scheme val="major"/>
      </rPr>
      <t>2.160</t>
    </r>
    <r>
      <rPr>
        <sz val="11"/>
        <color theme="1"/>
        <rFont val="Calibri Light"/>
        <family val="2"/>
        <scheme val="major"/>
      </rPr>
      <t xml:space="preserve"> fallos de fondo en primera instancia sobre las actuaciones de policía que se encuentran a cargo de las inspecciones de policía</t>
    </r>
  </si>
  <si>
    <t>Fallos de fondo en primera instancia proferidos</t>
  </si>
  <si>
    <t>Número de Fallos de fondo en primera instancia proferidos</t>
  </si>
  <si>
    <t>Fallos de fondo</t>
  </si>
  <si>
    <t>Reporte de seguimiento de fallos de fondo de actuaciones de policía</t>
  </si>
  <si>
    <t>12</t>
  </si>
  <si>
    <t>Terminar (archivar) 208 actuaciones administrativas activas</t>
  </si>
  <si>
    <t>Actuaciones Administrativas terminadas (archivadas)</t>
  </si>
  <si>
    <t>Número de Actuaciones Administrativas terminadas (archivadas)</t>
  </si>
  <si>
    <t>Actuaciones administrativas terminadas</t>
  </si>
  <si>
    <t>Reporte de seguimiento de actuaciones administrativas terminadas por vía gubernativa</t>
  </si>
  <si>
    <t>Aplicativo Si Actúa I</t>
  </si>
  <si>
    <t>13</t>
  </si>
  <si>
    <r>
      <t xml:space="preserve">Terminar </t>
    </r>
    <r>
      <rPr>
        <sz val="11"/>
        <rFont val="Calibri Light"/>
        <family val="2"/>
        <scheme val="major"/>
      </rPr>
      <t>200</t>
    </r>
    <r>
      <rPr>
        <sz val="11"/>
        <color theme="1"/>
        <rFont val="Calibri Light"/>
        <family val="2"/>
        <scheme val="major"/>
      </rPr>
      <t xml:space="preserve"> actuaciones administrativas en primera instancia</t>
    </r>
  </si>
  <si>
    <t>Actuaciones Administrativas terminadas hasta la primera instancia</t>
  </si>
  <si>
    <t>Número de Actuaciones Administrativas terminadas hasta la primera instancia</t>
  </si>
  <si>
    <t>Actuaciones administrativas terminadas por vía gubernativa</t>
  </si>
  <si>
    <t>14</t>
  </si>
  <si>
    <t>Realizar 50 operativos de inspección, vigilancia y control en materia de integridad del espacio público</t>
  </si>
  <si>
    <t>Acciones de control u operativos en materia de  integridad del espacio publico</t>
  </si>
  <si>
    <t>Número de acciones de control u operativos en materia de  integridad del espacio publico</t>
  </si>
  <si>
    <t>Acciones de control u operativos</t>
  </si>
  <si>
    <t>Formatos de evidencia de reunión diligenciados de los operativos realizados en materia de integridad del espacio público</t>
  </si>
  <si>
    <t>Registros de operativos Alcaldía Local</t>
  </si>
  <si>
    <t>15</t>
  </si>
  <si>
    <t>Realizar 120 operativos de inspección, vigilancia y control en materia de actividad económica</t>
  </si>
  <si>
    <t>Acciones de control u operativos en materia de actividad económica realizadas</t>
  </si>
  <si>
    <t>Número de acciones de control u operativos en materia de actividad económica realizadas</t>
  </si>
  <si>
    <t>Formatos de evidencia de reunión diligenciados de los operativos realizados en materia de actividad económica</t>
  </si>
  <si>
    <t>16</t>
  </si>
  <si>
    <t>Realizar 73 operativos de inspección, vigilancia y control en materia de actividad ambiental</t>
  </si>
  <si>
    <t>Acciones de control u operativos en materia de actividad ambiental realizadas</t>
  </si>
  <si>
    <t>Número de acciones de control u operativos en materia de actividad ambiental realizadas</t>
  </si>
  <si>
    <t>Formatos de evidencia de reunión diligenciados de los operativos realizados en materia de actividad ambiental</t>
  </si>
  <si>
    <t>Total metas técnicas (80%)</t>
  </si>
  <si>
    <t>Fortalecer la gestión institucional aumentando las capacidades de la entidad para la planeación, seguimiento y ejecución de sus metas y recursos, y la gestión del talento humano.</t>
  </si>
  <si>
    <t>Planeación Institucional</t>
  </si>
  <si>
    <t>MT1</t>
  </si>
  <si>
    <t>Obtener una ponderación semestral de 80% en la implementación del sistema de gestión ambiental en la alcaldía local, de acuerdo a la herramienta de medición construida por la OAP</t>
  </si>
  <si>
    <t>Sostenibilidad del sistema de gestión</t>
  </si>
  <si>
    <t>Criterios ambientales</t>
  </si>
  <si>
    <t>No. de criterios ambientales cumplidos / No. de criterios ambientales establecidos en la herramienta de medición) X 100</t>
  </si>
  <si>
    <t>80% meta 2023</t>
  </si>
  <si>
    <t xml:space="preserve">Constante </t>
  </si>
  <si>
    <t>Porcentaje de buenas prácticas ambientales implementadas</t>
  </si>
  <si>
    <t>No programada</t>
  </si>
  <si>
    <t xml:space="preserve">Eficacia </t>
  </si>
  <si>
    <t>Reporte de resultados de medición de los criterios ambientales</t>
  </si>
  <si>
    <t>Herramienta Oficina Asesora de Planeación</t>
  </si>
  <si>
    <t>Alcaldía local</t>
  </si>
  <si>
    <t>Oficina Asesora de Planeación Institucional - Equipo de gestión ambiental</t>
  </si>
  <si>
    <t>MT2</t>
  </si>
  <si>
    <t>Mantener el 100% de las acciones de mejora asignadas al proceso/Alcaldía con relación a planes de mejoramiento interno documentadas y vigentes</t>
  </si>
  <si>
    <t>Porcentaje de acciones de mejora documentadas y vigentes</t>
  </si>
  <si>
    <t>1 - (No. De acciones vencidas del plan de mejoramiento  / No  de acciones a gestionar bajo responsabilidad del proceso) X 100</t>
  </si>
  <si>
    <t>100% meta 2023</t>
  </si>
  <si>
    <t>Porcentaje de planes de mejora sin vencimientos</t>
  </si>
  <si>
    <t>Reporte de acciones de mejora sin vencimiento</t>
  </si>
  <si>
    <t>MIMEC - SIG</t>
  </si>
  <si>
    <t>Oficina Asesora de Planeación Institucional - Equipo de planeación institucional y sectorial</t>
  </si>
  <si>
    <t xml:space="preserve">Comunicación Estratégica </t>
  </si>
  <si>
    <t>MT3</t>
  </si>
  <si>
    <t>Mantener el 100% de la información de la página Web actualizada, de acuerdo a lo establecido en la Resolución 1519 de 2020 de MINTIC</t>
  </si>
  <si>
    <t>Porcentaje de cumplimiento en la publicación de información</t>
  </si>
  <si>
    <t>(No. de requisitos de la Resolución 1519 de 2020 de MINTIC de publicación de la información en la página web cumplidos / No total de requisitos de la Resolución 1519 de 2020 de MINTIC de publicación de la información) X 100</t>
  </si>
  <si>
    <t>Porcentaje de requisitos cumplidos</t>
  </si>
  <si>
    <t>Reporte de actualización de la información en la página web de la alcaldía local</t>
  </si>
  <si>
    <t>Página Web Alcaldía Local</t>
  </si>
  <si>
    <t>Oficina Asesora de Comunicaciones</t>
  </si>
  <si>
    <t>MT4</t>
  </si>
  <si>
    <t>Participar del 100% de las capacitaciones que se realicen por parte de la Oficina Asesora de Planeación relacionadas con el Modelo Integrado de Planeación y Gestión</t>
  </si>
  <si>
    <t>(Número de capacitaciones en las que se participó la alcaldía local / Número de capacitaciones convocadas) *100</t>
  </si>
  <si>
    <t>Registro de asistencia y presentación realizada</t>
  </si>
  <si>
    <t>MT5</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</si>
  <si>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</si>
  <si>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</si>
  <si>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</si>
  <si>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N/A</t>
  </si>
  <si>
    <t>Líder del proceso</t>
  </si>
  <si>
    <t>Brindar atención oportuna y de calidad a los diferentes sectores poblacionales, generando relaciones de confianza y respeto por la diferencia.</t>
  </si>
  <si>
    <t>Servicio a la Ciudadanía</t>
  </si>
  <si>
    <t>MT6</t>
  </si>
  <si>
    <t>Dar respuesta al 100% de los requerimientos ciudadanos asignados a la Alcaldía Local con corte a 31 de diciembre de 2023 tipificadas y registradas como Derechos de Petición en el aplicativo Bogotá te Escucha y gestor documental ORFEO.</t>
  </si>
  <si>
    <t>Porcentaje de requerimientos ciudadanos con respuesta definitiva</t>
  </si>
  <si>
    <t>(No. de respuestas efectuadas / No. requerimientos instaurados antes del 31 de diciembre 2023 pendientes de gestionar) X 100</t>
  </si>
  <si>
    <t>Peticiones pendientes por gestionar al 31 de diciembre de  2023</t>
  </si>
  <si>
    <t>Porcentaje de requerimientos ciudadanos gestionados con respuesta definitiva</t>
  </si>
  <si>
    <t>Reporte de peticiones ciudadanas gestionadas  (con respuesta definitiva o traslado por competencia)</t>
  </si>
  <si>
    <t xml:space="preserve">Reporte Sistema Distrital de Gestión de Peticiones Ciudadanas - Bogotá te  Escucha </t>
  </si>
  <si>
    <t>Alcaldía Local</t>
  </si>
  <si>
    <t>Subsecretaria de Gestión Institucional - Proceso Servicio de Atención a la Ciudadanía</t>
  </si>
  <si>
    <t>MT7</t>
  </si>
  <si>
    <t xml:space="preserve">
Gestionar oportunamente el 100% de los requerimientos  que se tipifiquen como derecho de petición ciudadano en los aplicativos Bogotá Te Escucha y  ORFEO, que  sean asignados a la Alcaldía Local durante la vigencia 2024.
</t>
  </si>
  <si>
    <t>Porcentaje de requerimientos ciudadanos  gestionados dentro del término de ley.</t>
  </si>
  <si>
    <t>(No. de peticiones gestionadas en los términos de ley / No. Requerimientos recibidos en la vigencia 2024 que deben tener respuesta) X 100</t>
  </si>
  <si>
    <t>Porcentaje de requerimientos ciudadanos gestionados</t>
  </si>
  <si>
    <t>Eficiencia</t>
  </si>
  <si>
    <t>Reporte de peticiones ciudadanas gestionadas (con respuesta definitiva o traslado por competencia)</t>
  </si>
  <si>
    <t>Total metas transversales (20%)</t>
  </si>
  <si>
    <t xml:space="preserve">Total plan de gestión </t>
  </si>
  <si>
    <t xml:space="preserve">Se evidencia un alto índice en la ejecución de operativos ambientales, ya que desde la Alcaldía Mayor y Nivel central de SDG, se ha dado prioridad a esta meta, por las situaciones que está viviendo en la ciudad y según la percepción de la comunidad. El equipo IVC ambiental y el equipo de seguridad de la alcaldía han dado todo su esfuerzo para el cumplimiento de lo solicitado frente a este componente. Entre los factores a resaltar los acompañamientos que se han realizado a medición de niveles de ruidos, residuos de escombros, trabajo con recicladores y carreteros, despeje de cambuches adicionalmente se refuerza las temáticas de Bodegas de reciclaje y publicidad exterior visual en la Localidad. </t>
  </si>
  <si>
    <t>Porcentaje de participación en capacitaciones</t>
  </si>
  <si>
    <t>Alcaldía Local - Área de Gestión del Desarrollo, Administrativa y Financiera</t>
  </si>
  <si>
    <t>(Número de contratos registrados en SIPSE Local en estado ejecución /Número total de contratos registrados en SECOP en estado En ejecución o Firmado)*100%
Nota: No se tendrán en cuenta los procesos registrados en SIPSE susceptibles a cambio de base de datos y que no se puedan registrar y una vez se cuente con la debida justificación tramitada por el FDL</t>
  </si>
  <si>
    <t xml:space="preserve">Se realizan operativos en temáticas de establecimientos de alto impacto aportando al componente de seguridad de la localidad y se cuenta con un equipo especializado en temas de metrología legal, control de precios, el cual entra apoyar con gran importancia en el área de gestión policiva. Durante este trimestre se llevaron a cabo las temáticas de "Hoteles, moteles", "Amor y amistad", "Cárnicos". Adicionalmente, como estrategia Local se tiene la atención al 100% de las quejas ciudadanas, con el fin de que la ciudadanía tenga una atención certera y concreta a las peticiones que eleva ante la administración. </t>
  </si>
  <si>
    <t>Reporte de seguimiento, alcaldía</t>
  </si>
  <si>
    <t>Reporte IVC  Radicado No 20242200112163</t>
  </si>
  <si>
    <t xml:space="preserve">Reporte IVC -Alcaldía </t>
  </si>
  <si>
    <t>No programada para este trimestre</t>
  </si>
  <si>
    <t>Se gira $4.012.486.259 del presupuesto comprometido constituido como obligaciones por pagar de la vigencia 2023.
Se realiza el pago de los contratos de la vigencia 2023 que apoyan a la gestión local y de los proyectos de inversión que terminaron durante el primer trimestre</t>
  </si>
  <si>
    <t>Se gira $4.012.486.259 del presupuesto comprometido constituido como obligaciones por pagar de la vigencia 2023.</t>
  </si>
  <si>
    <t>Reporte BODGATA
Reporte DGDL</t>
  </si>
  <si>
    <t>Se realiza el pago de los contratos que se ha depurado en el seguimiento mensual a las OXP constituidas a 31 de diciembre de 2023, por valor de $231.444.608 equivalente a 16,87%</t>
  </si>
  <si>
    <t>Se realiza los compromisos de Subsidio tipo C y de los contratos necesarios y autorizados para la gestión local, por valor de $3.698.865.583.</t>
  </si>
  <si>
    <t>Se giran recursos por valor de $483.563.200 del presupuesto total disponible de inversión directa de la vigencia. 
De subsidio se realiza el giro de los tres meses (enero, febrero y marzo) y de los contratos que cumplen con los requisitos para pago de los meses de enero y febrero.</t>
  </si>
  <si>
    <t xml:space="preserve">Se giran recursos por valor de $483.563.200 del presupuesto total disponible de inversión directa de la vigencia. </t>
  </si>
  <si>
    <t>Con corte 31 de marzo de 2024, la totalidad de contratos suscritos por el Fondo de Desarrollo Local de Barrios Unidos, se encuentran en estado "Ejecución" en el sistema SIPSE -Local el 29,70 %.</t>
  </si>
  <si>
    <t>Con la finalidad de realizar los actos preparatorios de los fallos requeridos para el cumplimiento de meta, se registraron en el sistema ARCO 2292 impulsos relativos a autos de avocar, citaciones, audiencias iniciales, solicitudes de pruebas y conceptos a autoridades competentes, visitas técnicas de verificación y otros.</t>
  </si>
  <si>
    <t>Se registraron en el sistema ARCO 389 decisiones de fondo en proceso único de policía.</t>
  </si>
  <si>
    <t xml:space="preserve">Se terminaron 30 actuaciones administrativas activas. Se realizan las acciones necesarias como notificación y constancia de ejecutoria para la culminación de las actuaciones administrativas, dando cumplimiento al 100% de la metas planteada. </t>
  </si>
  <si>
    <t xml:space="preserve">Se terminaron 35 actuaciones administrativas en primera instancia.
Se realizó la proyección de Resoluciones  en primera instancia dentro de las actuaciones administrativas, dando cumplimiento a la meta planteada en el primer trimestre.  </t>
  </si>
  <si>
    <t xml:space="preserve">Se adelantaron operativos de recuperación de espacio público especialmente al tratar aspecto de extensión de la actividad económica que se presenta en la Localidad y venta informal. Adicionalmente, se tiene como estrategia la atención de las quejas ciudadanas que nos refieren con el fin de que la ciudadanía tenga una atención certera y concreta a las peticiones que eleva ante la administración. </t>
  </si>
  <si>
    <t>Se realizaron 7 operativos de inspección, vigilancia y control en materia de integridad del espacio público</t>
  </si>
  <si>
    <t>Se reaizaron 59 operativos de inspección, vigilancia y control en materia de actividad económica</t>
  </si>
  <si>
    <t>Se realizaron 23 operativos de inspección, vigilancia y control en materia de actividad ambiental</t>
  </si>
  <si>
    <t>La alcaldía local no tiene acciones de mejora vencidas para el periodo.</t>
  </si>
  <si>
    <t>Reporte MIMEC</t>
  </si>
  <si>
    <t>La alcaldía local asistió a la capacitación realizada por la Oficina Asesora de Planeación sobre el sistema de gestión y el modelo integrado de Planeación y Gestión MIPG, realizada el día 13 de marzo de 2024, en el auditorio de la Localidad de Barrios Unidos</t>
  </si>
  <si>
    <t>Listado de asistencia y presentación</t>
  </si>
  <si>
    <t>Memorando SGI 20244600114073</t>
  </si>
  <si>
    <t>La alcaldía local logró la atención del 100% de requerimientos ciudadanos asignados a 31 de diciembre de 2023, registrados y tipificados como Derechos de Petición en el aplicativo Bogotá te Escucha y gestor documental ORFEO.</t>
  </si>
  <si>
    <t>La alcaldía local cumplió oportunamente con la atención de 42 requerimientos registrados y tipificados como Derechos de Petición en el aplicativo Bogotá te Escucha y gestor documental ORFEO durante la vigencia 2024.</t>
  </si>
  <si>
    <t>10 de mayo de 2024</t>
  </si>
  <si>
    <r>
      <rPr>
        <b/>
        <sz val="14"/>
        <rFont val="Calibri Light"/>
        <family val="2"/>
        <scheme val="major"/>
      </rPr>
      <t>FORMULACIÓN Y SEGUIMIENTO PLANES DE GESTIÓN NIVEL LOCAL</t>
    </r>
    <r>
      <rPr>
        <b/>
        <sz val="11"/>
        <color theme="1"/>
        <rFont val="Calibri Light"/>
        <family val="2"/>
        <scheme val="major"/>
      </rPr>
      <t xml:space="preserve">
ALCALDÍA LOCAL DE </t>
    </r>
    <r>
      <rPr>
        <b/>
        <u/>
        <sz val="11"/>
        <color theme="1"/>
        <rFont val="Calibri Light"/>
        <family val="2"/>
        <scheme val="major"/>
      </rPr>
      <t>BARRIOS UNIDOS</t>
    </r>
  </si>
  <si>
    <t xml:space="preserve">Meta no reportada por la Dirección para la Gestión del Desarrollo Local. </t>
  </si>
  <si>
    <t>Para el primer trimestre de la vigencia 2024, el Plan de Gestión de la Alcaldía Local alcanzó un nivel de desempeño del 87,29% y del 19,96% acumulado para la vigencia. Se corrige el responsable de reporte.</t>
  </si>
  <si>
    <r>
      <rPr>
        <sz val="11"/>
        <color rgb="FF000000"/>
        <rFont val="Calibri Light"/>
        <family val="2"/>
        <scheme val="major"/>
      </rPr>
      <t>Publicación del plan de gestión aprobado. Caso HOLA:</t>
    </r>
    <r>
      <rPr>
        <b/>
        <sz val="11"/>
        <color rgb="FF000000"/>
        <rFont val="Calibri Light"/>
        <family val="2"/>
        <scheme val="major"/>
      </rPr>
      <t xml:space="preserve"> 14608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</si>
</sst>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0.0%"/>
  </numFmts>
  <fonts count="21" x14ac:knownFonts="1">
    <font>
      <sz val="11"/>
      <color theme="1"/>
      <name val="Calibri"/>
      <family val="2"/>
      <scheme val="minor"/>
    </font>
    <font>
      <sz val="11"/>
      <color theme="1"/>
      <name val="Calibri Light"/>
      <family val="2"/>
      <scheme val="major"/>
    </font>
    <font>
      <b/>
      <sz val="11"/>
      <color theme="1"/>
      <name val="Calibri Light"/>
      <family val="2"/>
      <scheme val="major"/>
    </font>
    <font>
      <sz val="1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sz val="8"/>
      <name val="Calibri"/>
      <family val="2"/>
      <scheme val="minor"/>
    </font>
    <font>
      <sz val="11"/>
      <color rgb="FF0070C0"/>
      <name val="Calibri Light"/>
      <family val="2"/>
    </font>
    <font>
      <sz val="11"/>
      <color rgb="FF000000"/>
      <name val="Calibri Light"/>
      <family val="2"/>
    </font>
    <font>
      <u/>
      <sz val="11"/>
      <color theme="10"/>
      <name val="Calibri"/>
      <family val="2"/>
      <scheme val="minor"/>
    </font>
    <font>
      <b/>
      <u/>
      <sz val="11"/>
      <color theme="1"/>
      <name val="Calibri Light"/>
      <family val="2"/>
      <scheme val="major"/>
    </font>
    <font>
      <sz val="11"/>
      <color rgb="FF000000"/>
      <name val="Calibri Light"/>
      <family val="2"/>
      <scheme val="major"/>
    </font>
    <font>
      <b/>
      <sz val="11"/>
      <color rgb="FF000000"/>
      <name val="Calibri Light"/>
      <family val="2"/>
      <scheme val="major"/>
    </font>
  </fonts>
  <fills count="10">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1">
    <xf numFmtId="0" fontId="0" fillId="0" borderId="0"/>
    <xf numFmtId="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0" fontId="17"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126">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0" borderId="0" xfId="0" applyFont="1" applyAlignment="1">
      <alignment wrapText="1"/>
    </xf>
    <xf numFmtId="0" fontId="8" fillId="2" borderId="1" xfId="0" applyFont="1" applyFill="1" applyBorder="1" applyAlignment="1">
      <alignment wrapText="1"/>
    </xf>
    <xf numFmtId="0" fontId="9" fillId="2" borderId="1" xfId="0" applyFont="1" applyFill="1" applyBorder="1" applyAlignment="1">
      <alignment wrapText="1"/>
    </xf>
    <xf numFmtId="9" fontId="8" fillId="2" borderId="1" xfId="1" applyFont="1" applyFill="1" applyBorder="1" applyAlignment="1">
      <alignment wrapText="1"/>
    </xf>
    <xf numFmtId="0" fontId="8" fillId="0" borderId="0" xfId="0" applyFont="1" applyAlignment="1">
      <alignment wrapText="1"/>
    </xf>
    <xf numFmtId="0" fontId="6" fillId="3" borderId="1" xfId="0" applyFont="1" applyFill="1" applyBorder="1" applyAlignment="1">
      <alignment wrapText="1"/>
    </xf>
    <xf numFmtId="0" fontId="10" fillId="3" borderId="1" xfId="0" applyFont="1" applyFill="1" applyBorder="1" applyAlignment="1">
      <alignment wrapText="1"/>
    </xf>
    <xf numFmtId="9" fontId="10" fillId="3" borderId="1" xfId="0" applyNumberFormat="1" applyFont="1" applyFill="1" applyBorder="1" applyAlignment="1">
      <alignment wrapText="1"/>
    </xf>
    <xf numFmtId="0" fontId="7" fillId="3" borderId="1" xfId="0" applyFont="1" applyFill="1" applyBorder="1"/>
    <xf numFmtId="0" fontId="7" fillId="3" borderId="1" xfId="0" applyFont="1" applyFill="1" applyBorder="1" applyAlignment="1">
      <alignment wrapText="1"/>
    </xf>
    <xf numFmtId="9" fontId="7" fillId="3" borderId="1" xfId="1" applyFont="1" applyFill="1" applyBorder="1" applyAlignment="1">
      <alignment wrapText="1"/>
    </xf>
    <xf numFmtId="9" fontId="9" fillId="2" borderId="1" xfId="0" applyNumberFormat="1" applyFont="1" applyFill="1"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justify" vertical="center" wrapText="1"/>
    </xf>
    <xf numFmtId="0" fontId="5" fillId="9" borderId="1" xfId="0" applyFont="1" applyFill="1" applyBorder="1" applyAlignment="1">
      <alignment horizontal="justify" vertical="center" wrapText="1"/>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5" fillId="9" borderId="1" xfId="1" applyFont="1" applyFill="1" applyBorder="1" applyAlignment="1">
      <alignment horizontal="justify" vertical="center" wrapText="1"/>
    </xf>
    <xf numFmtId="10" fontId="1" fillId="0" borderId="1" xfId="0" applyNumberFormat="1" applyFont="1" applyBorder="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0" fontId="3"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0" fontId="1" fillId="0" borderId="1" xfId="2" applyNumberFormat="1" applyFont="1" applyBorder="1" applyAlignment="1">
      <alignment horizontal="justify" vertical="center" wrapText="1"/>
    </xf>
    <xf numFmtId="0" fontId="15" fillId="0" borderId="11" xfId="0" applyFont="1" applyBorder="1" applyAlignment="1">
      <alignment horizontal="center" vertical="center" wrapText="1"/>
    </xf>
    <xf numFmtId="0" fontId="15" fillId="0" borderId="11" xfId="0" applyFont="1" applyBorder="1" applyAlignment="1">
      <alignment horizontal="left" vertical="center" wrapText="1"/>
    </xf>
    <xf numFmtId="9" fontId="15" fillId="0" borderId="11" xfId="0" applyNumberFormat="1" applyFont="1" applyBorder="1" applyAlignment="1">
      <alignment horizontal="left" vertical="center" wrapText="1"/>
    </xf>
    <xf numFmtId="0" fontId="15" fillId="0" borderId="12" xfId="0" applyFont="1" applyBorder="1" applyAlignment="1">
      <alignment horizontal="center" vertical="center" wrapText="1"/>
    </xf>
    <xf numFmtId="9" fontId="15" fillId="0" borderId="12" xfId="1" applyFont="1" applyBorder="1" applyAlignment="1">
      <alignment horizontal="center" vertical="center" wrapText="1"/>
    </xf>
    <xf numFmtId="9" fontId="15" fillId="0" borderId="1" xfId="1" applyFont="1" applyBorder="1" applyAlignment="1">
      <alignment horizontal="center" vertical="center" wrapText="1"/>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1" fontId="5" fillId="0" borderId="1" xfId="0" applyNumberFormat="1" applyFont="1" applyBorder="1" applyAlignment="1">
      <alignment horizontal="justify" vertical="center" wrapText="1"/>
    </xf>
    <xf numFmtId="9" fontId="5" fillId="0" borderId="1" xfId="1" applyFont="1" applyBorder="1" applyAlignment="1">
      <alignment horizontal="justify" vertical="center" wrapText="1"/>
    </xf>
    <xf numFmtId="164" fontId="5" fillId="0" borderId="1" xfId="1" applyNumberFormat="1" applyFont="1" applyBorder="1" applyAlignment="1">
      <alignment horizontal="justify" vertical="center" wrapText="1"/>
    </xf>
    <xf numFmtId="10" fontId="5" fillId="0" borderId="1" xfId="1" applyNumberFormat="1" applyFont="1" applyBorder="1" applyAlignment="1">
      <alignment horizontal="center" vertical="center" wrapText="1"/>
    </xf>
    <xf numFmtId="164" fontId="5" fillId="0" borderId="1" xfId="0" applyNumberFormat="1" applyFont="1" applyBorder="1" applyAlignment="1">
      <alignment horizontal="justify" vertical="center" wrapText="1"/>
    </xf>
    <xf numFmtId="0" fontId="5" fillId="0" borderId="0" xfId="0" applyFont="1" applyAlignment="1">
      <alignment horizontal="justify" vertical="center" wrapText="1"/>
    </xf>
    <xf numFmtId="0" fontId="15" fillId="0" borderId="1" xfId="0" applyFont="1" applyBorder="1" applyAlignment="1">
      <alignment horizontal="center" vertical="center" wrapText="1"/>
    </xf>
    <xf numFmtId="9" fontId="15" fillId="0" borderId="12" xfId="1" applyFont="1" applyFill="1" applyBorder="1" applyAlignment="1">
      <alignment horizontal="center" vertical="center" wrapText="1"/>
    </xf>
    <xf numFmtId="9" fontId="15" fillId="0" borderId="1" xfId="1" applyFont="1" applyFill="1" applyBorder="1" applyAlignment="1">
      <alignment horizontal="center" vertical="center" wrapText="1"/>
    </xf>
    <xf numFmtId="9" fontId="5" fillId="0" borderId="1" xfId="0" applyNumberFormat="1" applyFont="1" applyBorder="1" applyAlignment="1">
      <alignment horizontal="justify" vertical="center" wrapText="1"/>
    </xf>
    <xf numFmtId="1" fontId="5" fillId="9" borderId="1" xfId="1" applyNumberFormat="1" applyFont="1" applyFill="1" applyBorder="1" applyAlignment="1">
      <alignment horizontal="center" vertical="center" wrapText="1"/>
    </xf>
    <xf numFmtId="0" fontId="5" fillId="0" borderId="1" xfId="0" applyFont="1" applyBorder="1" applyAlignment="1">
      <alignment horizontal="left" vertical="center" wrapText="1"/>
    </xf>
    <xf numFmtId="1" fontId="5" fillId="0" borderId="1" xfId="0" applyNumberFormat="1" applyFont="1" applyBorder="1" applyAlignment="1">
      <alignment horizontal="left" vertical="center" wrapText="1"/>
    </xf>
    <xf numFmtId="1" fontId="5" fillId="0" borderId="1" xfId="1" applyNumberFormat="1" applyFont="1" applyBorder="1" applyAlignment="1">
      <alignment horizontal="justify" vertical="center" wrapText="1"/>
    </xf>
    <xf numFmtId="10" fontId="5" fillId="0" borderId="1" xfId="1" applyNumberFormat="1" applyFont="1" applyBorder="1" applyAlignment="1">
      <alignment horizontal="justify" vertical="center" wrapText="1"/>
    </xf>
    <xf numFmtId="9" fontId="5" fillId="0" borderId="1" xfId="1" applyFont="1" applyBorder="1" applyAlignment="1">
      <alignment horizontal="center" vertical="center" wrapText="1"/>
    </xf>
    <xf numFmtId="10" fontId="1" fillId="0" borderId="1" xfId="1" applyNumberFormat="1" applyFont="1" applyBorder="1" applyAlignment="1">
      <alignment horizontal="justify" vertical="center" wrapText="1"/>
    </xf>
    <xf numFmtId="0" fontId="1" fillId="0" borderId="1" xfId="0" applyFont="1" applyBorder="1" applyAlignment="1">
      <alignment horizontal="justify" vertical="center"/>
    </xf>
    <xf numFmtId="0" fontId="16" fillId="0" borderId="1" xfId="0" applyFont="1" applyBorder="1" applyAlignment="1">
      <alignment wrapText="1"/>
    </xf>
    <xf numFmtId="0" fontId="1" fillId="9" borderId="0" xfId="0" applyFont="1" applyFill="1" applyAlignment="1">
      <alignment horizontal="center" wrapText="1"/>
    </xf>
    <xf numFmtId="0" fontId="1" fillId="9" borderId="0" xfId="0" applyFont="1" applyFill="1" applyAlignment="1">
      <alignment horizontal="center" vertical="center" wrapText="1"/>
    </xf>
    <xf numFmtId="9" fontId="1" fillId="0" borderId="1" xfId="1" applyFont="1" applyBorder="1" applyAlignment="1">
      <alignment horizontal="center" vertical="center" wrapText="1"/>
    </xf>
    <xf numFmtId="9" fontId="1" fillId="0" borderId="1" xfId="0" applyNumberFormat="1" applyFont="1" applyBorder="1" applyAlignment="1">
      <alignment horizontal="center" vertical="center" wrapText="1"/>
    </xf>
    <xf numFmtId="10" fontId="1" fillId="0" borderId="1" xfId="1"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9" fontId="7" fillId="3" borderId="1" xfId="1" applyFont="1" applyFill="1" applyBorder="1" applyAlignment="1">
      <alignment horizontal="center" wrapText="1"/>
    </xf>
    <xf numFmtId="164" fontId="5" fillId="0" borderId="1" xfId="0" applyNumberFormat="1" applyFont="1" applyBorder="1" applyAlignment="1">
      <alignment horizontal="center" vertical="center" wrapText="1"/>
    </xf>
    <xf numFmtId="1" fontId="5" fillId="0" borderId="1" xfId="1" applyNumberFormat="1" applyFont="1" applyBorder="1" applyAlignment="1">
      <alignment horizontal="center" vertical="center" wrapText="1"/>
    </xf>
    <xf numFmtId="164" fontId="5" fillId="9" borderId="1" xfId="0" applyNumberFormat="1" applyFont="1" applyFill="1" applyBorder="1" applyAlignment="1">
      <alignment horizontal="center" vertical="center" wrapText="1"/>
    </xf>
    <xf numFmtId="9" fontId="10" fillId="3" borderId="1" xfId="0" applyNumberFormat="1" applyFont="1" applyFill="1" applyBorder="1" applyAlignment="1">
      <alignment horizontal="center" wrapText="1"/>
    </xf>
    <xf numFmtId="9" fontId="8" fillId="2" borderId="1" xfId="1" applyFont="1" applyFill="1" applyBorder="1" applyAlignment="1">
      <alignment horizontal="center" wrapText="1"/>
    </xf>
    <xf numFmtId="0" fontId="1" fillId="0" borderId="0" xfId="0" applyFont="1" applyAlignment="1">
      <alignment horizontal="center" wrapText="1"/>
    </xf>
    <xf numFmtId="10" fontId="7" fillId="3" borderId="1" xfId="1" applyNumberFormat="1" applyFont="1" applyFill="1" applyBorder="1" applyAlignment="1">
      <alignment horizontal="center" wrapText="1"/>
    </xf>
    <xf numFmtId="1" fontId="1"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164" fontId="5" fillId="0" borderId="1" xfId="1"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10" fontId="9" fillId="2" borderId="1" xfId="1" applyNumberFormat="1" applyFont="1" applyFill="1" applyBorder="1" applyAlignment="1">
      <alignment horizont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9" borderId="1" xfId="0" applyFont="1" applyFill="1" applyBorder="1" applyAlignment="1">
      <alignment horizontal="justify" vertical="center" wrapText="1"/>
    </xf>
  </cellXfs>
  <cellStyles count="11">
    <cellStyle name="Hyperlink" xfId="8" xr:uid="{1F0032B2-C749-4E07-AD0E-693A0F2C0FCE}"/>
    <cellStyle name="Millares [0]" xfId="2" builtinId="6"/>
    <cellStyle name="Millares [0] 2" xfId="3" xr:uid="{30EA547B-1E98-4587-B75A-915DCF7579B0}"/>
    <cellStyle name="Millares [0] 2 2" xfId="6" xr:uid="{E760BD02-D2BB-4EF1-BB87-0261A2E192E8}"/>
    <cellStyle name="Millares [0] 2 3" xfId="7" xr:uid="{04AA7C2B-47FB-4F89-BA0C-6FD0DED2E825}"/>
    <cellStyle name="Millares [0] 2 4" xfId="4" xr:uid="{0ADB3A1B-318D-4C1F-BDB7-45EDDD35C99C}"/>
    <cellStyle name="Millares 2" xfId="5" xr:uid="{9D2122F9-59C4-441A-A0ED-230D1F380CE9}"/>
    <cellStyle name="Millares 3" xfId="10" xr:uid="{5864E13C-458F-4E96-A005-20092F98801B}"/>
    <cellStyle name="Millares 4" xfId="9" xr:uid="{382337DC-C8CE-468C-A8F1-CB8763E437FC}"/>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298986</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38"/>
  <sheetViews>
    <sheetView tabSelected="1" zoomScale="85" zoomScaleNormal="85" workbookViewId="0">
      <selection activeCell="F7" sqref="F7"/>
    </sheetView>
  </sheetViews>
  <sheetFormatPr baseColWidth="10" defaultColWidth="10.85546875" defaultRowHeight="15" x14ac:dyDescent="0.25"/>
  <cols>
    <col min="1" max="1" width="4.140625" style="1" customWidth="1"/>
    <col min="2" max="2" width="25.5703125" style="1" customWidth="1"/>
    <col min="3" max="3" width="25.28515625" style="1" customWidth="1"/>
    <col min="4" max="4" width="8.140625" style="1" customWidth="1"/>
    <col min="5" max="5" width="48.5703125" style="1" customWidth="1"/>
    <col min="6" max="6" width="10.85546875" style="1" customWidth="1"/>
    <col min="7" max="7" width="24.42578125" style="1" customWidth="1"/>
    <col min="8" max="8" width="23.5703125" style="1" customWidth="1"/>
    <col min="9" max="9" width="10" style="1" customWidth="1"/>
    <col min="10" max="10" width="18.42578125" style="1" customWidth="1"/>
    <col min="11" max="11" width="15.85546875" style="1" customWidth="1"/>
    <col min="12" max="15" width="7.28515625" style="1" customWidth="1"/>
    <col min="16" max="16" width="22.5703125" style="1" customWidth="1"/>
    <col min="17" max="17" width="17.85546875" style="1" customWidth="1"/>
    <col min="18" max="18" width="19.7109375" style="1" customWidth="1"/>
    <col min="19" max="19" width="21.7109375" style="1" customWidth="1"/>
    <col min="20" max="20" width="59.7109375" style="1" customWidth="1"/>
    <col min="21" max="21" width="25.42578125" style="1" customWidth="1"/>
    <col min="22" max="22" width="19.85546875" style="78" customWidth="1"/>
    <col min="23" max="24" width="16.5703125" style="78" customWidth="1"/>
    <col min="25" max="25" width="56" style="1" customWidth="1"/>
    <col min="26" max="26" width="32.28515625" style="1" customWidth="1"/>
    <col min="27" max="29" width="16.5703125" style="1" hidden="1" customWidth="1"/>
    <col min="30" max="30" width="33.42578125" style="1" hidden="1" customWidth="1"/>
    <col min="31" max="34" width="16.5703125" style="1" hidden="1" customWidth="1"/>
    <col min="35" max="35" width="43.7109375" style="1" hidden="1" customWidth="1"/>
    <col min="36" max="36" width="16.5703125" style="1" hidden="1" customWidth="1"/>
    <col min="37" max="38" width="22" style="1" hidden="1" customWidth="1"/>
    <col min="39" max="39" width="16.5703125" style="1" hidden="1" customWidth="1"/>
    <col min="40" max="40" width="34.85546875" style="1" hidden="1" customWidth="1"/>
    <col min="41" max="41" width="16.5703125" style="1" hidden="1" customWidth="1"/>
    <col min="42" max="42" width="18.85546875" style="78" customWidth="1"/>
    <col min="43" max="43" width="16.5703125" style="78" customWidth="1"/>
    <col min="44" max="44" width="21.5703125" style="78" customWidth="1"/>
    <col min="45" max="45" width="39.42578125" style="1" customWidth="1"/>
    <col min="46" max="16384" width="10.85546875" style="1"/>
  </cols>
  <sheetData>
    <row r="1" spans="1:45" s="35" customFormat="1" ht="70.5" customHeight="1" x14ac:dyDescent="0.25">
      <c r="A1" s="116" t="s">
        <v>241</v>
      </c>
      <c r="B1" s="117"/>
      <c r="C1" s="117"/>
      <c r="D1" s="117"/>
      <c r="E1" s="117"/>
      <c r="F1" s="117"/>
      <c r="G1" s="117"/>
      <c r="H1" s="117"/>
      <c r="I1" s="117"/>
      <c r="J1" s="117"/>
      <c r="K1" s="117"/>
      <c r="L1" s="118" t="s">
        <v>0</v>
      </c>
      <c r="M1" s="118"/>
      <c r="N1" s="118"/>
      <c r="O1" s="118"/>
      <c r="P1" s="118"/>
      <c r="V1" s="66"/>
      <c r="W1" s="66"/>
      <c r="X1" s="66"/>
      <c r="AP1" s="66"/>
      <c r="AQ1" s="66"/>
      <c r="AR1" s="66"/>
    </row>
    <row r="2" spans="1:45" s="37" customFormat="1" ht="23.45" customHeight="1" x14ac:dyDescent="0.25">
      <c r="A2" s="120" t="s">
        <v>1</v>
      </c>
      <c r="B2" s="121"/>
      <c r="C2" s="121"/>
      <c r="D2" s="121"/>
      <c r="E2" s="121"/>
      <c r="F2" s="121"/>
      <c r="G2" s="121"/>
      <c r="H2" s="121"/>
      <c r="I2" s="121"/>
      <c r="J2" s="121"/>
      <c r="K2" s="121"/>
      <c r="L2" s="36"/>
      <c r="M2" s="36"/>
      <c r="N2" s="36"/>
      <c r="O2" s="36"/>
      <c r="P2" s="36"/>
      <c r="V2" s="67"/>
      <c r="W2" s="67"/>
      <c r="X2" s="67"/>
      <c r="AP2" s="67"/>
      <c r="AQ2" s="67"/>
      <c r="AR2" s="67"/>
    </row>
    <row r="3" spans="1:45" s="35" customFormat="1" x14ac:dyDescent="0.25">
      <c r="V3" s="66"/>
      <c r="W3" s="66"/>
      <c r="X3" s="66"/>
      <c r="AP3" s="66"/>
      <c r="AQ3" s="66"/>
      <c r="AR3" s="66"/>
    </row>
    <row r="4" spans="1:45" s="35" customFormat="1" ht="29.1" customHeight="1" x14ac:dyDescent="0.25">
      <c r="F4" s="122" t="s">
        <v>2</v>
      </c>
      <c r="G4" s="123"/>
      <c r="H4" s="123"/>
      <c r="I4" s="123"/>
      <c r="J4" s="123"/>
      <c r="K4" s="124"/>
      <c r="V4" s="66"/>
      <c r="W4" s="66"/>
      <c r="X4" s="66"/>
      <c r="AP4" s="66"/>
      <c r="AQ4" s="66"/>
      <c r="AR4" s="66"/>
    </row>
    <row r="5" spans="1:45" s="35" customFormat="1" ht="18" customHeight="1" x14ac:dyDescent="0.25">
      <c r="F5" s="2" t="s">
        <v>3</v>
      </c>
      <c r="G5" s="2" t="s">
        <v>4</v>
      </c>
      <c r="H5" s="122" t="s">
        <v>5</v>
      </c>
      <c r="I5" s="123"/>
      <c r="J5" s="123"/>
      <c r="K5" s="124"/>
      <c r="V5" s="66"/>
      <c r="W5" s="66"/>
      <c r="X5" s="66"/>
      <c r="AP5" s="66"/>
      <c r="AQ5" s="66"/>
      <c r="AR5" s="66"/>
    </row>
    <row r="6" spans="1:45" s="35" customFormat="1" ht="15.75" customHeight="1" x14ac:dyDescent="0.25">
      <c r="F6" s="34">
        <v>1</v>
      </c>
      <c r="G6" s="34" t="s">
        <v>6</v>
      </c>
      <c r="H6" s="125" t="s">
        <v>244</v>
      </c>
      <c r="I6" s="125"/>
      <c r="J6" s="125"/>
      <c r="K6" s="125"/>
      <c r="V6" s="66"/>
      <c r="W6" s="66"/>
      <c r="X6" s="66"/>
      <c r="AP6" s="66"/>
      <c r="AQ6" s="66"/>
      <c r="AR6" s="66"/>
    </row>
    <row r="7" spans="1:45" s="35" customFormat="1" ht="51" customHeight="1" x14ac:dyDescent="0.25">
      <c r="F7" s="34">
        <v>2</v>
      </c>
      <c r="G7" s="34" t="s">
        <v>240</v>
      </c>
      <c r="H7" s="125" t="s">
        <v>243</v>
      </c>
      <c r="I7" s="125"/>
      <c r="J7" s="125"/>
      <c r="K7" s="125"/>
      <c r="V7" s="66"/>
      <c r="W7" s="66"/>
      <c r="X7" s="66"/>
      <c r="AP7" s="66"/>
      <c r="AQ7" s="66"/>
      <c r="AR7" s="66"/>
    </row>
    <row r="8" spans="1:45" s="35" customFormat="1" x14ac:dyDescent="0.25">
      <c r="F8" s="34"/>
      <c r="G8" s="34"/>
      <c r="H8" s="125"/>
      <c r="I8" s="125"/>
      <c r="J8" s="125"/>
      <c r="K8" s="125"/>
      <c r="V8" s="66"/>
      <c r="W8" s="66"/>
      <c r="X8" s="66"/>
      <c r="AP8" s="66"/>
      <c r="AQ8" s="66"/>
      <c r="AR8" s="66"/>
    </row>
    <row r="9" spans="1:45" s="35" customFormat="1" x14ac:dyDescent="0.25">
      <c r="V9" s="66"/>
      <c r="W9" s="66"/>
      <c r="X9" s="66"/>
      <c r="AP9" s="66"/>
      <c r="AQ9" s="66"/>
      <c r="AR9" s="66"/>
    </row>
    <row r="10" spans="1:45" ht="14.45" customHeight="1" x14ac:dyDescent="0.25">
      <c r="A10" s="115" t="s">
        <v>7</v>
      </c>
      <c r="B10" s="115"/>
      <c r="C10" s="115" t="s">
        <v>8</v>
      </c>
      <c r="D10" s="115" t="s">
        <v>9</v>
      </c>
      <c r="E10" s="115"/>
      <c r="F10" s="115"/>
      <c r="G10" s="119" t="s">
        <v>10</v>
      </c>
      <c r="H10" s="119"/>
      <c r="I10" s="119"/>
      <c r="J10" s="119"/>
      <c r="K10" s="119"/>
      <c r="L10" s="119"/>
      <c r="M10" s="119"/>
      <c r="N10" s="119"/>
      <c r="O10" s="119"/>
      <c r="P10" s="119"/>
      <c r="Q10" s="119"/>
      <c r="R10" s="115" t="s">
        <v>11</v>
      </c>
      <c r="S10" s="115"/>
      <c r="T10" s="115"/>
      <c r="U10" s="115"/>
      <c r="V10" s="85" t="s">
        <v>12</v>
      </c>
      <c r="W10" s="86"/>
      <c r="X10" s="86"/>
      <c r="Y10" s="86"/>
      <c r="Z10" s="87"/>
      <c r="AA10" s="91" t="s">
        <v>13</v>
      </c>
      <c r="AB10" s="92"/>
      <c r="AC10" s="92"/>
      <c r="AD10" s="92"/>
      <c r="AE10" s="93"/>
      <c r="AF10" s="97" t="s">
        <v>14</v>
      </c>
      <c r="AG10" s="98"/>
      <c r="AH10" s="98"/>
      <c r="AI10" s="98"/>
      <c r="AJ10" s="99"/>
      <c r="AK10" s="103" t="s">
        <v>15</v>
      </c>
      <c r="AL10" s="104"/>
      <c r="AM10" s="104"/>
      <c r="AN10" s="104"/>
      <c r="AO10" s="105"/>
      <c r="AP10" s="109" t="s">
        <v>16</v>
      </c>
      <c r="AQ10" s="110"/>
      <c r="AR10" s="110"/>
      <c r="AS10" s="111"/>
    </row>
    <row r="11" spans="1:45" ht="14.45" customHeight="1" x14ac:dyDescent="0.25">
      <c r="A11" s="115"/>
      <c r="B11" s="115"/>
      <c r="C11" s="115"/>
      <c r="D11" s="115"/>
      <c r="E11" s="115"/>
      <c r="F11" s="115"/>
      <c r="G11" s="119"/>
      <c r="H11" s="119"/>
      <c r="I11" s="119"/>
      <c r="J11" s="119"/>
      <c r="K11" s="119"/>
      <c r="L11" s="119"/>
      <c r="M11" s="119"/>
      <c r="N11" s="119"/>
      <c r="O11" s="119"/>
      <c r="P11" s="119"/>
      <c r="Q11" s="119"/>
      <c r="R11" s="115"/>
      <c r="S11" s="115"/>
      <c r="T11" s="115"/>
      <c r="U11" s="115"/>
      <c r="V11" s="88"/>
      <c r="W11" s="89"/>
      <c r="X11" s="89"/>
      <c r="Y11" s="89"/>
      <c r="Z11" s="90"/>
      <c r="AA11" s="94"/>
      <c r="AB11" s="95"/>
      <c r="AC11" s="95"/>
      <c r="AD11" s="95"/>
      <c r="AE11" s="96"/>
      <c r="AF11" s="100"/>
      <c r="AG11" s="101"/>
      <c r="AH11" s="101"/>
      <c r="AI11" s="101"/>
      <c r="AJ11" s="102"/>
      <c r="AK11" s="106"/>
      <c r="AL11" s="107"/>
      <c r="AM11" s="107"/>
      <c r="AN11" s="107"/>
      <c r="AO11" s="108"/>
      <c r="AP11" s="112"/>
      <c r="AQ11" s="113"/>
      <c r="AR11" s="113"/>
      <c r="AS11" s="114"/>
    </row>
    <row r="12" spans="1:45" ht="45" x14ac:dyDescent="0.25">
      <c r="A12" s="2" t="s">
        <v>17</v>
      </c>
      <c r="B12" s="2" t="s">
        <v>18</v>
      </c>
      <c r="C12" s="115"/>
      <c r="D12" s="2" t="s">
        <v>19</v>
      </c>
      <c r="E12" s="2" t="s">
        <v>20</v>
      </c>
      <c r="F12" s="2" t="s">
        <v>21</v>
      </c>
      <c r="G12" s="17" t="s">
        <v>22</v>
      </c>
      <c r="H12" s="17" t="s">
        <v>23</v>
      </c>
      <c r="I12" s="17" t="s">
        <v>24</v>
      </c>
      <c r="J12" s="17" t="s">
        <v>25</v>
      </c>
      <c r="K12" s="17" t="s">
        <v>26</v>
      </c>
      <c r="L12" s="17" t="s">
        <v>27</v>
      </c>
      <c r="M12" s="17" t="s">
        <v>28</v>
      </c>
      <c r="N12" s="17" t="s">
        <v>29</v>
      </c>
      <c r="O12" s="17" t="s">
        <v>30</v>
      </c>
      <c r="P12" s="17" t="s">
        <v>31</v>
      </c>
      <c r="Q12" s="17" t="s">
        <v>32</v>
      </c>
      <c r="R12" s="2" t="s">
        <v>33</v>
      </c>
      <c r="S12" s="2" t="s">
        <v>34</v>
      </c>
      <c r="T12" s="2" t="s">
        <v>35</v>
      </c>
      <c r="U12" s="2" t="s">
        <v>36</v>
      </c>
      <c r="V12" s="3" t="s">
        <v>37</v>
      </c>
      <c r="W12" s="3" t="s">
        <v>38</v>
      </c>
      <c r="X12" s="3" t="s">
        <v>39</v>
      </c>
      <c r="Y12" s="3" t="s">
        <v>40</v>
      </c>
      <c r="Z12" s="3" t="s">
        <v>41</v>
      </c>
      <c r="AA12" s="20" t="s">
        <v>37</v>
      </c>
      <c r="AB12" s="20" t="s">
        <v>38</v>
      </c>
      <c r="AC12" s="20" t="s">
        <v>39</v>
      </c>
      <c r="AD12" s="20" t="s">
        <v>40</v>
      </c>
      <c r="AE12" s="20" t="s">
        <v>41</v>
      </c>
      <c r="AF12" s="21" t="s">
        <v>37</v>
      </c>
      <c r="AG12" s="21" t="s">
        <v>38</v>
      </c>
      <c r="AH12" s="21" t="s">
        <v>39</v>
      </c>
      <c r="AI12" s="21" t="s">
        <v>40</v>
      </c>
      <c r="AJ12" s="21" t="s">
        <v>41</v>
      </c>
      <c r="AK12" s="22" t="s">
        <v>37</v>
      </c>
      <c r="AL12" s="22" t="s">
        <v>38</v>
      </c>
      <c r="AM12" s="22" t="s">
        <v>39</v>
      </c>
      <c r="AN12" s="22" t="s">
        <v>40</v>
      </c>
      <c r="AO12" s="22" t="s">
        <v>41</v>
      </c>
      <c r="AP12" s="4" t="s">
        <v>37</v>
      </c>
      <c r="AQ12" s="4" t="s">
        <v>38</v>
      </c>
      <c r="AR12" s="4" t="s">
        <v>39</v>
      </c>
      <c r="AS12" s="4" t="s">
        <v>40</v>
      </c>
    </row>
    <row r="13" spans="1:45" s="27" customFormat="1" ht="60" x14ac:dyDescent="0.25">
      <c r="A13" s="19">
        <v>4</v>
      </c>
      <c r="B13" s="18" t="s">
        <v>42</v>
      </c>
      <c r="C13" s="18" t="s">
        <v>43</v>
      </c>
      <c r="D13" s="23" t="s">
        <v>44</v>
      </c>
      <c r="E13" s="18" t="s">
        <v>45</v>
      </c>
      <c r="F13" s="18" t="s">
        <v>46</v>
      </c>
      <c r="G13" s="18" t="s">
        <v>47</v>
      </c>
      <c r="H13" s="18" t="s">
        <v>48</v>
      </c>
      <c r="I13" s="29" t="s">
        <v>49</v>
      </c>
      <c r="J13" s="18" t="s">
        <v>50</v>
      </c>
      <c r="K13" s="18" t="s">
        <v>51</v>
      </c>
      <c r="L13" s="30">
        <v>0</v>
      </c>
      <c r="M13" s="30">
        <v>0</v>
      </c>
      <c r="N13" s="30">
        <v>0</v>
      </c>
      <c r="O13" s="30">
        <v>0.75</v>
      </c>
      <c r="P13" s="30">
        <v>0.75</v>
      </c>
      <c r="Q13" s="18" t="s">
        <v>52</v>
      </c>
      <c r="R13" s="18" t="s">
        <v>53</v>
      </c>
      <c r="S13" s="18" t="s">
        <v>54</v>
      </c>
      <c r="T13" s="18" t="s">
        <v>210</v>
      </c>
      <c r="U13" s="18" t="s">
        <v>55</v>
      </c>
      <c r="V13" s="68" t="s">
        <v>153</v>
      </c>
      <c r="W13" s="68" t="s">
        <v>153</v>
      </c>
      <c r="X13" s="68" t="s">
        <v>153</v>
      </c>
      <c r="Y13" s="31" t="s">
        <v>216</v>
      </c>
      <c r="Z13" s="31" t="s">
        <v>153</v>
      </c>
      <c r="AA13" s="31">
        <f t="shared" ref="AA13:AA28" si="0">M13</f>
        <v>0</v>
      </c>
      <c r="AB13" s="18"/>
      <c r="AC13" s="18" t="e">
        <f>IF(AB13/AA13&gt;100%,100%,AB13/AA13)</f>
        <v>#DIV/0!</v>
      </c>
      <c r="AD13" s="18"/>
      <c r="AE13" s="18"/>
      <c r="AF13" s="31">
        <f t="shared" ref="AF13:AF28" si="1">N13</f>
        <v>0</v>
      </c>
      <c r="AG13" s="18"/>
      <c r="AH13" s="31" t="e">
        <f>IF(AG13/AF13&gt;100%,100%,AG13/AF13)</f>
        <v>#DIV/0!</v>
      </c>
      <c r="AI13" s="18"/>
      <c r="AJ13" s="18"/>
      <c r="AK13" s="31">
        <f t="shared" ref="AK13:AK28" si="2">O13</f>
        <v>0.75</v>
      </c>
      <c r="AL13" s="18"/>
      <c r="AM13" s="63">
        <f>IF(AL13/AK13&gt;100%,100%,AL13/AK13)</f>
        <v>0</v>
      </c>
      <c r="AN13" s="18"/>
      <c r="AO13" s="18"/>
      <c r="AP13" s="68">
        <f t="shared" ref="AP13:AP28" si="3">P13</f>
        <v>0.75</v>
      </c>
      <c r="AQ13" s="69">
        <v>0</v>
      </c>
      <c r="AR13" s="70">
        <f>IF(AQ13/AP13&gt;100%,100%,AQ13/AP13)</f>
        <v>0</v>
      </c>
      <c r="AS13" s="31" t="s">
        <v>216</v>
      </c>
    </row>
    <row r="14" spans="1:45" s="27" customFormat="1" ht="90" x14ac:dyDescent="0.25">
      <c r="A14" s="19">
        <v>4</v>
      </c>
      <c r="B14" s="18" t="s">
        <v>42</v>
      </c>
      <c r="C14" s="18" t="s">
        <v>56</v>
      </c>
      <c r="D14" s="23" t="s">
        <v>57</v>
      </c>
      <c r="E14" s="18" t="s">
        <v>58</v>
      </c>
      <c r="F14" s="18" t="s">
        <v>46</v>
      </c>
      <c r="G14" s="18" t="s">
        <v>59</v>
      </c>
      <c r="H14" s="18" t="s">
        <v>60</v>
      </c>
      <c r="I14" s="18" t="s">
        <v>49</v>
      </c>
      <c r="J14" s="18" t="s">
        <v>50</v>
      </c>
      <c r="K14" s="18" t="s">
        <v>51</v>
      </c>
      <c r="L14" s="30">
        <v>0.14000000000000001</v>
      </c>
      <c r="M14" s="30">
        <v>0.27</v>
      </c>
      <c r="N14" s="30">
        <v>0.45</v>
      </c>
      <c r="O14" s="30">
        <v>0.65</v>
      </c>
      <c r="P14" s="30">
        <v>0.65</v>
      </c>
      <c r="Q14" s="18" t="s">
        <v>61</v>
      </c>
      <c r="R14" s="18" t="s">
        <v>62</v>
      </c>
      <c r="S14" s="18" t="s">
        <v>63</v>
      </c>
      <c r="T14" s="18" t="s">
        <v>210</v>
      </c>
      <c r="U14" s="18" t="s">
        <v>55</v>
      </c>
      <c r="V14" s="68">
        <f t="shared" ref="V14:V28" si="4">L14</f>
        <v>0.14000000000000001</v>
      </c>
      <c r="W14" s="70">
        <f>4012486259/16757258037</f>
        <v>0.23944766203041312</v>
      </c>
      <c r="X14" s="70">
        <f t="shared" ref="X14:X28" si="5">IF(W14/V14&gt;100%,100%,W14/V14)</f>
        <v>1</v>
      </c>
      <c r="Y14" s="18" t="s">
        <v>217</v>
      </c>
      <c r="Z14" s="18" t="s">
        <v>219</v>
      </c>
      <c r="AA14" s="31">
        <f t="shared" si="0"/>
        <v>0.27</v>
      </c>
      <c r="AB14" s="18"/>
      <c r="AC14" s="18">
        <f t="shared" ref="AC14:AC36" si="6">IF(AB14/AA14&gt;100%,100%,AB14/AA14)</f>
        <v>0</v>
      </c>
      <c r="AD14" s="18"/>
      <c r="AE14" s="18"/>
      <c r="AF14" s="31">
        <f t="shared" si="1"/>
        <v>0.45</v>
      </c>
      <c r="AG14" s="18"/>
      <c r="AH14" s="31">
        <f t="shared" ref="AH14:AH28" si="7">IF(AG14/AF14&gt;100%,100%,AG14/AF14)</f>
        <v>0</v>
      </c>
      <c r="AI14" s="18"/>
      <c r="AJ14" s="18"/>
      <c r="AK14" s="31">
        <f t="shared" si="2"/>
        <v>0.65</v>
      </c>
      <c r="AL14" s="18"/>
      <c r="AM14" s="63">
        <f t="shared" ref="AM14:AM36" si="8">IF(AL14/AK14&gt;100%,100%,AL14/AK14)</f>
        <v>0</v>
      </c>
      <c r="AN14" s="18"/>
      <c r="AO14" s="18"/>
      <c r="AP14" s="68">
        <f t="shared" si="3"/>
        <v>0.65</v>
      </c>
      <c r="AQ14" s="71">
        <v>0.2394</v>
      </c>
      <c r="AR14" s="70">
        <f t="shared" ref="AR14:AR36" si="9">IF(AQ14/AP14&gt;100%,100%,AQ14/AP14)</f>
        <v>0.36830769230769228</v>
      </c>
      <c r="AS14" s="18" t="s">
        <v>218</v>
      </c>
    </row>
    <row r="15" spans="1:45" s="27" customFormat="1" ht="105" x14ac:dyDescent="0.25">
      <c r="A15" s="19">
        <v>4</v>
      </c>
      <c r="B15" s="18" t="s">
        <v>42</v>
      </c>
      <c r="C15" s="18" t="s">
        <v>56</v>
      </c>
      <c r="D15" s="23" t="s">
        <v>64</v>
      </c>
      <c r="E15" s="18" t="s">
        <v>65</v>
      </c>
      <c r="F15" s="18" t="s">
        <v>46</v>
      </c>
      <c r="G15" s="18" t="s">
        <v>66</v>
      </c>
      <c r="H15" s="18" t="s">
        <v>67</v>
      </c>
      <c r="I15" s="18" t="s">
        <v>49</v>
      </c>
      <c r="J15" s="18" t="s">
        <v>50</v>
      </c>
      <c r="K15" s="18" t="s">
        <v>51</v>
      </c>
      <c r="L15" s="30">
        <v>0.12</v>
      </c>
      <c r="M15" s="30">
        <v>0.25</v>
      </c>
      <c r="N15" s="30">
        <v>0.43</v>
      </c>
      <c r="O15" s="30">
        <v>0.63</v>
      </c>
      <c r="P15" s="30">
        <v>0.63</v>
      </c>
      <c r="Q15" s="18" t="s">
        <v>61</v>
      </c>
      <c r="R15" s="18" t="s">
        <v>62</v>
      </c>
      <c r="S15" s="18" t="s">
        <v>63</v>
      </c>
      <c r="T15" s="18" t="s">
        <v>210</v>
      </c>
      <c r="U15" s="18" t="s">
        <v>55</v>
      </c>
      <c r="V15" s="68">
        <f t="shared" si="4"/>
        <v>0.12</v>
      </c>
      <c r="W15" s="70">
        <f>231444608/1371991588</f>
        <v>0.16869243953411178</v>
      </c>
      <c r="X15" s="70">
        <f t="shared" si="5"/>
        <v>1</v>
      </c>
      <c r="Y15" s="18" t="s">
        <v>220</v>
      </c>
      <c r="Z15" s="18" t="s">
        <v>219</v>
      </c>
      <c r="AA15" s="31">
        <f t="shared" si="0"/>
        <v>0.25</v>
      </c>
      <c r="AB15" s="18"/>
      <c r="AC15" s="18">
        <f t="shared" si="6"/>
        <v>0</v>
      </c>
      <c r="AD15" s="18"/>
      <c r="AE15" s="18"/>
      <c r="AF15" s="31">
        <f t="shared" si="1"/>
        <v>0.43</v>
      </c>
      <c r="AG15" s="18"/>
      <c r="AH15" s="31">
        <f t="shared" si="7"/>
        <v>0</v>
      </c>
      <c r="AI15" s="18"/>
      <c r="AJ15" s="18"/>
      <c r="AK15" s="31">
        <f t="shared" si="2"/>
        <v>0.63</v>
      </c>
      <c r="AL15" s="18"/>
      <c r="AM15" s="63">
        <f t="shared" si="8"/>
        <v>0</v>
      </c>
      <c r="AN15" s="18"/>
      <c r="AO15" s="18"/>
      <c r="AP15" s="68">
        <f t="shared" si="3"/>
        <v>0.63</v>
      </c>
      <c r="AQ15" s="71">
        <v>0.16869999999999999</v>
      </c>
      <c r="AR15" s="70">
        <f t="shared" si="9"/>
        <v>0.26777777777777778</v>
      </c>
      <c r="AS15" s="18" t="s">
        <v>220</v>
      </c>
    </row>
    <row r="16" spans="1:45" s="27" customFormat="1" ht="90" x14ac:dyDescent="0.25">
      <c r="A16" s="19">
        <v>4</v>
      </c>
      <c r="B16" s="18" t="s">
        <v>42</v>
      </c>
      <c r="C16" s="18" t="s">
        <v>56</v>
      </c>
      <c r="D16" s="23" t="s">
        <v>68</v>
      </c>
      <c r="E16" s="18" t="s">
        <v>69</v>
      </c>
      <c r="F16" s="18" t="s">
        <v>46</v>
      </c>
      <c r="G16" s="18" t="s">
        <v>70</v>
      </c>
      <c r="H16" s="18" t="s">
        <v>71</v>
      </c>
      <c r="I16" s="30" t="s">
        <v>49</v>
      </c>
      <c r="J16" s="18" t="s">
        <v>50</v>
      </c>
      <c r="K16" s="18" t="s">
        <v>51</v>
      </c>
      <c r="L16" s="30">
        <v>0.1</v>
      </c>
      <c r="M16" s="30">
        <v>0.25</v>
      </c>
      <c r="N16" s="31">
        <v>0.5</v>
      </c>
      <c r="O16" s="31">
        <v>0.96</v>
      </c>
      <c r="P16" s="30">
        <v>0.96</v>
      </c>
      <c r="Q16" s="18" t="s">
        <v>61</v>
      </c>
      <c r="R16" s="18" t="s">
        <v>62</v>
      </c>
      <c r="S16" s="18" t="s">
        <v>63</v>
      </c>
      <c r="T16" s="18" t="s">
        <v>210</v>
      </c>
      <c r="U16" s="18" t="s">
        <v>55</v>
      </c>
      <c r="V16" s="68">
        <f t="shared" si="4"/>
        <v>0.1</v>
      </c>
      <c r="W16" s="70">
        <f>3698865583/43612397000</f>
        <v>8.4812251502709199E-2</v>
      </c>
      <c r="X16" s="70">
        <f t="shared" si="5"/>
        <v>0.84812251502709191</v>
      </c>
      <c r="Y16" s="18" t="s">
        <v>221</v>
      </c>
      <c r="Z16" s="18" t="s">
        <v>219</v>
      </c>
      <c r="AA16" s="31">
        <f t="shared" si="0"/>
        <v>0.25</v>
      </c>
      <c r="AB16" s="18"/>
      <c r="AC16" s="18">
        <f t="shared" si="6"/>
        <v>0</v>
      </c>
      <c r="AD16" s="18"/>
      <c r="AE16" s="18"/>
      <c r="AF16" s="31">
        <f t="shared" si="1"/>
        <v>0.5</v>
      </c>
      <c r="AG16" s="18"/>
      <c r="AH16" s="31">
        <f t="shared" si="7"/>
        <v>0</v>
      </c>
      <c r="AI16" s="18"/>
      <c r="AJ16" s="18"/>
      <c r="AK16" s="31">
        <f t="shared" si="2"/>
        <v>0.96</v>
      </c>
      <c r="AL16" s="18"/>
      <c r="AM16" s="63">
        <f t="shared" si="8"/>
        <v>0</v>
      </c>
      <c r="AN16" s="18"/>
      <c r="AO16" s="18"/>
      <c r="AP16" s="68">
        <f t="shared" si="3"/>
        <v>0.96</v>
      </c>
      <c r="AQ16" s="71">
        <v>8.48E-2</v>
      </c>
      <c r="AR16" s="70">
        <f t="shared" si="9"/>
        <v>8.8333333333333333E-2</v>
      </c>
      <c r="AS16" s="18" t="s">
        <v>221</v>
      </c>
    </row>
    <row r="17" spans="1:45" s="27" customFormat="1" ht="90" x14ac:dyDescent="0.25">
      <c r="A17" s="19">
        <v>4</v>
      </c>
      <c r="B17" s="18" t="s">
        <v>42</v>
      </c>
      <c r="C17" s="18" t="s">
        <v>56</v>
      </c>
      <c r="D17" s="23" t="s">
        <v>72</v>
      </c>
      <c r="E17" s="18" t="s">
        <v>73</v>
      </c>
      <c r="F17" s="18" t="s">
        <v>46</v>
      </c>
      <c r="G17" s="18" t="s">
        <v>74</v>
      </c>
      <c r="H17" s="18" t="s">
        <v>75</v>
      </c>
      <c r="I17" s="30" t="s">
        <v>49</v>
      </c>
      <c r="J17" s="18" t="s">
        <v>50</v>
      </c>
      <c r="K17" s="18" t="s">
        <v>51</v>
      </c>
      <c r="L17" s="30">
        <v>0.05</v>
      </c>
      <c r="M17" s="30">
        <v>0.2</v>
      </c>
      <c r="N17" s="31">
        <v>0.3</v>
      </c>
      <c r="O17" s="31">
        <v>0.52</v>
      </c>
      <c r="P17" s="30">
        <v>0.52</v>
      </c>
      <c r="Q17" s="18" t="s">
        <v>61</v>
      </c>
      <c r="R17" s="18" t="s">
        <v>62</v>
      </c>
      <c r="S17" s="18" t="s">
        <v>63</v>
      </c>
      <c r="T17" s="18" t="s">
        <v>210</v>
      </c>
      <c r="U17" s="18" t="s">
        <v>55</v>
      </c>
      <c r="V17" s="68">
        <f t="shared" si="4"/>
        <v>0.05</v>
      </c>
      <c r="W17" s="70">
        <f>483563200/43612397000</f>
        <v>1.1087746449707867E-2</v>
      </c>
      <c r="X17" s="70">
        <f t="shared" si="5"/>
        <v>0.22175492899415733</v>
      </c>
      <c r="Y17" s="18" t="s">
        <v>222</v>
      </c>
      <c r="Z17" s="18" t="s">
        <v>219</v>
      </c>
      <c r="AA17" s="31">
        <f t="shared" si="0"/>
        <v>0.2</v>
      </c>
      <c r="AB17" s="18"/>
      <c r="AC17" s="18">
        <f t="shared" si="6"/>
        <v>0</v>
      </c>
      <c r="AD17" s="18"/>
      <c r="AE17" s="18"/>
      <c r="AF17" s="31">
        <f t="shared" si="1"/>
        <v>0.3</v>
      </c>
      <c r="AG17" s="18"/>
      <c r="AH17" s="31">
        <f t="shared" si="7"/>
        <v>0</v>
      </c>
      <c r="AI17" s="18"/>
      <c r="AJ17" s="18"/>
      <c r="AK17" s="31">
        <f t="shared" si="2"/>
        <v>0.52</v>
      </c>
      <c r="AL17" s="18"/>
      <c r="AM17" s="63">
        <f t="shared" si="8"/>
        <v>0</v>
      </c>
      <c r="AN17" s="18"/>
      <c r="AO17" s="18"/>
      <c r="AP17" s="68">
        <f t="shared" si="3"/>
        <v>0.52</v>
      </c>
      <c r="AQ17" s="71">
        <v>1.11E-2</v>
      </c>
      <c r="AR17" s="70">
        <f t="shared" si="9"/>
        <v>2.1346153846153848E-2</v>
      </c>
      <c r="AS17" s="18" t="s">
        <v>223</v>
      </c>
    </row>
    <row r="18" spans="1:45" s="27" customFormat="1" ht="107.25" customHeight="1" x14ac:dyDescent="0.25">
      <c r="A18" s="19">
        <v>4</v>
      </c>
      <c r="B18" s="18" t="s">
        <v>42</v>
      </c>
      <c r="C18" s="18" t="s">
        <v>56</v>
      </c>
      <c r="D18" s="23" t="s">
        <v>76</v>
      </c>
      <c r="E18" s="18" t="s">
        <v>77</v>
      </c>
      <c r="F18" s="18" t="s">
        <v>78</v>
      </c>
      <c r="G18" s="18" t="s">
        <v>79</v>
      </c>
      <c r="H18" s="18" t="s">
        <v>80</v>
      </c>
      <c r="I18" s="18" t="s">
        <v>49</v>
      </c>
      <c r="J18" s="18" t="s">
        <v>81</v>
      </c>
      <c r="K18" s="18" t="s">
        <v>51</v>
      </c>
      <c r="L18" s="30">
        <v>1</v>
      </c>
      <c r="M18" s="30">
        <v>1</v>
      </c>
      <c r="N18" s="30">
        <v>1</v>
      </c>
      <c r="O18" s="30">
        <v>1</v>
      </c>
      <c r="P18" s="30">
        <v>1</v>
      </c>
      <c r="Q18" s="18" t="s">
        <v>61</v>
      </c>
      <c r="R18" s="18" t="s">
        <v>82</v>
      </c>
      <c r="S18" s="18" t="s">
        <v>83</v>
      </c>
      <c r="T18" s="18" t="s">
        <v>210</v>
      </c>
      <c r="U18" s="18" t="s">
        <v>55</v>
      </c>
      <c r="V18" s="68">
        <f t="shared" si="4"/>
        <v>1</v>
      </c>
      <c r="W18" s="69" t="s">
        <v>185</v>
      </c>
      <c r="X18" s="69" t="s">
        <v>185</v>
      </c>
      <c r="Y18" s="18" t="s">
        <v>242</v>
      </c>
      <c r="Z18" s="18" t="s">
        <v>185</v>
      </c>
      <c r="AA18" s="31">
        <f t="shared" si="0"/>
        <v>1</v>
      </c>
      <c r="AB18" s="18"/>
      <c r="AC18" s="18">
        <f t="shared" si="6"/>
        <v>0</v>
      </c>
      <c r="AD18" s="18"/>
      <c r="AE18" s="18"/>
      <c r="AF18" s="31">
        <f t="shared" si="1"/>
        <v>1</v>
      </c>
      <c r="AG18" s="18"/>
      <c r="AH18" s="31">
        <f t="shared" si="7"/>
        <v>0</v>
      </c>
      <c r="AI18" s="18"/>
      <c r="AJ18" s="18"/>
      <c r="AK18" s="31">
        <f t="shared" si="2"/>
        <v>1</v>
      </c>
      <c r="AL18" s="18"/>
      <c r="AM18" s="63">
        <f t="shared" si="8"/>
        <v>0</v>
      </c>
      <c r="AN18" s="18"/>
      <c r="AO18" s="18"/>
      <c r="AP18" s="68">
        <f t="shared" si="3"/>
        <v>1</v>
      </c>
      <c r="AQ18" s="71" t="s">
        <v>185</v>
      </c>
      <c r="AR18" s="70" t="s">
        <v>185</v>
      </c>
      <c r="AS18" s="18" t="s">
        <v>242</v>
      </c>
    </row>
    <row r="19" spans="1:45" s="27" customFormat="1" ht="178.5" customHeight="1" x14ac:dyDescent="0.25">
      <c r="A19" s="19">
        <v>4</v>
      </c>
      <c r="B19" s="18" t="s">
        <v>42</v>
      </c>
      <c r="C19" s="18" t="s">
        <v>56</v>
      </c>
      <c r="D19" s="23" t="s">
        <v>84</v>
      </c>
      <c r="E19" s="18" t="s">
        <v>85</v>
      </c>
      <c r="F19" s="18" t="s">
        <v>78</v>
      </c>
      <c r="G19" s="18" t="s">
        <v>86</v>
      </c>
      <c r="H19" s="18" t="s">
        <v>211</v>
      </c>
      <c r="I19" s="18" t="s">
        <v>49</v>
      </c>
      <c r="J19" s="18" t="s">
        <v>81</v>
      </c>
      <c r="K19" s="18" t="s">
        <v>51</v>
      </c>
      <c r="L19" s="30">
        <v>1</v>
      </c>
      <c r="M19" s="30">
        <v>1</v>
      </c>
      <c r="N19" s="30">
        <v>1</v>
      </c>
      <c r="O19" s="30">
        <v>1</v>
      </c>
      <c r="P19" s="30">
        <v>1</v>
      </c>
      <c r="Q19" s="18" t="s">
        <v>61</v>
      </c>
      <c r="R19" s="18" t="s">
        <v>82</v>
      </c>
      <c r="S19" s="18" t="s">
        <v>87</v>
      </c>
      <c r="T19" s="18" t="s">
        <v>210</v>
      </c>
      <c r="U19" s="18" t="s">
        <v>55</v>
      </c>
      <c r="V19" s="68">
        <f t="shared" si="4"/>
        <v>1</v>
      </c>
      <c r="W19" s="69">
        <v>0.29699999999999999</v>
      </c>
      <c r="X19" s="70">
        <f t="shared" si="5"/>
        <v>0.29699999999999999</v>
      </c>
      <c r="Y19" s="18" t="s">
        <v>224</v>
      </c>
      <c r="Z19" s="18" t="s">
        <v>213</v>
      </c>
      <c r="AA19" s="31">
        <f t="shared" si="0"/>
        <v>1</v>
      </c>
      <c r="AB19" s="18"/>
      <c r="AC19" s="18">
        <f t="shared" si="6"/>
        <v>0</v>
      </c>
      <c r="AD19" s="18"/>
      <c r="AE19" s="18"/>
      <c r="AF19" s="31">
        <f t="shared" si="1"/>
        <v>1</v>
      </c>
      <c r="AG19" s="18"/>
      <c r="AH19" s="31">
        <f t="shared" si="7"/>
        <v>0</v>
      </c>
      <c r="AI19" s="18"/>
      <c r="AJ19" s="18"/>
      <c r="AK19" s="31">
        <f t="shared" si="2"/>
        <v>1</v>
      </c>
      <c r="AL19" s="18"/>
      <c r="AM19" s="63">
        <f t="shared" si="8"/>
        <v>0</v>
      </c>
      <c r="AN19" s="18"/>
      <c r="AO19" s="18"/>
      <c r="AP19" s="68">
        <f t="shared" si="3"/>
        <v>1</v>
      </c>
      <c r="AQ19" s="71">
        <f>29.7%*25%</f>
        <v>7.4249999999999997E-2</v>
      </c>
      <c r="AR19" s="70">
        <f t="shared" si="9"/>
        <v>7.4249999999999997E-2</v>
      </c>
      <c r="AS19" s="18" t="s">
        <v>224</v>
      </c>
    </row>
    <row r="20" spans="1:45" s="27" customFormat="1" ht="120" x14ac:dyDescent="0.25">
      <c r="A20" s="19">
        <v>4</v>
      </c>
      <c r="B20" s="18" t="s">
        <v>42</v>
      </c>
      <c r="C20" s="18" t="s">
        <v>56</v>
      </c>
      <c r="D20" s="23" t="s">
        <v>88</v>
      </c>
      <c r="E20" s="18" t="s">
        <v>89</v>
      </c>
      <c r="F20" s="18" t="s">
        <v>78</v>
      </c>
      <c r="G20" s="18" t="s">
        <v>90</v>
      </c>
      <c r="H20" s="18" t="s">
        <v>91</v>
      </c>
      <c r="I20" s="18" t="s">
        <v>49</v>
      </c>
      <c r="J20" s="18" t="s">
        <v>81</v>
      </c>
      <c r="K20" s="18" t="s">
        <v>51</v>
      </c>
      <c r="L20" s="30">
        <v>0.9</v>
      </c>
      <c r="M20" s="30">
        <v>0.9</v>
      </c>
      <c r="N20" s="30">
        <v>0.9</v>
      </c>
      <c r="O20" s="30">
        <v>0.9</v>
      </c>
      <c r="P20" s="30">
        <v>0.9</v>
      </c>
      <c r="Q20" s="18" t="s">
        <v>61</v>
      </c>
      <c r="R20" s="18" t="s">
        <v>92</v>
      </c>
      <c r="S20" s="18" t="s">
        <v>87</v>
      </c>
      <c r="T20" s="18" t="s">
        <v>210</v>
      </c>
      <c r="U20" s="18" t="s">
        <v>55</v>
      </c>
      <c r="V20" s="68">
        <f t="shared" si="4"/>
        <v>0.9</v>
      </c>
      <c r="W20" s="69" t="s">
        <v>185</v>
      </c>
      <c r="X20" s="70" t="s">
        <v>185</v>
      </c>
      <c r="Y20" s="18" t="s">
        <v>242</v>
      </c>
      <c r="Z20" s="18" t="s">
        <v>185</v>
      </c>
      <c r="AA20" s="31">
        <f t="shared" si="0"/>
        <v>0.9</v>
      </c>
      <c r="AB20" s="18"/>
      <c r="AC20" s="18">
        <f t="shared" si="6"/>
        <v>0</v>
      </c>
      <c r="AD20" s="18"/>
      <c r="AE20" s="18"/>
      <c r="AF20" s="31">
        <f t="shared" si="1"/>
        <v>0.9</v>
      </c>
      <c r="AG20" s="18"/>
      <c r="AH20" s="31">
        <f t="shared" si="7"/>
        <v>0</v>
      </c>
      <c r="AI20" s="18"/>
      <c r="AJ20" s="18"/>
      <c r="AK20" s="31">
        <f t="shared" si="2"/>
        <v>0.9</v>
      </c>
      <c r="AL20" s="18"/>
      <c r="AM20" s="63">
        <f t="shared" si="8"/>
        <v>0</v>
      </c>
      <c r="AN20" s="18"/>
      <c r="AO20" s="18"/>
      <c r="AP20" s="68">
        <f t="shared" si="3"/>
        <v>0.9</v>
      </c>
      <c r="AQ20" s="71" t="s">
        <v>185</v>
      </c>
      <c r="AR20" s="70" t="s">
        <v>185</v>
      </c>
      <c r="AS20" s="18" t="s">
        <v>242</v>
      </c>
    </row>
    <row r="21" spans="1:45" s="27" customFormat="1" ht="90" x14ac:dyDescent="0.25">
      <c r="A21" s="19">
        <v>4</v>
      </c>
      <c r="B21" s="18" t="s">
        <v>42</v>
      </c>
      <c r="C21" s="18" t="s">
        <v>56</v>
      </c>
      <c r="D21" s="23" t="s">
        <v>93</v>
      </c>
      <c r="E21" s="18" t="s">
        <v>94</v>
      </c>
      <c r="F21" s="18" t="s">
        <v>78</v>
      </c>
      <c r="G21" s="18" t="s">
        <v>90</v>
      </c>
      <c r="H21" s="18" t="s">
        <v>95</v>
      </c>
      <c r="I21" s="18" t="s">
        <v>49</v>
      </c>
      <c r="J21" s="18" t="s">
        <v>50</v>
      </c>
      <c r="K21" s="18" t="s">
        <v>51</v>
      </c>
      <c r="L21" s="30">
        <v>0</v>
      </c>
      <c r="M21" s="30">
        <v>0</v>
      </c>
      <c r="N21" s="30">
        <v>0</v>
      </c>
      <c r="O21" s="30">
        <v>1</v>
      </c>
      <c r="P21" s="30">
        <v>1</v>
      </c>
      <c r="Q21" s="18" t="s">
        <v>61</v>
      </c>
      <c r="R21" s="32" t="s">
        <v>92</v>
      </c>
      <c r="S21" s="32" t="s">
        <v>87</v>
      </c>
      <c r="T21" s="32" t="s">
        <v>210</v>
      </c>
      <c r="U21" s="32" t="s">
        <v>197</v>
      </c>
      <c r="V21" s="68" t="s">
        <v>153</v>
      </c>
      <c r="W21" s="68" t="s">
        <v>153</v>
      </c>
      <c r="X21" s="68" t="s">
        <v>153</v>
      </c>
      <c r="Y21" s="31" t="s">
        <v>216</v>
      </c>
      <c r="Z21" s="31" t="s">
        <v>153</v>
      </c>
      <c r="AA21" s="31">
        <f t="shared" si="0"/>
        <v>0</v>
      </c>
      <c r="AB21" s="18"/>
      <c r="AC21" s="18" t="e">
        <f t="shared" si="6"/>
        <v>#DIV/0!</v>
      </c>
      <c r="AD21" s="18"/>
      <c r="AE21" s="18"/>
      <c r="AF21" s="31">
        <f t="shared" si="1"/>
        <v>0</v>
      </c>
      <c r="AG21" s="18"/>
      <c r="AH21" s="18" t="e">
        <f t="shared" si="7"/>
        <v>#DIV/0!</v>
      </c>
      <c r="AI21" s="18"/>
      <c r="AJ21" s="18"/>
      <c r="AK21" s="31">
        <f t="shared" si="2"/>
        <v>1</v>
      </c>
      <c r="AL21" s="18"/>
      <c r="AM21" s="63">
        <f t="shared" si="8"/>
        <v>0</v>
      </c>
      <c r="AN21" s="18"/>
      <c r="AO21" s="18"/>
      <c r="AP21" s="68">
        <f t="shared" si="3"/>
        <v>1</v>
      </c>
      <c r="AQ21" s="71">
        <v>0</v>
      </c>
      <c r="AR21" s="70">
        <f t="shared" si="9"/>
        <v>0</v>
      </c>
      <c r="AS21" s="31" t="s">
        <v>216</v>
      </c>
    </row>
    <row r="22" spans="1:45" s="27" customFormat="1" ht="102.75" customHeight="1" x14ac:dyDescent="0.25">
      <c r="A22" s="19">
        <v>4</v>
      </c>
      <c r="B22" s="18" t="s">
        <v>42</v>
      </c>
      <c r="C22" s="18" t="s">
        <v>96</v>
      </c>
      <c r="D22" s="23" t="s">
        <v>97</v>
      </c>
      <c r="E22" s="18" t="s">
        <v>98</v>
      </c>
      <c r="F22" s="18" t="s">
        <v>78</v>
      </c>
      <c r="G22" s="18" t="s">
        <v>99</v>
      </c>
      <c r="H22" s="18" t="s">
        <v>100</v>
      </c>
      <c r="I22" s="18" t="s">
        <v>49</v>
      </c>
      <c r="J22" s="18" t="s">
        <v>101</v>
      </c>
      <c r="K22" s="18" t="s">
        <v>102</v>
      </c>
      <c r="L22" s="18">
        <v>1400</v>
      </c>
      <c r="M22" s="18">
        <v>2500</v>
      </c>
      <c r="N22" s="18">
        <v>2500</v>
      </c>
      <c r="O22" s="18">
        <v>2000</v>
      </c>
      <c r="P22" s="18">
        <f t="shared" ref="P22:P28" si="10">SUM(L22:O22)</f>
        <v>8400</v>
      </c>
      <c r="Q22" s="18" t="s">
        <v>61</v>
      </c>
      <c r="R22" s="18" t="s">
        <v>103</v>
      </c>
      <c r="S22" s="18" t="s">
        <v>104</v>
      </c>
      <c r="T22" s="18" t="s">
        <v>105</v>
      </c>
      <c r="U22" s="18" t="s">
        <v>106</v>
      </c>
      <c r="V22" s="80">
        <f t="shared" si="4"/>
        <v>1400</v>
      </c>
      <c r="W22" s="19">
        <v>2292</v>
      </c>
      <c r="X22" s="70">
        <f t="shared" si="5"/>
        <v>1</v>
      </c>
      <c r="Y22" s="18" t="s">
        <v>225</v>
      </c>
      <c r="Z22" s="18" t="s">
        <v>214</v>
      </c>
      <c r="AA22" s="26">
        <f t="shared" si="0"/>
        <v>2500</v>
      </c>
      <c r="AB22" s="18"/>
      <c r="AC22" s="18">
        <f t="shared" si="6"/>
        <v>0</v>
      </c>
      <c r="AD22" s="18"/>
      <c r="AE22" s="18"/>
      <c r="AF22" s="26">
        <f t="shared" si="1"/>
        <v>2500</v>
      </c>
      <c r="AG22" s="18"/>
      <c r="AH22" s="31">
        <f t="shared" si="7"/>
        <v>0</v>
      </c>
      <c r="AI22" s="18"/>
      <c r="AJ22" s="18"/>
      <c r="AK22" s="26">
        <f t="shared" si="2"/>
        <v>2000</v>
      </c>
      <c r="AL22" s="18"/>
      <c r="AM22" s="63">
        <f t="shared" si="8"/>
        <v>0</v>
      </c>
      <c r="AN22" s="18"/>
      <c r="AO22" s="18"/>
      <c r="AP22" s="68">
        <f t="shared" si="3"/>
        <v>8400</v>
      </c>
      <c r="AQ22" s="19">
        <v>2292</v>
      </c>
      <c r="AR22" s="70">
        <f t="shared" si="9"/>
        <v>0.27285714285714285</v>
      </c>
      <c r="AS22" s="18" t="s">
        <v>225</v>
      </c>
    </row>
    <row r="23" spans="1:45" s="27" customFormat="1" ht="60" x14ac:dyDescent="0.25">
      <c r="A23" s="19">
        <v>4</v>
      </c>
      <c r="B23" s="18" t="s">
        <v>42</v>
      </c>
      <c r="C23" s="18" t="s">
        <v>96</v>
      </c>
      <c r="D23" s="23" t="s">
        <v>107</v>
      </c>
      <c r="E23" s="18" t="s">
        <v>108</v>
      </c>
      <c r="F23" s="18" t="s">
        <v>46</v>
      </c>
      <c r="G23" s="18" t="s">
        <v>109</v>
      </c>
      <c r="H23" s="18" t="s">
        <v>110</v>
      </c>
      <c r="I23" s="18" t="s">
        <v>49</v>
      </c>
      <c r="J23" s="18" t="s">
        <v>101</v>
      </c>
      <c r="K23" s="18" t="s">
        <v>111</v>
      </c>
      <c r="L23" s="38">
        <v>300</v>
      </c>
      <c r="M23" s="38">
        <v>500</v>
      </c>
      <c r="N23" s="38">
        <v>700</v>
      </c>
      <c r="O23" s="38">
        <v>660</v>
      </c>
      <c r="P23" s="18">
        <f t="shared" si="10"/>
        <v>2160</v>
      </c>
      <c r="Q23" s="18" t="s">
        <v>61</v>
      </c>
      <c r="R23" s="18" t="s">
        <v>112</v>
      </c>
      <c r="S23" s="18" t="s">
        <v>104</v>
      </c>
      <c r="T23" s="18" t="s">
        <v>105</v>
      </c>
      <c r="U23" s="18" t="s">
        <v>106</v>
      </c>
      <c r="V23" s="80">
        <f t="shared" si="4"/>
        <v>300</v>
      </c>
      <c r="W23" s="19">
        <v>389</v>
      </c>
      <c r="X23" s="70">
        <f t="shared" si="5"/>
        <v>1</v>
      </c>
      <c r="Y23" s="18" t="s">
        <v>226</v>
      </c>
      <c r="Z23" s="18" t="s">
        <v>214</v>
      </c>
      <c r="AA23" s="26">
        <f t="shared" si="0"/>
        <v>500</v>
      </c>
      <c r="AB23" s="18"/>
      <c r="AC23" s="18">
        <f t="shared" si="6"/>
        <v>0</v>
      </c>
      <c r="AD23" s="18"/>
      <c r="AE23" s="18"/>
      <c r="AF23" s="26">
        <f t="shared" si="1"/>
        <v>700</v>
      </c>
      <c r="AG23" s="18"/>
      <c r="AH23" s="31">
        <f t="shared" si="7"/>
        <v>0</v>
      </c>
      <c r="AI23" s="18"/>
      <c r="AJ23" s="18"/>
      <c r="AK23" s="26">
        <f t="shared" si="2"/>
        <v>660</v>
      </c>
      <c r="AL23" s="18"/>
      <c r="AM23" s="63">
        <f t="shared" si="8"/>
        <v>0</v>
      </c>
      <c r="AN23" s="18"/>
      <c r="AO23" s="18"/>
      <c r="AP23" s="19">
        <f t="shared" si="3"/>
        <v>2160</v>
      </c>
      <c r="AQ23" s="19">
        <v>389</v>
      </c>
      <c r="AR23" s="70">
        <f t="shared" si="9"/>
        <v>0.18009259259259258</v>
      </c>
      <c r="AS23" s="18" t="s">
        <v>226</v>
      </c>
    </row>
    <row r="24" spans="1:45" s="27" customFormat="1" ht="105" x14ac:dyDescent="0.25">
      <c r="A24" s="19">
        <v>4</v>
      </c>
      <c r="B24" s="18" t="s">
        <v>42</v>
      </c>
      <c r="C24" s="18" t="s">
        <v>96</v>
      </c>
      <c r="D24" s="23" t="s">
        <v>113</v>
      </c>
      <c r="E24" s="18" t="s">
        <v>114</v>
      </c>
      <c r="F24" s="18" t="s">
        <v>46</v>
      </c>
      <c r="G24" s="18" t="s">
        <v>115</v>
      </c>
      <c r="H24" s="18" t="s">
        <v>116</v>
      </c>
      <c r="I24" s="18" t="s">
        <v>49</v>
      </c>
      <c r="J24" s="18" t="s">
        <v>101</v>
      </c>
      <c r="K24" s="18" t="s">
        <v>117</v>
      </c>
      <c r="L24" s="38">
        <v>30</v>
      </c>
      <c r="M24" s="38">
        <v>51</v>
      </c>
      <c r="N24" s="38">
        <v>72</v>
      </c>
      <c r="O24" s="38">
        <v>55</v>
      </c>
      <c r="P24" s="18">
        <f t="shared" si="10"/>
        <v>208</v>
      </c>
      <c r="Q24" s="18" t="s">
        <v>61</v>
      </c>
      <c r="R24" s="18" t="s">
        <v>118</v>
      </c>
      <c r="S24" s="18" t="s">
        <v>119</v>
      </c>
      <c r="T24" s="18" t="s">
        <v>105</v>
      </c>
      <c r="U24" s="18" t="s">
        <v>106</v>
      </c>
      <c r="V24" s="80">
        <f t="shared" si="4"/>
        <v>30</v>
      </c>
      <c r="W24" s="19">
        <v>30</v>
      </c>
      <c r="X24" s="70">
        <f t="shared" si="5"/>
        <v>1</v>
      </c>
      <c r="Y24" s="18" t="s">
        <v>227</v>
      </c>
      <c r="Z24" s="18" t="s">
        <v>214</v>
      </c>
      <c r="AA24" s="26">
        <f t="shared" si="0"/>
        <v>51</v>
      </c>
      <c r="AB24" s="18"/>
      <c r="AC24" s="18">
        <f t="shared" si="6"/>
        <v>0</v>
      </c>
      <c r="AD24" s="18"/>
      <c r="AE24" s="18"/>
      <c r="AF24" s="26">
        <f t="shared" si="1"/>
        <v>72</v>
      </c>
      <c r="AG24" s="18"/>
      <c r="AH24" s="31">
        <f t="shared" si="7"/>
        <v>0</v>
      </c>
      <c r="AI24" s="18"/>
      <c r="AJ24" s="18"/>
      <c r="AK24" s="26">
        <f t="shared" si="2"/>
        <v>55</v>
      </c>
      <c r="AL24" s="18"/>
      <c r="AM24" s="63">
        <f t="shared" si="8"/>
        <v>0</v>
      </c>
      <c r="AN24" s="18"/>
      <c r="AO24" s="18"/>
      <c r="AP24" s="19">
        <f t="shared" si="3"/>
        <v>208</v>
      </c>
      <c r="AQ24" s="19">
        <v>30</v>
      </c>
      <c r="AR24" s="70">
        <f t="shared" si="9"/>
        <v>0.14423076923076922</v>
      </c>
      <c r="AS24" s="18" t="s">
        <v>227</v>
      </c>
    </row>
    <row r="25" spans="1:45" s="27" customFormat="1" ht="90" x14ac:dyDescent="0.25">
      <c r="A25" s="19">
        <v>4</v>
      </c>
      <c r="B25" s="18" t="s">
        <v>42</v>
      </c>
      <c r="C25" s="18" t="s">
        <v>96</v>
      </c>
      <c r="D25" s="23" t="s">
        <v>120</v>
      </c>
      <c r="E25" s="18" t="s">
        <v>121</v>
      </c>
      <c r="F25" s="18" t="s">
        <v>78</v>
      </c>
      <c r="G25" s="18" t="s">
        <v>122</v>
      </c>
      <c r="H25" s="18" t="s">
        <v>123</v>
      </c>
      <c r="I25" s="18" t="s">
        <v>49</v>
      </c>
      <c r="J25" s="18" t="s">
        <v>101</v>
      </c>
      <c r="K25" s="18" t="s">
        <v>124</v>
      </c>
      <c r="L25" s="18">
        <v>30</v>
      </c>
      <c r="M25" s="18">
        <v>45</v>
      </c>
      <c r="N25" s="18">
        <v>63</v>
      </c>
      <c r="O25" s="18">
        <v>62</v>
      </c>
      <c r="P25" s="18">
        <f t="shared" si="10"/>
        <v>200</v>
      </c>
      <c r="Q25" s="18" t="s">
        <v>61</v>
      </c>
      <c r="R25" s="18" t="s">
        <v>118</v>
      </c>
      <c r="S25" s="18" t="s">
        <v>119</v>
      </c>
      <c r="T25" s="18" t="s">
        <v>105</v>
      </c>
      <c r="U25" s="18" t="s">
        <v>106</v>
      </c>
      <c r="V25" s="80">
        <f t="shared" si="4"/>
        <v>30</v>
      </c>
      <c r="W25" s="19">
        <v>35</v>
      </c>
      <c r="X25" s="70">
        <f t="shared" si="5"/>
        <v>1</v>
      </c>
      <c r="Y25" s="18" t="s">
        <v>228</v>
      </c>
      <c r="Z25" s="18" t="s">
        <v>214</v>
      </c>
      <c r="AA25" s="26">
        <f t="shared" si="0"/>
        <v>45</v>
      </c>
      <c r="AB25" s="18"/>
      <c r="AC25" s="18">
        <f t="shared" si="6"/>
        <v>0</v>
      </c>
      <c r="AD25" s="18"/>
      <c r="AE25" s="18"/>
      <c r="AF25" s="26">
        <f t="shared" si="1"/>
        <v>63</v>
      </c>
      <c r="AG25" s="18"/>
      <c r="AH25" s="31">
        <f t="shared" si="7"/>
        <v>0</v>
      </c>
      <c r="AI25" s="18"/>
      <c r="AJ25" s="18"/>
      <c r="AK25" s="26">
        <f t="shared" si="2"/>
        <v>62</v>
      </c>
      <c r="AL25" s="18"/>
      <c r="AM25" s="63">
        <f t="shared" si="8"/>
        <v>0</v>
      </c>
      <c r="AN25" s="18"/>
      <c r="AO25" s="18"/>
      <c r="AP25" s="19">
        <f t="shared" si="3"/>
        <v>200</v>
      </c>
      <c r="AQ25" s="19">
        <v>35</v>
      </c>
      <c r="AR25" s="70">
        <f t="shared" si="9"/>
        <v>0.17499999999999999</v>
      </c>
      <c r="AS25" s="18" t="s">
        <v>228</v>
      </c>
    </row>
    <row r="26" spans="1:45" s="27" customFormat="1" ht="120" customHeight="1" x14ac:dyDescent="0.25">
      <c r="A26" s="19">
        <v>4</v>
      </c>
      <c r="B26" s="18" t="s">
        <v>42</v>
      </c>
      <c r="C26" s="18" t="s">
        <v>96</v>
      </c>
      <c r="D26" s="23" t="s">
        <v>125</v>
      </c>
      <c r="E26" s="18" t="s">
        <v>126</v>
      </c>
      <c r="F26" s="18" t="s">
        <v>78</v>
      </c>
      <c r="G26" s="18" t="s">
        <v>127</v>
      </c>
      <c r="H26" s="18" t="s">
        <v>128</v>
      </c>
      <c r="I26" s="18" t="s">
        <v>49</v>
      </c>
      <c r="J26" s="18" t="s">
        <v>101</v>
      </c>
      <c r="K26" s="18" t="s">
        <v>129</v>
      </c>
      <c r="L26" s="18">
        <v>6</v>
      </c>
      <c r="M26" s="18">
        <v>6</v>
      </c>
      <c r="N26" s="18">
        <v>19</v>
      </c>
      <c r="O26" s="18">
        <v>19</v>
      </c>
      <c r="P26" s="18">
        <f t="shared" si="10"/>
        <v>50</v>
      </c>
      <c r="Q26" s="18" t="s">
        <v>61</v>
      </c>
      <c r="R26" s="18" t="s">
        <v>130</v>
      </c>
      <c r="S26" s="18" t="s">
        <v>131</v>
      </c>
      <c r="T26" s="18" t="s">
        <v>105</v>
      </c>
      <c r="U26" s="32" t="s">
        <v>197</v>
      </c>
      <c r="V26" s="80">
        <f t="shared" si="4"/>
        <v>6</v>
      </c>
      <c r="W26" s="19">
        <v>7</v>
      </c>
      <c r="X26" s="70">
        <f t="shared" si="5"/>
        <v>1</v>
      </c>
      <c r="Y26" s="64" t="s">
        <v>229</v>
      </c>
      <c r="Z26" s="18" t="s">
        <v>215</v>
      </c>
      <c r="AA26" s="26">
        <f t="shared" si="0"/>
        <v>6</v>
      </c>
      <c r="AB26" s="18"/>
      <c r="AC26" s="18">
        <f t="shared" si="6"/>
        <v>0</v>
      </c>
      <c r="AD26" s="18"/>
      <c r="AE26" s="18"/>
      <c r="AF26" s="26">
        <f t="shared" si="1"/>
        <v>19</v>
      </c>
      <c r="AG26" s="18"/>
      <c r="AH26" s="31">
        <f t="shared" si="7"/>
        <v>0</v>
      </c>
      <c r="AI26" s="18"/>
      <c r="AJ26" s="18"/>
      <c r="AK26" s="26">
        <f t="shared" si="2"/>
        <v>19</v>
      </c>
      <c r="AL26" s="18"/>
      <c r="AM26" s="63">
        <f t="shared" si="8"/>
        <v>0</v>
      </c>
      <c r="AN26" s="18"/>
      <c r="AO26" s="18"/>
      <c r="AP26" s="19">
        <f t="shared" si="3"/>
        <v>50</v>
      </c>
      <c r="AQ26" s="19">
        <v>7</v>
      </c>
      <c r="AR26" s="70">
        <f t="shared" si="9"/>
        <v>0.14000000000000001</v>
      </c>
      <c r="AS26" s="18" t="s">
        <v>230</v>
      </c>
    </row>
    <row r="27" spans="1:45" s="27" customFormat="1" ht="165" x14ac:dyDescent="0.25">
      <c r="A27" s="19">
        <v>4</v>
      </c>
      <c r="B27" s="18" t="s">
        <v>42</v>
      </c>
      <c r="C27" s="18" t="s">
        <v>96</v>
      </c>
      <c r="D27" s="23" t="s">
        <v>132</v>
      </c>
      <c r="E27" s="18" t="s">
        <v>133</v>
      </c>
      <c r="F27" s="18" t="s">
        <v>78</v>
      </c>
      <c r="G27" s="18" t="s">
        <v>134</v>
      </c>
      <c r="H27" s="18" t="s">
        <v>135</v>
      </c>
      <c r="I27" s="18" t="s">
        <v>49</v>
      </c>
      <c r="J27" s="18" t="s">
        <v>101</v>
      </c>
      <c r="K27" s="18" t="s">
        <v>129</v>
      </c>
      <c r="L27" s="18">
        <v>14</v>
      </c>
      <c r="M27" s="18">
        <v>14</v>
      </c>
      <c r="N27" s="18">
        <v>46</v>
      </c>
      <c r="O27" s="18">
        <v>46</v>
      </c>
      <c r="P27" s="18">
        <f t="shared" si="10"/>
        <v>120</v>
      </c>
      <c r="Q27" s="18" t="s">
        <v>61</v>
      </c>
      <c r="R27" s="18" t="s">
        <v>136</v>
      </c>
      <c r="S27" s="18" t="s">
        <v>131</v>
      </c>
      <c r="T27" s="18" t="s">
        <v>105</v>
      </c>
      <c r="U27" s="32" t="s">
        <v>197</v>
      </c>
      <c r="V27" s="80">
        <f t="shared" si="4"/>
        <v>14</v>
      </c>
      <c r="W27" s="19">
        <v>59</v>
      </c>
      <c r="X27" s="70">
        <f t="shared" si="5"/>
        <v>1</v>
      </c>
      <c r="Y27" s="65" t="s">
        <v>212</v>
      </c>
      <c r="Z27" s="18" t="s">
        <v>215</v>
      </c>
      <c r="AA27" s="26">
        <f t="shared" si="0"/>
        <v>14</v>
      </c>
      <c r="AB27" s="18"/>
      <c r="AC27" s="18">
        <f t="shared" si="6"/>
        <v>0</v>
      </c>
      <c r="AD27" s="18"/>
      <c r="AE27" s="18"/>
      <c r="AF27" s="26">
        <f t="shared" si="1"/>
        <v>46</v>
      </c>
      <c r="AG27" s="18"/>
      <c r="AH27" s="31">
        <f t="shared" si="7"/>
        <v>0</v>
      </c>
      <c r="AI27" s="18"/>
      <c r="AJ27" s="18"/>
      <c r="AK27" s="26">
        <f t="shared" si="2"/>
        <v>46</v>
      </c>
      <c r="AL27" s="18"/>
      <c r="AM27" s="63">
        <f t="shared" si="8"/>
        <v>0</v>
      </c>
      <c r="AN27" s="18"/>
      <c r="AO27" s="18"/>
      <c r="AP27" s="19">
        <f t="shared" si="3"/>
        <v>120</v>
      </c>
      <c r="AQ27" s="19">
        <v>59</v>
      </c>
      <c r="AR27" s="70">
        <f t="shared" si="9"/>
        <v>0.49166666666666664</v>
      </c>
      <c r="AS27" s="18" t="s">
        <v>231</v>
      </c>
    </row>
    <row r="28" spans="1:45" s="27" customFormat="1" ht="180" x14ac:dyDescent="0.25">
      <c r="A28" s="19">
        <v>4</v>
      </c>
      <c r="B28" s="18" t="s">
        <v>42</v>
      </c>
      <c r="C28" s="18" t="s">
        <v>96</v>
      </c>
      <c r="D28" s="23" t="s">
        <v>137</v>
      </c>
      <c r="E28" s="18" t="s">
        <v>138</v>
      </c>
      <c r="F28" s="18" t="s">
        <v>78</v>
      </c>
      <c r="G28" s="18" t="s">
        <v>139</v>
      </c>
      <c r="H28" s="18" t="s">
        <v>140</v>
      </c>
      <c r="I28" s="18" t="s">
        <v>49</v>
      </c>
      <c r="J28" s="18" t="s">
        <v>101</v>
      </c>
      <c r="K28" s="18" t="s">
        <v>129</v>
      </c>
      <c r="L28" s="18">
        <v>10</v>
      </c>
      <c r="M28" s="18">
        <v>24</v>
      </c>
      <c r="N28" s="18">
        <v>24</v>
      </c>
      <c r="O28" s="18">
        <v>15</v>
      </c>
      <c r="P28" s="18">
        <f t="shared" si="10"/>
        <v>73</v>
      </c>
      <c r="Q28" s="18" t="s">
        <v>61</v>
      </c>
      <c r="R28" s="18" t="s">
        <v>141</v>
      </c>
      <c r="S28" s="18" t="s">
        <v>131</v>
      </c>
      <c r="T28" s="18" t="s">
        <v>105</v>
      </c>
      <c r="U28" s="32" t="s">
        <v>197</v>
      </c>
      <c r="V28" s="80">
        <f t="shared" si="4"/>
        <v>10</v>
      </c>
      <c r="W28" s="19">
        <v>23</v>
      </c>
      <c r="X28" s="70">
        <f t="shared" si="5"/>
        <v>1</v>
      </c>
      <c r="Y28" s="65" t="s">
        <v>208</v>
      </c>
      <c r="Z28" s="18" t="s">
        <v>215</v>
      </c>
      <c r="AA28" s="26">
        <f t="shared" si="0"/>
        <v>24</v>
      </c>
      <c r="AB28" s="18"/>
      <c r="AC28" s="18">
        <f t="shared" si="6"/>
        <v>0</v>
      </c>
      <c r="AD28" s="18"/>
      <c r="AE28" s="18"/>
      <c r="AF28" s="26">
        <f t="shared" si="1"/>
        <v>24</v>
      </c>
      <c r="AG28" s="18"/>
      <c r="AH28" s="31">
        <f t="shared" si="7"/>
        <v>0</v>
      </c>
      <c r="AI28" s="18"/>
      <c r="AJ28" s="18"/>
      <c r="AK28" s="26">
        <f t="shared" si="2"/>
        <v>15</v>
      </c>
      <c r="AL28" s="18"/>
      <c r="AM28" s="63">
        <f t="shared" si="8"/>
        <v>0</v>
      </c>
      <c r="AN28" s="18"/>
      <c r="AO28" s="18"/>
      <c r="AP28" s="19">
        <f t="shared" si="3"/>
        <v>73</v>
      </c>
      <c r="AQ28" s="19">
        <v>23</v>
      </c>
      <c r="AR28" s="70">
        <f t="shared" si="9"/>
        <v>0.31506849315068491</v>
      </c>
      <c r="AS28" s="18" t="s">
        <v>232</v>
      </c>
    </row>
    <row r="29" spans="1:45" s="5" customFormat="1" ht="15.75" x14ac:dyDescent="0.25">
      <c r="A29" s="10"/>
      <c r="B29" s="10"/>
      <c r="C29" s="10"/>
      <c r="D29" s="10"/>
      <c r="E29" s="13" t="s">
        <v>142</v>
      </c>
      <c r="F29" s="10"/>
      <c r="G29" s="10"/>
      <c r="H29" s="10"/>
      <c r="I29" s="10"/>
      <c r="J29" s="10"/>
      <c r="K29" s="10"/>
      <c r="L29" s="15"/>
      <c r="M29" s="15"/>
      <c r="N29" s="15"/>
      <c r="O29" s="15"/>
      <c r="P29" s="15"/>
      <c r="Q29" s="10"/>
      <c r="R29" s="10"/>
      <c r="S29" s="10"/>
      <c r="T29" s="10"/>
      <c r="U29" s="10"/>
      <c r="V29" s="72"/>
      <c r="W29" s="72"/>
      <c r="X29" s="79">
        <f>AVERAGE(X13:X28)*80%</f>
        <v>0.69112516293475001</v>
      </c>
      <c r="Y29" s="15"/>
      <c r="Z29" s="15"/>
      <c r="AA29" s="15"/>
      <c r="AB29" s="15"/>
      <c r="AC29" s="15" t="e">
        <f>AVERAGE(AC13:AC28)*80%</f>
        <v>#DIV/0!</v>
      </c>
      <c r="AD29" s="15"/>
      <c r="AE29" s="15"/>
      <c r="AF29" s="15"/>
      <c r="AG29" s="15"/>
      <c r="AH29" s="15" t="e">
        <f>AVERAGE(AH13:AH28)*80%</f>
        <v>#DIV/0!</v>
      </c>
      <c r="AI29" s="15"/>
      <c r="AJ29" s="15"/>
      <c r="AK29" s="15"/>
      <c r="AL29" s="15"/>
      <c r="AM29" s="15">
        <f>AVERAGE(AM13:AM28)*80%</f>
        <v>0</v>
      </c>
      <c r="AN29" s="10"/>
      <c r="AO29" s="10"/>
      <c r="AP29" s="72"/>
      <c r="AQ29" s="72"/>
      <c r="AR29" s="79">
        <f>AVERAGE(AR13:AR28)*80%</f>
        <v>0.14508174981501792</v>
      </c>
      <c r="AS29" s="10"/>
    </row>
    <row r="30" spans="1:45" s="52" customFormat="1" ht="105" x14ac:dyDescent="0.25">
      <c r="A30" s="33">
        <v>7</v>
      </c>
      <c r="B30" s="24" t="s">
        <v>143</v>
      </c>
      <c r="C30" s="24" t="s">
        <v>144</v>
      </c>
      <c r="D30" s="39" t="s">
        <v>145</v>
      </c>
      <c r="E30" s="40" t="s">
        <v>146</v>
      </c>
      <c r="F30" s="40" t="s">
        <v>147</v>
      </c>
      <c r="G30" s="40" t="s">
        <v>148</v>
      </c>
      <c r="H30" s="40" t="s">
        <v>149</v>
      </c>
      <c r="I30" s="41" t="s">
        <v>150</v>
      </c>
      <c r="J30" s="40" t="s">
        <v>151</v>
      </c>
      <c r="K30" s="40" t="s">
        <v>152</v>
      </c>
      <c r="L30" s="42" t="s">
        <v>153</v>
      </c>
      <c r="M30" s="43">
        <v>0.8</v>
      </c>
      <c r="N30" s="42" t="s">
        <v>153</v>
      </c>
      <c r="O30" s="44">
        <v>0.8</v>
      </c>
      <c r="P30" s="44">
        <v>0.8</v>
      </c>
      <c r="Q30" s="45" t="s">
        <v>154</v>
      </c>
      <c r="R30" s="45" t="s">
        <v>155</v>
      </c>
      <c r="S30" s="40" t="s">
        <v>156</v>
      </c>
      <c r="T30" s="40" t="s">
        <v>157</v>
      </c>
      <c r="U30" s="46" t="s">
        <v>158</v>
      </c>
      <c r="V30" s="81" t="s">
        <v>153</v>
      </c>
      <c r="W30" s="33" t="s">
        <v>153</v>
      </c>
      <c r="X30" s="33" t="s">
        <v>153</v>
      </c>
      <c r="Y30" s="58" t="s">
        <v>216</v>
      </c>
      <c r="Z30" s="33" t="s">
        <v>153</v>
      </c>
      <c r="AA30" s="48">
        <f>M30</f>
        <v>0.8</v>
      </c>
      <c r="AB30" s="49"/>
      <c r="AC30" s="50">
        <f t="shared" si="6"/>
        <v>0</v>
      </c>
      <c r="AD30" s="24"/>
      <c r="AE30" s="24"/>
      <c r="AF30" s="47" t="s">
        <v>153</v>
      </c>
      <c r="AG30" s="24" t="s">
        <v>153</v>
      </c>
      <c r="AH30" s="24" t="s">
        <v>153</v>
      </c>
      <c r="AI30" s="24" t="s">
        <v>153</v>
      </c>
      <c r="AJ30" s="24" t="s">
        <v>153</v>
      </c>
      <c r="AK30" s="48">
        <f>O30</f>
        <v>0.8</v>
      </c>
      <c r="AL30" s="24"/>
      <c r="AM30" s="50">
        <f t="shared" si="8"/>
        <v>0</v>
      </c>
      <c r="AN30" s="24"/>
      <c r="AO30" s="24"/>
      <c r="AP30" s="62">
        <f>P30</f>
        <v>0.8</v>
      </c>
      <c r="AQ30" s="73">
        <v>0</v>
      </c>
      <c r="AR30" s="50">
        <f t="shared" si="9"/>
        <v>0</v>
      </c>
      <c r="AS30" s="58" t="s">
        <v>216</v>
      </c>
    </row>
    <row r="31" spans="1:45" s="52" customFormat="1" ht="105" x14ac:dyDescent="0.25">
      <c r="A31" s="33">
        <v>7</v>
      </c>
      <c r="B31" s="24" t="s">
        <v>143</v>
      </c>
      <c r="C31" s="24" t="s">
        <v>144</v>
      </c>
      <c r="D31" s="53" t="s">
        <v>159</v>
      </c>
      <c r="E31" s="45" t="s">
        <v>160</v>
      </c>
      <c r="F31" s="45" t="s">
        <v>147</v>
      </c>
      <c r="G31" s="45" t="s">
        <v>161</v>
      </c>
      <c r="H31" s="45" t="s">
        <v>162</v>
      </c>
      <c r="I31" s="45" t="s">
        <v>163</v>
      </c>
      <c r="J31" s="45" t="s">
        <v>151</v>
      </c>
      <c r="K31" s="45" t="s">
        <v>164</v>
      </c>
      <c r="L31" s="54">
        <v>1</v>
      </c>
      <c r="M31" s="54">
        <v>1</v>
      </c>
      <c r="N31" s="54">
        <v>1</v>
      </c>
      <c r="O31" s="55">
        <v>1</v>
      </c>
      <c r="P31" s="55">
        <v>1</v>
      </c>
      <c r="Q31" s="45" t="s">
        <v>154</v>
      </c>
      <c r="R31" s="45" t="s">
        <v>165</v>
      </c>
      <c r="S31" s="45" t="s">
        <v>166</v>
      </c>
      <c r="T31" s="40" t="s">
        <v>157</v>
      </c>
      <c r="U31" s="46" t="s">
        <v>167</v>
      </c>
      <c r="V31" s="82">
        <v>1</v>
      </c>
      <c r="W31" s="83">
        <v>1</v>
      </c>
      <c r="X31" s="50">
        <f t="shared" ref="X31:X36" si="11">IF(W31/V31&gt;100%,100%,W31/V31)</f>
        <v>1</v>
      </c>
      <c r="Y31" s="24" t="s">
        <v>233</v>
      </c>
      <c r="Z31" s="24" t="s">
        <v>234</v>
      </c>
      <c r="AA31" s="48">
        <f t="shared" ref="AA31:AA36" si="12">M31</f>
        <v>1</v>
      </c>
      <c r="AB31" s="51"/>
      <c r="AC31" s="50">
        <f t="shared" si="6"/>
        <v>0</v>
      </c>
      <c r="AD31" s="24"/>
      <c r="AE31" s="24"/>
      <c r="AF31" s="48">
        <f>N31</f>
        <v>1</v>
      </c>
      <c r="AG31" s="56"/>
      <c r="AH31" s="50">
        <f t="shared" ref="AH31:AH33" si="13">IF(AG31/AF31&gt;100%,100%,AG31/AF31)</f>
        <v>0</v>
      </c>
      <c r="AI31" s="24"/>
      <c r="AJ31" s="24"/>
      <c r="AK31" s="48">
        <f t="shared" ref="AK31:AK36" si="14">O31</f>
        <v>1</v>
      </c>
      <c r="AL31" s="56"/>
      <c r="AM31" s="50">
        <f t="shared" si="8"/>
        <v>0</v>
      </c>
      <c r="AN31" s="24"/>
      <c r="AO31" s="24"/>
      <c r="AP31" s="62">
        <f t="shared" ref="AP31:AP36" si="15">P31</f>
        <v>1</v>
      </c>
      <c r="AQ31" s="73">
        <v>0.25</v>
      </c>
      <c r="AR31" s="50">
        <f t="shared" si="9"/>
        <v>0.25</v>
      </c>
      <c r="AS31" s="24" t="s">
        <v>233</v>
      </c>
    </row>
    <row r="32" spans="1:45" s="52" customFormat="1" ht="150" x14ac:dyDescent="0.25">
      <c r="A32" s="33">
        <v>7</v>
      </c>
      <c r="B32" s="24" t="s">
        <v>143</v>
      </c>
      <c r="C32" s="24" t="s">
        <v>168</v>
      </c>
      <c r="D32" s="53" t="s">
        <v>169</v>
      </c>
      <c r="E32" s="45" t="s">
        <v>170</v>
      </c>
      <c r="F32" s="45" t="s">
        <v>147</v>
      </c>
      <c r="G32" s="45" t="s">
        <v>171</v>
      </c>
      <c r="H32" s="45" t="s">
        <v>172</v>
      </c>
      <c r="I32" s="45" t="s">
        <v>163</v>
      </c>
      <c r="J32" s="45" t="s">
        <v>151</v>
      </c>
      <c r="K32" s="45" t="s">
        <v>173</v>
      </c>
      <c r="L32" s="42" t="s">
        <v>153</v>
      </c>
      <c r="M32" s="43">
        <v>1</v>
      </c>
      <c r="N32" s="43">
        <v>1</v>
      </c>
      <c r="O32" s="44">
        <v>1</v>
      </c>
      <c r="P32" s="44">
        <v>1</v>
      </c>
      <c r="Q32" s="45" t="s">
        <v>154</v>
      </c>
      <c r="R32" s="45" t="s">
        <v>174</v>
      </c>
      <c r="S32" s="45" t="s">
        <v>175</v>
      </c>
      <c r="T32" s="40" t="s">
        <v>157</v>
      </c>
      <c r="U32" s="46" t="s">
        <v>176</v>
      </c>
      <c r="V32" s="82" t="s">
        <v>153</v>
      </c>
      <c r="W32" s="33" t="s">
        <v>153</v>
      </c>
      <c r="X32" s="33" t="s">
        <v>153</v>
      </c>
      <c r="Y32" s="58" t="s">
        <v>216</v>
      </c>
      <c r="Z32" s="24" t="s">
        <v>153</v>
      </c>
      <c r="AA32" s="48">
        <f t="shared" si="12"/>
        <v>1</v>
      </c>
      <c r="AB32" s="51"/>
      <c r="AC32" s="50">
        <f t="shared" si="6"/>
        <v>0</v>
      </c>
      <c r="AD32" s="24"/>
      <c r="AE32" s="24"/>
      <c r="AF32" s="48">
        <f t="shared" ref="AF32:AF33" si="16">N32</f>
        <v>1</v>
      </c>
      <c r="AG32" s="24"/>
      <c r="AH32" s="50">
        <f t="shared" si="13"/>
        <v>0</v>
      </c>
      <c r="AI32" s="24"/>
      <c r="AJ32" s="24"/>
      <c r="AK32" s="48">
        <f t="shared" si="14"/>
        <v>1</v>
      </c>
      <c r="AL32" s="24"/>
      <c r="AM32" s="50">
        <f t="shared" si="8"/>
        <v>0</v>
      </c>
      <c r="AN32" s="24"/>
      <c r="AO32" s="24"/>
      <c r="AP32" s="62">
        <f t="shared" si="15"/>
        <v>1</v>
      </c>
      <c r="AQ32" s="73">
        <v>0</v>
      </c>
      <c r="AR32" s="50">
        <f t="shared" si="9"/>
        <v>0</v>
      </c>
      <c r="AS32" s="58" t="s">
        <v>216</v>
      </c>
    </row>
    <row r="33" spans="1:45" s="52" customFormat="1" ht="105" x14ac:dyDescent="0.25">
      <c r="A33" s="33">
        <v>7</v>
      </c>
      <c r="B33" s="24" t="s">
        <v>143</v>
      </c>
      <c r="C33" s="24" t="s">
        <v>144</v>
      </c>
      <c r="D33" s="53" t="s">
        <v>177</v>
      </c>
      <c r="E33" s="45" t="s">
        <v>178</v>
      </c>
      <c r="F33" s="45" t="s">
        <v>147</v>
      </c>
      <c r="G33" s="45" t="s">
        <v>209</v>
      </c>
      <c r="H33" s="45" t="s">
        <v>179</v>
      </c>
      <c r="I33" s="45" t="s">
        <v>163</v>
      </c>
      <c r="J33" s="45" t="s">
        <v>81</v>
      </c>
      <c r="K33" s="45" t="s">
        <v>209</v>
      </c>
      <c r="L33" s="43">
        <v>1</v>
      </c>
      <c r="M33" s="42" t="s">
        <v>153</v>
      </c>
      <c r="N33" s="43">
        <v>1</v>
      </c>
      <c r="O33" s="44" t="s">
        <v>153</v>
      </c>
      <c r="P33" s="44">
        <v>1</v>
      </c>
      <c r="Q33" s="45" t="s">
        <v>61</v>
      </c>
      <c r="R33" s="45" t="s">
        <v>180</v>
      </c>
      <c r="S33" s="45" t="s">
        <v>180</v>
      </c>
      <c r="T33" s="40" t="s">
        <v>157</v>
      </c>
      <c r="U33" s="46" t="s">
        <v>167</v>
      </c>
      <c r="V33" s="82">
        <v>1</v>
      </c>
      <c r="W33" s="83">
        <v>1</v>
      </c>
      <c r="X33" s="50">
        <f t="shared" si="11"/>
        <v>1</v>
      </c>
      <c r="Y33" s="24" t="s">
        <v>235</v>
      </c>
      <c r="Z33" s="24" t="s">
        <v>236</v>
      </c>
      <c r="AA33" s="48" t="str">
        <f t="shared" si="12"/>
        <v>No programada</v>
      </c>
      <c r="AB33" s="51"/>
      <c r="AC33" s="50" t="e">
        <f t="shared" si="6"/>
        <v>#VALUE!</v>
      </c>
      <c r="AD33" s="24"/>
      <c r="AE33" s="24"/>
      <c r="AF33" s="48">
        <f t="shared" si="16"/>
        <v>1</v>
      </c>
      <c r="AG33" s="56"/>
      <c r="AH33" s="50">
        <f t="shared" si="13"/>
        <v>0</v>
      </c>
      <c r="AI33" s="24"/>
      <c r="AJ33" s="24"/>
      <c r="AK33" s="48" t="str">
        <f t="shared" si="14"/>
        <v>No programada</v>
      </c>
      <c r="AL33" s="28" t="s">
        <v>153</v>
      </c>
      <c r="AM33" s="28" t="s">
        <v>153</v>
      </c>
      <c r="AN33" s="28" t="s">
        <v>153</v>
      </c>
      <c r="AO33" s="28" t="s">
        <v>153</v>
      </c>
      <c r="AP33" s="62">
        <f t="shared" si="15"/>
        <v>1</v>
      </c>
      <c r="AQ33" s="73">
        <v>0.5</v>
      </c>
      <c r="AR33" s="50">
        <f t="shared" si="9"/>
        <v>0.5</v>
      </c>
      <c r="AS33" s="24" t="s">
        <v>235</v>
      </c>
    </row>
    <row r="34" spans="1:45" s="52" customFormat="1" ht="105" x14ac:dyDescent="0.25">
      <c r="A34" s="33">
        <v>7</v>
      </c>
      <c r="B34" s="24" t="s">
        <v>143</v>
      </c>
      <c r="C34" s="24" t="s">
        <v>144</v>
      </c>
      <c r="D34" s="53" t="s">
        <v>181</v>
      </c>
      <c r="E34" s="24" t="s">
        <v>182</v>
      </c>
      <c r="F34" s="24" t="s">
        <v>147</v>
      </c>
      <c r="G34" s="24" t="s">
        <v>183</v>
      </c>
      <c r="H34" s="24" t="s">
        <v>184</v>
      </c>
      <c r="I34" s="24" t="s">
        <v>185</v>
      </c>
      <c r="J34" s="25" t="s">
        <v>101</v>
      </c>
      <c r="K34" s="24" t="s">
        <v>183</v>
      </c>
      <c r="L34" s="57">
        <v>0</v>
      </c>
      <c r="M34" s="57">
        <v>1</v>
      </c>
      <c r="N34" s="57">
        <v>0</v>
      </c>
      <c r="O34" s="57">
        <v>1</v>
      </c>
      <c r="P34" s="57">
        <v>2</v>
      </c>
      <c r="Q34" s="24" t="s">
        <v>61</v>
      </c>
      <c r="R34" s="58" t="s">
        <v>180</v>
      </c>
      <c r="S34" s="58" t="s">
        <v>180</v>
      </c>
      <c r="T34" s="24" t="s">
        <v>186</v>
      </c>
      <c r="U34" s="59" t="s">
        <v>153</v>
      </c>
      <c r="V34" s="81" t="s">
        <v>153</v>
      </c>
      <c r="W34" s="81" t="s">
        <v>153</v>
      </c>
      <c r="X34" s="81" t="s">
        <v>153</v>
      </c>
      <c r="Y34" s="24" t="s">
        <v>216</v>
      </c>
      <c r="Z34" s="24" t="s">
        <v>153</v>
      </c>
      <c r="AA34" s="60">
        <f t="shared" si="12"/>
        <v>1</v>
      </c>
      <c r="AB34" s="61"/>
      <c r="AC34" s="50">
        <f t="shared" si="6"/>
        <v>0</v>
      </c>
      <c r="AD34" s="24"/>
      <c r="AE34" s="59" t="s">
        <v>153</v>
      </c>
      <c r="AF34" s="59" t="s">
        <v>153</v>
      </c>
      <c r="AG34" s="59" t="s">
        <v>153</v>
      </c>
      <c r="AH34" s="59" t="s">
        <v>153</v>
      </c>
      <c r="AI34" s="59" t="s">
        <v>153</v>
      </c>
      <c r="AJ34" s="60">
        <f t="shared" ref="AJ34" si="17">O34</f>
        <v>1</v>
      </c>
      <c r="AK34" s="48">
        <f t="shared" si="14"/>
        <v>1</v>
      </c>
      <c r="AL34" s="61"/>
      <c r="AM34" s="50">
        <f t="shared" si="8"/>
        <v>0</v>
      </c>
      <c r="AN34" s="24"/>
      <c r="AO34" s="59"/>
      <c r="AP34" s="74">
        <f t="shared" si="15"/>
        <v>2</v>
      </c>
      <c r="AQ34" s="74">
        <v>0</v>
      </c>
      <c r="AR34" s="50">
        <f t="shared" si="9"/>
        <v>0</v>
      </c>
      <c r="AS34" s="58" t="s">
        <v>216</v>
      </c>
    </row>
    <row r="35" spans="1:45" s="52" customFormat="1" ht="105" x14ac:dyDescent="0.25">
      <c r="A35" s="33">
        <v>5</v>
      </c>
      <c r="B35" s="24" t="s">
        <v>187</v>
      </c>
      <c r="C35" s="24" t="s">
        <v>188</v>
      </c>
      <c r="D35" s="53" t="s">
        <v>189</v>
      </c>
      <c r="E35" s="45" t="s">
        <v>190</v>
      </c>
      <c r="F35" s="45" t="s">
        <v>147</v>
      </c>
      <c r="G35" s="45" t="s">
        <v>191</v>
      </c>
      <c r="H35" s="45" t="s">
        <v>192</v>
      </c>
      <c r="I35" s="45" t="s">
        <v>193</v>
      </c>
      <c r="J35" s="45" t="s">
        <v>101</v>
      </c>
      <c r="K35" s="45" t="s">
        <v>194</v>
      </c>
      <c r="L35" s="43">
        <v>1</v>
      </c>
      <c r="M35" s="43">
        <v>0</v>
      </c>
      <c r="N35" s="43">
        <v>0</v>
      </c>
      <c r="O35" s="44">
        <v>0</v>
      </c>
      <c r="P35" s="44">
        <v>1</v>
      </c>
      <c r="Q35" s="45" t="s">
        <v>61</v>
      </c>
      <c r="R35" s="45" t="s">
        <v>195</v>
      </c>
      <c r="S35" s="45" t="s">
        <v>196</v>
      </c>
      <c r="T35" s="40" t="s">
        <v>197</v>
      </c>
      <c r="U35" s="46" t="s">
        <v>198</v>
      </c>
      <c r="V35" s="62">
        <v>1</v>
      </c>
      <c r="W35" s="62">
        <v>1</v>
      </c>
      <c r="X35" s="50">
        <f t="shared" si="11"/>
        <v>1</v>
      </c>
      <c r="Y35" s="24" t="s">
        <v>238</v>
      </c>
      <c r="Z35" s="24" t="s">
        <v>237</v>
      </c>
      <c r="AA35" s="28" t="s">
        <v>153</v>
      </c>
      <c r="AB35" s="28" t="s">
        <v>153</v>
      </c>
      <c r="AC35" s="28" t="s">
        <v>153</v>
      </c>
      <c r="AD35" s="28" t="s">
        <v>153</v>
      </c>
      <c r="AE35" s="28" t="s">
        <v>153</v>
      </c>
      <c r="AF35" s="28" t="s">
        <v>153</v>
      </c>
      <c r="AG35" s="28" t="s">
        <v>153</v>
      </c>
      <c r="AH35" s="28" t="s">
        <v>153</v>
      </c>
      <c r="AI35" s="28" t="s">
        <v>153</v>
      </c>
      <c r="AJ35" s="28" t="s">
        <v>153</v>
      </c>
      <c r="AK35" s="28" t="s">
        <v>153</v>
      </c>
      <c r="AL35" s="28" t="s">
        <v>153</v>
      </c>
      <c r="AM35" s="28" t="s">
        <v>153</v>
      </c>
      <c r="AN35" s="28" t="s">
        <v>153</v>
      </c>
      <c r="AO35" s="28" t="s">
        <v>153</v>
      </c>
      <c r="AP35" s="62">
        <f t="shared" si="15"/>
        <v>1</v>
      </c>
      <c r="AQ35" s="75">
        <v>1</v>
      </c>
      <c r="AR35" s="50">
        <f t="shared" si="9"/>
        <v>1</v>
      </c>
      <c r="AS35" s="24" t="s">
        <v>238</v>
      </c>
    </row>
    <row r="36" spans="1:45" s="52" customFormat="1" ht="150" x14ac:dyDescent="0.25">
      <c r="A36" s="33">
        <v>5</v>
      </c>
      <c r="B36" s="24" t="s">
        <v>187</v>
      </c>
      <c r="C36" s="24" t="s">
        <v>188</v>
      </c>
      <c r="D36" s="53" t="s">
        <v>199</v>
      </c>
      <c r="E36" s="45" t="s">
        <v>200</v>
      </c>
      <c r="F36" s="45" t="s">
        <v>147</v>
      </c>
      <c r="G36" s="45" t="s">
        <v>201</v>
      </c>
      <c r="H36" s="45" t="s">
        <v>202</v>
      </c>
      <c r="I36" s="45" t="s">
        <v>185</v>
      </c>
      <c r="J36" s="45" t="s">
        <v>81</v>
      </c>
      <c r="K36" s="45" t="s">
        <v>203</v>
      </c>
      <c r="L36" s="43">
        <v>1</v>
      </c>
      <c r="M36" s="43">
        <v>1</v>
      </c>
      <c r="N36" s="43">
        <v>1</v>
      </c>
      <c r="O36" s="43">
        <v>1</v>
      </c>
      <c r="P36" s="43">
        <v>1</v>
      </c>
      <c r="Q36" s="45" t="s">
        <v>204</v>
      </c>
      <c r="R36" s="45" t="s">
        <v>205</v>
      </c>
      <c r="S36" s="45" t="s">
        <v>196</v>
      </c>
      <c r="T36" s="40" t="s">
        <v>197</v>
      </c>
      <c r="U36" s="46" t="s">
        <v>198</v>
      </c>
      <c r="V36" s="62">
        <v>1</v>
      </c>
      <c r="W36" s="50">
        <v>0.63639999999999997</v>
      </c>
      <c r="X36" s="50">
        <f t="shared" si="11"/>
        <v>0.63639999999999997</v>
      </c>
      <c r="Y36" s="24" t="s">
        <v>239</v>
      </c>
      <c r="Z36" s="24" t="s">
        <v>237</v>
      </c>
      <c r="AA36" s="48">
        <f t="shared" si="12"/>
        <v>1</v>
      </c>
      <c r="AB36" s="50"/>
      <c r="AC36" s="50">
        <f t="shared" si="6"/>
        <v>0</v>
      </c>
      <c r="AD36" s="48"/>
      <c r="AE36" s="48"/>
      <c r="AF36" s="48">
        <f t="shared" ref="AF36" si="18">N36</f>
        <v>1</v>
      </c>
      <c r="AG36" s="48"/>
      <c r="AH36" s="50">
        <f t="shared" ref="AH36" si="19">IF(AG36/AF36&gt;100%,100%,AG36/AF36)</f>
        <v>0</v>
      </c>
      <c r="AI36" s="48"/>
      <c r="AJ36" s="48"/>
      <c r="AK36" s="48">
        <f t="shared" si="14"/>
        <v>1</v>
      </c>
      <c r="AL36" s="48"/>
      <c r="AM36" s="50">
        <f t="shared" si="8"/>
        <v>0</v>
      </c>
      <c r="AN36" s="48"/>
      <c r="AO36" s="48"/>
      <c r="AP36" s="62">
        <f t="shared" si="15"/>
        <v>1</v>
      </c>
      <c r="AQ36" s="50">
        <v>0.15909999999999999</v>
      </c>
      <c r="AR36" s="50">
        <f t="shared" si="9"/>
        <v>0.15909999999999999</v>
      </c>
      <c r="AS36" s="24" t="s">
        <v>239</v>
      </c>
    </row>
    <row r="37" spans="1:45" s="5" customFormat="1" ht="15.75" x14ac:dyDescent="0.25">
      <c r="A37" s="10"/>
      <c r="B37" s="10"/>
      <c r="C37" s="10"/>
      <c r="D37" s="10"/>
      <c r="E37" s="11" t="s">
        <v>206</v>
      </c>
      <c r="F37" s="11"/>
      <c r="G37" s="11"/>
      <c r="H37" s="11"/>
      <c r="I37" s="11"/>
      <c r="J37" s="11"/>
      <c r="K37" s="11"/>
      <c r="L37" s="12"/>
      <c r="M37" s="12"/>
      <c r="N37" s="12"/>
      <c r="O37" s="12"/>
      <c r="P37" s="12"/>
      <c r="Q37" s="11"/>
      <c r="R37" s="10"/>
      <c r="S37" s="10"/>
      <c r="T37" s="10"/>
      <c r="U37" s="10"/>
      <c r="V37" s="76"/>
      <c r="W37" s="76"/>
      <c r="X37" s="79">
        <f>AVERAGE(X30:X36)*20%</f>
        <v>0.18182000000000001</v>
      </c>
      <c r="Y37" s="10"/>
      <c r="Z37" s="10"/>
      <c r="AA37" s="12"/>
      <c r="AB37" s="12"/>
      <c r="AC37" s="14" t="e">
        <f>AVERAGE(AC30:AC36)*20%</f>
        <v>#VALUE!</v>
      </c>
      <c r="AD37" s="10"/>
      <c r="AE37" s="10"/>
      <c r="AF37" s="12"/>
      <c r="AG37" s="12"/>
      <c r="AH37" s="14">
        <f>AVERAGE(AH30:AH36)*20%</f>
        <v>0</v>
      </c>
      <c r="AI37" s="10"/>
      <c r="AJ37" s="10"/>
      <c r="AK37" s="12"/>
      <c r="AL37" s="12"/>
      <c r="AM37" s="14">
        <f>AVERAGE(AM30:AM36)*20%</f>
        <v>0</v>
      </c>
      <c r="AN37" s="10"/>
      <c r="AO37" s="10"/>
      <c r="AP37" s="76"/>
      <c r="AQ37" s="76"/>
      <c r="AR37" s="79">
        <f>AVERAGE(AR30:AR36)*20%</f>
        <v>5.4545714285714288E-2</v>
      </c>
      <c r="AS37" s="10"/>
    </row>
    <row r="38" spans="1:45" s="9" customFormat="1" ht="18.75" x14ac:dyDescent="0.3">
      <c r="A38" s="6"/>
      <c r="B38" s="6"/>
      <c r="C38" s="6"/>
      <c r="D38" s="6"/>
      <c r="E38" s="7" t="s">
        <v>207</v>
      </c>
      <c r="F38" s="6"/>
      <c r="G38" s="6"/>
      <c r="H38" s="6"/>
      <c r="I38" s="6"/>
      <c r="J38" s="6"/>
      <c r="K38" s="6"/>
      <c r="L38" s="8"/>
      <c r="M38" s="8"/>
      <c r="N38" s="8"/>
      <c r="O38" s="8"/>
      <c r="P38" s="8"/>
      <c r="Q38" s="6"/>
      <c r="R38" s="6"/>
      <c r="S38" s="6"/>
      <c r="T38" s="6"/>
      <c r="U38" s="6"/>
      <c r="V38" s="77"/>
      <c r="W38" s="77"/>
      <c r="X38" s="84">
        <f>X29+X37</f>
        <v>0.87294516293475</v>
      </c>
      <c r="Y38" s="6"/>
      <c r="Z38" s="6"/>
      <c r="AA38" s="8"/>
      <c r="AB38" s="8"/>
      <c r="AC38" s="16" t="e">
        <f>AC29+AC37</f>
        <v>#DIV/0!</v>
      </c>
      <c r="AD38" s="6"/>
      <c r="AE38" s="6"/>
      <c r="AF38" s="8"/>
      <c r="AG38" s="8"/>
      <c r="AH38" s="16" t="e">
        <f>AH29+AH37</f>
        <v>#DIV/0!</v>
      </c>
      <c r="AI38" s="6"/>
      <c r="AJ38" s="6"/>
      <c r="AK38" s="8"/>
      <c r="AL38" s="8"/>
      <c r="AM38" s="16">
        <f>AM29+AM37</f>
        <v>0</v>
      </c>
      <c r="AN38" s="6"/>
      <c r="AO38" s="6"/>
      <c r="AP38" s="77"/>
      <c r="AQ38" s="77"/>
      <c r="AR38" s="84">
        <f>AR29+AR37</f>
        <v>0.1996274641007322</v>
      </c>
      <c r="AS38" s="6"/>
    </row>
  </sheetData>
  <mergeCells count="18">
    <mergeCell ref="R10:U11"/>
    <mergeCell ref="F4:K4"/>
    <mergeCell ref="H5:K5"/>
    <mergeCell ref="H6:K6"/>
    <mergeCell ref="H7:K7"/>
    <mergeCell ref="H8:K8"/>
    <mergeCell ref="A10:B11"/>
    <mergeCell ref="C10:C12"/>
    <mergeCell ref="A1:K1"/>
    <mergeCell ref="L1:P1"/>
    <mergeCell ref="D10:F11"/>
    <mergeCell ref="G10:Q11"/>
    <mergeCell ref="A2:K2"/>
    <mergeCell ref="V10:Z11"/>
    <mergeCell ref="AA10:AE11"/>
    <mergeCell ref="AF10:AJ11"/>
    <mergeCell ref="AK10:AO11"/>
    <mergeCell ref="AP10:AS11"/>
  </mergeCells>
  <phoneticPr fontId="14" type="noConversion"/>
  <dataValidations count="1">
    <dataValidation allowBlank="1" showInputMessage="1" showErrorMessage="1" error="Escriba un texto " promptTitle="Cualquier contenido" sqref="F12 F3:F9" xr:uid="{00000000-0002-0000-0000-000000000000}"/>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Escriba un texto " promptTitle="Cualquier contenido" xr:uid="{00000000-0002-0000-0000-000001000000}">
          <x14:formula1>
            <xm:f>Listas!$A$2:$A$4</xm:f>
          </x14:formula1>
          <xm:sqref>F10:F11 F1 F37:F1048576 F13:F29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11.42578125" defaultRowHeight="15" x14ac:dyDescent="0.25"/>
  <cols>
    <col min="1" max="1" width="34.5703125" bestFit="1" customWidth="1"/>
  </cols>
  <sheetData>
    <row r="1" spans="1:1" x14ac:dyDescent="0.25">
      <c r="A1" t="s">
        <v>21</v>
      </c>
    </row>
    <row r="2" spans="1:1" x14ac:dyDescent="0.25">
      <c r="A2" t="s">
        <v>78</v>
      </c>
    </row>
    <row r="3" spans="1:1" x14ac:dyDescent="0.25">
      <c r="A3" t="s">
        <v>46</v>
      </c>
    </row>
    <row r="4" spans="1:1" x14ac:dyDescent="0.25">
      <c r="A4" t="s">
        <v>147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14" ma:contentTypeDescription="Crear nuevo documento." ma:contentTypeScope="" ma:versionID="9adc6aef112ce374d4d3a5f2145baaab">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726275b6cf75e4812a1477c958f750fd"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documentManagement>
</p:properties>
</file>

<file path=customXml/itemProps1.xml><?xml version="1.0" encoding="utf-8"?>
<ds:datastoreItem xmlns:ds="http://schemas.openxmlformats.org/officeDocument/2006/customXml" ds:itemID="{9FC9A537-6340-403E-AE9D-33BDBA51BF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1d2e24-7be0-47eb-a1db-99cc6d75caff"/>
    <ds:schemaRef ds:uri="d6eaa91c-3afb-4015-aba1-5ff992c1a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5251AB-C88B-4079-B78F-2291AC2E7ABC}">
  <ds:schemaRefs>
    <ds:schemaRef ds:uri="http://schemas.microsoft.com/sharepoint/v3/contenttype/forms"/>
  </ds:schemaRefs>
</ds:datastoreItem>
</file>

<file path=customXml/itemProps3.xml><?xml version="1.0" encoding="utf-8"?>
<ds:datastoreItem xmlns:ds="http://schemas.openxmlformats.org/officeDocument/2006/customXml" ds:itemID="{1BD912C2-67FF-4F74-B857-B8D2F5FE6CA6}">
  <ds:schemaRefs>
    <ds:schemaRef ds:uri="http://schemas.microsoft.com/office/2006/metadata/properties"/>
    <ds:schemaRef ds:uri="http://schemas.microsoft.com/office/infopath/2007/PartnerControls"/>
    <ds:schemaRef ds:uri="4d1d2e24-7be0-47eb-a1db-99cc6d75ca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Yamile Espinosa Galindo</cp:lastModifiedBy>
  <cp:revision/>
  <dcterms:created xsi:type="dcterms:W3CDTF">2021-01-25T18:44:53Z</dcterms:created>
  <dcterms:modified xsi:type="dcterms:W3CDTF">2024-05-09T17:05:48Z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ies>
</file>