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ano\Doc_Controlados-SIG\DOCUMENTOS RESOL 162.2016\PROCESOS\GERENCIA DE TECNOLOGÍA DE LA INFORMACIÓN Y LAS COMUNICACIONES\Nueva carpeta\Nueva carpeta\Para Publicacion\"/>
    </mc:Choice>
  </mc:AlternateContent>
  <bookViews>
    <workbookView xWindow="0" yWindow="0" windowWidth="28800" windowHeight="10710" firstSheet="7" activeTab="7"/>
  </bookViews>
  <sheets>
    <sheet name="Dofa" sheetId="1" state="hidden" r:id="rId1"/>
    <sheet name="Matriz de Riesgo" sheetId="2" state="hidden" r:id="rId2"/>
    <sheet name="Diagnostico" sheetId="3" state="hidden" r:id="rId3"/>
    <sheet name="Interesados - Gest Resistencias" sheetId="4" state="hidden" r:id="rId4"/>
    <sheet name="COACHING" sheetId="6" state="hidden" r:id="rId5"/>
    <sheet name="Com Patr" sheetId="7" state="hidden" r:id="rId6"/>
    <sheet name="Comunicacion Proyecto" sheetId="8" state="hidden" r:id="rId7"/>
    <sheet name="Formacion" sheetId="9" r:id="rId8"/>
    <sheet name="Reconocimiento y Recompensa" sheetId="10" state="hidden" r:id="rId9"/>
    <sheet name="Refuerzo" sheetId="11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3">'Interesados - Gest Resistencias'!$A$1:$R$375</definedName>
    <definedName name="_xlnm.Print_Area" localSheetId="8">'Reconocimiento y Recompensa'!$A$1:$J$26</definedName>
    <definedName name="Canal">#REF!</definedName>
    <definedName name="CAUSAR">#REF!</definedName>
    <definedName name="GFUNCIONALES">#REF!</definedName>
    <definedName name="HComunicacion">#REF!</definedName>
    <definedName name="LOCALIDAD">#REF!</definedName>
    <definedName name="METODOLOGIA" localSheetId="7">[1]LISTADO!$A$25:$A$30</definedName>
    <definedName name="MODO" localSheetId="8">[2]LISTADO!$C$26:$C$27</definedName>
    <definedName name="NIVEL">#REF!</definedName>
    <definedName name="OPCION">[3]LISTADO!$A$2:$A$3</definedName>
    <definedName name="ORIGENR">#REF!</definedName>
    <definedName name="PERFIL">#REF!</definedName>
    <definedName name="Replicador">#REF!</definedName>
    <definedName name="ROL">#REF!</definedName>
    <definedName name="SOPORTE">#REF!</definedName>
    <definedName name="_xlnm.Print_Titles" localSheetId="4">COACHING!$3:$4</definedName>
    <definedName name="_xlnm.Print_Titles" localSheetId="5">'Com Patr'!$2:$3</definedName>
    <definedName name="_xlnm.Print_Titles" localSheetId="6">'Comunicacion Proyecto'!$2:$5</definedName>
    <definedName name="_xlnm.Print_Titles" localSheetId="3">'Interesados - Gest Resistencias'!$2:$3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E3" i="8"/>
  <c r="B3" i="10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E24" i="8"/>
  <c r="E23" i="8"/>
  <c r="E22" i="8"/>
  <c r="E21" i="8"/>
  <c r="E20" i="8"/>
  <c r="E19" i="8"/>
  <c r="E18" i="8"/>
  <c r="E17" i="8"/>
  <c r="E15" i="8"/>
  <c r="E14" i="8"/>
  <c r="E13" i="8"/>
  <c r="E12" i="8"/>
  <c r="E11" i="8"/>
  <c r="E10" i="8"/>
  <c r="E9" i="8"/>
  <c r="E8" i="8"/>
  <c r="E7" i="8"/>
  <c r="E6" i="8"/>
  <c r="C24" i="8"/>
  <c r="C23" i="8"/>
  <c r="C22" i="8"/>
  <c r="C21" i="8"/>
  <c r="C20" i="8"/>
  <c r="C19" i="8"/>
  <c r="C18" i="8"/>
  <c r="C17" i="8"/>
  <c r="C16" i="8"/>
  <c r="C15" i="8"/>
  <c r="C14" i="8"/>
  <c r="C13" i="8"/>
  <c r="C11" i="8"/>
  <c r="C10" i="8"/>
  <c r="C9" i="8"/>
  <c r="C8" i="8"/>
  <c r="C7" i="8"/>
  <c r="C12" i="8"/>
  <c r="C6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B34" i="7"/>
  <c r="E16" i="8"/>
  <c r="B31" i="7"/>
  <c r="B28" i="7"/>
  <c r="B25" i="7"/>
  <c r="B22" i="7"/>
  <c r="B19" i="7"/>
  <c r="B16" i="7"/>
  <c r="B13" i="7"/>
  <c r="B10" i="7"/>
  <c r="B7" i="7"/>
  <c r="B4" i="7"/>
  <c r="B3" i="7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C1" i="4"/>
  <c r="C3" i="3"/>
  <c r="AA24" i="2"/>
  <c r="AB24" i="2"/>
  <c r="Z24" i="2"/>
  <c r="L24" i="2"/>
  <c r="J24" i="2"/>
  <c r="M24" i="2"/>
  <c r="N24" i="2"/>
  <c r="AA23" i="2"/>
  <c r="AB23" i="2"/>
  <c r="Z23" i="2"/>
  <c r="L23" i="2"/>
  <c r="J23" i="2"/>
  <c r="M23" i="2"/>
  <c r="N23" i="2"/>
  <c r="AA22" i="2"/>
  <c r="AB22" i="2"/>
  <c r="Z22" i="2"/>
  <c r="L22" i="2"/>
  <c r="J22" i="2"/>
  <c r="M22" i="2"/>
  <c r="N22" i="2"/>
  <c r="AA21" i="2"/>
  <c r="AB21" i="2"/>
  <c r="Z21" i="2"/>
  <c r="L21" i="2"/>
  <c r="J21" i="2"/>
  <c r="M21" i="2"/>
  <c r="N21" i="2"/>
  <c r="AA20" i="2"/>
  <c r="AB20" i="2"/>
  <c r="Z20" i="2"/>
  <c r="L20" i="2"/>
  <c r="J20" i="2"/>
  <c r="M20" i="2"/>
  <c r="N20" i="2"/>
  <c r="AA19" i="2"/>
  <c r="AB19" i="2"/>
  <c r="Z19" i="2"/>
  <c r="L19" i="2"/>
  <c r="J19" i="2"/>
  <c r="M19" i="2"/>
  <c r="N19" i="2"/>
  <c r="AA18" i="2"/>
  <c r="AB18" i="2"/>
  <c r="Z18" i="2"/>
  <c r="L18" i="2"/>
  <c r="J18" i="2"/>
  <c r="M18" i="2"/>
  <c r="N18" i="2"/>
  <c r="AA17" i="2"/>
  <c r="AB17" i="2"/>
  <c r="Z17" i="2"/>
  <c r="L17" i="2"/>
  <c r="J17" i="2"/>
  <c r="M17" i="2"/>
  <c r="N17" i="2"/>
  <c r="AN12" i="2"/>
  <c r="AL12" i="2"/>
  <c r="AK12" i="2"/>
  <c r="AQ11" i="2"/>
  <c r="AN11" i="2"/>
  <c r="AL11" i="2"/>
  <c r="AK11" i="2"/>
  <c r="AQ10" i="2"/>
  <c r="AN10" i="2"/>
  <c r="AL10" i="2"/>
  <c r="AK10" i="2"/>
  <c r="AQ9" i="2"/>
  <c r="AN9" i="2"/>
  <c r="AL9" i="2"/>
  <c r="AK9" i="2"/>
  <c r="AQ8" i="2"/>
  <c r="AN8" i="2"/>
  <c r="AL8" i="2"/>
  <c r="AK8" i="2"/>
  <c r="AL7" i="2"/>
  <c r="AK7" i="2"/>
  <c r="AL6" i="2"/>
  <c r="AK6" i="2"/>
  <c r="AN5" i="2"/>
  <c r="AL5" i="2"/>
  <c r="AK5" i="2"/>
  <c r="AN4" i="2"/>
  <c r="AC17" i="2"/>
  <c r="AD17" i="2"/>
  <c r="AF17" i="2"/>
  <c r="AE17" i="2"/>
  <c r="AC19" i="2"/>
  <c r="AF19" i="2"/>
  <c r="AG19" i="2"/>
  <c r="AD19" i="2"/>
  <c r="AE19" i="2"/>
  <c r="AC20" i="2"/>
  <c r="AF20" i="2"/>
  <c r="AG20" i="2"/>
  <c r="AE20" i="2"/>
  <c r="AD20" i="2"/>
  <c r="AC22" i="2"/>
  <c r="AF22" i="2"/>
  <c r="AG22" i="2"/>
  <c r="AE22" i="2"/>
  <c r="AD22" i="2"/>
  <c r="AC23" i="2"/>
  <c r="AD23" i="2"/>
  <c r="AF23" i="2"/>
  <c r="AG23" i="2"/>
  <c r="AE23" i="2"/>
  <c r="AC18" i="2"/>
  <c r="AF18" i="2"/>
  <c r="AG18" i="2"/>
  <c r="AD18" i="2"/>
  <c r="AE18" i="2"/>
  <c r="AC21" i="2"/>
  <c r="AD21" i="2"/>
  <c r="AF21" i="2"/>
  <c r="AG21" i="2"/>
  <c r="AE21" i="2"/>
  <c r="AC24" i="2"/>
  <c r="AF24" i="2"/>
  <c r="AG24" i="2"/>
  <c r="AE24" i="2"/>
  <c r="AD24" i="2"/>
  <c r="AG17" i="2"/>
  <c r="AC11" i="2"/>
  <c r="AG11" i="2"/>
</calcChain>
</file>

<file path=xl/comments1.xml><?xml version="1.0" encoding="utf-8"?>
<comments xmlns="http://schemas.openxmlformats.org/spreadsheetml/2006/main">
  <authors>
    <author>David Antonio Robles Cervantes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David Antonio Robles Cervantes:</t>
        </r>
        <r>
          <rPr>
            <sz val="9"/>
            <color indexed="81"/>
            <rFont val="Tahoma"/>
            <family val="2"/>
          </rPr>
          <t xml:space="preserve">
Porcentaje de Convocatoria de la persona</t>
        </r>
      </text>
    </comment>
  </commentList>
</comments>
</file>

<file path=xl/sharedStrings.xml><?xml version="1.0" encoding="utf-8"?>
<sst xmlns="http://schemas.openxmlformats.org/spreadsheetml/2006/main" count="816" uniqueCount="449">
  <si>
    <t>PROYECTO</t>
  </si>
  <si>
    <t xml:space="preserve">Nuevo Gestor Documental </t>
  </si>
  <si>
    <t>POSITIVO</t>
  </si>
  <si>
    <t>NEGATIVO</t>
  </si>
  <si>
    <t>FACTOR INTERNO</t>
  </si>
  <si>
    <t xml:space="preserve">FORTALEZAS
</t>
  </si>
  <si>
    <t xml:space="preserve">DEBILIDADES
</t>
  </si>
  <si>
    <t>FACTOR EXTERNO</t>
  </si>
  <si>
    <t xml:space="preserve">OPORTUNIDADES
</t>
  </si>
  <si>
    <t xml:space="preserve">AMENAZAS
</t>
  </si>
  <si>
    <t>Uso y Apropiacion de la implementación del Nuevo Gestor Documental POXTA -MEMEX</t>
  </si>
  <si>
    <t>Elaboró: Sonia Cabarbas 
Ing. David Robles Cervantes</t>
  </si>
  <si>
    <t xml:space="preserve">Revisó:  Ing.Javier Bautista Perdomo.
</t>
  </si>
  <si>
    <t>Aprobó  Cesar Intriago Bogotá</t>
  </si>
  <si>
    <r>
      <t xml:space="preserve">SECRETARÍA DISTRITAL DE GOBIERNO 
</t>
    </r>
    <r>
      <rPr>
        <b/>
        <sz val="18"/>
        <color indexed="60"/>
        <rFont val="Garamond"/>
        <family val="1"/>
      </rPr>
      <t>FORMATO MATRIZ DE RIESGO</t>
    </r>
  </si>
  <si>
    <t>CÓDIGO</t>
  </si>
  <si>
    <t>GDI-TIC-MR</t>
  </si>
  <si>
    <t>PROCESO:</t>
  </si>
  <si>
    <t>Gerencia de TIC</t>
  </si>
  <si>
    <t>VERSIÓN</t>
  </si>
  <si>
    <t>LÍDER:</t>
  </si>
  <si>
    <t>Director de Tecnologia e Información (DTI)</t>
  </si>
  <si>
    <t>VIGENCIA</t>
  </si>
  <si>
    <t>OBJETIVO:</t>
  </si>
  <si>
    <t>Verificar los riesgos inherentes en el procedimiento Uso y apropiacion del proceso Gerencia de TIC con respecto al proyecto del nuevo gestor documental</t>
  </si>
  <si>
    <t>$A$24</t>
  </si>
  <si>
    <t>RowS(39:39).Select</t>
  </si>
  <si>
    <t>CONTROL DE CAMBIOS</t>
  </si>
  <si>
    <t>FECHA</t>
  </si>
  <si>
    <t>DESCRIPCIÓN DE LA MODIFICACIÓN</t>
  </si>
  <si>
    <t>Se crea la matriz de riesgos según el objetivo propuesto</t>
  </si>
  <si>
    <t>NOTA: Para el diligenciamiento de esta matriz tenga en cuenta el manual "Gestión del Riesgo" PIN-M001</t>
  </si>
  <si>
    <t>IDENTIFICACIÓN DEL RIESGO</t>
  </si>
  <si>
    <t>ANÁLISIS Y EVALUACIÓN DEL RIESGO</t>
  </si>
  <si>
    <t>TRATAMIENTO DEL RIESGO</t>
  </si>
  <si>
    <t>MONITOREO DEL RIESGO</t>
  </si>
  <si>
    <t>No.</t>
  </si>
  <si>
    <t>RIESGO = 1+2+3</t>
  </si>
  <si>
    <t>Nivel Organizacional</t>
  </si>
  <si>
    <t>PROBABILIDAD</t>
  </si>
  <si>
    <t>IMPACTO</t>
  </si>
  <si>
    <t>SEVERIDAD</t>
  </si>
  <si>
    <t>ZONA DE RIESGO INHERENTE</t>
  </si>
  <si>
    <t>CONTROL</t>
  </si>
  <si>
    <t>CARACTERÍSTICAS DE LOS CONTROLES</t>
  </si>
  <si>
    <t xml:space="preserve">CALIFICACION CUANTITATIVA DEL CONTROL </t>
  </si>
  <si>
    <t xml:space="preserve">
PROMEDIO CALIFICACION DE CONTROL POR RIESGO</t>
  </si>
  <si>
    <t>CALIFICACION DEL CONTROL</t>
  </si>
  <si>
    <t>Cálculo
ZONA RIESGO RESIDUAL</t>
  </si>
  <si>
    <t>ZONA DE RIESGO RESIDUAL</t>
  </si>
  <si>
    <t>N° PLAN DE MEJORA ASOCIADO</t>
  </si>
  <si>
    <t>MÉTODO DE VERIFICACIÓN PARA EL MONITOREO AL COMPORTAMIENTO</t>
  </si>
  <si>
    <t>EVENTO</t>
  </si>
  <si>
    <t>ANÁLISIS CAUSAL</t>
  </si>
  <si>
    <t>ANÁLISIS DE IMPACTO</t>
  </si>
  <si>
    <t>Fuente de riesgo</t>
  </si>
  <si>
    <t>Causa</t>
  </si>
  <si>
    <t>Area de impacto</t>
  </si>
  <si>
    <t>Consecuencia</t>
  </si>
  <si>
    <t>DOCUMENTADO</t>
  </si>
  <si>
    <t>NORMATIVIDAD / DOCUMENTO DE LA ENTIDAD</t>
  </si>
  <si>
    <t>CALIF</t>
  </si>
  <si>
    <t>SOCIALIZADO</t>
  </si>
  <si>
    <t>OPORTUNIDAD</t>
  </si>
  <si>
    <t>PERIODICIDAD</t>
  </si>
  <si>
    <t>FORMA DE EJECUCIÓN</t>
  </si>
  <si>
    <t>R1</t>
  </si>
  <si>
    <t>Mal manejo del aplicativo</t>
  </si>
  <si>
    <t>Procesos</t>
  </si>
  <si>
    <t>No se tiene definido los planes de Uso, apropiación y capacitación para fortalecer las capacidades técnicas del usuario
Falta de plan de formación
Falta de reconocimientos y recompensas
Falta de plan de coaching
Falta de mapa de ruta y produccion</t>
  </si>
  <si>
    <t>Calidad</t>
  </si>
  <si>
    <t>Demoras en la implementación de los proyectos y baja productividad.
Baja aceptación de las herramientas tecnológicas
Pérdida de integridad de la  nformación</t>
  </si>
  <si>
    <t>Operativo</t>
  </si>
  <si>
    <t>POSIBLE</t>
  </si>
  <si>
    <t>MAYOR</t>
  </si>
  <si>
    <t>$13:$</t>
  </si>
  <si>
    <t>$AI:$</t>
  </si>
  <si>
    <t>Cumplimiento Plan de Mejora asociado en el punto 10 Matriz de riesgo DTI</t>
  </si>
  <si>
    <t>R2</t>
  </si>
  <si>
    <t xml:space="preserve">Desconocimiento cambios TI
</t>
  </si>
  <si>
    <t>No se tiene definido los planes de Uso, apropiación y capacitación para fortalecer las capacidades técnicas del usuario
Falta de plan de reforzamiento</t>
  </si>
  <si>
    <t>Demoras en la implementación de los proyectos y baja productividad.
Baja aceptación de las herramientas tecnológicas
Manejo erroneo de procesos internos</t>
  </si>
  <si>
    <t>$19:$</t>
  </si>
  <si>
    <t>R3</t>
  </si>
  <si>
    <t xml:space="preserve">No asistencia a las capacitaciones convocadas
</t>
  </si>
  <si>
    <t>No se tiene definido los planes de Uso, apropiación y capacitación para fortalecer las capacidades técnicas del usuario
No se tiene definido los planes de comunicación de la DTI</t>
  </si>
  <si>
    <t>R4</t>
  </si>
  <si>
    <t>Baja percepcion de la eficiencia del aplicativo</t>
  </si>
  <si>
    <t>No se tiene definido los planes de Uso, apropiación y capacitación para fortalecer las capacidades técnicas del usuario
Falta de medición de uso y apropiación</t>
  </si>
  <si>
    <t>Demoras en la implementación de los proyectos y baja productividad.
Baja aceptación de las herramientas tecnológicas
Mala actitud para la respuesta a los requerimientos recibidos</t>
  </si>
  <si>
    <t>R5</t>
  </si>
  <si>
    <t xml:space="preserve">Resistencia al cambio  por parte de los funcionarios en  la adopción de nuevos procedimientos. 
</t>
  </si>
  <si>
    <t>No se tiene definido los planes de Uso, apropiación y capacitación para fortalecer las capacidades técnicas del usuario
Falta de definicion del plan de resistencias
Utilizacion herramientas anteriores</t>
  </si>
  <si>
    <t>Demoras en la implementación de los proyectos y baja productividad.
Baja aceptación de las herramientas tecnológicas
Atrazo en las tareas conjuntas del área</t>
  </si>
  <si>
    <t>Cumplimiento Plan de Mejora asociado en el punto 10 Matriz de riesgo DTI
Quitar acceso directo al antiguo aplicativo 
Habilitar un boton en la nueva aplicación para solo consultas</t>
  </si>
  <si>
    <t>R6</t>
  </si>
  <si>
    <t xml:space="preserve">Pérdida  de  memoria  institucional  por  la  no  continuidad  de  los  servidores  públicos  que  utilizan  el  sistema
</t>
  </si>
  <si>
    <t>No se tiene definido los planes de Uso, apropiación y capacitación para fortalecer las capacidades técnicas del usuario
Falta de plan de formacion incluyendo nuevos funcionarios
Falta de plan de reconocimientos y recompensas
Falta de plan de reforzamiento
Vencimiento de contratos en áreas claves como CDI y mesa de servicio</t>
  </si>
  <si>
    <t>Credibilidad, buen nombre y reputación</t>
  </si>
  <si>
    <t>Demoras en la implementación de los proyectos y baja productividad.
Baja aceptación de las herramientas tecnológicas
Pérdida de tiempo en capacitaciones fallidas</t>
  </si>
  <si>
    <t>R7</t>
  </si>
  <si>
    <t xml:space="preserve">Capacitaciones para público masivo que no permiten resolver inquietudes individuales
</t>
  </si>
  <si>
    <t>Demoras en la implementación de los proyectos y baja productividad.
Baja aceptación de las herramientas tecnológicas
Atrazo en las tareas conjuntas del área
Manejo erroneo de procesos internos</t>
  </si>
  <si>
    <t>cumplimiento Plan de Mejora asociado en el punto 10 Matriz de riesgo DTI</t>
  </si>
  <si>
    <t>R8</t>
  </si>
  <si>
    <t>Comunicados oficiales no radicados por el aplicativo de Gestor documental y por lo tanto no controlados</t>
  </si>
  <si>
    <t>No se tiene definido los planes de Uso, apropiación y capacitación para fortalecer las capacidades técnicas del usuario
Falta de plan de formacion</t>
  </si>
  <si>
    <t>Información</t>
  </si>
  <si>
    <t>Demoras en la implementación de los proyectos y baja productividad.
Baja aceptación de las herramientas tecnológicas
No trazabilidad en las comunicaciones
Inadecuada respuesta a entes de control</t>
  </si>
  <si>
    <r>
      <t xml:space="preserve">ELABORÓ  
</t>
    </r>
    <r>
      <rPr>
        <sz val="11"/>
        <rFont val="Garamond"/>
        <family val="1"/>
      </rPr>
      <t>Sonia Cabarcas
Profesional DTI</t>
    </r>
  </si>
  <si>
    <r>
      <t xml:space="preserve">REVISÓ: 
</t>
    </r>
    <r>
      <rPr>
        <sz val="11"/>
        <rFont val="Garamond"/>
        <family val="1"/>
      </rPr>
      <t>David Robles
Profesional DTI</t>
    </r>
  </si>
  <si>
    <r>
      <t xml:space="preserve">APROBO: 
</t>
    </r>
    <r>
      <rPr>
        <sz val="11"/>
        <rFont val="Garamond"/>
        <family val="1"/>
      </rPr>
      <t>Javier Bautista
Profesional DTI</t>
    </r>
  </si>
  <si>
    <t>FUENTES DE RIESGO</t>
  </si>
  <si>
    <t>AREA DE IMPACTO</t>
  </si>
  <si>
    <t>NIVEL ORGANIZACIONAL DEL RIESGO</t>
  </si>
  <si>
    <t>VALOR DE SEVERIDAD</t>
  </si>
  <si>
    <t>EFECTIVIDAD CONTROL</t>
  </si>
  <si>
    <t>CALIICACIÓN</t>
  </si>
  <si>
    <t>VALOR SEVERIDAD</t>
  </si>
  <si>
    <t>POLÍTICAS DE MANEJO</t>
  </si>
  <si>
    <t>PORCENTAJE REDUCCIÓN RIESGO SEGÚN E.C</t>
  </si>
  <si>
    <t>Personas</t>
  </si>
  <si>
    <t>Estratégico</t>
  </si>
  <si>
    <t>CASI SEGURO</t>
  </si>
  <si>
    <t>CATASTRÓFICO</t>
  </si>
  <si>
    <t>ACEPTABLE</t>
  </si>
  <si>
    <t>INEXISTENTE</t>
  </si>
  <si>
    <t>1</t>
  </si>
  <si>
    <t>Asumir</t>
  </si>
  <si>
    <t>Tecnologìa</t>
  </si>
  <si>
    <t>Ambiente</t>
  </si>
  <si>
    <t>Táctico</t>
  </si>
  <si>
    <t>PROBABLE</t>
  </si>
  <si>
    <t>MALO</t>
  </si>
  <si>
    <t>2</t>
  </si>
  <si>
    <t>Reducir</t>
  </si>
  <si>
    <t>MODERADO</t>
  </si>
  <si>
    <t>TOLERABLE</t>
  </si>
  <si>
    <t>3</t>
  </si>
  <si>
    <t>Evitar</t>
  </si>
  <si>
    <t>Infraestructura</t>
  </si>
  <si>
    <t>Servidor público o contratista</t>
  </si>
  <si>
    <t>PROCESOS</t>
  </si>
  <si>
    <t>IMPROBABLE</t>
  </si>
  <si>
    <t>MENOR</t>
  </si>
  <si>
    <t>4</t>
  </si>
  <si>
    <t>Compartir</t>
  </si>
  <si>
    <t>Externos (Eventos Naturales/ Terceros)</t>
  </si>
  <si>
    <t>Evaluación Independiente</t>
  </si>
  <si>
    <t>RARO</t>
  </si>
  <si>
    <t>MÍNIMO</t>
  </si>
  <si>
    <t>5</t>
  </si>
  <si>
    <t>Transferir</t>
  </si>
  <si>
    <t>Gestión del Conocimiento</t>
  </si>
  <si>
    <t>EFECTIVIDAD DE CONTROLES</t>
  </si>
  <si>
    <t>6</t>
  </si>
  <si>
    <t>MODERADA</t>
  </si>
  <si>
    <t>Planeación y Gestión Sectorial</t>
  </si>
  <si>
    <t>Documentado</t>
  </si>
  <si>
    <t>Automatización</t>
  </si>
  <si>
    <t>7</t>
  </si>
  <si>
    <t>Planeación Institucional</t>
  </si>
  <si>
    <t>Si</t>
  </si>
  <si>
    <t>Automático</t>
  </si>
  <si>
    <t>8</t>
  </si>
  <si>
    <t>No</t>
  </si>
  <si>
    <t>Semiautomático</t>
  </si>
  <si>
    <t>9</t>
  </si>
  <si>
    <t>IMPORTANTE</t>
  </si>
  <si>
    <t>Gestión del Patrimonio Documental</t>
  </si>
  <si>
    <t xml:space="preserve">Oportunidad </t>
  </si>
  <si>
    <t>Manual/Visual</t>
  </si>
  <si>
    <t>ALTO</t>
  </si>
  <si>
    <t>10</t>
  </si>
  <si>
    <t>Comunicación Estratégica</t>
  </si>
  <si>
    <t>Preventivo</t>
  </si>
  <si>
    <t>11</t>
  </si>
  <si>
    <t>Control Disciplinario</t>
  </si>
  <si>
    <t>Detectivo</t>
  </si>
  <si>
    <t>12</t>
  </si>
  <si>
    <t>Gestión Jurídica</t>
  </si>
  <si>
    <t>Correctivo</t>
  </si>
  <si>
    <t>13</t>
  </si>
  <si>
    <t>Gerencia del Talento Humano</t>
  </si>
  <si>
    <t xml:space="preserve">Periodicidad </t>
  </si>
  <si>
    <t>14</t>
  </si>
  <si>
    <t>Gestión Corporativa Institucional</t>
  </si>
  <si>
    <t>Permanente</t>
  </si>
  <si>
    <t>15</t>
  </si>
  <si>
    <t>Gestión Corporativa Local</t>
  </si>
  <si>
    <t>Periódico</t>
  </si>
  <si>
    <t>INACEPTABLE</t>
  </si>
  <si>
    <t>16</t>
  </si>
  <si>
    <t>Convivencia y Dialogo Social</t>
  </si>
  <si>
    <t>Ocasional</t>
  </si>
  <si>
    <t>17</t>
  </si>
  <si>
    <t>Fomento y Protección de los DDHH</t>
  </si>
  <si>
    <t>18</t>
  </si>
  <si>
    <t>Relaciones Estratégicas</t>
  </si>
  <si>
    <t>19</t>
  </si>
  <si>
    <t>Gestión Pública Territorial Local</t>
  </si>
  <si>
    <t>20</t>
  </si>
  <si>
    <t>Inspección, Vigilancia y Control</t>
  </si>
  <si>
    <t>21</t>
  </si>
  <si>
    <t>Acompañamiento a la Gestión Local</t>
  </si>
  <si>
    <t>22</t>
  </si>
  <si>
    <t>Servicio a la Ciudadanía</t>
  </si>
  <si>
    <t>23</t>
  </si>
  <si>
    <t>24</t>
  </si>
  <si>
    <t>25</t>
  </si>
  <si>
    <t>REGULAR</t>
  </si>
  <si>
    <t>BUENO</t>
  </si>
  <si>
    <t>EXCELENTE</t>
  </si>
  <si>
    <t>Diagnostico Para Uso y Apropiacion  de los Proyectos de TI</t>
  </si>
  <si>
    <t xml:space="preserve">Objetivo </t>
  </si>
  <si>
    <t>Importancia</t>
  </si>
  <si>
    <t>Necesidad de Implementacion del Proyecto</t>
  </si>
  <si>
    <t>Beneficios</t>
  </si>
  <si>
    <t>Estado Actual (Hoy)</t>
  </si>
  <si>
    <t xml:space="preserve">Transicion </t>
  </si>
  <si>
    <t>Futuro</t>
  </si>
  <si>
    <t>Proposito del Cambio</t>
  </si>
  <si>
    <t>Análisis del DOFA y la Matriz de  Riesgo del Cambio</t>
  </si>
  <si>
    <t>Factores criticos de Éxito</t>
  </si>
  <si>
    <t>Conclusiones</t>
  </si>
  <si>
    <t>Elaboró: Rosendo Rojas, Claudia Rodríguez, Nohora Vázquez, Sandra Pereira,  David Robles Cervantes</t>
  </si>
  <si>
    <t>Aprobó:  Cesar Intriago Bogotá</t>
  </si>
  <si>
    <t>MATRIZ DE INTERESADOS (USUARIOS DEL CAMBIO)</t>
  </si>
  <si>
    <t>MATRIZ DE GESTIÓN DE RESISTENCIA</t>
  </si>
  <si>
    <t>Nro.</t>
  </si>
  <si>
    <t>Grupo</t>
  </si>
  <si>
    <t>Cargo</t>
  </si>
  <si>
    <t>Nombre</t>
  </si>
  <si>
    <t>Rol</t>
  </si>
  <si>
    <t>Replicador</t>
  </si>
  <si>
    <t>Grupo Objetivo-Funcional</t>
  </si>
  <si>
    <t>Numero de Contacto</t>
  </si>
  <si>
    <t>Localidad o Nivel Central</t>
  </si>
  <si>
    <t>Dependencia o área</t>
  </si>
  <si>
    <t>Soporte</t>
  </si>
  <si>
    <t>Causa de la Resistencia</t>
  </si>
  <si>
    <t>Razones</t>
  </si>
  <si>
    <t>Objeciones</t>
  </si>
  <si>
    <t>Barreras</t>
  </si>
  <si>
    <t>Origen</t>
  </si>
  <si>
    <t>Manejo</t>
  </si>
  <si>
    <t>Plan de Acción</t>
  </si>
  <si>
    <t>Servicio de Atencion al Ciudadano</t>
  </si>
  <si>
    <t>LOCALIDAD</t>
  </si>
  <si>
    <t>FUNCIONARIO</t>
  </si>
  <si>
    <t>Usaquen</t>
  </si>
  <si>
    <t>JANNIS RAQUEL NUNEZ MARTINEZ</t>
  </si>
  <si>
    <t>NANCY JEANET CARDENAS LEON</t>
  </si>
  <si>
    <t>ANDRES ALBERTO JAIMES GARCIA</t>
  </si>
  <si>
    <t>Chapinero</t>
  </si>
  <si>
    <t>DAVID MAURICIO ZACIPA ORDONEZ</t>
  </si>
  <si>
    <t>DIANA ISABEL PENA SANCHEZ</t>
  </si>
  <si>
    <t>Santafé</t>
  </si>
  <si>
    <t>ANTONIO CUBIDES RODRIGUEZ</t>
  </si>
  <si>
    <t>SANDRA LILIANA OSORIO BARRETO</t>
  </si>
  <si>
    <t>San Cristóbal</t>
  </si>
  <si>
    <t>EMILSE CRISTIANO</t>
  </si>
  <si>
    <t>JEISSON ZUBIETA DIAZ</t>
  </si>
  <si>
    <t>Usme</t>
  </si>
  <si>
    <t>CLAUDIA ZULEMA LASTRA MARTINEZ</t>
  </si>
  <si>
    <t>ADRIANA ROCIO LOPEZ RINCON</t>
  </si>
  <si>
    <t>Tunjuelito</t>
  </si>
  <si>
    <t>YURI PAOLA VASQUEZ GOMEZ</t>
  </si>
  <si>
    <t>MARIELA GUZMAN HUERTAS</t>
  </si>
  <si>
    <t>Bosa</t>
  </si>
  <si>
    <t>SERGIO RODRIGUEZ OSORIO</t>
  </si>
  <si>
    <t>JENY CAROLINA HERRERA CAGUA</t>
  </si>
  <si>
    <t>SuperCADE Bosa</t>
  </si>
  <si>
    <t>ANJULIBED GONZALEZ ARIZA</t>
  </si>
  <si>
    <t>Kennedy</t>
  </si>
  <si>
    <t>INGRI GAMBA HOMBITA</t>
  </si>
  <si>
    <t>ANGELA VIVIANA CASTILLO ALARCON</t>
  </si>
  <si>
    <t>LUIS JEFFERSON GARCIA SOTO</t>
  </si>
  <si>
    <t>Fontibon</t>
  </si>
  <si>
    <t xml:space="preserve">AYDA WILCHES CASTILLO </t>
  </si>
  <si>
    <t>SEBASTIAN BELLO ALFARO</t>
  </si>
  <si>
    <t>Engativa</t>
  </si>
  <si>
    <t>JAIME HUMBERTO ORTIZ CUELLAR</t>
  </si>
  <si>
    <t>MARITZA MILENA NOGUERA SIMIJACA</t>
  </si>
  <si>
    <t>SuperCADE Engativa</t>
  </si>
  <si>
    <t>EDWIN ROBERTO DE NARVAEZ GONZALEZ</t>
  </si>
  <si>
    <t>Suba</t>
  </si>
  <si>
    <t>ANGEL OCTAVIO CANON GONZALEZ</t>
  </si>
  <si>
    <t>STELLA PENUELA MEDELLIN</t>
  </si>
  <si>
    <t>SuperCADE Suba</t>
  </si>
  <si>
    <t>STEFANO ROSANIA AGUIRRE PEDIR CAMBIO</t>
  </si>
  <si>
    <t>Barrios Unidos</t>
  </si>
  <si>
    <t>HENRY OVIDIO FLOREZ MORA</t>
  </si>
  <si>
    <t>GERMAN ALONSO AMADO NIÑO</t>
  </si>
  <si>
    <t>Teusaquillo</t>
  </si>
  <si>
    <t>EDGAR ANTONIO VILLAMIZAR</t>
  </si>
  <si>
    <t>SuperCADE CAD</t>
  </si>
  <si>
    <t>JUAN PABLO ESCOBAR ROA</t>
  </si>
  <si>
    <t>Mártires</t>
  </si>
  <si>
    <t>IVAN ANDRES FONSECA PENA</t>
  </si>
  <si>
    <t>Antonio Nariño</t>
  </si>
  <si>
    <t>ALEJANDRO ZAPATA VILLALOBOS</t>
  </si>
  <si>
    <t>Puente Aranda</t>
  </si>
  <si>
    <t>BEATRIZ EUGENIA ALZATE VALENCIA</t>
  </si>
  <si>
    <t>JOHANNA PATRICIA PLAZAS AVILA</t>
  </si>
  <si>
    <t>Candelaria</t>
  </si>
  <si>
    <t>LAURA KATHERINE PINZON TORRES</t>
  </si>
  <si>
    <t>Rafael Uribe</t>
  </si>
  <si>
    <t>BERONICA ISABEL FONSECA CUESTA</t>
  </si>
  <si>
    <t>LEYDI VIVIANA RAMIREZ GOMEZ</t>
  </si>
  <si>
    <t>Ciudad Bolívar</t>
  </si>
  <si>
    <t>JENNY PATRICIA CASTRO TOVAR</t>
  </si>
  <si>
    <t>SANDRA PATRICIA ESPITIA GARCIA</t>
  </si>
  <si>
    <t>Nivel central</t>
  </si>
  <si>
    <t>JUAN CARLOS DIAZ ACEVEDO</t>
  </si>
  <si>
    <t>ANA MARIA RODRIGUEZ COMAS</t>
  </si>
  <si>
    <t>DIANA FORERO</t>
  </si>
  <si>
    <t>MARIA ALBA TAUTIVA GONZALEZ</t>
  </si>
  <si>
    <t>PAULA ANDREA DIAZ MALDONADO</t>
  </si>
  <si>
    <t>ROSA MILENA MOLINA CARO</t>
  </si>
  <si>
    <t>ADRIANA LUCIA RAMIREZ OSORIO</t>
  </si>
  <si>
    <t>MIGUEL ANGEL VARGAS MEDINA</t>
  </si>
  <si>
    <t>JOHANNA MARCELA RODRIGUEZ RUIZ</t>
  </si>
  <si>
    <t>LILIANA PAOLA PEREA CRISTANCHO</t>
  </si>
  <si>
    <t>CECILIA PINTO</t>
  </si>
  <si>
    <t>SANTIAGO RAFAEL POVEDA QUINTERO</t>
  </si>
  <si>
    <t>HUGO ALBERTO ZAMORA CONTRERAS</t>
  </si>
  <si>
    <t>ANDRES FELIPE LOPEZ REYES</t>
  </si>
  <si>
    <t>RIGOBERTO QUINTERO MEDINA</t>
  </si>
  <si>
    <t>PEDRO LUIS BEDOYA DUARTE</t>
  </si>
  <si>
    <t>NICOLAS VILLA MOYA</t>
  </si>
  <si>
    <t xml:space="preserve">Elaboró: Ing. David Robles Cervantes
</t>
  </si>
  <si>
    <t>Elaboró: Ing. Cesar Intriago Bogota. 
Ing. Javier Bautista Perdomo.</t>
  </si>
  <si>
    <t>Elaboró: Oficina de Gestion de Talento Humano</t>
  </si>
  <si>
    <t>MATRIZ DE COACHING (PATROCINIO)</t>
  </si>
  <si>
    <t>Roles claves</t>
  </si>
  <si>
    <t>Persona</t>
  </si>
  <si>
    <t>Nivel de Influencia</t>
  </si>
  <si>
    <t>¿Quién lo contacta?</t>
  </si>
  <si>
    <t>Manera de contacto</t>
  </si>
  <si>
    <t>PERFIL</t>
  </si>
  <si>
    <t>Caracteristicas</t>
  </si>
  <si>
    <t>Lo que quiere</t>
  </si>
  <si>
    <t>Lo que compra</t>
  </si>
  <si>
    <t>Propuestas a realizarse</t>
  </si>
  <si>
    <t>Mensaje a comunicar</t>
  </si>
  <si>
    <t>Herramientas</t>
  </si>
  <si>
    <t>ELABORÓ: Ing. David Robles Cervantes</t>
  </si>
  <si>
    <t>Revisó: Ing. Cesar Intriago Bogota  
Direccion de TI
Ing. Javier Bautista Perdomo 
Direccion de TI</t>
  </si>
  <si>
    <t>Aprobó:  Oficina de Comunicaciones.</t>
  </si>
  <si>
    <t>PLAN DE COMUNICACIONES DEL COACH  (PATROCINADOR)</t>
  </si>
  <si>
    <t xml:space="preserve">Patrocinador: </t>
  </si>
  <si>
    <t>Año: 2018</t>
  </si>
  <si>
    <t>Objetivo del Mensaje</t>
  </si>
  <si>
    <t>Mensaje</t>
  </si>
  <si>
    <t>Audiencia</t>
  </si>
  <si>
    <t>Canal</t>
  </si>
  <si>
    <t>Herramientas para la comunicación</t>
  </si>
  <si>
    <t>Responsable Herramienta</t>
  </si>
  <si>
    <t>Fecha de emisión
(DD-MM-AAAA)</t>
  </si>
  <si>
    <t>ELABORÓ: Ing. David Robles Cervantes - Nohora E. Vásquez D.
Direccion de TI</t>
  </si>
  <si>
    <t xml:space="preserve">PLAN DE COMUNICACIONES </t>
  </si>
  <si>
    <t>Responsable del Plan de Comunicación:</t>
  </si>
  <si>
    <t>Oficina de Comunicaciones</t>
  </si>
  <si>
    <t>Año:</t>
  </si>
  <si>
    <t>Emisor</t>
  </si>
  <si>
    <t>Rol Emisor</t>
  </si>
  <si>
    <t>Tipo de Mensaje</t>
  </si>
  <si>
    <t>Preguntas y Respuestas</t>
  </si>
  <si>
    <t>Frecuencia</t>
  </si>
  <si>
    <t>¿Requiere diligencias Formato de Comunicaciones?</t>
  </si>
  <si>
    <t>Nota:  Se sugiere que cada mensaje se envié por cinco diferentes canales y con diferentes herramientas en fechas cercanas a las que programa este plan</t>
  </si>
  <si>
    <t xml:space="preserve">ELABORÓ: Ing. David Robles Cervantes 
</t>
  </si>
  <si>
    <t>GERENCIA DE TIC</t>
  </si>
  <si>
    <t>GERENCIA DE LA INFORMACION</t>
  </si>
  <si>
    <t>DIRECCION DE TECNOLOGIAS E INFORMACION</t>
  </si>
  <si>
    <t>FORMATO MATRIZ DE FORMACION</t>
  </si>
  <si>
    <t>Proyecto</t>
  </si>
  <si>
    <t>Nombre del Proyecto</t>
  </si>
  <si>
    <t xml:space="preserve">Lider Funcional </t>
  </si>
  <si>
    <t>Objetivo</t>
  </si>
  <si>
    <t>Metodologia</t>
  </si>
  <si>
    <t>Tema</t>
  </si>
  <si>
    <t>Forma de Evaluación</t>
  </si>
  <si>
    <t>Logística</t>
  </si>
  <si>
    <t>Responsable</t>
  </si>
  <si>
    <t>Convocante</t>
  </si>
  <si>
    <t>Certificación</t>
  </si>
  <si>
    <t>Herramientas para la capacitación</t>
  </si>
  <si>
    <t>Responsable de la Logistica</t>
  </si>
  <si>
    <t>Fecha
(DD-MM-AAAA)</t>
  </si>
  <si>
    <t>&lt; Ej. PRESENCIAL, VIRTUAL,  AUTOESTUDIO (manual virtual), FORMADOR DE FORMADORES, Plataforma e-learning, etc..&gt;</t>
  </si>
  <si>
    <t>&lt; Ej: Encuesta de Percepcion, Evaluacion de conocimientos&gt;</t>
  </si>
  <si>
    <t>&lt;Ej: Salon, material de apoyo, expositor, portatil, computadores para capacitacion, televisor, video bean, formatos evaluacion capacitacion, etc...&gt;</t>
  </si>
  <si>
    <t>&lt;Persona o area Responsable del proceso&gt;</t>
  </si>
  <si>
    <t>&lt;Area y/o persona que convaca a las personas&gt;</t>
  </si>
  <si>
    <t>&lt; S/N&gt;</t>
  </si>
  <si>
    <t>&lt; Ej: Acta de Reunión, Presentación digital. Ej. Powerpoint, Correo, Noticias, Video, Entrevistas, Cursos virtuales, Telleres, etc..&gt;</t>
  </si>
  <si>
    <t>&lt;persona responsable de gestion logistica&gt;</t>
  </si>
  <si>
    <t>&lt;Fecha propuesta para realizar la capacitacion&gt;</t>
  </si>
  <si>
    <t xml:space="preserve">Elaboró: 
</t>
  </si>
  <si>
    <t xml:space="preserve">Revisó:   
</t>
  </si>
  <si>
    <t>MATRIZ DE RECONOCIMIENTO Y RECOMPENSA</t>
  </si>
  <si>
    <t>RESPONSABLE</t>
  </si>
  <si>
    <t>Gestion Humana</t>
  </si>
  <si>
    <t>Concurso</t>
  </si>
  <si>
    <t>Nombre del concurso</t>
  </si>
  <si>
    <t>Grupo /Individuo de Interes</t>
  </si>
  <si>
    <t>¿Qué se va a premiar?</t>
  </si>
  <si>
    <t>Modo</t>
  </si>
  <si>
    <t>¿Quién entrega?</t>
  </si>
  <si>
    <t>Herramientas de Comunicación</t>
  </si>
  <si>
    <t>Presupuesto</t>
  </si>
  <si>
    <t>Premio</t>
  </si>
  <si>
    <t>Eleboró: Ing. David Robles Cervantes</t>
  </si>
  <si>
    <t>Revisó: Ing.  Javier Bautista Perdomo 
Direccion de TI</t>
  </si>
  <si>
    <t>Aprobó:  Cesar Intriago Bogota  
Direccion de TI</t>
  </si>
  <si>
    <t xml:space="preserve">MATRIZ DE MEDICION DE LA ADOPCION
PROYECTO GESTOR DOCUMENTAL
</t>
  </si>
  <si>
    <t>ITEM</t>
  </si>
  <si>
    <t>INDICADORES USO Y APROPIACION</t>
  </si>
  <si>
    <t>AUDIENCIA</t>
  </si>
  <si>
    <t>Proyecto 1</t>
  </si>
  <si>
    <t>Grupo 1</t>
  </si>
  <si>
    <t>Area 1</t>
  </si>
  <si>
    <t>Dependencia 1</t>
  </si>
  <si>
    <t>Alcaldia 1</t>
  </si>
  <si>
    <t>Entrenadores</t>
  </si>
  <si>
    <t>Coaching</t>
  </si>
  <si>
    <t>Lider de apoyo</t>
  </si>
  <si>
    <t>Lider funcional</t>
  </si>
  <si>
    <t>Equipo Directivo</t>
  </si>
  <si>
    <t>DTI</t>
  </si>
  <si>
    <t>Siglas</t>
  </si>
  <si>
    <t>NC: Nivel Central, GD: Gestor documental.</t>
  </si>
  <si>
    <t>PBM: Project Bussines Management</t>
  </si>
  <si>
    <t>DA: Direccion Administrativa</t>
  </si>
  <si>
    <t>OAC: Oficina de Atencion al ciudadano</t>
  </si>
  <si>
    <t>SGI: Subsecretaria de Gestion Institucional</t>
  </si>
  <si>
    <t>GGD: Grupo Gestion Documental</t>
  </si>
  <si>
    <t>DGTH: Direccion de Gestion del Talento Humano</t>
  </si>
  <si>
    <t>AL: Alcaldias Locales</t>
  </si>
  <si>
    <t>GESTOR DEL PROYECTO</t>
  </si>
  <si>
    <t>Grupo1: Capacitación Estrategica Grupo VIP</t>
  </si>
  <si>
    <t>Grupo2:Capacitación a Formador de Formadores</t>
  </si>
  <si>
    <t>USUARIOS</t>
  </si>
  <si>
    <t>Grupo3:Capacitacion a funcionarios de radicacion CDI</t>
  </si>
  <si>
    <t>Grupo4:Capacitacion a funcionarios de las oficinas de Atencion al Ciudadano</t>
  </si>
  <si>
    <t>Grupo5:Capacitacion a funcionarios de Area Funcional (DA)  y funcionarios Mesa de Servicios</t>
  </si>
  <si>
    <t>Aprobó: 
Lider Area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</si>
</sst>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;\-0;;@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Garamond"/>
      <family val="1"/>
    </font>
    <font>
      <b/>
      <sz val="18"/>
      <color indexed="60"/>
      <name val="Garamond"/>
      <family val="1"/>
    </font>
    <font>
      <b/>
      <sz val="1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16"/>
      <name val="Garamond"/>
      <family val="1"/>
    </font>
    <font>
      <sz val="11"/>
      <name val="Garamond"/>
      <family val="1"/>
    </font>
    <font>
      <sz val="11"/>
      <color indexed="8"/>
      <name val="Garamond"/>
      <family val="1"/>
    </font>
    <font>
      <sz val="10"/>
      <color indexed="9"/>
      <name val="Arial"/>
      <family val="2"/>
    </font>
    <font>
      <sz val="12"/>
      <name val="Garamond"/>
      <family val="1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Garamond"/>
      <family val="1"/>
    </font>
    <font>
      <b/>
      <sz val="11"/>
      <name val="Garamond"/>
      <family val="1"/>
    </font>
    <font>
      <b/>
      <sz val="12"/>
      <color indexed="9"/>
      <name val="Garamond"/>
      <family val="1"/>
    </font>
    <font>
      <b/>
      <sz val="12"/>
      <color indexed="9"/>
      <name val="Arial"/>
      <family val="2"/>
    </font>
    <font>
      <b/>
      <sz val="12"/>
      <color indexed="16"/>
      <name val="Garamond"/>
      <family val="1"/>
    </font>
    <font>
      <b/>
      <sz val="12"/>
      <color indexed="29"/>
      <name val="Garamond"/>
      <family val="1"/>
    </font>
    <font>
      <b/>
      <sz val="12"/>
      <color indexed="16"/>
      <name val="Arial"/>
      <family val="2"/>
    </font>
    <font>
      <sz val="12"/>
      <color indexed="29"/>
      <name val="Garamond"/>
      <family val="1"/>
    </font>
    <font>
      <sz val="12"/>
      <color indexed="16"/>
      <name val="Garamond"/>
      <family val="1"/>
    </font>
    <font>
      <b/>
      <sz val="10"/>
      <name val="Garamond"/>
      <family val="1"/>
    </font>
    <font>
      <sz val="10"/>
      <color indexed="8"/>
      <name val="Garamond"/>
      <family val="1"/>
    </font>
    <font>
      <sz val="16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/>
    <xf numFmtId="0" fontId="7" fillId="3" borderId="0" xfId="1" applyFont="1" applyFill="1" applyAlignment="1">
      <alignment horizontal="left" vertical="center" wrapText="1"/>
    </xf>
    <xf numFmtId="0" fontId="8" fillId="3" borderId="0" xfId="1" applyFont="1" applyFill="1"/>
    <xf numFmtId="0" fontId="7" fillId="3" borderId="0" xfId="1" applyFont="1" applyFill="1" applyAlignment="1">
      <alignment vertical="center" wrapText="1"/>
    </xf>
    <xf numFmtId="0" fontId="10" fillId="3" borderId="0" xfId="0" applyFont="1" applyFill="1"/>
    <xf numFmtId="0" fontId="10" fillId="3" borderId="0" xfId="1" applyFont="1" applyFill="1" applyAlignment="1">
      <alignment vertical="center" wrapTex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left"/>
    </xf>
    <xf numFmtId="14" fontId="12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2" fontId="15" fillId="3" borderId="0" xfId="1" applyNumberFormat="1" applyFont="1" applyFill="1" applyAlignment="1">
      <alignment horizontal="center" vertical="center" wrapText="1"/>
    </xf>
    <xf numFmtId="2" fontId="16" fillId="3" borderId="0" xfId="1" applyNumberFormat="1" applyFont="1" applyFill="1" applyAlignment="1">
      <alignment horizontal="center" vertical="center" wrapText="1"/>
    </xf>
    <xf numFmtId="2" fontId="17" fillId="3" borderId="0" xfId="1" applyNumberFormat="1" applyFont="1" applyFill="1" applyAlignment="1">
      <alignment horizontal="center" vertical="center" wrapText="1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1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0" fontId="11" fillId="0" borderId="24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14" fontId="8" fillId="3" borderId="24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164" fontId="7" fillId="3" borderId="0" xfId="1" applyNumberFormat="1" applyFont="1" applyFill="1" applyAlignment="1">
      <alignment horizontal="center" vertical="center"/>
    </xf>
    <xf numFmtId="2" fontId="7" fillId="3" borderId="0" xfId="1" applyNumberFormat="1" applyFont="1" applyFill="1" applyAlignment="1">
      <alignment horizontal="center" vertical="center"/>
    </xf>
    <xf numFmtId="0" fontId="19" fillId="5" borderId="24" xfId="1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0" xfId="1" applyFill="1" applyAlignment="1">
      <alignment vertical="center" wrapText="1"/>
    </xf>
    <xf numFmtId="0" fontId="20" fillId="6" borderId="30" xfId="1" applyFont="1" applyFill="1" applyBorder="1" applyAlignment="1">
      <alignment horizontal="center" vertical="center" wrapText="1"/>
    </xf>
    <xf numFmtId="0" fontId="21" fillId="6" borderId="10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25" fillId="3" borderId="24" xfId="1" applyFont="1" applyFill="1" applyBorder="1" applyAlignment="1">
      <alignment horizontal="center" vertical="center" textRotation="90" wrapText="1"/>
    </xf>
    <xf numFmtId="0" fontId="25" fillId="3" borderId="24" xfId="1" applyFont="1" applyFill="1" applyBorder="1" applyAlignment="1">
      <alignment horizontal="center" vertical="center" wrapText="1"/>
    </xf>
    <xf numFmtId="0" fontId="26" fillId="3" borderId="24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>
      <alignment horizontal="justify" vertical="center" wrapText="1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justify" vertical="center" wrapText="1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0" fontId="28" fillId="3" borderId="35" xfId="0" applyFont="1" applyFill="1" applyBorder="1" applyAlignment="1" applyProtection="1">
      <alignment horizontal="center" vertical="center" wrapText="1"/>
      <protection locked="0"/>
    </xf>
    <xf numFmtId="0" fontId="27" fillId="7" borderId="35" xfId="1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27" fillId="5" borderId="35" xfId="1" applyFont="1" applyFill="1" applyBorder="1" applyAlignment="1">
      <alignment horizontal="center" vertical="center"/>
    </xf>
    <xf numFmtId="1" fontId="27" fillId="8" borderId="24" xfId="1" applyNumberFormat="1" applyFont="1" applyFill="1" applyBorder="1" applyAlignment="1">
      <alignment horizontal="center" vertical="center"/>
    </xf>
    <xf numFmtId="0" fontId="27" fillId="5" borderId="35" xfId="1" applyFont="1" applyFill="1" applyBorder="1" applyAlignment="1">
      <alignment horizontal="center" vertical="center" wrapText="1"/>
    </xf>
    <xf numFmtId="0" fontId="8" fillId="0" borderId="35" xfId="1" applyFont="1" applyBorder="1" applyAlignment="1" applyProtection="1">
      <alignment horizontal="center" vertical="center" wrapText="1"/>
      <protection locked="0"/>
    </xf>
    <xf numFmtId="165" fontId="15" fillId="9" borderId="24" xfId="1" applyNumberFormat="1" applyFont="1" applyFill="1" applyBorder="1" applyAlignment="1">
      <alignment horizontal="center" vertical="center" wrapText="1"/>
    </xf>
    <xf numFmtId="165" fontId="8" fillId="0" borderId="35" xfId="1" applyNumberFormat="1" applyFont="1" applyBorder="1" applyAlignment="1">
      <alignment horizontal="center" vertical="center" wrapText="1"/>
    </xf>
    <xf numFmtId="0" fontId="15" fillId="9" borderId="24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 applyProtection="1">
      <alignment horizontal="center" vertical="center" wrapText="1"/>
      <protection locked="0"/>
    </xf>
    <xf numFmtId="1" fontId="15" fillId="9" borderId="24" xfId="1" applyNumberFormat="1" applyFont="1" applyFill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2" fontId="15" fillId="3" borderId="35" xfId="1" applyNumberFormat="1" applyFont="1" applyFill="1" applyBorder="1" applyAlignment="1">
      <alignment horizontal="center" vertical="center" wrapText="1"/>
    </xf>
    <xf numFmtId="0" fontId="19" fillId="3" borderId="24" xfId="1" applyFont="1" applyFill="1" applyBorder="1" applyAlignment="1">
      <alignment horizontal="center" vertical="center" wrapText="1"/>
    </xf>
    <xf numFmtId="0" fontId="0" fillId="3" borderId="0" xfId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8" fillId="0" borderId="24" xfId="1" applyFont="1" applyBorder="1" applyAlignment="1" applyProtection="1">
      <alignment horizontal="center" vertical="center" wrapText="1"/>
      <protection locked="0"/>
    </xf>
    <xf numFmtId="165" fontId="8" fillId="0" borderId="24" xfId="1" applyNumberFormat="1" applyFont="1" applyBorder="1" applyAlignment="1">
      <alignment horizontal="center" vertical="center" wrapText="1"/>
    </xf>
    <xf numFmtId="0" fontId="8" fillId="3" borderId="24" xfId="1" applyFont="1" applyFill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8" borderId="35" xfId="0" applyFont="1" applyFill="1" applyBorder="1" applyAlignment="1">
      <alignment horizontal="center" vertical="center" wrapText="1"/>
    </xf>
    <xf numFmtId="1" fontId="27" fillId="8" borderId="35" xfId="1" applyNumberFormat="1" applyFont="1" applyFill="1" applyBorder="1" applyAlignment="1">
      <alignment horizontal="center" vertical="center"/>
    </xf>
    <xf numFmtId="165" fontId="15" fillId="9" borderId="35" xfId="1" applyNumberFormat="1" applyFont="1" applyFill="1" applyBorder="1" applyAlignment="1">
      <alignment horizontal="center" vertical="center" wrapText="1"/>
    </xf>
    <xf numFmtId="0" fontId="15" fillId="9" borderId="35" xfId="1" applyFont="1" applyFill="1" applyBorder="1" applyAlignment="1">
      <alignment horizontal="center" vertical="center" wrapText="1"/>
    </xf>
    <xf numFmtId="1" fontId="15" fillId="9" borderId="35" xfId="1" applyNumberFormat="1" applyFont="1" applyFill="1" applyBorder="1" applyAlignment="1">
      <alignment horizontal="center" vertical="center" wrapText="1"/>
    </xf>
    <xf numFmtId="0" fontId="19" fillId="3" borderId="35" xfId="1" applyFont="1" applyFill="1" applyBorder="1" applyAlignment="1">
      <alignment horizontal="center" vertical="center" wrapText="1"/>
    </xf>
    <xf numFmtId="0" fontId="27" fillId="7" borderId="24" xfId="1" applyFont="1" applyFill="1" applyBorder="1" applyAlignment="1">
      <alignment horizontal="center" vertical="center" wrapText="1"/>
    </xf>
    <xf numFmtId="0" fontId="27" fillId="5" borderId="24" xfId="1" applyFont="1" applyFill="1" applyBorder="1" applyAlignment="1">
      <alignment horizontal="center" vertical="center"/>
    </xf>
    <xf numFmtId="0" fontId="27" fillId="5" borderId="24" xfId="1" applyFont="1" applyFill="1" applyBorder="1" applyAlignment="1">
      <alignment horizontal="center" vertical="center" wrapText="1"/>
    </xf>
    <xf numFmtId="2" fontId="15" fillId="3" borderId="24" xfId="1" applyNumberFormat="1" applyFont="1" applyFill="1" applyBorder="1" applyAlignment="1">
      <alignment horizontal="center" vertical="center" wrapText="1"/>
    </xf>
    <xf numFmtId="0" fontId="0" fillId="3" borderId="24" xfId="1" applyFont="1" applyFill="1" applyBorder="1" applyAlignment="1">
      <alignment vertical="center" wrapText="1"/>
    </xf>
    <xf numFmtId="0" fontId="10" fillId="3" borderId="24" xfId="1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>
      <alignment horizontal="justify" vertical="center" wrapText="1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>
      <alignment horizontal="justify" vertical="center" wrapText="1"/>
    </xf>
    <xf numFmtId="0" fontId="8" fillId="3" borderId="39" xfId="0" applyFont="1" applyFill="1" applyBorder="1" applyAlignment="1" applyProtection="1">
      <alignment horizontal="center" vertical="center" wrapText="1"/>
      <protection locked="0"/>
    </xf>
    <xf numFmtId="0" fontId="28" fillId="3" borderId="39" xfId="0" applyFont="1" applyFill="1" applyBorder="1" applyAlignment="1" applyProtection="1">
      <alignment horizontal="center" vertical="center" wrapText="1"/>
      <protection locked="0"/>
    </xf>
    <xf numFmtId="0" fontId="27" fillId="7" borderId="39" xfId="1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27" fillId="5" borderId="39" xfId="1" applyFont="1" applyFill="1" applyBorder="1" applyAlignment="1">
      <alignment horizontal="center" vertical="center"/>
    </xf>
    <xf numFmtId="1" fontId="27" fillId="8" borderId="38" xfId="1" applyNumberFormat="1" applyFont="1" applyFill="1" applyBorder="1" applyAlignment="1">
      <alignment horizontal="center" vertical="center"/>
    </xf>
    <xf numFmtId="0" fontId="27" fillId="5" borderId="39" xfId="1" applyFont="1" applyFill="1" applyBorder="1" applyAlignment="1">
      <alignment horizontal="center" vertical="center" wrapText="1"/>
    </xf>
    <xf numFmtId="0" fontId="28" fillId="3" borderId="38" xfId="0" applyFont="1" applyFill="1" applyBorder="1" applyAlignment="1" applyProtection="1">
      <alignment horizontal="center" vertical="center" wrapText="1"/>
      <protection locked="0"/>
    </xf>
    <xf numFmtId="0" fontId="8" fillId="0" borderId="38" xfId="1" applyFont="1" applyBorder="1" applyAlignment="1" applyProtection="1">
      <alignment horizontal="center" vertical="center" wrapText="1"/>
      <protection locked="0"/>
    </xf>
    <xf numFmtId="165" fontId="15" fillId="9" borderId="38" xfId="1" applyNumberFormat="1" applyFont="1" applyFill="1" applyBorder="1" applyAlignment="1">
      <alignment horizontal="center" vertical="center" wrapText="1"/>
    </xf>
    <xf numFmtId="165" fontId="8" fillId="0" borderId="38" xfId="1" applyNumberFormat="1" applyFont="1" applyBorder="1" applyAlignment="1">
      <alignment horizontal="center" vertical="center" wrapText="1"/>
    </xf>
    <xf numFmtId="0" fontId="15" fillId="9" borderId="38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 applyProtection="1">
      <alignment horizontal="center" vertical="center" wrapText="1"/>
      <protection locked="0"/>
    </xf>
    <xf numFmtId="1" fontId="15" fillId="9" borderId="38" xfId="1" applyNumberFormat="1" applyFont="1" applyFill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2" fontId="15" fillId="3" borderId="39" xfId="1" applyNumberFormat="1" applyFont="1" applyFill="1" applyBorder="1" applyAlignment="1">
      <alignment horizontal="center" vertical="center" wrapText="1"/>
    </xf>
    <xf numFmtId="0" fontId="19" fillId="3" borderId="38" xfId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0" xfId="1" applyFont="1" applyFill="1" applyBorder="1" applyAlignment="1">
      <alignment vertical="center" wrapText="1"/>
    </xf>
    <xf numFmtId="0" fontId="10" fillId="3" borderId="20" xfId="1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8" fillId="0" borderId="0" xfId="1" applyFont="1" applyAlignment="1">
      <alignment wrapText="1"/>
    </xf>
    <xf numFmtId="0" fontId="8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vertical="center" wrapText="1"/>
    </xf>
    <xf numFmtId="0" fontId="27" fillId="3" borderId="0" xfId="1" applyFont="1" applyFill="1" applyAlignment="1">
      <alignment wrapText="1"/>
    </xf>
    <xf numFmtId="0" fontId="8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wrapText="1"/>
    </xf>
    <xf numFmtId="0" fontId="8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9" fillId="3" borderId="0" xfId="1" applyFill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29" fillId="3" borderId="24" xfId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top" wrapText="1"/>
    </xf>
    <xf numFmtId="0" fontId="30" fillId="11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1" fontId="30" fillId="0" borderId="24" xfId="0" applyNumberFormat="1" applyFont="1" applyBorder="1" applyAlignment="1">
      <alignment horizontal="center" vertical="center"/>
    </xf>
    <xf numFmtId="0" fontId="16" fillId="3" borderId="24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30" fillId="12" borderId="24" xfId="0" applyFont="1" applyFill="1" applyBorder="1" applyAlignment="1">
      <alignment horizontal="center" vertical="center" wrapText="1"/>
    </xf>
    <xf numFmtId="0" fontId="30" fillId="13" borderId="24" xfId="0" applyFont="1" applyFill="1" applyBorder="1" applyAlignment="1">
      <alignment horizontal="center" vertical="center" wrapText="1"/>
    </xf>
    <xf numFmtId="0" fontId="30" fillId="8" borderId="24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14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9" xfId="0" applyBorder="1"/>
    <xf numFmtId="0" fontId="31" fillId="0" borderId="11" xfId="0" applyFont="1" applyBorder="1" applyAlignment="1">
      <alignment horizontal="center" vertical="center"/>
    </xf>
    <xf numFmtId="0" fontId="0" fillId="0" borderId="8" xfId="0" applyBorder="1"/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wrapText="1"/>
    </xf>
    <xf numFmtId="0" fontId="0" fillId="0" borderId="31" xfId="0" applyBorder="1"/>
    <xf numFmtId="0" fontId="32" fillId="0" borderId="24" xfId="0" applyFont="1" applyBorder="1" applyAlignment="1">
      <alignment wrapText="1"/>
    </xf>
    <xf numFmtId="0" fontId="32" fillId="0" borderId="24" xfId="0" applyFont="1" applyBorder="1" applyAlignment="1">
      <alignment horizontal="center" wrapText="1"/>
    </xf>
    <xf numFmtId="0" fontId="32" fillId="0" borderId="40" xfId="0" applyFont="1" applyBorder="1" applyAlignment="1">
      <alignment wrapText="1"/>
    </xf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13" xfId="0" applyBorder="1"/>
    <xf numFmtId="0" fontId="32" fillId="0" borderId="13" xfId="0" applyFont="1" applyBorder="1" applyAlignment="1">
      <alignment wrapText="1"/>
    </xf>
    <xf numFmtId="0" fontId="32" fillId="0" borderId="14" xfId="0" applyFont="1" applyBorder="1" applyAlignment="1">
      <alignment wrapText="1"/>
    </xf>
    <xf numFmtId="0" fontId="0" fillId="0" borderId="38" xfId="0" applyBorder="1"/>
    <xf numFmtId="0" fontId="32" fillId="0" borderId="38" xfId="0" applyFont="1" applyBorder="1" applyAlignment="1">
      <alignment wrapText="1"/>
    </xf>
    <xf numFmtId="0" fontId="32" fillId="0" borderId="37" xfId="0" applyFont="1" applyBorder="1" applyAlignment="1">
      <alignment wrapText="1"/>
    </xf>
    <xf numFmtId="0" fontId="32" fillId="0" borderId="36" xfId="0" applyFont="1" applyBorder="1" applyAlignment="1">
      <alignment wrapText="1"/>
    </xf>
    <xf numFmtId="0" fontId="32" fillId="0" borderId="56" xfId="0" applyFont="1" applyBorder="1" applyAlignment="1">
      <alignment wrapText="1"/>
    </xf>
    <xf numFmtId="0" fontId="32" fillId="0" borderId="26" xfId="0" applyFont="1" applyBorder="1" applyAlignment="1">
      <alignment wrapText="1"/>
    </xf>
    <xf numFmtId="0" fontId="32" fillId="0" borderId="25" xfId="0" applyFont="1" applyBorder="1" applyAlignment="1">
      <alignment wrapText="1"/>
    </xf>
    <xf numFmtId="0" fontId="33" fillId="7" borderId="50" xfId="0" applyFont="1" applyFill="1" applyBorder="1" applyAlignment="1">
      <alignment horizontal="center" vertical="center"/>
    </xf>
    <xf numFmtId="0" fontId="33" fillId="7" borderId="51" xfId="0" applyFont="1" applyFill="1" applyBorder="1" applyAlignment="1">
      <alignment horizontal="center" vertical="center"/>
    </xf>
    <xf numFmtId="0" fontId="33" fillId="7" borderId="5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40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2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24" xfId="0" applyFont="1" applyBorder="1"/>
    <xf numFmtId="0" fontId="1" fillId="0" borderId="24" xfId="0" applyFont="1" applyBorder="1" applyAlignment="1">
      <alignment horizontal="left"/>
    </xf>
    <xf numFmtId="0" fontId="34" fillId="0" borderId="35" xfId="0" applyFont="1" applyBorder="1" applyAlignment="1">
      <alignment horizontal="center" vertical="center"/>
    </xf>
    <xf numFmtId="0" fontId="35" fillId="0" borderId="24" xfId="0" applyFont="1" applyBorder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60" xfId="0" applyFont="1" applyBorder="1" applyAlignment="1">
      <alignment wrapText="1"/>
    </xf>
    <xf numFmtId="0" fontId="32" fillId="0" borderId="61" xfId="0" applyFont="1" applyBorder="1" applyAlignment="1">
      <alignment wrapText="1"/>
    </xf>
    <xf numFmtId="0" fontId="0" fillId="0" borderId="12" xfId="0" applyBorder="1"/>
    <xf numFmtId="0" fontId="3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37" fillId="0" borderId="0" xfId="0" applyFont="1"/>
    <xf numFmtId="0" fontId="32" fillId="0" borderId="8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32" fillId="0" borderId="40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40" fillId="0" borderId="41" xfId="0" applyFont="1" applyBorder="1"/>
    <xf numFmtId="0" fontId="36" fillId="0" borderId="4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14" fontId="3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1" xfId="0" applyFont="1" applyBorder="1"/>
    <xf numFmtId="0" fontId="2" fillId="0" borderId="42" xfId="0" applyFont="1" applyBorder="1"/>
    <xf numFmtId="0" fontId="41" fillId="0" borderId="1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left" vertical="center" wrapText="1"/>
    </xf>
    <xf numFmtId="0" fontId="42" fillId="0" borderId="9" xfId="0" applyFont="1" applyBorder="1" applyAlignment="1" applyProtection="1">
      <alignment horizontal="left" vertical="center" wrapText="1"/>
      <protection locked="0"/>
    </xf>
    <xf numFmtId="0" fontId="42" fillId="0" borderId="9" xfId="0" applyFont="1" applyBorder="1" applyAlignment="1">
      <alignment horizontal="left" vertical="center" wrapText="1"/>
    </xf>
    <xf numFmtId="0" fontId="42" fillId="0" borderId="9" xfId="0" applyFont="1" applyBorder="1" applyAlignment="1" applyProtection="1">
      <alignment horizontal="center" vertical="center" wrapText="1"/>
      <protection locked="0"/>
    </xf>
    <xf numFmtId="0" fontId="42" fillId="0" borderId="9" xfId="0" applyFont="1" applyBorder="1" applyAlignment="1">
      <alignment horizontal="center" vertical="center" wrapText="1"/>
    </xf>
    <xf numFmtId="14" fontId="42" fillId="0" borderId="10" xfId="0" applyNumberFormat="1" applyFont="1" applyBorder="1" applyAlignment="1" applyProtection="1">
      <alignment horizontal="center" vertical="center" wrapText="1"/>
      <protection locked="0"/>
    </xf>
    <xf numFmtId="0" fontId="42" fillId="0" borderId="31" xfId="0" applyFont="1" applyBorder="1" applyAlignment="1">
      <alignment horizontal="left" vertical="center" wrapText="1"/>
    </xf>
    <xf numFmtId="0" fontId="42" fillId="0" borderId="24" xfId="0" applyFont="1" applyBorder="1" applyAlignment="1" applyProtection="1">
      <alignment horizontal="left" vertical="center" wrapText="1"/>
      <protection locked="0"/>
    </xf>
    <xf numFmtId="0" fontId="42" fillId="0" borderId="24" xfId="0" applyFont="1" applyBorder="1" applyAlignment="1">
      <alignment horizontal="left" vertical="center" wrapText="1"/>
    </xf>
    <xf numFmtId="0" fontId="42" fillId="0" borderId="24" xfId="0" applyFont="1" applyBorder="1" applyAlignment="1" applyProtection="1">
      <alignment horizontal="center" vertical="center" wrapText="1"/>
      <protection locked="0"/>
    </xf>
    <xf numFmtId="0" fontId="42" fillId="0" borderId="24" xfId="0" applyFont="1" applyBorder="1" applyAlignment="1">
      <alignment horizontal="center" vertical="center" wrapText="1"/>
    </xf>
    <xf numFmtId="14" fontId="42" fillId="0" borderId="40" xfId="0" applyNumberFormat="1" applyFont="1" applyBorder="1" applyAlignment="1" applyProtection="1">
      <alignment horizontal="center" vertical="center" wrapText="1"/>
      <protection locked="0"/>
    </xf>
    <xf numFmtId="0" fontId="42" fillId="0" borderId="12" xfId="0" applyFont="1" applyBorder="1" applyAlignment="1">
      <alignment horizontal="left" vertical="center" wrapText="1"/>
    </xf>
    <xf numFmtId="0" fontId="42" fillId="0" borderId="13" xfId="0" applyFont="1" applyBorder="1" applyAlignment="1" applyProtection="1">
      <alignment horizontal="left" vertical="center" wrapText="1"/>
      <protection locked="0"/>
    </xf>
    <xf numFmtId="0" fontId="42" fillId="0" borderId="13" xfId="0" applyFont="1" applyBorder="1" applyAlignment="1">
      <alignment horizontal="left" vertical="center" wrapText="1"/>
    </xf>
    <xf numFmtId="0" fontId="42" fillId="0" borderId="13" xfId="0" applyFont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>
      <alignment horizontal="center" vertical="center" wrapText="1"/>
    </xf>
    <xf numFmtId="14" fontId="4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32" fillId="0" borderId="8" xfId="0" applyFont="1" applyBorder="1" applyAlignment="1">
      <alignment wrapText="1"/>
    </xf>
    <xf numFmtId="0" fontId="32" fillId="0" borderId="31" xfId="0" applyFont="1" applyBorder="1" applyAlignment="1">
      <alignment wrapText="1"/>
    </xf>
    <xf numFmtId="14" fontId="32" fillId="0" borderId="40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wrapText="1"/>
    </xf>
    <xf numFmtId="0" fontId="32" fillId="0" borderId="1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0" xfId="0" applyFont="1"/>
    <xf numFmtId="0" fontId="36" fillId="0" borderId="1" xfId="0" applyFont="1" applyBorder="1" applyAlignment="1">
      <alignment horizontal="center" vertical="center"/>
    </xf>
    <xf numFmtId="0" fontId="43" fillId="0" borderId="0" xfId="0" applyFont="1" applyAlignment="1">
      <alignment wrapText="1"/>
    </xf>
    <xf numFmtId="0" fontId="36" fillId="0" borderId="11" xfId="0" applyFont="1" applyBorder="1" applyAlignment="1">
      <alignment horizontal="center" vertical="center" wrapText="1"/>
    </xf>
    <xf numFmtId="0" fontId="31" fillId="15" borderId="62" xfId="0" applyFont="1" applyFill="1" applyBorder="1" applyAlignment="1">
      <alignment horizontal="center" vertical="center" textRotation="180"/>
    </xf>
    <xf numFmtId="0" fontId="31" fillId="15" borderId="54" xfId="0" applyFont="1" applyFill="1" applyBorder="1" applyAlignment="1">
      <alignment horizontal="center" vertical="center" textRotation="180"/>
    </xf>
    <xf numFmtId="0" fontId="31" fillId="15" borderId="55" xfId="0" applyFont="1" applyFill="1" applyBorder="1" applyAlignment="1">
      <alignment horizontal="center" vertical="center" textRotation="180"/>
    </xf>
    <xf numFmtId="0" fontId="44" fillId="0" borderId="70" xfId="0" applyFont="1" applyBorder="1" applyAlignment="1">
      <alignment vertical="center" wrapText="1"/>
    </xf>
    <xf numFmtId="0" fontId="0" fillId="0" borderId="67" xfId="0" applyBorder="1"/>
    <xf numFmtId="0" fontId="44" fillId="0" borderId="71" xfId="0" applyFont="1" applyBorder="1" applyAlignment="1">
      <alignment vertical="center" wrapText="1"/>
    </xf>
    <xf numFmtId="0" fontId="0" fillId="0" borderId="71" xfId="0" applyBorder="1"/>
    <xf numFmtId="0" fontId="32" fillId="0" borderId="71" xfId="0" applyFont="1" applyBorder="1" applyAlignment="1">
      <alignment wrapText="1"/>
    </xf>
    <xf numFmtId="0" fontId="44" fillId="0" borderId="68" xfId="0" applyFont="1" applyBorder="1" applyAlignment="1">
      <alignment vertical="center" wrapText="1"/>
    </xf>
    <xf numFmtId="0" fontId="32" fillId="0" borderId="68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 wrapText="1"/>
    </xf>
    <xf numFmtId="0" fontId="46" fillId="0" borderId="9" xfId="0" applyFont="1" applyBorder="1" applyAlignment="1">
      <alignment wrapText="1"/>
    </xf>
    <xf numFmtId="0" fontId="46" fillId="0" borderId="9" xfId="0" applyFont="1" applyBorder="1" applyAlignment="1">
      <alignment horizontal="left" vertical="center" wrapText="1"/>
    </xf>
    <xf numFmtId="14" fontId="46" fillId="0" borderId="10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0" fillId="0" borderId="15" xfId="0" applyBorder="1"/>
    <xf numFmtId="0" fontId="0" fillId="0" borderId="17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 wrapText="1"/>
    </xf>
    <xf numFmtId="0" fontId="20" fillId="6" borderId="9" xfId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justify" vertical="center" wrapText="1"/>
    </xf>
    <xf numFmtId="0" fontId="15" fillId="4" borderId="0" xfId="0" applyFont="1" applyFill="1" applyAlignment="1">
      <alignment horizontal="center" vertical="center" wrapText="1"/>
    </xf>
    <xf numFmtId="2" fontId="15" fillId="3" borderId="27" xfId="1" applyNumberFormat="1" applyFont="1" applyFill="1" applyBorder="1" applyAlignment="1">
      <alignment horizontal="center" vertical="center" wrapText="1"/>
    </xf>
    <xf numFmtId="2" fontId="15" fillId="3" borderId="28" xfId="1" applyNumberFormat="1" applyFont="1" applyFill="1" applyBorder="1" applyAlignment="1">
      <alignment horizontal="center" vertical="center" wrapText="1"/>
    </xf>
    <xf numFmtId="2" fontId="15" fillId="3" borderId="29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/>
    </xf>
    <xf numFmtId="0" fontId="22" fillId="3" borderId="32" xfId="1" applyFont="1" applyFill="1" applyBorder="1" applyAlignment="1">
      <alignment horizontal="center" vertical="center" wrapText="1"/>
    </xf>
    <xf numFmtId="0" fontId="22" fillId="3" borderId="33" xfId="1" applyFont="1" applyFill="1" applyBorder="1" applyAlignment="1">
      <alignment horizontal="center" vertical="center" wrapText="1"/>
    </xf>
    <xf numFmtId="0" fontId="22" fillId="3" borderId="34" xfId="1" applyFont="1" applyFill="1" applyBorder="1" applyAlignment="1">
      <alignment horizontal="center" vertical="center" wrapText="1"/>
    </xf>
    <xf numFmtId="0" fontId="22" fillId="3" borderId="36" xfId="1" applyFont="1" applyFill="1" applyBorder="1" applyAlignment="1">
      <alignment horizontal="center" vertical="center" wrapText="1"/>
    </xf>
    <xf numFmtId="0" fontId="22" fillId="3" borderId="20" xfId="1" applyFont="1" applyFill="1" applyBorder="1" applyAlignment="1">
      <alignment horizontal="center" vertical="center" wrapText="1"/>
    </xf>
    <xf numFmtId="0" fontId="22" fillId="3" borderId="37" xfId="1" applyFont="1" applyFill="1" applyBorder="1" applyAlignment="1">
      <alignment horizontal="center" vertical="center" wrapText="1"/>
    </xf>
    <xf numFmtId="0" fontId="23" fillId="3" borderId="24" xfId="1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2" fillId="3" borderId="24" xfId="1" applyFont="1" applyFill="1" applyBorder="1" applyAlignment="1">
      <alignment horizontal="center" vertical="center" wrapText="1"/>
    </xf>
    <xf numFmtId="0" fontId="24" fillId="3" borderId="24" xfId="1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top" wrapText="1"/>
      <protection locked="0"/>
    </xf>
    <xf numFmtId="0" fontId="19" fillId="3" borderId="9" xfId="0" applyFont="1" applyFill="1" applyBorder="1" applyAlignment="1" applyProtection="1">
      <alignment horizontal="center" vertical="top" wrapText="1"/>
      <protection locked="0"/>
    </xf>
    <xf numFmtId="0" fontId="19" fillId="3" borderId="31" xfId="0" applyFont="1" applyFill="1" applyBorder="1" applyAlignment="1" applyProtection="1">
      <alignment horizontal="center" vertical="top" wrapText="1"/>
      <protection locked="0"/>
    </xf>
    <xf numFmtId="0" fontId="19" fillId="3" borderId="24" xfId="0" applyFont="1" applyFill="1" applyBorder="1" applyAlignment="1" applyProtection="1">
      <alignment horizontal="center" vertical="top" wrapText="1"/>
      <protection locked="0"/>
    </xf>
    <xf numFmtId="0" fontId="19" fillId="3" borderId="12" xfId="0" applyFont="1" applyFill="1" applyBorder="1" applyAlignment="1" applyProtection="1">
      <alignment horizontal="center" vertical="top" wrapText="1"/>
      <protection locked="0"/>
    </xf>
    <xf numFmtId="0" fontId="19" fillId="3" borderId="13" xfId="0" applyFont="1" applyFill="1" applyBorder="1" applyAlignment="1" applyProtection="1">
      <alignment horizontal="center" vertical="top" wrapText="1"/>
      <protection locked="0"/>
    </xf>
    <xf numFmtId="0" fontId="19" fillId="3" borderId="10" xfId="0" applyFont="1" applyFill="1" applyBorder="1" applyAlignment="1" applyProtection="1">
      <alignment horizontal="center" vertical="top" wrapText="1"/>
      <protection locked="0"/>
    </xf>
    <xf numFmtId="0" fontId="19" fillId="3" borderId="40" xfId="0" applyFont="1" applyFill="1" applyBorder="1" applyAlignment="1" applyProtection="1">
      <alignment horizontal="center" vertical="top" wrapText="1"/>
      <protection locked="0"/>
    </xf>
    <xf numFmtId="0" fontId="19" fillId="3" borderId="14" xfId="0" applyFont="1" applyFill="1" applyBorder="1" applyAlignment="1" applyProtection="1">
      <alignment horizontal="center" vertical="top" wrapText="1"/>
      <protection locked="0"/>
    </xf>
    <xf numFmtId="0" fontId="29" fillId="0" borderId="2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1" fillId="10" borderId="25" xfId="0" applyFont="1" applyFill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0" fontId="21" fillId="10" borderId="25" xfId="0" applyFont="1" applyFill="1" applyBorder="1" applyAlignment="1">
      <alignment horizontal="center" vertical="center" wrapText="1"/>
    </xf>
    <xf numFmtId="0" fontId="21" fillId="10" borderId="26" xfId="0" applyFont="1" applyFill="1" applyBorder="1" applyAlignment="1">
      <alignment horizontal="center" vertical="center" wrapText="1"/>
    </xf>
    <xf numFmtId="0" fontId="21" fillId="10" borderId="32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horizontal="center" vertical="center" wrapText="1"/>
    </xf>
    <xf numFmtId="0" fontId="21" fillId="10" borderId="2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45" xfId="0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4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0" fillId="0" borderId="16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24" xfId="0" applyBorder="1" applyAlignment="1">
      <alignment horizontal="left" vertical="top" wrapText="1"/>
    </xf>
    <xf numFmtId="0" fontId="0" fillId="0" borderId="24" xfId="0" applyBorder="1" applyAlignment="1">
      <alignment horizontal="center" vertical="top"/>
    </xf>
    <xf numFmtId="0" fontId="40" fillId="0" borderId="41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40" fillId="0" borderId="4" xfId="0" applyFont="1" applyBorder="1" applyAlignment="1">
      <alignment horizontal="left"/>
    </xf>
    <xf numFmtId="0" fontId="40" fillId="0" borderId="41" xfId="0" applyFont="1" applyBorder="1" applyAlignment="1">
      <alignment horizontal="left"/>
    </xf>
    <xf numFmtId="0" fontId="40" fillId="0" borderId="42" xfId="0" applyFont="1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42" fillId="0" borderId="15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60" xfId="0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45" fillId="0" borderId="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7" fillId="0" borderId="4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36" fillId="0" borderId="4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wrapText="1"/>
    </xf>
    <xf numFmtId="0" fontId="40" fillId="0" borderId="41" xfId="0" applyFont="1" applyBorder="1" applyAlignment="1">
      <alignment horizontal="center" wrapText="1"/>
    </xf>
    <xf numFmtId="0" fontId="40" fillId="0" borderId="42" xfId="0" applyFont="1" applyBorder="1" applyAlignment="1">
      <alignment horizontal="center" wrapText="1"/>
    </xf>
    <xf numFmtId="0" fontId="40" fillId="0" borderId="62" xfId="0" applyFont="1" applyBorder="1" applyAlignment="1">
      <alignment horizontal="center" wrapText="1"/>
    </xf>
    <xf numFmtId="0" fontId="40" fillId="0" borderId="63" xfId="0" applyFont="1" applyBorder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7" fillId="0" borderId="37" xfId="0" applyFont="1" applyBorder="1" applyAlignment="1">
      <alignment horizontal="center" wrapText="1"/>
    </xf>
    <xf numFmtId="0" fontId="37" fillId="0" borderId="36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37" fillId="0" borderId="60" xfId="0" applyFont="1" applyBorder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37" fillId="0" borderId="26" xfId="0" applyFont="1" applyBorder="1" applyAlignment="1">
      <alignment horizontal="center" wrapText="1"/>
    </xf>
    <xf numFmtId="0" fontId="37" fillId="0" borderId="44" xfId="0" applyFont="1" applyBorder="1" applyAlignment="1">
      <alignment horizontal="center" wrapText="1"/>
    </xf>
    <xf numFmtId="0" fontId="37" fillId="0" borderId="45" xfId="0" applyFont="1" applyBorder="1" applyAlignment="1">
      <alignment horizontal="center" wrapText="1"/>
    </xf>
    <xf numFmtId="0" fontId="37" fillId="0" borderId="46" xfId="0" applyFont="1" applyBorder="1" applyAlignment="1">
      <alignment horizontal="center" wrapText="1"/>
    </xf>
    <xf numFmtId="0" fontId="37" fillId="0" borderId="61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48" xfId="0" applyFont="1" applyBorder="1" applyAlignment="1">
      <alignment horizontal="center" wrapText="1"/>
    </xf>
    <xf numFmtId="0" fontId="31" fillId="0" borderId="69" xfId="0" applyFont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31" fillId="15" borderId="67" xfId="0" applyFont="1" applyFill="1" applyBorder="1" applyAlignment="1">
      <alignment horizontal="center" vertical="center"/>
    </xf>
    <xf numFmtId="0" fontId="31" fillId="15" borderId="68" xfId="0" applyFont="1" applyFill="1" applyBorder="1" applyAlignment="1">
      <alignment horizontal="center" vertical="center"/>
    </xf>
    <xf numFmtId="0" fontId="31" fillId="15" borderId="3" xfId="0" applyFont="1" applyFill="1" applyBorder="1" applyAlignment="1">
      <alignment horizontal="center" vertical="center" wrapText="1"/>
    </xf>
    <xf numFmtId="0" fontId="31" fillId="15" borderId="48" xfId="0" applyFont="1" applyFill="1" applyBorder="1" applyAlignment="1">
      <alignment horizontal="center" vertical="center" wrapText="1"/>
    </xf>
    <xf numFmtId="0" fontId="31" fillId="15" borderId="0" xfId="0" applyFont="1" applyFill="1" applyAlignment="1">
      <alignment horizontal="center" vertical="center"/>
    </xf>
    <xf numFmtId="0" fontId="0" fillId="15" borderId="0" xfId="0" applyFill="1" applyAlignment="1"/>
    <xf numFmtId="0" fontId="0" fillId="15" borderId="16" xfId="0" applyFill="1" applyBorder="1" applyAlignment="1"/>
    <xf numFmtId="0" fontId="31" fillId="0" borderId="1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58"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 val="0"/>
        <i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  <color auto="1"/>
        <name val="Cambria"/>
        <scheme val="none"/>
      </font>
      <fill>
        <patternFill>
          <bgColor indexed="11"/>
        </patternFill>
      </fill>
    </dxf>
    <dxf>
      <font>
        <b/>
        <i val="0"/>
        <color indexed="8"/>
      </font>
      <fill>
        <patternFill>
          <bgColor indexed="22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  <name val="Cambria"/>
        <scheme val="none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514350</xdr:colOff>
      <xdr:row>12</xdr:row>
      <xdr:rowOff>257175</xdr:rowOff>
    </xdr:from>
    <xdr:to>
      <xdr:col>28</xdr:col>
      <xdr:colOff>25228</xdr:colOff>
      <xdr:row>13</xdr:row>
      <xdr:rowOff>34496</xdr:rowOff>
    </xdr:to>
    <xdr:pic>
      <xdr:nvPicPr>
        <xdr:cNvPr id="2" name="Imagen 6020" descr="http://publicdomainvectors.org/photos/purzen-Icon-with-question-mark.png">
          <a:extLst>
            <a:ext uri="{FF2B5EF4-FFF2-40B4-BE49-F238E27FC236}">
              <a16:creationId xmlns:a16="http://schemas.microsoft.com/office/drawing/2014/main" id="{97D7D9A6-D5AC-4885-96BF-5B7E6CD7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4095750"/>
          <a:ext cx="472903" cy="19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12</xdr:row>
      <xdr:rowOff>104775</xdr:rowOff>
    </xdr:from>
    <xdr:to>
      <xdr:col>8</xdr:col>
      <xdr:colOff>0</xdr:colOff>
      <xdr:row>13</xdr:row>
      <xdr:rowOff>133350</xdr:rowOff>
    </xdr:to>
    <xdr:grpSp>
      <xdr:nvGrpSpPr>
        <xdr:cNvPr id="3" name="Group 5">
          <a:extLst>
            <a:ext uri="{FF2B5EF4-FFF2-40B4-BE49-F238E27FC236}">
              <a16:creationId xmlns:a16="http://schemas.microsoft.com/office/drawing/2014/main" id="{A90AA924-58A9-449E-AE34-74605246DAE6}"/>
            </a:ext>
          </a:extLst>
        </xdr:cNvPr>
        <xdr:cNvGrpSpPr>
          <a:grpSpLocks/>
        </xdr:cNvGrpSpPr>
      </xdr:nvGrpSpPr>
      <xdr:grpSpPr bwMode="auto">
        <a:xfrm>
          <a:off x="8458200" y="3943350"/>
          <a:ext cx="0" cy="447675"/>
          <a:chOff x="8569490" y="3697224"/>
          <a:chExt cx="652062" cy="835218"/>
        </a:xfrm>
      </xdr:grpSpPr>
      <xdr:pic>
        <xdr:nvPicPr>
          <xdr:cNvPr id="4" name="13 Imagen" descr="Untitled-1.png">
            <a:extLst>
              <a:ext uri="{FF2B5EF4-FFF2-40B4-BE49-F238E27FC236}">
                <a16:creationId xmlns:a16="http://schemas.microsoft.com/office/drawing/2014/main" id="{A5C79D15-AB5F-4582-AF9A-B1DA1F1574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69490" y="3697224"/>
            <a:ext cx="652062" cy="6583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28">
            <a:extLst>
              <a:ext uri="{FF2B5EF4-FFF2-40B4-BE49-F238E27FC236}">
                <a16:creationId xmlns:a16="http://schemas.microsoft.com/office/drawing/2014/main" id="{D9A9C81F-6BF4-41E6-929E-225E8A283953}"/>
              </a:ext>
            </a:extLst>
          </xdr:cNvPr>
          <xdr:cNvSpPr txBox="1"/>
        </xdr:nvSpPr>
        <xdr:spPr>
          <a:xfrm>
            <a:off x="8458200" y="8492603"/>
            <a:ext cx="0" cy="4264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14</xdr:col>
      <xdr:colOff>2721</xdr:colOff>
      <xdr:row>15</xdr:row>
      <xdr:rowOff>342234</xdr:rowOff>
    </xdr:from>
    <xdr:to>
      <xdr:col>14</xdr:col>
      <xdr:colOff>2721</xdr:colOff>
      <xdr:row>15</xdr:row>
      <xdr:rowOff>346798</xdr:rowOff>
    </xdr:to>
    <xdr:sp macro="" textlink="">
      <xdr:nvSpPr>
        <xdr:cNvPr id="6" name="15 CuadroTexto">
          <a:extLst>
            <a:ext uri="{FF2B5EF4-FFF2-40B4-BE49-F238E27FC236}">
              <a16:creationId xmlns:a16="http://schemas.microsoft.com/office/drawing/2014/main" id="{54A16384-CD98-4459-89BB-D62D591CE777}"/>
            </a:ext>
          </a:extLst>
        </xdr:cNvPr>
        <xdr:cNvSpPr txBox="1"/>
      </xdr:nvSpPr>
      <xdr:spPr>
        <a:xfrm>
          <a:off x="11261271" y="5076159"/>
          <a:ext cx="0" cy="4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PRI</a:t>
          </a:r>
        </a:p>
      </xdr:txBody>
    </xdr:sp>
    <xdr:clientData/>
  </xdr:twoCellAnchor>
  <xdr:twoCellAnchor>
    <xdr:from>
      <xdr:col>20</xdr:col>
      <xdr:colOff>281610</xdr:colOff>
      <xdr:row>8</xdr:row>
      <xdr:rowOff>273326</xdr:rowOff>
    </xdr:from>
    <xdr:to>
      <xdr:col>24</xdr:col>
      <xdr:colOff>638176</xdr:colOff>
      <xdr:row>11</xdr:row>
      <xdr:rowOff>198783</xdr:rowOff>
    </xdr:to>
    <xdr:grpSp>
      <xdr:nvGrpSpPr>
        <xdr:cNvPr id="7" name="Group 97">
          <a:extLst>
            <a:ext uri="{FF2B5EF4-FFF2-40B4-BE49-F238E27FC236}">
              <a16:creationId xmlns:a16="http://schemas.microsoft.com/office/drawing/2014/main" id="{2032DC02-1FC3-49F7-BEB6-A8055F1B1436}"/>
            </a:ext>
          </a:extLst>
        </xdr:cNvPr>
        <xdr:cNvGrpSpPr>
          <a:grpSpLocks/>
        </xdr:cNvGrpSpPr>
      </xdr:nvGrpSpPr>
      <xdr:grpSpPr bwMode="auto">
        <a:xfrm>
          <a:off x="14873910" y="2987951"/>
          <a:ext cx="2204416" cy="782707"/>
          <a:chOff x="1373" y="73"/>
          <a:chExt cx="198" cy="106"/>
        </a:xfrm>
      </xdr:grpSpPr>
      <xdr:pic>
        <xdr:nvPicPr>
          <xdr:cNvPr id="8" name="13 Imagen" descr="Untitled-1.png">
            <a:extLst>
              <a:ext uri="{FF2B5EF4-FFF2-40B4-BE49-F238E27FC236}">
                <a16:creationId xmlns:a16="http://schemas.microsoft.com/office/drawing/2014/main" id="{56D0AF2A-A088-4E7B-81F0-C3646B5D8E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73" y="73"/>
            <a:ext cx="198" cy="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26">
            <a:extLst>
              <a:ext uri="{FF2B5EF4-FFF2-40B4-BE49-F238E27FC236}">
                <a16:creationId xmlns:a16="http://schemas.microsoft.com/office/drawing/2014/main" id="{C7634DA9-F3EE-463F-ADE5-ECD18676D9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07" y="108"/>
            <a:ext cx="131" cy="5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36576" bIns="0" anchor="t" upright="1"/>
          <a:lstStyle/>
          <a:p>
            <a:pPr algn="ctr" rtl="0">
              <a:defRPr sz="1000"/>
            </a:pPr>
            <a:r>
              <a:rPr lang="es-CO" sz="1400" b="1" i="0" u="none" strike="noStrike" baseline="0">
                <a:solidFill>
                  <a:srgbClr val="FFFFFF"/>
                </a:solidFill>
                <a:latin typeface="Calibri"/>
              </a:rPr>
              <a:t>Mapa de Riesgo</a:t>
            </a:r>
          </a:p>
        </xdr:txBody>
      </xdr:sp>
    </xdr:grpSp>
    <xdr:clientData/>
  </xdr:twoCellAnchor>
  <xdr:twoCellAnchor>
    <xdr:from>
      <xdr:col>6</xdr:col>
      <xdr:colOff>1409700</xdr:colOff>
      <xdr:row>13</xdr:row>
      <xdr:rowOff>104775</xdr:rowOff>
    </xdr:from>
    <xdr:to>
      <xdr:col>6</xdr:col>
      <xdr:colOff>1409700</xdr:colOff>
      <xdr:row>15</xdr:row>
      <xdr:rowOff>95631</xdr:rowOff>
    </xdr:to>
    <xdr:sp macro="" textlink="">
      <xdr:nvSpPr>
        <xdr:cNvPr id="10" name="Rectangle 52">
          <a:extLst>
            <a:ext uri="{FF2B5EF4-FFF2-40B4-BE49-F238E27FC236}">
              <a16:creationId xmlns:a16="http://schemas.microsoft.com/office/drawing/2014/main" id="{8F65971E-5EC3-4C0C-A5AC-FFE315B3F185}"/>
            </a:ext>
          </a:extLst>
        </xdr:cNvPr>
        <xdr:cNvSpPr>
          <a:spLocks noChangeArrowheads="1"/>
        </xdr:cNvSpPr>
      </xdr:nvSpPr>
      <xdr:spPr bwMode="auto">
        <a:xfrm>
          <a:off x="6848475" y="4362450"/>
          <a:ext cx="0" cy="467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8</xdr:col>
      <xdr:colOff>0</xdr:colOff>
      <xdr:row>12</xdr:row>
      <xdr:rowOff>133350</xdr:rowOff>
    </xdr:from>
    <xdr:to>
      <xdr:col>8</xdr:col>
      <xdr:colOff>0</xdr:colOff>
      <xdr:row>12</xdr:row>
      <xdr:rowOff>514350</xdr:rowOff>
    </xdr:to>
    <xdr:sp macro="" textlink="">
      <xdr:nvSpPr>
        <xdr:cNvPr id="11" name="Rectangle 54">
          <a:extLst>
            <a:ext uri="{FF2B5EF4-FFF2-40B4-BE49-F238E27FC236}">
              <a16:creationId xmlns:a16="http://schemas.microsoft.com/office/drawing/2014/main" id="{F4403EE9-23E8-41D7-A6C3-79F04B2A8D76}"/>
            </a:ext>
          </a:extLst>
        </xdr:cNvPr>
        <xdr:cNvSpPr>
          <a:spLocks noChangeArrowheads="1"/>
        </xdr:cNvSpPr>
      </xdr:nvSpPr>
      <xdr:spPr bwMode="auto">
        <a:xfrm>
          <a:off x="8458200" y="3971925"/>
          <a:ext cx="0" cy="2857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7</xdr:col>
      <xdr:colOff>1726747</xdr:colOff>
      <xdr:row>13</xdr:row>
      <xdr:rowOff>224518</xdr:rowOff>
    </xdr:from>
    <xdr:to>
      <xdr:col>7</xdr:col>
      <xdr:colOff>1726747</xdr:colOff>
      <xdr:row>13</xdr:row>
      <xdr:rowOff>420847</xdr:rowOff>
    </xdr:to>
    <xdr:sp macro="" textlink="">
      <xdr:nvSpPr>
        <xdr:cNvPr id="12" name="Rectangle 55">
          <a:extLst>
            <a:ext uri="{FF2B5EF4-FFF2-40B4-BE49-F238E27FC236}">
              <a16:creationId xmlns:a16="http://schemas.microsoft.com/office/drawing/2014/main" id="{24FF443E-B7E4-4082-9489-02DCF7E57D61}"/>
            </a:ext>
          </a:extLst>
        </xdr:cNvPr>
        <xdr:cNvSpPr>
          <a:spLocks noChangeArrowheads="1"/>
        </xdr:cNvSpPr>
      </xdr:nvSpPr>
      <xdr:spPr bwMode="auto">
        <a:xfrm>
          <a:off x="8460922" y="4482193"/>
          <a:ext cx="0" cy="15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1">
            <a:defRPr sz="1000"/>
          </a:pPr>
          <a:r>
            <a:rPr lang="es-CO" sz="2000" b="1" i="0" strike="noStrike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295275</xdr:colOff>
      <xdr:row>10</xdr:row>
      <xdr:rowOff>170936</xdr:rowOff>
    </xdr:to>
    <xdr:sp macro="" textlink="">
      <xdr:nvSpPr>
        <xdr:cNvPr id="13" name="AutoShape 38" descr="Resultado de imagen para boton agregar icono">
          <a:extLst>
            <a:ext uri="{FF2B5EF4-FFF2-40B4-BE49-F238E27FC236}">
              <a16:creationId xmlns:a16="http://schemas.microsoft.com/office/drawing/2014/main" id="{C074C4E9-CDBA-4E3A-9425-D07A6CF93BB8}"/>
            </a:ext>
          </a:extLst>
        </xdr:cNvPr>
        <xdr:cNvSpPr>
          <a:spLocks noChangeAspect="1" noChangeArrowheads="1"/>
        </xdr:cNvSpPr>
      </xdr:nvSpPr>
      <xdr:spPr bwMode="auto">
        <a:xfrm>
          <a:off x="6858000" y="3352800"/>
          <a:ext cx="295275" cy="17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295275</xdr:colOff>
      <xdr:row>10</xdr:row>
      <xdr:rowOff>170936</xdr:rowOff>
    </xdr:to>
    <xdr:sp macro="" textlink="">
      <xdr:nvSpPr>
        <xdr:cNvPr id="14" name="AutoShape 39" descr="Resultado de imagen para boton agregar icono">
          <a:extLst>
            <a:ext uri="{FF2B5EF4-FFF2-40B4-BE49-F238E27FC236}">
              <a16:creationId xmlns:a16="http://schemas.microsoft.com/office/drawing/2014/main" id="{14AE26FF-8677-44F8-92E0-0DADEF5653E0}"/>
            </a:ext>
          </a:extLst>
        </xdr:cNvPr>
        <xdr:cNvSpPr>
          <a:spLocks noChangeAspect="1" noChangeArrowheads="1"/>
        </xdr:cNvSpPr>
      </xdr:nvSpPr>
      <xdr:spPr bwMode="auto">
        <a:xfrm>
          <a:off x="6858000" y="3352800"/>
          <a:ext cx="295275" cy="17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295275</xdr:colOff>
      <xdr:row>10</xdr:row>
      <xdr:rowOff>170936</xdr:rowOff>
    </xdr:to>
    <xdr:sp macro="" textlink="">
      <xdr:nvSpPr>
        <xdr:cNvPr id="15" name="AutoShape 40" descr="Resultado de imagen para boton agregar icono">
          <a:extLst>
            <a:ext uri="{FF2B5EF4-FFF2-40B4-BE49-F238E27FC236}">
              <a16:creationId xmlns:a16="http://schemas.microsoft.com/office/drawing/2014/main" id="{4017F465-DDB1-448A-9D2E-566ED9B9C268}"/>
            </a:ext>
          </a:extLst>
        </xdr:cNvPr>
        <xdr:cNvSpPr>
          <a:spLocks noChangeAspect="1" noChangeArrowheads="1"/>
        </xdr:cNvSpPr>
      </xdr:nvSpPr>
      <xdr:spPr bwMode="auto">
        <a:xfrm>
          <a:off x="6858000" y="3352800"/>
          <a:ext cx="295275" cy="17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295275</xdr:colOff>
      <xdr:row>10</xdr:row>
      <xdr:rowOff>170936</xdr:rowOff>
    </xdr:to>
    <xdr:sp macro="" textlink="">
      <xdr:nvSpPr>
        <xdr:cNvPr id="16" name="AutoShape 42" descr="Z">
          <a:extLst>
            <a:ext uri="{FF2B5EF4-FFF2-40B4-BE49-F238E27FC236}">
              <a16:creationId xmlns:a16="http://schemas.microsoft.com/office/drawing/2014/main" id="{A3CF863E-A457-4297-96B4-01701E6E4828}"/>
            </a:ext>
          </a:extLst>
        </xdr:cNvPr>
        <xdr:cNvSpPr>
          <a:spLocks noChangeAspect="1" noChangeArrowheads="1"/>
        </xdr:cNvSpPr>
      </xdr:nvSpPr>
      <xdr:spPr bwMode="auto">
        <a:xfrm>
          <a:off x="6858000" y="3352800"/>
          <a:ext cx="295275" cy="17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123825</xdr:rowOff>
    </xdr:from>
    <xdr:to>
      <xdr:col>7</xdr:col>
      <xdr:colOff>0</xdr:colOff>
      <xdr:row>10</xdr:row>
      <xdr:rowOff>0</xdr:rowOff>
    </xdr:to>
    <xdr:sp macro="" textlink="">
      <xdr:nvSpPr>
        <xdr:cNvPr id="17" name="Rectangle 53">
          <a:extLst>
            <a:ext uri="{FF2B5EF4-FFF2-40B4-BE49-F238E27FC236}">
              <a16:creationId xmlns:a16="http://schemas.microsoft.com/office/drawing/2014/main" id="{BEE6BB1F-C359-40B4-AC4C-BE126C8CB7AC}"/>
            </a:ext>
          </a:extLst>
        </xdr:cNvPr>
        <xdr:cNvSpPr>
          <a:spLocks noChangeArrowheads="1"/>
        </xdr:cNvSpPr>
      </xdr:nvSpPr>
      <xdr:spPr bwMode="auto">
        <a:xfrm>
          <a:off x="6858000" y="3162300"/>
          <a:ext cx="0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10</xdr:col>
      <xdr:colOff>375557</xdr:colOff>
      <xdr:row>13</xdr:row>
      <xdr:rowOff>152400</xdr:rowOff>
    </xdr:from>
    <xdr:to>
      <xdr:col>10</xdr:col>
      <xdr:colOff>375557</xdr:colOff>
      <xdr:row>15</xdr:row>
      <xdr:rowOff>236681</xdr:rowOff>
    </xdr:to>
    <xdr:sp macro="" textlink="">
      <xdr:nvSpPr>
        <xdr:cNvPr id="18" name="Rectangle 53">
          <a:extLst>
            <a:ext uri="{FF2B5EF4-FFF2-40B4-BE49-F238E27FC236}">
              <a16:creationId xmlns:a16="http://schemas.microsoft.com/office/drawing/2014/main" id="{4D1D2652-77B4-4C49-A3B8-066DC05E2E1F}"/>
            </a:ext>
          </a:extLst>
        </xdr:cNvPr>
        <xdr:cNvSpPr>
          <a:spLocks noChangeArrowheads="1"/>
        </xdr:cNvSpPr>
      </xdr:nvSpPr>
      <xdr:spPr bwMode="auto">
        <a:xfrm>
          <a:off x="9662432" y="4410075"/>
          <a:ext cx="0" cy="56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2</xdr:col>
      <xdr:colOff>952500</xdr:colOff>
      <xdr:row>14</xdr:row>
      <xdr:rowOff>104775</xdr:rowOff>
    </xdr:from>
    <xdr:to>
      <xdr:col>2</xdr:col>
      <xdr:colOff>952500</xdr:colOff>
      <xdr:row>15</xdr:row>
      <xdr:rowOff>88682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CD270B6B-6CFA-4AEE-B21C-7D10E2760404}"/>
            </a:ext>
          </a:extLst>
        </xdr:cNvPr>
        <xdr:cNvSpPr>
          <a:spLocks noChangeArrowheads="1"/>
        </xdr:cNvSpPr>
      </xdr:nvSpPr>
      <xdr:spPr bwMode="auto">
        <a:xfrm>
          <a:off x="1466850" y="4600575"/>
          <a:ext cx="0" cy="222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3</xdr:col>
      <xdr:colOff>1212273</xdr:colOff>
      <xdr:row>0</xdr:row>
      <xdr:rowOff>1004454</xdr:rowOff>
    </xdr:from>
    <xdr:to>
      <xdr:col>8</xdr:col>
      <xdr:colOff>393225</xdr:colOff>
      <xdr:row>0</xdr:row>
      <xdr:rowOff>1015660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79824987-9FFA-4DA8-AA4E-A49335CD7C96}"/>
            </a:ext>
          </a:extLst>
        </xdr:cNvPr>
        <xdr:cNvCxnSpPr/>
      </xdr:nvCxnSpPr>
      <xdr:spPr>
        <a:xfrm>
          <a:off x="3107748" y="1004454"/>
          <a:ext cx="5743677" cy="11206"/>
        </a:xfrm>
        <a:prstGeom prst="line">
          <a:avLst/>
        </a:prstGeom>
        <a:ln w="57150">
          <a:solidFill>
            <a:srgbClr val="99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600075</xdr:colOff>
      <xdr:row>13</xdr:row>
      <xdr:rowOff>76200</xdr:rowOff>
    </xdr:from>
    <xdr:to>
      <xdr:col>7</xdr:col>
      <xdr:colOff>1106445</xdr:colOff>
      <xdr:row>14</xdr:row>
      <xdr:rowOff>34497</xdr:rowOff>
    </xdr:to>
    <xdr:pic>
      <xdr:nvPicPr>
        <xdr:cNvPr id="21" name="Imagen 6016" descr="http://publicdomainvectors.org/photos/purzen-Icon-with-question-mark.png">
          <a:extLst>
            <a:ext uri="{FF2B5EF4-FFF2-40B4-BE49-F238E27FC236}">
              <a16:creationId xmlns:a16="http://schemas.microsoft.com/office/drawing/2014/main" id="{67163B50-EE5E-4F86-9635-3E6E696C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4333875"/>
          <a:ext cx="506370" cy="19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13</xdr:row>
      <xdr:rowOff>95250</xdr:rowOff>
    </xdr:from>
    <xdr:to>
      <xdr:col>10</xdr:col>
      <xdr:colOff>169391</xdr:colOff>
      <xdr:row>14</xdr:row>
      <xdr:rowOff>60497</xdr:rowOff>
    </xdr:to>
    <xdr:pic>
      <xdr:nvPicPr>
        <xdr:cNvPr id="22" name="Imagen 6017" descr="http://publicdomainvectors.org/photos/purzen-Icon-with-question-mark.png">
          <a:extLst>
            <a:ext uri="{FF2B5EF4-FFF2-40B4-BE49-F238E27FC236}">
              <a16:creationId xmlns:a16="http://schemas.microsoft.com/office/drawing/2014/main" id="{2D08328C-2F57-4EE0-B47A-D025B192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4352925"/>
          <a:ext cx="493241" cy="20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13</xdr:row>
      <xdr:rowOff>95250</xdr:rowOff>
    </xdr:from>
    <xdr:to>
      <xdr:col>13</xdr:col>
      <xdr:colOff>85210</xdr:colOff>
      <xdr:row>14</xdr:row>
      <xdr:rowOff>60497</xdr:rowOff>
    </xdr:to>
    <xdr:pic>
      <xdr:nvPicPr>
        <xdr:cNvPr id="23" name="Imagen 6018" descr="http://publicdomainvectors.org/photos/purzen-Icon-with-question-mark.png">
          <a:extLst>
            <a:ext uri="{FF2B5EF4-FFF2-40B4-BE49-F238E27FC236}">
              <a16:creationId xmlns:a16="http://schemas.microsoft.com/office/drawing/2014/main" id="{B6E527DE-82B6-4D51-B8E4-0B385184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4352925"/>
          <a:ext cx="485260" cy="20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14</xdr:row>
      <xdr:rowOff>180975</xdr:rowOff>
    </xdr:from>
    <xdr:to>
      <xdr:col>2</xdr:col>
      <xdr:colOff>1070404</xdr:colOff>
      <xdr:row>15</xdr:row>
      <xdr:rowOff>232461</xdr:rowOff>
    </xdr:to>
    <xdr:pic>
      <xdr:nvPicPr>
        <xdr:cNvPr id="24" name="Picture 45613" descr="depositphotos_56466653-Web-numbers-buttons">
          <a:extLst>
            <a:ext uri="{FF2B5EF4-FFF2-40B4-BE49-F238E27FC236}">
              <a16:creationId xmlns:a16="http://schemas.microsoft.com/office/drawing/2014/main" id="{34072A6F-39C4-4F09-B725-B43822B2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3" t="5421" r="55222" b="55823"/>
        <a:stretch>
          <a:fillRect/>
        </a:stretch>
      </xdr:blipFill>
      <xdr:spPr bwMode="auto">
        <a:xfrm>
          <a:off x="1190625" y="4676775"/>
          <a:ext cx="394129" cy="28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15</xdr:row>
      <xdr:rowOff>180975</xdr:rowOff>
    </xdr:from>
    <xdr:to>
      <xdr:col>4</xdr:col>
      <xdr:colOff>979273</xdr:colOff>
      <xdr:row>15</xdr:row>
      <xdr:rowOff>525420</xdr:rowOff>
    </xdr:to>
    <xdr:pic>
      <xdr:nvPicPr>
        <xdr:cNvPr id="25" name="Picture 45614" descr="depositphotos_56466653-Web-numbers-buttons">
          <a:extLst>
            <a:ext uri="{FF2B5EF4-FFF2-40B4-BE49-F238E27FC236}">
              <a16:creationId xmlns:a16="http://schemas.microsoft.com/office/drawing/2014/main" id="{6379A464-8F69-4E1E-AA73-CC5289C5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222" t="5421" b="55823"/>
        <a:stretch>
          <a:fillRect/>
        </a:stretch>
      </xdr:blipFill>
      <xdr:spPr bwMode="auto">
        <a:xfrm>
          <a:off x="3638550" y="4914900"/>
          <a:ext cx="445873" cy="34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523875</xdr:colOff>
      <xdr:row>15</xdr:row>
      <xdr:rowOff>142875</xdr:rowOff>
    </xdr:from>
    <xdr:to>
      <xdr:col>6</xdr:col>
      <xdr:colOff>923410</xdr:colOff>
      <xdr:row>15</xdr:row>
      <xdr:rowOff>555024</xdr:rowOff>
    </xdr:to>
    <xdr:pic>
      <xdr:nvPicPr>
        <xdr:cNvPr id="26" name="Picture 45615" descr="depositphotos_56466653-Web-numbers-buttons">
          <a:extLst>
            <a:ext uri="{FF2B5EF4-FFF2-40B4-BE49-F238E27FC236}">
              <a16:creationId xmlns:a16="http://schemas.microsoft.com/office/drawing/2014/main" id="{5E6F0524-4536-48C3-998E-28DD48A4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24" t="56627" r="56226"/>
        <a:stretch>
          <a:fillRect/>
        </a:stretch>
      </xdr:blipFill>
      <xdr:spPr bwMode="auto">
        <a:xfrm>
          <a:off x="5962650" y="4876800"/>
          <a:ext cx="399535" cy="412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1155990</xdr:colOff>
      <xdr:row>22</xdr:row>
      <xdr:rowOff>197549</xdr:rowOff>
    </xdr:from>
    <xdr:to>
      <xdr:col>16</xdr:col>
      <xdr:colOff>1155990</xdr:colOff>
      <xdr:row>22</xdr:row>
      <xdr:rowOff>201385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5785567A-1CA8-4B9D-BC09-9075500B8215}"/>
            </a:ext>
          </a:extLst>
        </xdr:cNvPr>
        <xdr:cNvSpPr txBox="1"/>
      </xdr:nvSpPr>
      <xdr:spPr>
        <a:xfrm>
          <a:off x="14014740" y="2037149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22</xdr:row>
      <xdr:rowOff>174867</xdr:rowOff>
    </xdr:from>
    <xdr:to>
      <xdr:col>34</xdr:col>
      <xdr:colOff>0</xdr:colOff>
      <xdr:row>22</xdr:row>
      <xdr:rowOff>194157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30AD5B95-131A-4CFD-B95E-6AFDF02F56B1}"/>
            </a:ext>
          </a:extLst>
        </xdr:cNvPr>
        <xdr:cNvSpPr txBox="1"/>
      </xdr:nvSpPr>
      <xdr:spPr>
        <a:xfrm>
          <a:off x="22517100" y="20348817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E3E77F51-CBB1-4C63-AEF9-94A104A6EE79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965371BE-1B47-4AB0-BB00-A5C47BA0FBCC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921FC288-6A38-432B-8BFC-02EBF1BD4420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97DF1483-0194-4B8C-8644-2DDD8972A758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F957165F-9755-46E3-808A-F5B40C4786D4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66A7F6D8-4D40-4E61-982A-9144962E72F7}"/>
            </a:ext>
          </a:extLst>
        </xdr:cNvPr>
        <xdr:cNvSpPr txBox="1"/>
      </xdr:nvSpPr>
      <xdr:spPr>
        <a:xfrm>
          <a:off x="1407795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73E34247-280F-4DAA-BD46-942F7D3542D1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227E6B01-1AEA-4B4A-A563-7E4A78746DFD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8FE1E342-5928-4FA0-BE38-3EABFE463852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B602AB82-2DC4-4AC8-8BF6-0701E6867359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ADC96D1-6C62-4937-85FB-3F252DAACBC5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CDC76E6-CE53-4AC5-AF70-6490412C7365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F3955FC4-8AE9-4304-969C-02871F43D85F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5593CD15-40E0-49BE-9682-39FD242D0C7A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83E6603B-D2E0-4DC4-967C-1C510600513A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9F022996-00FC-4568-A1BD-B79BF3851A76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8EE7C31E-B379-471C-BE47-7A828C10D12A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DC5094D4-3AA6-413B-B4C1-D78CAEBB82C3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A45A4C75-C578-4543-8F90-5EC6402A3921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197549</xdr:rowOff>
    </xdr:from>
    <xdr:to>
      <xdr:col>16</xdr:col>
      <xdr:colOff>1155990</xdr:colOff>
      <xdr:row>23</xdr:row>
      <xdr:rowOff>201385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982D091D-621F-45D7-AA8F-67926AACFA4A}"/>
            </a:ext>
          </a:extLst>
        </xdr:cNvPr>
        <xdr:cNvSpPr txBox="1"/>
      </xdr:nvSpPr>
      <xdr:spPr>
        <a:xfrm>
          <a:off x="14014740" y="227813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23</xdr:row>
      <xdr:rowOff>174867</xdr:rowOff>
    </xdr:from>
    <xdr:to>
      <xdr:col>34</xdr:col>
      <xdr:colOff>0</xdr:colOff>
      <xdr:row>23</xdr:row>
      <xdr:rowOff>194157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48C847B2-67EA-45A7-8E7B-4916B1E3E9D1}"/>
            </a:ext>
          </a:extLst>
        </xdr:cNvPr>
        <xdr:cNvSpPr txBox="1"/>
      </xdr:nvSpPr>
      <xdr:spPr>
        <a:xfrm>
          <a:off x="22517100" y="22758642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88915F4C-4281-46A5-A7D1-981C260AB687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45E913EC-997D-4419-9FF7-48EEF9C3C92E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B6BDB088-1575-413B-9218-87DCA347306C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2246E22A-7F8B-4E48-B196-111F203F323E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B18D96D5-0DBE-4823-BA7B-A30DADBAB01A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6AB91845-9EE2-4BD7-98A6-3915E35C69F5}"/>
            </a:ext>
          </a:extLst>
        </xdr:cNvPr>
        <xdr:cNvSpPr txBox="1"/>
      </xdr:nvSpPr>
      <xdr:spPr>
        <a:xfrm>
          <a:off x="1407795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4B776A3A-99A8-4A1A-B36E-7AC3262893D9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71957AF8-2858-43CB-8E39-95142D9D825C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179B85B9-7973-482E-9E81-19D5EDF6DA7A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D2CAE65E-0E86-4810-9F6B-8F5D7490B678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FEA3E80F-3BCC-4466-BDCA-6DA91A60C38E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E65CA2A0-4BB4-414F-9D28-E8B5C9B4FA06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644D7145-1B08-476E-BB5F-B622A643677B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B85C7592-65FA-430F-890D-BEB6B20BF69F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9C44E504-2496-4242-BAD4-70955786D04E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9CDD9ADB-696D-4B4F-AB78-CC876B705068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79E30D27-07E6-4FF8-A55B-661D390371B2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6F60C1D1-7AF0-4A40-8639-6C3D17E937DE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BDF1299E-47A6-4CC0-BEEB-5B667970ADB0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D79CC03-938B-4EF0-AB53-891C300A5087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F5CEF90A-15E4-4B66-9EB5-F668684339DB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857F533B-6C97-4B9F-88C7-F108B0817281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2F635A28-B1C4-4755-895E-08F39772BE19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3231D899-40BC-4F0D-9EDC-103B6A35B242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BF329F18-C436-443C-983F-6805E414CC1E}"/>
            </a:ext>
          </a:extLst>
        </xdr:cNvPr>
        <xdr:cNvSpPr txBox="1"/>
      </xdr:nvSpPr>
      <xdr:spPr>
        <a:xfrm>
          <a:off x="1407795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A93A1B93-E258-4550-A067-597508EDCF04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42D268F4-939D-4FC1-9334-68B9FB3FAA1D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CD205CE5-3BEE-4A36-8CC9-8584226C1CA0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B32762AA-3554-4CAD-9F59-0180F7AF6AA7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2F104002-37B4-4B22-A6E7-E1F8F0BF42A0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3680214A-8D62-445F-90E9-C6417DD6E084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CFB8FBFF-A3BC-4EAC-8B58-DC2F9CA7E919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01142243-5DB5-4610-B981-6564C5D6A5CB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396E7584-A966-4930-80F0-BBDE1AD83D98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85543D64-A589-4456-B186-3813B76F566E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B7AD597E-C0DB-4249-859F-399F2A4E0133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80946EDB-B5C9-4F56-85F3-BDDA03F26FAD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3094A72-F175-41CE-8126-37811A3F14D6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197549</xdr:rowOff>
    </xdr:from>
    <xdr:to>
      <xdr:col>16</xdr:col>
      <xdr:colOff>1155990</xdr:colOff>
      <xdr:row>23</xdr:row>
      <xdr:rowOff>201385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404188B8-7DFA-4205-86DA-8B628DA5869E}"/>
            </a:ext>
          </a:extLst>
        </xdr:cNvPr>
        <xdr:cNvSpPr txBox="1"/>
      </xdr:nvSpPr>
      <xdr:spPr>
        <a:xfrm>
          <a:off x="14014740" y="227813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23</xdr:row>
      <xdr:rowOff>174867</xdr:rowOff>
    </xdr:from>
    <xdr:to>
      <xdr:col>34</xdr:col>
      <xdr:colOff>0</xdr:colOff>
      <xdr:row>23</xdr:row>
      <xdr:rowOff>194157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B9BC7F6-F6F5-483D-87B1-71921B9BF8E8}"/>
            </a:ext>
          </a:extLst>
        </xdr:cNvPr>
        <xdr:cNvSpPr txBox="1"/>
      </xdr:nvSpPr>
      <xdr:spPr>
        <a:xfrm>
          <a:off x="22517100" y="22758642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B9B72F25-905F-4EA3-B73F-49CEB03028AB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6845D900-29CB-4F0D-8FC5-A6B883A84636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960C53EA-EF12-4333-A17D-28FEE4B8A39C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65E6FE7A-38A5-44DF-974B-401F12C6F2B5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25A6313D-6158-4636-914B-029481C9967A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8D82F934-6EAA-4235-95DA-485D4A0A2480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B4DF7B0A-551B-47AA-AEFF-B1D1AC5A4BB5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C9D88345-2053-4BCC-9EF8-41729C14B522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8" name="Text Box 7">
          <a:extLst>
            <a:ext uri="{FF2B5EF4-FFF2-40B4-BE49-F238E27FC236}">
              <a16:creationId xmlns:a16="http://schemas.microsoft.com/office/drawing/2014/main" id="{913831B2-1173-483E-A2A0-55EFEAD9D48E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24</xdr:row>
      <xdr:rowOff>0</xdr:rowOff>
    </xdr:from>
    <xdr:to>
      <xdr:col>16</xdr:col>
      <xdr:colOff>1155990</xdr:colOff>
      <xdr:row>24</xdr:row>
      <xdr:rowOff>0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112658DE-4C68-4DA8-A4A2-0AC0FDD370E7}"/>
            </a:ext>
          </a:extLst>
        </xdr:cNvPr>
        <xdr:cNvSpPr txBox="1"/>
      </xdr:nvSpPr>
      <xdr:spPr>
        <a:xfrm>
          <a:off x="14014740" y="2486025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id="{2462AF63-C2CE-4750-B139-95A27AC73DF5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A22902BB-393A-4384-9BF2-AB2A64B46179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5F156B40-6EB7-4E4A-9AC4-87A5F55DBA02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5587D8BE-7244-40C0-A610-73DD04E70C36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0</xdr:rowOff>
    </xdr:from>
    <xdr:to>
      <xdr:col>16</xdr:col>
      <xdr:colOff>985157</xdr:colOff>
      <xdr:row>23</xdr:row>
      <xdr:rowOff>0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B069548D-E2CA-4BBE-A352-ABA2C176A1B7}"/>
            </a:ext>
          </a:extLst>
        </xdr:cNvPr>
        <xdr:cNvSpPr txBox="1">
          <a:spLocks noChangeArrowheads="1"/>
        </xdr:cNvSpPr>
      </xdr:nvSpPr>
      <xdr:spPr bwMode="auto">
        <a:xfrm>
          <a:off x="13843907" y="225837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8248D8DF-752F-4C48-97F9-283CA4FBF075}"/>
            </a:ext>
          </a:extLst>
        </xdr:cNvPr>
        <xdr:cNvSpPr txBox="1"/>
      </xdr:nvSpPr>
      <xdr:spPr>
        <a:xfrm>
          <a:off x="1407795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0270EF0D-3D5C-4DA0-801E-0D35DAB71D65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17E0C217-3980-4472-9EC9-BDC7ACEEB77A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CF7A8C36-92E7-4D32-B5DE-8E47D7394194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9A8FD41C-CC75-4326-83E6-7F7B43D4C59E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304FCB02-0272-4112-883A-8B73ED983CED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9974004E-AB5E-4A38-BE94-ADD9192F14CD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CA680D4A-97CD-4472-874C-FE47EEE29B51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A880FBA7-BBEA-4BFA-8F3E-59D895580D29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A2E79F23-EC10-4220-8A5A-00CB7AF85C82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9F5686A7-0D55-4753-BDCA-866FA2542B54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134A84BC-5806-48CE-AB8B-BCF956371D8E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8AD5747A-8F60-4AB0-9753-3C94AEF62C29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0</xdr:rowOff>
    </xdr:from>
    <xdr:to>
      <xdr:col>16</xdr:col>
      <xdr:colOff>1155990</xdr:colOff>
      <xdr:row>23</xdr:row>
      <xdr:rowOff>0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65192472-4612-44E4-AB1C-3CADC09776CD}"/>
            </a:ext>
          </a:extLst>
        </xdr:cNvPr>
        <xdr:cNvSpPr txBox="1"/>
      </xdr:nvSpPr>
      <xdr:spPr>
        <a:xfrm>
          <a:off x="14014740" y="2258377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197549</xdr:rowOff>
    </xdr:from>
    <xdr:to>
      <xdr:col>16</xdr:col>
      <xdr:colOff>1155990</xdr:colOff>
      <xdr:row>23</xdr:row>
      <xdr:rowOff>201385</xdr:rowOff>
    </xdr:to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64268F0-0920-48CC-98AB-3A61F4F43CFD}"/>
            </a:ext>
          </a:extLst>
        </xdr:cNvPr>
        <xdr:cNvSpPr txBox="1"/>
      </xdr:nvSpPr>
      <xdr:spPr>
        <a:xfrm>
          <a:off x="14014740" y="227813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86DC44D7-89C9-4592-9B6C-65D8942993C0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DCDDAA09-F864-4D74-BFEF-7FFB43D2CE98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2CBB3EDC-A508-42E5-A61B-35C0DEE035CF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0D082636-9313-488D-951C-1C50E6D33456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2D443F9E-B5D7-4DE4-9B0E-E6BA4FF393FB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200271</xdr:rowOff>
    </xdr:from>
    <xdr:to>
      <xdr:col>17</xdr:col>
      <xdr:colOff>0</xdr:colOff>
      <xdr:row>23</xdr:row>
      <xdr:rowOff>200271</xdr:rowOff>
    </xdr:to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A0B78646-7FD4-47BE-9B00-2FC97A0259FA}"/>
            </a:ext>
          </a:extLst>
        </xdr:cNvPr>
        <xdr:cNvSpPr txBox="1"/>
      </xdr:nvSpPr>
      <xdr:spPr>
        <a:xfrm>
          <a:off x="1407795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C5AE1D01-7693-46D9-889D-FF56EA085643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84F39DD3-EC79-40A1-95FB-AE3D00FC9048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84B714EF-EB4A-4EB7-A474-05565FF1C476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3AEA50B3-5274-4F28-BA59-86A0020D758A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0" name="Text Box 7">
          <a:extLst>
            <a:ext uri="{FF2B5EF4-FFF2-40B4-BE49-F238E27FC236}">
              <a16:creationId xmlns:a16="http://schemas.microsoft.com/office/drawing/2014/main" id="{F8186F35-5B25-47D1-AE39-C3803088FB76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58DF21E2-373F-45F8-BC77-08655FE37F20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DC8B10EF-EB08-4DE0-8C4A-C43175AD1520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04F634CB-C1BB-4E57-8B39-AFF7F88BB792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F61579DD-3971-4C33-9C10-3A093820B452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72DA624E-797D-4914-874A-01B98A13AEA1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id="{5DD0F850-542C-480B-B0D7-CE35900AE022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A4FC5B56-000E-4B30-9DBB-846D56CBE22B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id="{AEAD6614-8022-4731-9FC4-6727CBC596A4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197549</xdr:rowOff>
    </xdr:from>
    <xdr:to>
      <xdr:col>16</xdr:col>
      <xdr:colOff>1155990</xdr:colOff>
      <xdr:row>23</xdr:row>
      <xdr:rowOff>201385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C319A3AC-7617-4667-A249-0155F2E0CF62}"/>
            </a:ext>
          </a:extLst>
        </xdr:cNvPr>
        <xdr:cNvSpPr txBox="1"/>
      </xdr:nvSpPr>
      <xdr:spPr>
        <a:xfrm>
          <a:off x="14014740" y="227813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D8415339-CAC4-446C-A196-799FB83896DC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A13B5646-D0E9-49A4-8A14-884E5AF14343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99422D9E-2458-475F-B63C-0F30CE27A6A7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132A4467-D200-4FB1-BBFC-8260108F8013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44" name="Text Box 7">
          <a:extLst>
            <a:ext uri="{FF2B5EF4-FFF2-40B4-BE49-F238E27FC236}">
              <a16:creationId xmlns:a16="http://schemas.microsoft.com/office/drawing/2014/main" id="{C8675F1D-DEB3-43FF-A883-41B5FB788982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200271</xdr:rowOff>
    </xdr:from>
    <xdr:to>
      <xdr:col>17</xdr:col>
      <xdr:colOff>0</xdr:colOff>
      <xdr:row>23</xdr:row>
      <xdr:rowOff>200271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3E3F1040-A628-4CFB-A18F-08CE45510AD1}"/>
            </a:ext>
          </a:extLst>
        </xdr:cNvPr>
        <xdr:cNvSpPr txBox="1"/>
      </xdr:nvSpPr>
      <xdr:spPr>
        <a:xfrm>
          <a:off x="1407795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E517496D-5079-4E01-80B0-4AF5C338D9EE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9B407A70-48D9-470E-A781-637CAD6285F0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65AB6EC3-3B2A-4866-982F-E3C31E6A2693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6455086C-99CE-4129-9D3D-9622A51A724F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98A70616-50B8-4331-8CF3-A4C965E5E9EC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9E6F46B3-1085-4976-9A81-9124D600A734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E6D26831-44C8-4578-9F02-06A99E121352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7D6C54BF-8BEA-40E9-AD6E-69B888727AE1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4" name="Text Box 7">
          <a:extLst>
            <a:ext uri="{FF2B5EF4-FFF2-40B4-BE49-F238E27FC236}">
              <a16:creationId xmlns:a16="http://schemas.microsoft.com/office/drawing/2014/main" id="{246CC268-635A-467B-8109-83B4423B54C8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6EBBCB00-5568-4D74-817C-A1806930EF0A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25806B71-E1C0-49C2-B8B2-4239409A4733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591D2AC5-E7D7-4D88-A573-632E34A63B31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3F1E393B-3C0C-4DF1-A91D-C0AF52760100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197549</xdr:rowOff>
    </xdr:from>
    <xdr:to>
      <xdr:col>16</xdr:col>
      <xdr:colOff>1155990</xdr:colOff>
      <xdr:row>23</xdr:row>
      <xdr:rowOff>201385</xdr:rowOff>
    </xdr:to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BB72CF3E-8F44-4E57-9059-6278FD4EEBA6}"/>
            </a:ext>
          </a:extLst>
        </xdr:cNvPr>
        <xdr:cNvSpPr txBox="1"/>
      </xdr:nvSpPr>
      <xdr:spPr>
        <a:xfrm>
          <a:off x="14014740" y="227813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F7BD0367-1922-4B1D-92F6-7167E9C7EEC5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4FD7286B-09EB-4A9B-A35D-3EB71DC9CA77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45181E22-7328-4BC6-8134-E1EDE89992A0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0EBAA32E-F6DA-4C75-AC8E-EA0EA40896C5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ADEC9184-BB9A-4339-8D25-84F8BF635BB9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200271</xdr:rowOff>
    </xdr:from>
    <xdr:to>
      <xdr:col>17</xdr:col>
      <xdr:colOff>0</xdr:colOff>
      <xdr:row>23</xdr:row>
      <xdr:rowOff>200271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3F221139-FDFC-4C95-A023-D1BA95308F57}"/>
            </a:ext>
          </a:extLst>
        </xdr:cNvPr>
        <xdr:cNvSpPr txBox="1"/>
      </xdr:nvSpPr>
      <xdr:spPr>
        <a:xfrm>
          <a:off x="1407795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1DAA239A-D54C-4034-AB32-3779B3453BF3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0304454B-79C1-40CE-856A-AACF1AC72707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C2036581-51AD-4A2A-AE7D-4B0422328875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7B065669-4AE4-46C3-8296-51405E1E0749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BA35CD5A-06D1-4149-B136-6F58DA64927A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6804A2F1-F16B-40B4-B163-B1CC19B8AD3B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CF3BDB4C-E6D6-4BB8-88B4-E482AB4A1346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6DE9947B-C5E1-4CF6-81C7-F89EC85F87C6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033BF270-31AC-4613-B270-CDF2F7ABD001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B2404DF1-D7CE-4332-B6A0-5671AD055FFC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51585FC4-4782-4BE3-9263-4B621584F345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id="{3A4EC341-6429-44D4-A0F0-23EAFFA696CC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4E318C4E-8123-4E6C-8F80-AFDB3F0E05A3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197549</xdr:rowOff>
    </xdr:from>
    <xdr:to>
      <xdr:col>16</xdr:col>
      <xdr:colOff>1155990</xdr:colOff>
      <xdr:row>23</xdr:row>
      <xdr:rowOff>201385</xdr:rowOff>
    </xdr:to>
    <xdr:sp macro="" textlink="">
      <xdr:nvSpPr>
        <xdr:cNvPr id="179" name="Text Box 7">
          <a:extLst>
            <a:ext uri="{FF2B5EF4-FFF2-40B4-BE49-F238E27FC236}">
              <a16:creationId xmlns:a16="http://schemas.microsoft.com/office/drawing/2014/main" id="{64D6BB27-CB1B-4E3C-B58A-52B869E39AB9}"/>
            </a:ext>
          </a:extLst>
        </xdr:cNvPr>
        <xdr:cNvSpPr txBox="1"/>
      </xdr:nvSpPr>
      <xdr:spPr>
        <a:xfrm>
          <a:off x="14014740" y="227813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6959FCC1-F950-4C68-ADEC-3579D79DCE68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39127194-C65A-4655-84E9-03D57F076F39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491C2897-0C1D-42D3-BAF2-03FCF382F09F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50BF394F-B71F-4699-9BC0-E1090C23A6EB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94F6A1B1-8D54-41A4-BA1B-1C157DFC18E4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200271</xdr:rowOff>
    </xdr:from>
    <xdr:to>
      <xdr:col>17</xdr:col>
      <xdr:colOff>0</xdr:colOff>
      <xdr:row>23</xdr:row>
      <xdr:rowOff>200271</xdr:rowOff>
    </xdr:to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A8BA0356-DBD9-4D35-B28A-34547EBDC4FE}"/>
            </a:ext>
          </a:extLst>
        </xdr:cNvPr>
        <xdr:cNvSpPr txBox="1"/>
      </xdr:nvSpPr>
      <xdr:spPr>
        <a:xfrm>
          <a:off x="1407795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86" name="Text Box 7">
          <a:extLst>
            <a:ext uri="{FF2B5EF4-FFF2-40B4-BE49-F238E27FC236}">
              <a16:creationId xmlns:a16="http://schemas.microsoft.com/office/drawing/2014/main" id="{2D4F3109-B2A6-40C2-BE1D-AF64524B8D34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3EB03475-D020-4521-BD3B-6A46891D8733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593B8DE0-5B7F-4770-BE9F-A392E9B0F1A7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BBDE230D-B0A3-4C27-AB71-54BC2F4DFA7A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890302D4-6315-4E27-A046-6A1F20E17BA7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39C6D518-2982-4ED4-AEDC-6B236593D0FC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2" name="Text Box 7">
          <a:extLst>
            <a:ext uri="{FF2B5EF4-FFF2-40B4-BE49-F238E27FC236}">
              <a16:creationId xmlns:a16="http://schemas.microsoft.com/office/drawing/2014/main" id="{3ABF9F5B-4CB4-4F51-9922-0C3A619D9ECC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4D08B97A-E49A-4171-96CA-1031F052B651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C441486E-7BC7-4D3E-8F02-8B542ADF6BF6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7052DD98-9BBC-4F9F-98C4-94652AEA6417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6" name="Text Box 7">
          <a:extLst>
            <a:ext uri="{FF2B5EF4-FFF2-40B4-BE49-F238E27FC236}">
              <a16:creationId xmlns:a16="http://schemas.microsoft.com/office/drawing/2014/main" id="{59988764-5FBC-4E71-85DA-A89FDDE43548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A1939E6F-E12D-45EF-B15C-96268EDD0BCA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1B790C3F-A156-456D-B3EC-BC46769F73FA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197549</xdr:rowOff>
    </xdr:from>
    <xdr:to>
      <xdr:col>16</xdr:col>
      <xdr:colOff>1155990</xdr:colOff>
      <xdr:row>23</xdr:row>
      <xdr:rowOff>201385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D4052263-383A-4F83-B08D-F3604A5F36BF}"/>
            </a:ext>
          </a:extLst>
        </xdr:cNvPr>
        <xdr:cNvSpPr txBox="1"/>
      </xdr:nvSpPr>
      <xdr:spPr>
        <a:xfrm>
          <a:off x="14014740" y="227813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26BBD631-AF20-4EFF-B4AC-FBA936EAA572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FC6ECB4F-DF90-47E4-8F68-D1F6276E9F96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F29ACA8F-07E6-41F6-979B-AFA4763A6362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07C49681-544A-49F2-B9C2-D737F9B3E800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23</xdr:row>
      <xdr:rowOff>200025</xdr:rowOff>
    </xdr:from>
    <xdr:to>
      <xdr:col>16</xdr:col>
      <xdr:colOff>985157</xdr:colOff>
      <xdr:row>23</xdr:row>
      <xdr:rowOff>200025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E2327062-137B-4C47-AD3F-5B762905B8E2}"/>
            </a:ext>
          </a:extLst>
        </xdr:cNvPr>
        <xdr:cNvSpPr txBox="1">
          <a:spLocks noChangeArrowheads="1"/>
        </xdr:cNvSpPr>
      </xdr:nvSpPr>
      <xdr:spPr bwMode="auto">
        <a:xfrm>
          <a:off x="13843907" y="227838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23</xdr:row>
      <xdr:rowOff>200271</xdr:rowOff>
    </xdr:from>
    <xdr:to>
      <xdr:col>17</xdr:col>
      <xdr:colOff>0</xdr:colOff>
      <xdr:row>23</xdr:row>
      <xdr:rowOff>200271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FB265FE9-79A8-4260-B948-3C853B0186F8}"/>
            </a:ext>
          </a:extLst>
        </xdr:cNvPr>
        <xdr:cNvSpPr txBox="1"/>
      </xdr:nvSpPr>
      <xdr:spPr>
        <a:xfrm>
          <a:off x="1407795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5B5E9B42-B19C-4347-98DD-4F8B673B0DD5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14C12601-A18B-4542-90FB-63939F286A50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54C14C2E-00D3-402F-A9F1-71A5F8A667BA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66215DC7-ACF6-4528-883B-1414D3E51B79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4888F0B2-E05F-4C34-9D61-08A39C329851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46A04ACD-2580-4819-8F8C-492E75AF2790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52FE39BF-5E81-4F37-9FF7-105C6682D759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427DCDE5-5790-48FB-8714-CB93C3B687C9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3EEC65B4-4E29-4FF7-A772-2B5638756A2E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62B12F1-5FC6-4B54-B79A-702906710687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6" name="Text Box 7">
          <a:extLst>
            <a:ext uri="{FF2B5EF4-FFF2-40B4-BE49-F238E27FC236}">
              <a16:creationId xmlns:a16="http://schemas.microsoft.com/office/drawing/2014/main" id="{141FB705-DC9A-41A8-B7FA-35D5B256FA78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5DBCB3EA-8EA1-463A-B4E8-7DB16570C300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23</xdr:row>
      <xdr:rowOff>200271</xdr:rowOff>
    </xdr:from>
    <xdr:to>
      <xdr:col>16</xdr:col>
      <xdr:colOff>1155990</xdr:colOff>
      <xdr:row>23</xdr:row>
      <xdr:rowOff>200271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13C43F8F-3870-49A6-BCA7-4BF9EA06B3D3}"/>
            </a:ext>
          </a:extLst>
        </xdr:cNvPr>
        <xdr:cNvSpPr txBox="1"/>
      </xdr:nvSpPr>
      <xdr:spPr>
        <a:xfrm>
          <a:off x="14014740" y="227840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197549</xdr:rowOff>
    </xdr:from>
    <xdr:to>
      <xdr:col>16</xdr:col>
      <xdr:colOff>1155990</xdr:colOff>
      <xdr:row>16</xdr:row>
      <xdr:rowOff>201385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E7CC6238-3BE3-4762-8BD5-BB812F711C2E}"/>
            </a:ext>
          </a:extLst>
        </xdr:cNvPr>
        <xdr:cNvSpPr txBox="1"/>
      </xdr:nvSpPr>
      <xdr:spPr>
        <a:xfrm>
          <a:off x="14014740" y="622687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16</xdr:row>
      <xdr:rowOff>174867</xdr:rowOff>
    </xdr:from>
    <xdr:to>
      <xdr:col>34</xdr:col>
      <xdr:colOff>0</xdr:colOff>
      <xdr:row>16</xdr:row>
      <xdr:rowOff>194157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A8482A87-B29E-44AE-B878-2F8F089C0113}"/>
            </a:ext>
          </a:extLst>
        </xdr:cNvPr>
        <xdr:cNvSpPr txBox="1"/>
      </xdr:nvSpPr>
      <xdr:spPr>
        <a:xfrm>
          <a:off x="22517100" y="6204192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985157</xdr:colOff>
      <xdr:row>16</xdr:row>
      <xdr:rowOff>200025</xdr:rowOff>
    </xdr:from>
    <xdr:to>
      <xdr:col>16</xdr:col>
      <xdr:colOff>985157</xdr:colOff>
      <xdr:row>16</xdr:row>
      <xdr:rowOff>200025</xdr:rowOff>
    </xdr:to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F7E1A99D-9546-44C2-993A-D344BFDCC493}"/>
            </a:ext>
          </a:extLst>
        </xdr:cNvPr>
        <xdr:cNvSpPr txBox="1">
          <a:spLocks noChangeArrowheads="1"/>
        </xdr:cNvSpPr>
      </xdr:nvSpPr>
      <xdr:spPr bwMode="auto">
        <a:xfrm>
          <a:off x="13843907" y="62293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16</xdr:row>
      <xdr:rowOff>200025</xdr:rowOff>
    </xdr:from>
    <xdr:to>
      <xdr:col>16</xdr:col>
      <xdr:colOff>985157</xdr:colOff>
      <xdr:row>16</xdr:row>
      <xdr:rowOff>200025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531CB81A-C4F1-4401-B599-67A1725102C8}"/>
            </a:ext>
          </a:extLst>
        </xdr:cNvPr>
        <xdr:cNvSpPr txBox="1">
          <a:spLocks noChangeArrowheads="1"/>
        </xdr:cNvSpPr>
      </xdr:nvSpPr>
      <xdr:spPr bwMode="auto">
        <a:xfrm>
          <a:off x="13843907" y="62293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16</xdr:row>
      <xdr:rowOff>200025</xdr:rowOff>
    </xdr:from>
    <xdr:to>
      <xdr:col>16</xdr:col>
      <xdr:colOff>985157</xdr:colOff>
      <xdr:row>16</xdr:row>
      <xdr:rowOff>200025</xdr:rowOff>
    </xdr:to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EBD3855B-42E4-4E5C-996C-A59FC2B86629}"/>
            </a:ext>
          </a:extLst>
        </xdr:cNvPr>
        <xdr:cNvSpPr txBox="1">
          <a:spLocks noChangeArrowheads="1"/>
        </xdr:cNvSpPr>
      </xdr:nvSpPr>
      <xdr:spPr bwMode="auto">
        <a:xfrm>
          <a:off x="13843907" y="62293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16</xdr:row>
      <xdr:rowOff>200025</xdr:rowOff>
    </xdr:from>
    <xdr:to>
      <xdr:col>16</xdr:col>
      <xdr:colOff>985157</xdr:colOff>
      <xdr:row>16</xdr:row>
      <xdr:rowOff>200025</xdr:rowOff>
    </xdr:to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D76BDBB0-1B19-4779-8AB6-92C13937FC42}"/>
            </a:ext>
          </a:extLst>
        </xdr:cNvPr>
        <xdr:cNvSpPr txBox="1">
          <a:spLocks noChangeArrowheads="1"/>
        </xdr:cNvSpPr>
      </xdr:nvSpPr>
      <xdr:spPr bwMode="auto">
        <a:xfrm>
          <a:off x="13843907" y="62293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16</xdr:row>
      <xdr:rowOff>200025</xdr:rowOff>
    </xdr:from>
    <xdr:to>
      <xdr:col>16</xdr:col>
      <xdr:colOff>985157</xdr:colOff>
      <xdr:row>16</xdr:row>
      <xdr:rowOff>200025</xdr:rowOff>
    </xdr:to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488F6F2D-7CF7-4566-A803-E0F9FEF40873}"/>
            </a:ext>
          </a:extLst>
        </xdr:cNvPr>
        <xdr:cNvSpPr txBox="1">
          <a:spLocks noChangeArrowheads="1"/>
        </xdr:cNvSpPr>
      </xdr:nvSpPr>
      <xdr:spPr bwMode="auto">
        <a:xfrm>
          <a:off x="13843907" y="62293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16</xdr:row>
      <xdr:rowOff>200271</xdr:rowOff>
    </xdr:from>
    <xdr:to>
      <xdr:col>17</xdr:col>
      <xdr:colOff>0</xdr:colOff>
      <xdr:row>16</xdr:row>
      <xdr:rowOff>200271</xdr:rowOff>
    </xdr:to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7D700D04-7093-4CEA-9BC4-EC4E1FAD9E9C}"/>
            </a:ext>
          </a:extLst>
        </xdr:cNvPr>
        <xdr:cNvSpPr txBox="1"/>
      </xdr:nvSpPr>
      <xdr:spPr>
        <a:xfrm>
          <a:off x="1407795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D4D9729F-5BD3-401E-83E4-1652DDC26626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AFB4DDFF-8775-4912-BE0C-1A4F0A05990B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9799EDC5-C47B-4E9C-A393-333951CEFCF3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09F1B69D-7210-4076-B877-316A416EBF03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A4D7CA07-B13B-4F0B-B475-1A1B80D31C75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44AB54EC-FA7A-4072-A6AB-CCEA6748B0E0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9A165EAF-F2A3-47AF-BC84-19B17065A704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DA49F205-E877-46D0-BF95-563912639B58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1F6B2243-4F49-4A8B-9123-BB160BD95844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0134EF90-5F96-4F81-BCBC-8E3D7EB2857D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CCD2B6E4-5ED7-4F9F-90AB-75A2E5434451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72CDED15-AE62-4A42-B507-B13EC473A08E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16</xdr:row>
      <xdr:rowOff>200271</xdr:rowOff>
    </xdr:from>
    <xdr:to>
      <xdr:col>16</xdr:col>
      <xdr:colOff>1155990</xdr:colOff>
      <xdr:row>16</xdr:row>
      <xdr:rowOff>200271</xdr:rowOff>
    </xdr:to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8AD2A262-91F6-4540-9FEB-CF67665ABD40}"/>
            </a:ext>
          </a:extLst>
        </xdr:cNvPr>
        <xdr:cNvSpPr txBox="1"/>
      </xdr:nvSpPr>
      <xdr:spPr>
        <a:xfrm>
          <a:off x="14014740" y="62295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197549</xdr:rowOff>
    </xdr:from>
    <xdr:to>
      <xdr:col>16</xdr:col>
      <xdr:colOff>1155990</xdr:colOff>
      <xdr:row>21</xdr:row>
      <xdr:rowOff>201385</xdr:rowOff>
    </xdr:to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F99131A6-39A8-4C84-A863-22DEDB79DFB3}"/>
            </a:ext>
          </a:extLst>
        </xdr:cNvPr>
        <xdr:cNvSpPr txBox="1"/>
      </xdr:nvSpPr>
      <xdr:spPr>
        <a:xfrm>
          <a:off x="14014740" y="1705679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21</xdr:row>
      <xdr:rowOff>174867</xdr:rowOff>
    </xdr:from>
    <xdr:to>
      <xdr:col>34</xdr:col>
      <xdr:colOff>0</xdr:colOff>
      <xdr:row>21</xdr:row>
      <xdr:rowOff>194157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AC717C4F-5106-420C-862C-63E62CDE669B}"/>
            </a:ext>
          </a:extLst>
        </xdr:cNvPr>
        <xdr:cNvSpPr txBox="1"/>
      </xdr:nvSpPr>
      <xdr:spPr>
        <a:xfrm>
          <a:off x="22517100" y="17034117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224573C9-2B28-425A-9F40-89DAD62E8A80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243" name="Text Box 7">
          <a:extLst>
            <a:ext uri="{FF2B5EF4-FFF2-40B4-BE49-F238E27FC236}">
              <a16:creationId xmlns:a16="http://schemas.microsoft.com/office/drawing/2014/main" id="{121977BA-D8D1-48FA-AAB5-E8D27E0780C9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57B5EDCF-7868-4394-8C53-54FCEE633B83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245" name="Text Box 7">
          <a:extLst>
            <a:ext uri="{FF2B5EF4-FFF2-40B4-BE49-F238E27FC236}">
              <a16:creationId xmlns:a16="http://schemas.microsoft.com/office/drawing/2014/main" id="{5041D2D2-B530-4C4D-B356-1789A391C2A0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864DAF10-365A-4930-A619-0B3C47A5477B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21</xdr:row>
      <xdr:rowOff>200271</xdr:rowOff>
    </xdr:from>
    <xdr:to>
      <xdr:col>17</xdr:col>
      <xdr:colOff>0</xdr:colOff>
      <xdr:row>21</xdr:row>
      <xdr:rowOff>200271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F446331F-667E-46AA-A31A-D513201579B7}"/>
            </a:ext>
          </a:extLst>
        </xdr:cNvPr>
        <xdr:cNvSpPr txBox="1"/>
      </xdr:nvSpPr>
      <xdr:spPr>
        <a:xfrm>
          <a:off x="1407795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F2656BDA-E44A-4B3F-8A31-D2E46ADEFA7F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49" name="Text Box 7">
          <a:extLst>
            <a:ext uri="{FF2B5EF4-FFF2-40B4-BE49-F238E27FC236}">
              <a16:creationId xmlns:a16="http://schemas.microsoft.com/office/drawing/2014/main" id="{03EE21AA-5110-4F0C-A486-478B1B58C24C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55B3E23C-909A-4215-B16A-8EBF550E900D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E439C06B-BF4E-4A1F-971F-BEB9945157F9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624BAE08-3F70-439B-89DB-AA16298E2681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0E3DC4C6-F510-4219-A1BC-B2B044C966C3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4BF92FCE-7B8B-4F9B-8001-88BDC0C8F14D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F0B29AE7-ABCE-4774-9293-883A044B879A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D5891729-739D-4986-8673-05FC57D8A421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C1218B0F-BCD1-4113-B9BC-543D2B8770CC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3633495B-980E-4C74-B417-A539ABC58691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1CC7A8A8-27B7-4E8F-BC45-943213018D7F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4C0FAA2-AC22-4A22-ABF6-28AEAE4CE9FE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197549</xdr:rowOff>
    </xdr:from>
    <xdr:to>
      <xdr:col>16</xdr:col>
      <xdr:colOff>1155990</xdr:colOff>
      <xdr:row>17</xdr:row>
      <xdr:rowOff>201385</xdr:rowOff>
    </xdr:to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D9BF9127-6D66-4CF8-9C2F-2DBD9EF4F88E}"/>
            </a:ext>
          </a:extLst>
        </xdr:cNvPr>
        <xdr:cNvSpPr txBox="1"/>
      </xdr:nvSpPr>
      <xdr:spPr>
        <a:xfrm>
          <a:off x="14014740" y="900817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17</xdr:row>
      <xdr:rowOff>174867</xdr:rowOff>
    </xdr:from>
    <xdr:to>
      <xdr:col>34</xdr:col>
      <xdr:colOff>0</xdr:colOff>
      <xdr:row>17</xdr:row>
      <xdr:rowOff>194157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BAA9CBEB-4890-48E0-A93F-877AA481621A}"/>
            </a:ext>
          </a:extLst>
        </xdr:cNvPr>
        <xdr:cNvSpPr txBox="1"/>
      </xdr:nvSpPr>
      <xdr:spPr>
        <a:xfrm>
          <a:off x="22517100" y="8985492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6AFC2D2D-1F22-4DE7-8BD9-51CF1BB01F48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A5707B94-8D4B-4C7E-B4C8-343613AB7F4E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5F8A0826-728B-4370-B4DB-51FADEB20BE9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6F61CB31-580B-456D-96BC-37B8FFA30F2D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9EBC57E4-DBED-4F53-A0C2-800A92D00795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17</xdr:row>
      <xdr:rowOff>200271</xdr:rowOff>
    </xdr:from>
    <xdr:to>
      <xdr:col>17</xdr:col>
      <xdr:colOff>0</xdr:colOff>
      <xdr:row>17</xdr:row>
      <xdr:rowOff>200271</xdr:rowOff>
    </xdr:to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02A8A5DF-523D-415B-B997-8BDF6CA8F53F}"/>
            </a:ext>
          </a:extLst>
        </xdr:cNvPr>
        <xdr:cNvSpPr txBox="1"/>
      </xdr:nvSpPr>
      <xdr:spPr>
        <a:xfrm>
          <a:off x="1407795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6CF65380-48F6-43D5-A32B-A18A92F3A4D7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38940FD8-9AB5-4E21-B3E1-527DA56B73B8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94137B38-4ABC-4CC5-A8D6-08E391E9656B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EA17CEFF-3DA4-4CDA-AA0A-FD2C9564FE3B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B1BB0720-0AAA-45C4-8E99-5FD761E86CF6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B1E54C59-FDD1-4FCE-91B9-7CB51BCB407A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CECECE40-BB62-4C13-A8DD-286E0A81F7AB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0AB9F714-FC46-41CF-95EA-2DDBEF186F71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D0AEC75A-1AE9-43A4-87C6-7CA38ADD5EF0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F7E5FB4F-61FD-4879-9BD6-D04636621B93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79" name="Text Box 7">
          <a:extLst>
            <a:ext uri="{FF2B5EF4-FFF2-40B4-BE49-F238E27FC236}">
              <a16:creationId xmlns:a16="http://schemas.microsoft.com/office/drawing/2014/main" id="{22DA25E5-8555-481E-A583-85F0B9436337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D06FDF29-D9EC-4C56-9679-F81C336F47B7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281" name="Text Box 7">
          <a:extLst>
            <a:ext uri="{FF2B5EF4-FFF2-40B4-BE49-F238E27FC236}">
              <a16:creationId xmlns:a16="http://schemas.microsoft.com/office/drawing/2014/main" id="{DF6C1191-8BD8-4106-905E-866935E78607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5FEBA8A2-0B2A-4B2D-8778-33BD45DC0A75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283" name="Text Box 7">
          <a:extLst>
            <a:ext uri="{FF2B5EF4-FFF2-40B4-BE49-F238E27FC236}">
              <a16:creationId xmlns:a16="http://schemas.microsoft.com/office/drawing/2014/main" id="{812C39D0-DBA3-4374-AF68-E0EC39F0EA3E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8DD2389F-D946-463F-9D2B-6E5F9EC85DB7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AA8D4F7F-810F-44F1-916D-C6236640540C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5A2D6078-1EBA-4460-BDC8-03672F7806C1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355F5E52-C169-458D-9C5E-9AD6A59D1BFF}"/>
            </a:ext>
          </a:extLst>
        </xdr:cNvPr>
        <xdr:cNvSpPr txBox="1"/>
      </xdr:nvSpPr>
      <xdr:spPr>
        <a:xfrm>
          <a:off x="1407795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DA5D0D99-276C-4865-A25D-B90B1799130E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89" name="Text Box 7">
          <a:extLst>
            <a:ext uri="{FF2B5EF4-FFF2-40B4-BE49-F238E27FC236}">
              <a16:creationId xmlns:a16="http://schemas.microsoft.com/office/drawing/2014/main" id="{6ED0BEC3-8488-4B9F-9698-F661978C6036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6932B1F5-78A9-4E66-BD7F-578D05C4C9A3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1" name="Text Box 7">
          <a:extLst>
            <a:ext uri="{FF2B5EF4-FFF2-40B4-BE49-F238E27FC236}">
              <a16:creationId xmlns:a16="http://schemas.microsoft.com/office/drawing/2014/main" id="{025A1253-667F-444A-8C4E-1DDD3A36CCBB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F916EF8A-A28B-40B1-8844-05971B32720E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72F0A9A-15E0-42E3-BFCF-0356BE0C1307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1AA895D4-37FE-419D-B0DF-9D3A83569190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5" name="Text Box 7">
          <a:extLst>
            <a:ext uri="{FF2B5EF4-FFF2-40B4-BE49-F238E27FC236}">
              <a16:creationId xmlns:a16="http://schemas.microsoft.com/office/drawing/2014/main" id="{8C51C0D2-E8B5-4EC9-B38D-7ABF4E733832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D6D3194F-A490-431A-801C-4C7059869975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28363628-8D64-4697-8899-CFB6A7B62B9F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2E3718B2-A315-417E-8BB8-210C39BE9235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F178446C-7F5B-41B0-B26F-D0D3F96A394C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99FED838-2512-464F-9B17-F84D3A09A59E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471C4698-9E40-45D6-ABA1-7F8E561A7201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4D115BED-EA42-4C37-B985-DF9BE0A33CC9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03" name="Text Box 7">
          <a:extLst>
            <a:ext uri="{FF2B5EF4-FFF2-40B4-BE49-F238E27FC236}">
              <a16:creationId xmlns:a16="http://schemas.microsoft.com/office/drawing/2014/main" id="{49257226-ED2D-4A31-A154-D102C1ADF9F2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B9092C3D-6DA8-4DA6-86F7-C1FF6D953F48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05" name="Text Box 7">
          <a:extLst>
            <a:ext uri="{FF2B5EF4-FFF2-40B4-BE49-F238E27FC236}">
              <a16:creationId xmlns:a16="http://schemas.microsoft.com/office/drawing/2014/main" id="{D9B6ADD4-7D4B-4EE6-923D-74F38C2A186D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538026C1-FE8A-4CB6-8D02-EC6371E77557}"/>
            </a:ext>
          </a:extLst>
        </xdr:cNvPr>
        <xdr:cNvSpPr txBox="1"/>
      </xdr:nvSpPr>
      <xdr:spPr>
        <a:xfrm>
          <a:off x="1407795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0EECC2E6-BA4B-4AEE-9A7A-52BFBDE80EE8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1197B3DA-6854-4A63-99F9-78A3FD91EB39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8AC8D565-2A8F-4D7A-8DD7-9C93BF06407D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D9F513D5-1410-4ADB-BFAE-54AF876A469A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7E93D558-DF13-4A23-816F-349A033C926A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1C1A5BB2-F1E9-434A-B44C-8A3B75D64FE3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53265315-DC9E-4837-902D-0C5D6B91080C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3681A33E-5F36-4FF9-B0AC-41F58D363FA1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4D6FFB5B-5F90-44E3-9FDC-359ED8031BC6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1D347CF9-0606-4498-920C-BD5CB74A2D05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0595515F-221C-4FE0-8DED-78E7F895CF58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E32ADDA6-D283-46CB-BA41-7EA941204AC7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A9BFC8EC-478C-4427-A224-84FE037CD86B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197549</xdr:rowOff>
    </xdr:from>
    <xdr:to>
      <xdr:col>16</xdr:col>
      <xdr:colOff>1155990</xdr:colOff>
      <xdr:row>17</xdr:row>
      <xdr:rowOff>201385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2A5B6D3D-648E-4610-8217-D5A32D524819}"/>
            </a:ext>
          </a:extLst>
        </xdr:cNvPr>
        <xdr:cNvSpPr txBox="1"/>
      </xdr:nvSpPr>
      <xdr:spPr>
        <a:xfrm>
          <a:off x="14014740" y="900817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17</xdr:row>
      <xdr:rowOff>174867</xdr:rowOff>
    </xdr:from>
    <xdr:to>
      <xdr:col>34</xdr:col>
      <xdr:colOff>0</xdr:colOff>
      <xdr:row>17</xdr:row>
      <xdr:rowOff>194157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EFFE760-2031-4918-A9FB-DAB396FE99CC}"/>
            </a:ext>
          </a:extLst>
        </xdr:cNvPr>
        <xdr:cNvSpPr txBox="1"/>
      </xdr:nvSpPr>
      <xdr:spPr>
        <a:xfrm>
          <a:off x="22517100" y="8985492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67EC8C29-A66C-4009-9EC1-6B47969E1B3D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420F3930-474F-4031-8A23-08CA16FE9F2B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24" name="Text Box 7">
          <a:extLst>
            <a:ext uri="{FF2B5EF4-FFF2-40B4-BE49-F238E27FC236}">
              <a16:creationId xmlns:a16="http://schemas.microsoft.com/office/drawing/2014/main" id="{86B916B8-DBDA-40D4-A730-28420E086BAB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72DC5A96-56DC-4968-AF78-1FDF47052B46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1C6AF186-9AE0-4106-A3BC-719AA0BF437B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17</xdr:row>
      <xdr:rowOff>200271</xdr:rowOff>
    </xdr:from>
    <xdr:to>
      <xdr:col>17</xdr:col>
      <xdr:colOff>0</xdr:colOff>
      <xdr:row>17</xdr:row>
      <xdr:rowOff>200271</xdr:rowOff>
    </xdr:to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B8B9DB7D-E5FA-4FBB-BB5E-DE76F7A7CF7A}"/>
            </a:ext>
          </a:extLst>
        </xdr:cNvPr>
        <xdr:cNvSpPr txBox="1"/>
      </xdr:nvSpPr>
      <xdr:spPr>
        <a:xfrm>
          <a:off x="1407795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A8F4B62E-0945-42B0-9820-12DC63FFA202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384D45B3-BE19-4521-B254-7104D69B4295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1B63486C-27AE-42F8-84FE-8FBF8B1B2813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9608A33A-1427-4F70-B6A4-2E9F3CB7DD4B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1FBA11EB-0807-446E-ABE8-041F58B7C9F5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63652FFE-6DDE-4B4B-826C-27ACCB8C7CDA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5CF512C8-A074-494D-82C8-70BD5823E30B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B0075B41-15CC-4692-99F6-FFFE05FEA574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390C8031-F641-47C9-894C-38D02AA1A640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7" name="Text Box 7">
          <a:extLst>
            <a:ext uri="{FF2B5EF4-FFF2-40B4-BE49-F238E27FC236}">
              <a16:creationId xmlns:a16="http://schemas.microsoft.com/office/drawing/2014/main" id="{B79D0DDC-6859-4CC3-919E-48FC80FFFD8F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7A5C0968-9E06-43E7-AC7F-8B6F2124E5E9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0510462F-BDA1-466D-901A-DAE54D7504A7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8762CACC-7223-4EB3-9131-3301983A8F50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197549</xdr:rowOff>
    </xdr:from>
    <xdr:to>
      <xdr:col>16</xdr:col>
      <xdr:colOff>1155990</xdr:colOff>
      <xdr:row>21</xdr:row>
      <xdr:rowOff>201385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62FEC616-7366-49AB-BF80-B2FCD4AA6291}"/>
            </a:ext>
          </a:extLst>
        </xdr:cNvPr>
        <xdr:cNvSpPr txBox="1"/>
      </xdr:nvSpPr>
      <xdr:spPr>
        <a:xfrm>
          <a:off x="14014740" y="1705679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21</xdr:row>
      <xdr:rowOff>174867</xdr:rowOff>
    </xdr:from>
    <xdr:to>
      <xdr:col>34</xdr:col>
      <xdr:colOff>0</xdr:colOff>
      <xdr:row>21</xdr:row>
      <xdr:rowOff>194157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C948D680-AAE1-4FE1-B1E5-635064153F13}"/>
            </a:ext>
          </a:extLst>
        </xdr:cNvPr>
        <xdr:cNvSpPr txBox="1"/>
      </xdr:nvSpPr>
      <xdr:spPr>
        <a:xfrm>
          <a:off x="22517100" y="17034117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9CD359E9-EBD6-4148-81F5-2CD204666D59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164C9471-540D-4E17-ACA9-8962E5E21B1D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345" name="Text Box 7">
          <a:extLst>
            <a:ext uri="{FF2B5EF4-FFF2-40B4-BE49-F238E27FC236}">
              <a16:creationId xmlns:a16="http://schemas.microsoft.com/office/drawing/2014/main" id="{58B7D338-46B0-4D74-AE00-AC297DA5946E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518B2D3E-092A-46EC-8BD0-1C8B1A00ABB7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D35C26E3-D1D8-4F4F-AEC3-F952767BEEBB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21</xdr:row>
      <xdr:rowOff>200271</xdr:rowOff>
    </xdr:from>
    <xdr:to>
      <xdr:col>17</xdr:col>
      <xdr:colOff>0</xdr:colOff>
      <xdr:row>21</xdr:row>
      <xdr:rowOff>200271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07E03D44-1918-4E9D-A597-E4C46CCF3FA1}"/>
            </a:ext>
          </a:extLst>
        </xdr:cNvPr>
        <xdr:cNvSpPr txBox="1"/>
      </xdr:nvSpPr>
      <xdr:spPr>
        <a:xfrm>
          <a:off x="1407795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49" name="Text Box 7">
          <a:extLst>
            <a:ext uri="{FF2B5EF4-FFF2-40B4-BE49-F238E27FC236}">
              <a16:creationId xmlns:a16="http://schemas.microsoft.com/office/drawing/2014/main" id="{D4EDE928-A6BF-42E4-9E84-0F1EBB241EA4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9BA3A507-4519-44EB-B297-80A85008DC5F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D66AF2FE-9D63-4068-B9FB-5B0BB40B6F2B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73A9DBFE-4F73-4E39-936D-192F180B74F6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913FD5B7-FF85-474B-A8FF-5421D87EC6B3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1C7F9231-02E4-44EA-951B-DE84B96C1D45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5" name="Text Box 7">
          <a:extLst>
            <a:ext uri="{FF2B5EF4-FFF2-40B4-BE49-F238E27FC236}">
              <a16:creationId xmlns:a16="http://schemas.microsoft.com/office/drawing/2014/main" id="{ECA08EF3-F934-4ACD-9CFE-7000123D5B03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2DC4D1C8-7DF5-4887-A963-FF84169A9E79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2DA6C077-6385-4F4D-B5C3-83219D5BFEEE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11A20D0F-ADDE-4B13-BFF3-D3B9EAD6593E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59" name="Text Box 7">
          <a:extLst>
            <a:ext uri="{FF2B5EF4-FFF2-40B4-BE49-F238E27FC236}">
              <a16:creationId xmlns:a16="http://schemas.microsoft.com/office/drawing/2014/main" id="{A8E969E4-7E57-4C00-B8F9-008FC9FED8EA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3418500A-1430-461D-880F-94F5E9BD06EF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361" name="Text Box 7">
          <a:extLst>
            <a:ext uri="{FF2B5EF4-FFF2-40B4-BE49-F238E27FC236}">
              <a16:creationId xmlns:a16="http://schemas.microsoft.com/office/drawing/2014/main" id="{5ED7695F-05CA-4684-8AEF-EF3B6ECA4B58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81F6832A-B598-4426-A422-00FD05290C2F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BF2F71FE-BCBC-48FF-97C4-3F18DDE0144A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A6514FA8-1298-4343-ADE1-B97619F28964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65" name="Text Box 7">
          <a:extLst>
            <a:ext uri="{FF2B5EF4-FFF2-40B4-BE49-F238E27FC236}">
              <a16:creationId xmlns:a16="http://schemas.microsoft.com/office/drawing/2014/main" id="{CBD1BDC0-E94E-4260-B48E-EC262C081376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0</xdr:rowOff>
    </xdr:from>
    <xdr:to>
      <xdr:col>16</xdr:col>
      <xdr:colOff>985157</xdr:colOff>
      <xdr:row>17</xdr:row>
      <xdr:rowOff>0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3D8A6C9B-5E69-4EF3-8AC7-D245D436E24E}"/>
            </a:ext>
          </a:extLst>
        </xdr:cNvPr>
        <xdr:cNvSpPr txBox="1">
          <a:spLocks noChangeArrowheads="1"/>
        </xdr:cNvSpPr>
      </xdr:nvSpPr>
      <xdr:spPr bwMode="auto">
        <a:xfrm>
          <a:off x="13843907" y="88106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id="{0794F610-CA77-4ACD-9B7B-48297287EBBA}"/>
            </a:ext>
          </a:extLst>
        </xdr:cNvPr>
        <xdr:cNvSpPr txBox="1"/>
      </xdr:nvSpPr>
      <xdr:spPr>
        <a:xfrm>
          <a:off x="1407795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3C548A45-7EA5-433D-B18F-42C28D16FEBE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69" name="Text Box 7">
          <a:extLst>
            <a:ext uri="{FF2B5EF4-FFF2-40B4-BE49-F238E27FC236}">
              <a16:creationId xmlns:a16="http://schemas.microsoft.com/office/drawing/2014/main" id="{A14FB9ED-C9DE-4DC7-84CB-3CA66336DA78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4A0BCECA-DEC2-45C9-869E-DADD45D35B9E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1" name="Text Box 7">
          <a:extLst>
            <a:ext uri="{FF2B5EF4-FFF2-40B4-BE49-F238E27FC236}">
              <a16:creationId xmlns:a16="http://schemas.microsoft.com/office/drawing/2014/main" id="{E1AAA178-A6D6-45BE-A18A-C0FCA54CD157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CB1C54B3-4C8C-4161-8FF5-EC23316E6362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77080072-5D26-4E81-9D9D-C9E9701BDA68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8F23D9E4-2A85-4541-BFE1-268931FBF432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FC54EBCE-F77B-44E9-86EC-499385250AA7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4677FA44-5D41-49BE-B636-BB67103A335E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F8A41A22-7ABB-47C7-BCD1-AAEF69D213CD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B5B6AB46-0C0E-4C80-9D28-A3E574AB82BA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7FC6CD78-48D3-4AF2-80FC-749296BFC2EB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0</xdr:rowOff>
    </xdr:from>
    <xdr:to>
      <xdr:col>16</xdr:col>
      <xdr:colOff>1155990</xdr:colOff>
      <xdr:row>17</xdr:row>
      <xdr:rowOff>0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3A1CC3E0-63B1-4D74-B81C-7C180DC02B45}"/>
            </a:ext>
          </a:extLst>
        </xdr:cNvPr>
        <xdr:cNvSpPr txBox="1"/>
      </xdr:nvSpPr>
      <xdr:spPr>
        <a:xfrm>
          <a:off x="14014740" y="8810625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197549</xdr:rowOff>
    </xdr:from>
    <xdr:to>
      <xdr:col>16</xdr:col>
      <xdr:colOff>1155990</xdr:colOff>
      <xdr:row>17</xdr:row>
      <xdr:rowOff>201385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E2EFDBAD-2E06-4B67-BA86-C264B38D2C86}"/>
            </a:ext>
          </a:extLst>
        </xdr:cNvPr>
        <xdr:cNvSpPr txBox="1"/>
      </xdr:nvSpPr>
      <xdr:spPr>
        <a:xfrm>
          <a:off x="14014740" y="900817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D9BC9385-DFA3-4BE1-BA23-13EFCDE5F8B8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182E1B1A-9082-4216-B0EE-0575F6F33530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F086327F-71EC-432C-A698-CBAA12C1BE36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8989963C-38A5-4B23-8940-C6BCA328B8BD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17</xdr:row>
      <xdr:rowOff>200025</xdr:rowOff>
    </xdr:from>
    <xdr:to>
      <xdr:col>16</xdr:col>
      <xdr:colOff>985157</xdr:colOff>
      <xdr:row>17</xdr:row>
      <xdr:rowOff>200025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A82F9D3B-6046-43DC-B5C0-FFC797765B47}"/>
            </a:ext>
          </a:extLst>
        </xdr:cNvPr>
        <xdr:cNvSpPr txBox="1">
          <a:spLocks noChangeArrowheads="1"/>
        </xdr:cNvSpPr>
      </xdr:nvSpPr>
      <xdr:spPr bwMode="auto">
        <a:xfrm>
          <a:off x="13843907" y="9010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17</xdr:row>
      <xdr:rowOff>200271</xdr:rowOff>
    </xdr:from>
    <xdr:to>
      <xdr:col>17</xdr:col>
      <xdr:colOff>0</xdr:colOff>
      <xdr:row>17</xdr:row>
      <xdr:rowOff>200271</xdr:rowOff>
    </xdr:to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3DBB1152-318F-4934-8739-0F8D08633DD2}"/>
            </a:ext>
          </a:extLst>
        </xdr:cNvPr>
        <xdr:cNvSpPr txBox="1"/>
      </xdr:nvSpPr>
      <xdr:spPr>
        <a:xfrm>
          <a:off x="1407795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B8962147-DA0A-41A6-A566-97EC0121B9F1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EA3488D7-942F-4E91-A44E-47E9565B7871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599B0CF2-11B4-44EE-AAE3-7833739628DC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404CE1FD-61F5-4D0F-B902-A7C390A541EE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FB1B254B-D9CD-468E-89D2-C2C35ED1F944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2C2E9941-57E7-46C3-A732-1A7010A0C6BB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4" name="Text Box 7">
          <a:extLst>
            <a:ext uri="{FF2B5EF4-FFF2-40B4-BE49-F238E27FC236}">
              <a16:creationId xmlns:a16="http://schemas.microsoft.com/office/drawing/2014/main" id="{21874E04-C44E-45DF-ACFD-CB0146990357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DFBE3A4B-F8C6-4DA1-A4F7-FC78F0053681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0AE0563C-96D8-43F6-93F8-32CB5CF6F859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470E2470-29F3-443C-B817-CF901D384082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D103EC05-F633-4768-A183-BB1A3D5602E1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1AB41E54-1C22-491C-987D-9FB50A36CB0C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17</xdr:row>
      <xdr:rowOff>200271</xdr:rowOff>
    </xdr:from>
    <xdr:to>
      <xdr:col>16</xdr:col>
      <xdr:colOff>1155990</xdr:colOff>
      <xdr:row>17</xdr:row>
      <xdr:rowOff>200271</xdr:rowOff>
    </xdr:to>
    <xdr:sp macro="" textlink="">
      <xdr:nvSpPr>
        <xdr:cNvPr id="400" name="Text Box 7">
          <a:extLst>
            <a:ext uri="{FF2B5EF4-FFF2-40B4-BE49-F238E27FC236}">
              <a16:creationId xmlns:a16="http://schemas.microsoft.com/office/drawing/2014/main" id="{83BA65F7-EAD7-43FA-8530-14F877C634B7}"/>
            </a:ext>
          </a:extLst>
        </xdr:cNvPr>
        <xdr:cNvSpPr txBox="1"/>
      </xdr:nvSpPr>
      <xdr:spPr>
        <a:xfrm>
          <a:off x="14014740" y="901089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197549</xdr:rowOff>
    </xdr:from>
    <xdr:to>
      <xdr:col>16</xdr:col>
      <xdr:colOff>1155990</xdr:colOff>
      <xdr:row>21</xdr:row>
      <xdr:rowOff>201385</xdr:rowOff>
    </xdr:to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967ECE23-A370-4231-863E-B93637BF9CAF}"/>
            </a:ext>
          </a:extLst>
        </xdr:cNvPr>
        <xdr:cNvSpPr txBox="1"/>
      </xdr:nvSpPr>
      <xdr:spPr>
        <a:xfrm>
          <a:off x="14014740" y="1705679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49BF734B-328D-486C-A838-916FD11758CC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9CC6F350-AFB7-44D0-ABA1-E9B91143BD14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98E63E23-7C9B-4FED-8650-8D2B72442D1E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E9505CA3-4D8E-46CD-BF61-D3E5EF593A22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5771BA8C-FCD7-4CED-AF72-8794EB4286A1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21</xdr:row>
      <xdr:rowOff>200271</xdr:rowOff>
    </xdr:from>
    <xdr:to>
      <xdr:col>17</xdr:col>
      <xdr:colOff>0</xdr:colOff>
      <xdr:row>21</xdr:row>
      <xdr:rowOff>200271</xdr:rowOff>
    </xdr:to>
    <xdr:sp macro="" textlink="">
      <xdr:nvSpPr>
        <xdr:cNvPr id="407" name="Text Box 7">
          <a:extLst>
            <a:ext uri="{FF2B5EF4-FFF2-40B4-BE49-F238E27FC236}">
              <a16:creationId xmlns:a16="http://schemas.microsoft.com/office/drawing/2014/main" id="{5BE81227-35DC-48EC-9F0F-369D9432C331}"/>
            </a:ext>
          </a:extLst>
        </xdr:cNvPr>
        <xdr:cNvSpPr txBox="1"/>
      </xdr:nvSpPr>
      <xdr:spPr>
        <a:xfrm>
          <a:off x="1407795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FF04AB30-7B14-461E-B761-CF8A6F44E736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4D428D37-561C-402E-B959-1461BE966928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9C10A6A4-42EA-44D0-AA38-D84D38AC3613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0E2A65E8-5760-4AAF-A801-7466B9594B1B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38971443-E762-46B3-B62F-17197BBEB3B3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FBE276A9-F785-47F3-BDD8-A6E50D361868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96B08C0D-0E54-4C28-9D20-041F47C06937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5" name="Text Box 7">
          <a:extLst>
            <a:ext uri="{FF2B5EF4-FFF2-40B4-BE49-F238E27FC236}">
              <a16:creationId xmlns:a16="http://schemas.microsoft.com/office/drawing/2014/main" id="{59471339-C200-471C-99A4-9B25212C3A14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6890F122-D689-4B5E-B674-8DA8F6AF3CF4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51B7BEC8-37BF-46C8-A7DE-1209E276595A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FAC5DCA8-6C4B-4164-BE3B-08C906E8B564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BBFB0C8C-604C-495B-9BA1-27FCF18DD977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DBD31472-55A5-4D95-9574-161A8DB69424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197549</xdr:rowOff>
    </xdr:from>
    <xdr:to>
      <xdr:col>16</xdr:col>
      <xdr:colOff>1155990</xdr:colOff>
      <xdr:row>21</xdr:row>
      <xdr:rowOff>201385</xdr:rowOff>
    </xdr:to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F64EE735-1C9D-4F67-95AE-3343910F0911}"/>
            </a:ext>
          </a:extLst>
        </xdr:cNvPr>
        <xdr:cNvSpPr txBox="1"/>
      </xdr:nvSpPr>
      <xdr:spPr>
        <a:xfrm>
          <a:off x="14014740" y="1705679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4D237B19-FAAF-473D-A355-89BC4C7DD11F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3B91B4C8-045F-4D3A-B3F6-3A7EE88A3676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24" name="Text Box 7">
          <a:extLst>
            <a:ext uri="{FF2B5EF4-FFF2-40B4-BE49-F238E27FC236}">
              <a16:creationId xmlns:a16="http://schemas.microsoft.com/office/drawing/2014/main" id="{BA2EB385-4E0C-454F-85E7-2A0A4D6C11F3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8B1B116B-E94A-4DC1-B68E-EFD8DF9324EC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26" name="Text Box 7">
          <a:extLst>
            <a:ext uri="{FF2B5EF4-FFF2-40B4-BE49-F238E27FC236}">
              <a16:creationId xmlns:a16="http://schemas.microsoft.com/office/drawing/2014/main" id="{BCFB59B3-C818-418F-B206-8721B9A4FFF1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21</xdr:row>
      <xdr:rowOff>200271</xdr:rowOff>
    </xdr:from>
    <xdr:to>
      <xdr:col>17</xdr:col>
      <xdr:colOff>0</xdr:colOff>
      <xdr:row>21</xdr:row>
      <xdr:rowOff>200271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B2DD5324-C14B-4CF1-8207-D1C8635FF9B7}"/>
            </a:ext>
          </a:extLst>
        </xdr:cNvPr>
        <xdr:cNvSpPr txBox="1"/>
      </xdr:nvSpPr>
      <xdr:spPr>
        <a:xfrm>
          <a:off x="1407795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293F4301-E0FE-4CA1-9571-9FB7AFC85C3A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0442B712-3171-4C4E-89F7-D182FB7A7CF6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185A6F09-AA0C-48BD-8B3E-C6E24B341721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5C3FBFCB-47AC-49A0-A8C9-73555A78F6C1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2" name="Text Box 7">
          <a:extLst>
            <a:ext uri="{FF2B5EF4-FFF2-40B4-BE49-F238E27FC236}">
              <a16:creationId xmlns:a16="http://schemas.microsoft.com/office/drawing/2014/main" id="{60C6ED66-24B9-4622-87E6-0FE731872AE2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E821B3DB-5E1C-4B4C-956F-679AF99518F4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31773DAA-F692-4733-B18E-FF039D516247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EE1CA2A7-F874-4118-8664-F11E2939177C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6" name="Text Box 7">
          <a:extLst>
            <a:ext uri="{FF2B5EF4-FFF2-40B4-BE49-F238E27FC236}">
              <a16:creationId xmlns:a16="http://schemas.microsoft.com/office/drawing/2014/main" id="{DB427E6C-DD25-46FC-99C9-297DF0EBE305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86CEE679-5A68-4B93-8830-9232FBCC0100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279C3663-3A79-4C7D-A84D-8ED7F6365B18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0DB2CCB5-CE29-4E4B-A341-08EE193C109F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DA61591A-8A3B-4F11-98CE-A17BCD4A2FEB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197549</xdr:rowOff>
    </xdr:from>
    <xdr:to>
      <xdr:col>16</xdr:col>
      <xdr:colOff>1155990</xdr:colOff>
      <xdr:row>21</xdr:row>
      <xdr:rowOff>201385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71FA2777-DB05-4C01-849A-39DA4043325D}"/>
            </a:ext>
          </a:extLst>
        </xdr:cNvPr>
        <xdr:cNvSpPr txBox="1"/>
      </xdr:nvSpPr>
      <xdr:spPr>
        <a:xfrm>
          <a:off x="14014740" y="1705679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EAB5C25E-3DA7-42D4-97D1-523BDF7E0ECC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F44ADF06-CEF2-4E20-9244-60ED327FCD4A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0B6D444B-BF7B-403A-AFD9-FD9B4AC4C6DE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50AFB31A-2F60-4E28-B02E-511B1B5EAF75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21</xdr:row>
      <xdr:rowOff>200025</xdr:rowOff>
    </xdr:from>
    <xdr:to>
      <xdr:col>16</xdr:col>
      <xdr:colOff>985157</xdr:colOff>
      <xdr:row>21</xdr:row>
      <xdr:rowOff>200025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4A05A82-9951-453B-9E61-DEFA1695B901}"/>
            </a:ext>
          </a:extLst>
        </xdr:cNvPr>
        <xdr:cNvSpPr txBox="1">
          <a:spLocks noChangeArrowheads="1"/>
        </xdr:cNvSpPr>
      </xdr:nvSpPr>
      <xdr:spPr bwMode="auto">
        <a:xfrm>
          <a:off x="13843907" y="17059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21</xdr:row>
      <xdr:rowOff>200271</xdr:rowOff>
    </xdr:from>
    <xdr:to>
      <xdr:col>17</xdr:col>
      <xdr:colOff>0</xdr:colOff>
      <xdr:row>21</xdr:row>
      <xdr:rowOff>200271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82D8D29E-8FEE-4230-A857-03BA2773F197}"/>
            </a:ext>
          </a:extLst>
        </xdr:cNvPr>
        <xdr:cNvSpPr txBox="1"/>
      </xdr:nvSpPr>
      <xdr:spPr>
        <a:xfrm>
          <a:off x="1407795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75BB2586-F43D-4E0A-80FA-C00935810635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E8113B7B-06C4-4119-BC5F-5865B4C6C053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CB743994-E494-419A-9394-D6F5200A73AC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05938687-FB1D-4FD1-9584-3CEC4DB128CB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F564FDAE-4569-4D68-AA1B-BCB5DE307C1E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6D4DF6D0-7F3E-44B5-9302-ABE85BAC5E2B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0FAC3942-0DBB-496A-A869-DABE874367DC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D5BC666E-D8F1-4A03-9811-4DD40FACB877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B561A6B3-6E4B-4EA5-9C3D-BA2A6FF28198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BEB186DD-8B1E-4265-BA1B-6175F496D168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8" name="Text Box 7">
          <a:extLst>
            <a:ext uri="{FF2B5EF4-FFF2-40B4-BE49-F238E27FC236}">
              <a16:creationId xmlns:a16="http://schemas.microsoft.com/office/drawing/2014/main" id="{FB42F56E-2851-444A-B755-8E7218F4654F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450053E9-9BDC-461F-AB8B-56FBD5167056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21</xdr:row>
      <xdr:rowOff>200271</xdr:rowOff>
    </xdr:from>
    <xdr:to>
      <xdr:col>16</xdr:col>
      <xdr:colOff>1155990</xdr:colOff>
      <xdr:row>21</xdr:row>
      <xdr:rowOff>200271</xdr:rowOff>
    </xdr:to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486680FF-274C-437A-9191-C1E1E71AB7AF}"/>
            </a:ext>
          </a:extLst>
        </xdr:cNvPr>
        <xdr:cNvSpPr txBox="1"/>
      </xdr:nvSpPr>
      <xdr:spPr>
        <a:xfrm>
          <a:off x="14014740" y="1705952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AABE1B11-6F3B-4559-93D8-879FEB8C0AB6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20</xdr:row>
      <xdr:rowOff>174867</xdr:rowOff>
    </xdr:from>
    <xdr:to>
      <xdr:col>34</xdr:col>
      <xdr:colOff>0</xdr:colOff>
      <xdr:row>20</xdr:row>
      <xdr:rowOff>194157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C3DC422F-DEF7-408A-A702-0453268D994C}"/>
            </a:ext>
          </a:extLst>
        </xdr:cNvPr>
        <xdr:cNvSpPr txBox="1"/>
      </xdr:nvSpPr>
      <xdr:spPr>
        <a:xfrm>
          <a:off x="22517100" y="15062442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1B5D1372-3DBE-488C-8CC4-0135DFD978C6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20</xdr:row>
      <xdr:rowOff>174867</xdr:rowOff>
    </xdr:from>
    <xdr:to>
      <xdr:col>34</xdr:col>
      <xdr:colOff>0</xdr:colOff>
      <xdr:row>20</xdr:row>
      <xdr:rowOff>194157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B40FFC75-6646-4B11-9E1E-C70EEDA7FEEE}"/>
            </a:ext>
          </a:extLst>
        </xdr:cNvPr>
        <xdr:cNvSpPr txBox="1"/>
      </xdr:nvSpPr>
      <xdr:spPr>
        <a:xfrm>
          <a:off x="22517100" y="15062442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344CA7E9-A080-4D98-B243-376E65DC637D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1402FA50-360B-4D84-A58D-8A82EC1B96EE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43CA18BB-BCC6-4D2A-B8EE-7FB88A2D9960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EAC7945E-4FA0-4AB2-9DB1-896972332257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4B6FD355-2861-4E67-BB9D-18BE636680F3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46F5D335-4724-4931-AE80-8AFA37E2CB98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DA625B38-BAD0-4E29-AD96-B6815A5B77A2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78617B39-5160-47B7-AE02-B224651D30F8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20</xdr:row>
      <xdr:rowOff>200271</xdr:rowOff>
    </xdr:from>
    <xdr:to>
      <xdr:col>17</xdr:col>
      <xdr:colOff>0</xdr:colOff>
      <xdr:row>20</xdr:row>
      <xdr:rowOff>200271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17CFDE6B-CF62-4084-A231-F7A48AB9930A}"/>
            </a:ext>
          </a:extLst>
        </xdr:cNvPr>
        <xdr:cNvSpPr txBox="1"/>
      </xdr:nvSpPr>
      <xdr:spPr>
        <a:xfrm>
          <a:off x="1407795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50E27E0F-12F5-4A30-A910-8261DDF296A7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B67C6CFA-E761-40FF-8A6B-A850509D7F9A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2CD4197F-5F5D-46F0-AEF8-B110ACFADDF1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3F920BA6-6079-4AAD-8979-20CFB1CDB471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FE40C588-4685-4F1D-9B19-0077BC76983B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EB1517E3-E99B-498F-996F-F5BA88863547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12E16482-645C-429A-8EA3-7CC3511295A8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A3C1D842-2A18-4586-9AE9-915C288AA934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59EAD208-ABED-434F-8F78-F2B0C6D2247A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E32A4F93-6D9B-477A-A9CD-51046F1137DD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1736E827-C012-41D6-B7B4-4E2FCF13563C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6A10F696-3B51-44DB-B853-B43C837C074A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B9F8F0E1-94B2-4196-B288-427676B29BF3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5019F895-3EBA-4EB1-97BC-3C4A994C85B4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E0C91402-ED2A-4931-A087-308B3D0A5460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0C75D242-09EB-463D-B3D6-317742E36F54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90" name="Text Box 7">
          <a:extLst>
            <a:ext uri="{FF2B5EF4-FFF2-40B4-BE49-F238E27FC236}">
              <a16:creationId xmlns:a16="http://schemas.microsoft.com/office/drawing/2014/main" id="{82172386-7035-4D41-AF65-7820F890FC72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C3A056B9-FEDD-4F25-BD96-EAB7A502EB54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492" name="Text Box 7">
          <a:extLst>
            <a:ext uri="{FF2B5EF4-FFF2-40B4-BE49-F238E27FC236}">
              <a16:creationId xmlns:a16="http://schemas.microsoft.com/office/drawing/2014/main" id="{2B7AD2C3-CB0A-4530-B8EC-16E5D4233160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20</xdr:row>
      <xdr:rowOff>200271</xdr:rowOff>
    </xdr:from>
    <xdr:to>
      <xdr:col>17</xdr:col>
      <xdr:colOff>0</xdr:colOff>
      <xdr:row>20</xdr:row>
      <xdr:rowOff>200271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14DEF351-44A7-4206-9A93-AFFB7A9D2B1A}"/>
            </a:ext>
          </a:extLst>
        </xdr:cNvPr>
        <xdr:cNvSpPr txBox="1"/>
      </xdr:nvSpPr>
      <xdr:spPr>
        <a:xfrm>
          <a:off x="1407795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ADDA077-4DE7-4479-B9E3-AB44DA842B79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56D58138-07B5-480B-9EC2-43BAF9244301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C89533D1-3334-49A2-B72F-49AF19FAA7B7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41FDFDB2-5A01-4E09-AB86-DB3BA5D2987D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F7421651-BCD8-458C-B809-E2A22C154F2A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8A652954-6BA5-45C1-8A46-C60EAC307301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C1585C0F-431D-464C-B670-1F13A7EF3108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D3A51878-8CEB-426E-B286-A386525251F9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4DDBD6C0-8A7F-4F18-B629-C1D1D7926627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D565233B-A3E4-4090-9E75-A85172C07867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2BAA99FE-563A-4372-B004-9882FF1464D8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05" name="Text Box 7">
          <a:extLst>
            <a:ext uri="{FF2B5EF4-FFF2-40B4-BE49-F238E27FC236}">
              <a16:creationId xmlns:a16="http://schemas.microsoft.com/office/drawing/2014/main" id="{6C131D2D-B735-408F-8A0F-16EC82955EC5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E6A5CF3D-41E6-4893-91C5-1BDF362E399E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3FAD7063-F3E5-4AF9-82E4-587309141A49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9BAB329F-4823-4EDB-8A0A-9859B2E73753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1B6A03B4-1A5E-489F-89BD-71CDA987C4AA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EFE2CAF8-1D5A-4ECE-930E-09159CC0865B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EE951840-415A-475E-BF0D-50474FEB0BAD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12" name="Text Box 7">
          <a:extLst>
            <a:ext uri="{FF2B5EF4-FFF2-40B4-BE49-F238E27FC236}">
              <a16:creationId xmlns:a16="http://schemas.microsoft.com/office/drawing/2014/main" id="{82B6EFC3-0CF0-476D-A214-78FAB4529D9B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20</xdr:row>
      <xdr:rowOff>200271</xdr:rowOff>
    </xdr:from>
    <xdr:to>
      <xdr:col>17</xdr:col>
      <xdr:colOff>0</xdr:colOff>
      <xdr:row>20</xdr:row>
      <xdr:rowOff>200271</xdr:rowOff>
    </xdr:to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E4CB13CC-2E9D-4400-9980-CD79211CF7EE}"/>
            </a:ext>
          </a:extLst>
        </xdr:cNvPr>
        <xdr:cNvSpPr txBox="1"/>
      </xdr:nvSpPr>
      <xdr:spPr>
        <a:xfrm>
          <a:off x="1407795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14" name="Text Box 7">
          <a:extLst>
            <a:ext uri="{FF2B5EF4-FFF2-40B4-BE49-F238E27FC236}">
              <a16:creationId xmlns:a16="http://schemas.microsoft.com/office/drawing/2014/main" id="{74822EFA-5797-4BB7-B880-724AAE59F0ED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97DD6B90-85B0-45E3-8FAD-BCC2404DEF52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16" name="Text Box 7">
          <a:extLst>
            <a:ext uri="{FF2B5EF4-FFF2-40B4-BE49-F238E27FC236}">
              <a16:creationId xmlns:a16="http://schemas.microsoft.com/office/drawing/2014/main" id="{C1323B6E-4207-4E94-99C5-C3538FD103E6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14A8BE57-029C-42BF-92E9-02C42394DB90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DD74F154-8FBB-42B2-BFDD-F196772C9764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44B82DC6-8DE6-4B07-9B25-9750C16D001D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3BCC4681-9E1D-4187-B6C4-2DBCF262FBBB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BC2D0F9A-7016-45A2-844D-CDB078654924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206D305D-8C13-4208-8C6A-B5360DD54055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20933842-EE70-4798-BA60-AB92CB5CAB99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676D7519-614F-4422-88EF-21BC5AF99C04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3A1F9120-D137-4E31-B16A-7FDCC8EF5428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022140D7-4CAB-437C-B968-937D528C4C2D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11DEDFA9-8146-40EB-A390-ADFC78BFD8D8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854BC4CD-1BC3-4718-A0BE-4F88E302BF02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3346E714-80F7-4397-A636-5E99F3C83F1C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70B6F0F9-0C6F-4CB8-8886-EB007004CAD4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4F415E0C-397E-4796-80A6-8DA690124B4B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A5D34CBB-51B1-4F84-8AF7-3BF0D7FCD65A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20</xdr:row>
      <xdr:rowOff>200271</xdr:rowOff>
    </xdr:from>
    <xdr:to>
      <xdr:col>17</xdr:col>
      <xdr:colOff>0</xdr:colOff>
      <xdr:row>20</xdr:row>
      <xdr:rowOff>200271</xdr:rowOff>
    </xdr:to>
    <xdr:sp macro="" textlink="">
      <xdr:nvSpPr>
        <xdr:cNvPr id="533" name="Text Box 7">
          <a:extLst>
            <a:ext uri="{FF2B5EF4-FFF2-40B4-BE49-F238E27FC236}">
              <a16:creationId xmlns:a16="http://schemas.microsoft.com/office/drawing/2014/main" id="{C605CECF-E3DC-4707-ACB1-B9B133D6313D}"/>
            </a:ext>
          </a:extLst>
        </xdr:cNvPr>
        <xdr:cNvSpPr txBox="1"/>
      </xdr:nvSpPr>
      <xdr:spPr>
        <a:xfrm>
          <a:off x="1407795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D470A9A6-B215-45DB-94CB-93A2B64A8114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35" name="Text Box 7">
          <a:extLst>
            <a:ext uri="{FF2B5EF4-FFF2-40B4-BE49-F238E27FC236}">
              <a16:creationId xmlns:a16="http://schemas.microsoft.com/office/drawing/2014/main" id="{093711A0-3667-4D03-859B-FD485EB524F5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2CA1AFC5-9F30-472C-9705-D5F821213F3F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37" name="Text Box 7">
          <a:extLst>
            <a:ext uri="{FF2B5EF4-FFF2-40B4-BE49-F238E27FC236}">
              <a16:creationId xmlns:a16="http://schemas.microsoft.com/office/drawing/2014/main" id="{79182967-85E2-487A-B345-AB057C78CAD2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C4CDAFB4-528C-4493-B3DA-8A8220535236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39" name="Text Box 7">
          <a:extLst>
            <a:ext uri="{FF2B5EF4-FFF2-40B4-BE49-F238E27FC236}">
              <a16:creationId xmlns:a16="http://schemas.microsoft.com/office/drawing/2014/main" id="{0E4326F4-A090-47B5-9362-FF1E2A7B80CD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512129D5-2BD6-4511-82B5-4EE4E130832E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41" name="Text Box 7">
          <a:extLst>
            <a:ext uri="{FF2B5EF4-FFF2-40B4-BE49-F238E27FC236}">
              <a16:creationId xmlns:a16="http://schemas.microsoft.com/office/drawing/2014/main" id="{8F92CDEE-D9F2-4148-8FA7-A20FFE5F3998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14E13467-8D48-4968-A12A-2787D5E85870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43" name="Text Box 7">
          <a:extLst>
            <a:ext uri="{FF2B5EF4-FFF2-40B4-BE49-F238E27FC236}">
              <a16:creationId xmlns:a16="http://schemas.microsoft.com/office/drawing/2014/main" id="{2F6BDD9E-9129-4D01-90EE-889E7D45B666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36F22C87-272B-4272-B6C7-F69D7FB98723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AADBAB46-902A-4467-A8C2-4BB7B552A712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03764619-2616-4554-9564-8E7E1F3301FE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197549</xdr:rowOff>
    </xdr:from>
    <xdr:to>
      <xdr:col>16</xdr:col>
      <xdr:colOff>1155990</xdr:colOff>
      <xdr:row>20</xdr:row>
      <xdr:rowOff>201385</xdr:rowOff>
    </xdr:to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0EE205FD-2274-4F48-96A8-FDDA76B01708}"/>
            </a:ext>
          </a:extLst>
        </xdr:cNvPr>
        <xdr:cNvSpPr txBox="1"/>
      </xdr:nvSpPr>
      <xdr:spPr>
        <a:xfrm>
          <a:off x="14014740" y="15085124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A8CAFB3B-E2D3-4B1D-8E35-B55AE7276EF2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6D2D6932-6B1F-4AA1-88EB-C12CDF13E436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45B635C4-CC4E-40B2-9562-191E4AFA41DD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6D9DEC44-334B-41C7-9AB1-B7013FD9FA7E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20</xdr:row>
      <xdr:rowOff>200025</xdr:rowOff>
    </xdr:from>
    <xdr:to>
      <xdr:col>16</xdr:col>
      <xdr:colOff>985157</xdr:colOff>
      <xdr:row>20</xdr:row>
      <xdr:rowOff>200025</xdr:rowOff>
    </xdr:to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518D56D5-4FF2-4365-969C-DF9149B94F59}"/>
            </a:ext>
          </a:extLst>
        </xdr:cNvPr>
        <xdr:cNvSpPr txBox="1">
          <a:spLocks noChangeArrowheads="1"/>
        </xdr:cNvSpPr>
      </xdr:nvSpPr>
      <xdr:spPr bwMode="auto">
        <a:xfrm>
          <a:off x="13843907" y="150876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20</xdr:row>
      <xdr:rowOff>200271</xdr:rowOff>
    </xdr:from>
    <xdr:to>
      <xdr:col>17</xdr:col>
      <xdr:colOff>0</xdr:colOff>
      <xdr:row>20</xdr:row>
      <xdr:rowOff>200271</xdr:rowOff>
    </xdr:to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68234000-FC62-44D3-89E7-4D3CA9A70618}"/>
            </a:ext>
          </a:extLst>
        </xdr:cNvPr>
        <xdr:cNvSpPr txBox="1"/>
      </xdr:nvSpPr>
      <xdr:spPr>
        <a:xfrm>
          <a:off x="1407795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0E4EA0D3-D0AF-457F-8840-11EE8FC5985C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4E063AA8-81CC-410D-9E9B-104A1B365178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E2F3F5E4-B97D-4C64-ACDC-2D2A2AA4DE9A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58DD8222-0E42-4F84-9905-784BA12EA9DE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D414A773-BCF8-4608-9DCB-A42314B22F2E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0DE24E20-17F0-4D3F-A0FA-8856EB96CFDF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ED549AC3-570E-45DD-8175-D811F91E1D2A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E4222AB9-59DB-40D3-8470-B7D6B4CD8EA5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62" name="Text Box 7">
          <a:extLst>
            <a:ext uri="{FF2B5EF4-FFF2-40B4-BE49-F238E27FC236}">
              <a16:creationId xmlns:a16="http://schemas.microsoft.com/office/drawing/2014/main" id="{90F08C22-0A9D-45B6-A242-10B5522ECD48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5D42D78A-EF5E-4D3C-8031-873D7D64A9D3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8437459E-22A6-4474-B3ED-CC8EE453DEF1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D6B4C28F-6B46-4CFB-B84B-E40732200726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20</xdr:row>
      <xdr:rowOff>200271</xdr:rowOff>
    </xdr:from>
    <xdr:to>
      <xdr:col>16</xdr:col>
      <xdr:colOff>1155990</xdr:colOff>
      <xdr:row>20</xdr:row>
      <xdr:rowOff>200271</xdr:rowOff>
    </xdr:to>
    <xdr:sp macro="" textlink="">
      <xdr:nvSpPr>
        <xdr:cNvPr id="566" name="Text Box 7">
          <a:extLst>
            <a:ext uri="{FF2B5EF4-FFF2-40B4-BE49-F238E27FC236}">
              <a16:creationId xmlns:a16="http://schemas.microsoft.com/office/drawing/2014/main" id="{85BF1935-41BF-4E04-891F-F99CF90628EE}"/>
            </a:ext>
          </a:extLst>
        </xdr:cNvPr>
        <xdr:cNvSpPr txBox="1"/>
      </xdr:nvSpPr>
      <xdr:spPr>
        <a:xfrm>
          <a:off x="14014740" y="15087846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AAABA803-B0F9-4B7D-816C-6C371FA191FF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18</xdr:row>
      <xdr:rowOff>174867</xdr:rowOff>
    </xdr:from>
    <xdr:to>
      <xdr:col>34</xdr:col>
      <xdr:colOff>0</xdr:colOff>
      <xdr:row>18</xdr:row>
      <xdr:rowOff>194157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775321DB-2CD0-434A-AE2B-900B5D94E380}"/>
            </a:ext>
          </a:extLst>
        </xdr:cNvPr>
        <xdr:cNvSpPr txBox="1"/>
      </xdr:nvSpPr>
      <xdr:spPr>
        <a:xfrm>
          <a:off x="22517100" y="10919067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390C57AC-A12D-4117-8176-2EF3116DF0BD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18</xdr:row>
      <xdr:rowOff>174867</xdr:rowOff>
    </xdr:from>
    <xdr:to>
      <xdr:col>34</xdr:col>
      <xdr:colOff>0</xdr:colOff>
      <xdr:row>18</xdr:row>
      <xdr:rowOff>194157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A2641DC4-FBB5-447C-B532-F93DA532D130}"/>
            </a:ext>
          </a:extLst>
        </xdr:cNvPr>
        <xdr:cNvSpPr txBox="1"/>
      </xdr:nvSpPr>
      <xdr:spPr>
        <a:xfrm>
          <a:off x="22517100" y="10919067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397BBDC7-87C3-4BB2-830C-3EBEA33B4274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E006FBDE-0AAF-429D-B182-214E71AA89CF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9E02C492-CC5F-4CC5-ADE9-5AFB6E6F8CDD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74" name="Text Box 7">
          <a:extLst>
            <a:ext uri="{FF2B5EF4-FFF2-40B4-BE49-F238E27FC236}">
              <a16:creationId xmlns:a16="http://schemas.microsoft.com/office/drawing/2014/main" id="{1A9060B0-240B-4466-95D3-1FB6B6DAFDE1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85BA8F93-5BE9-4BE8-AD3C-F2EDABC82D82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14FC5ACC-8856-4222-B05A-F76B6A92C11F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5FD1EF2F-A264-4121-B368-868CA6F3AF63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1B740E87-2EE7-4D64-9CD1-CB301432786D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18</xdr:row>
      <xdr:rowOff>200271</xdr:rowOff>
    </xdr:from>
    <xdr:to>
      <xdr:col>17</xdr:col>
      <xdr:colOff>0</xdr:colOff>
      <xdr:row>18</xdr:row>
      <xdr:rowOff>200271</xdr:rowOff>
    </xdr:to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DDC25F8F-12B0-444A-8A77-A5488DC47EB2}"/>
            </a:ext>
          </a:extLst>
        </xdr:cNvPr>
        <xdr:cNvSpPr txBox="1"/>
      </xdr:nvSpPr>
      <xdr:spPr>
        <a:xfrm>
          <a:off x="1407795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0" name="Text Box 7">
          <a:extLst>
            <a:ext uri="{FF2B5EF4-FFF2-40B4-BE49-F238E27FC236}">
              <a16:creationId xmlns:a16="http://schemas.microsoft.com/office/drawing/2014/main" id="{34DADE7B-8316-4C63-A0FE-6A458116250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81668A23-EDAA-4DDD-8AA5-D129FC35B779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2" name="Text Box 7">
          <a:extLst>
            <a:ext uri="{FF2B5EF4-FFF2-40B4-BE49-F238E27FC236}">
              <a16:creationId xmlns:a16="http://schemas.microsoft.com/office/drawing/2014/main" id="{BFE1052A-7860-4C53-B174-C532BD92E08E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2C32B4D8-1696-47E7-96BB-F41B8580DA93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4" name="Text Box 7">
          <a:extLst>
            <a:ext uri="{FF2B5EF4-FFF2-40B4-BE49-F238E27FC236}">
              <a16:creationId xmlns:a16="http://schemas.microsoft.com/office/drawing/2014/main" id="{3DD29845-5C8B-4D9A-A330-71DAD012664E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3B205C0C-10C5-4E57-AD66-4D63AD2286FC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C78AA617-0B5F-44B7-AA67-D9C2466CA722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9B31C1C9-E036-4A68-8B5D-3A31098E72E7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77418641-88B4-4657-A8D6-CB4C9A0F4890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16566F07-A401-4CBA-9330-36EEDFC08B00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92EEC3CE-4689-4926-AB9E-239A13C263B4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7954CD4D-D986-4B68-8992-BF36623BDCE7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DD1E2F29-EA3B-42A5-B298-C0997516FAA3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593" name="Text Box 7">
          <a:extLst>
            <a:ext uri="{FF2B5EF4-FFF2-40B4-BE49-F238E27FC236}">
              <a16:creationId xmlns:a16="http://schemas.microsoft.com/office/drawing/2014/main" id="{F84C04BF-3F83-4F12-BE64-5FF0F93469A4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C7AA84F2-5998-42A7-9718-578483B3E118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D41F4CC6-33C8-4E0C-929A-0167008D647C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B28E3E7B-AC52-4722-B3D8-928A51218B02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6511DE95-5D7E-478B-A0ED-A5E2C82AA11E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2A94D514-F21F-432D-9067-4EAFF312CA5B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18</xdr:row>
      <xdr:rowOff>200271</xdr:rowOff>
    </xdr:from>
    <xdr:to>
      <xdr:col>17</xdr:col>
      <xdr:colOff>0</xdr:colOff>
      <xdr:row>18</xdr:row>
      <xdr:rowOff>200271</xdr:rowOff>
    </xdr:to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3AC77CA1-985B-4664-900B-ABF774F662F5}"/>
            </a:ext>
          </a:extLst>
        </xdr:cNvPr>
        <xdr:cNvSpPr txBox="1"/>
      </xdr:nvSpPr>
      <xdr:spPr>
        <a:xfrm>
          <a:off x="1407795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FE0400A9-0672-45AF-9DB0-B7D5679222AB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1" name="Text Box 7">
          <a:extLst>
            <a:ext uri="{FF2B5EF4-FFF2-40B4-BE49-F238E27FC236}">
              <a16:creationId xmlns:a16="http://schemas.microsoft.com/office/drawing/2014/main" id="{58010EDC-A8E1-47A1-A67E-7C0EAC0CFD4B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00855C56-D944-4117-BFFE-8B61F5FE04FF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3" name="Text Box 7">
          <a:extLst>
            <a:ext uri="{FF2B5EF4-FFF2-40B4-BE49-F238E27FC236}">
              <a16:creationId xmlns:a16="http://schemas.microsoft.com/office/drawing/2014/main" id="{5CC30B79-A308-403D-BD68-676429FA814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F50C2CD9-A6E2-430D-A118-8D8A48C1F42C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5" name="Text Box 7">
          <a:extLst>
            <a:ext uri="{FF2B5EF4-FFF2-40B4-BE49-F238E27FC236}">
              <a16:creationId xmlns:a16="http://schemas.microsoft.com/office/drawing/2014/main" id="{C17C3C5F-B5AB-4EEB-BF52-89724FCCB755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D0B50E7F-DA1C-4056-9DB2-43ED720F5751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13BC2FA4-8E22-4F81-B1E0-E0C85A5DE42E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4D10D7C8-C763-4ECA-8216-A061135B4F13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2B3C46C9-9CAC-479A-A7B2-99C1A4D5CE60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10" name="Text Box 7">
          <a:extLst>
            <a:ext uri="{FF2B5EF4-FFF2-40B4-BE49-F238E27FC236}">
              <a16:creationId xmlns:a16="http://schemas.microsoft.com/office/drawing/2014/main" id="{3875D1CD-42E9-4572-963C-DD923E49A934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D83E0367-DE74-4F66-B752-610308A71F7F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A01D0714-DF4B-4471-9B43-575BFD2BEE43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F56FA422-1F00-4404-9B8D-9152A469B6C3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55065C3A-90B8-4810-A9EF-3D43AC50FEBE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B6197314-4F2D-4BCC-A99E-420740EB6810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16" name="Text Box 7">
          <a:extLst>
            <a:ext uri="{FF2B5EF4-FFF2-40B4-BE49-F238E27FC236}">
              <a16:creationId xmlns:a16="http://schemas.microsoft.com/office/drawing/2014/main" id="{71ED9E8D-C4B8-4A7F-8D20-98776510AE0E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0389416A-436F-4860-AE1D-086520CE08CD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18" name="Text Box 7">
          <a:extLst>
            <a:ext uri="{FF2B5EF4-FFF2-40B4-BE49-F238E27FC236}">
              <a16:creationId xmlns:a16="http://schemas.microsoft.com/office/drawing/2014/main" id="{E6C876AE-AD99-471C-97B9-7F13F9F4F45D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18</xdr:row>
      <xdr:rowOff>200271</xdr:rowOff>
    </xdr:from>
    <xdr:to>
      <xdr:col>17</xdr:col>
      <xdr:colOff>0</xdr:colOff>
      <xdr:row>18</xdr:row>
      <xdr:rowOff>200271</xdr:rowOff>
    </xdr:to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3FBEDAD4-9C4E-4FA4-9B5C-77B9AC4CFA3B}"/>
            </a:ext>
          </a:extLst>
        </xdr:cNvPr>
        <xdr:cNvSpPr txBox="1"/>
      </xdr:nvSpPr>
      <xdr:spPr>
        <a:xfrm>
          <a:off x="1407795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D8B68C1A-44A2-486C-A583-09660A99887C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D7A10B15-B463-43E0-B20F-251F36198286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34897976-500F-4A1A-935E-B26E37466E5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96884FE6-E29A-4FCA-AEC9-CC976470AA1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4" name="Text Box 7">
          <a:extLst>
            <a:ext uri="{FF2B5EF4-FFF2-40B4-BE49-F238E27FC236}">
              <a16:creationId xmlns:a16="http://schemas.microsoft.com/office/drawing/2014/main" id="{0F296A7C-3FC5-45BA-B093-305D83452BEC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CBBBD3B1-7BBE-4334-BC57-AA1F44FCF99D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54ADAA8B-400F-4420-886D-47AE92E6930F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id="{2D7DA8C7-15C3-4463-9932-39F20B25420E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8" name="Text Box 7">
          <a:extLst>
            <a:ext uri="{FF2B5EF4-FFF2-40B4-BE49-F238E27FC236}">
              <a16:creationId xmlns:a16="http://schemas.microsoft.com/office/drawing/2014/main" id="{3E6DEA0E-104D-465E-8FF9-5647C6791A6E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37AD30D5-5F1D-4433-8871-F80D99C0F44B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4F02E0BF-8917-40A7-B146-661C943A32F4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A561E4B8-862A-4919-9B45-7E0DE3F32875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AFCADAF7-F117-4E1E-B61E-7A9039E3A4CA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68990416-DAEB-4EAA-A35B-57645C885ADC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E778389A-2879-4568-BBDF-404D6DD6F24A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174356EC-D04A-4968-A666-DA24B9003EF9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B68642C6-809D-4D89-98FE-9646143B06C9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37" name="Text Box 7">
          <a:extLst>
            <a:ext uri="{FF2B5EF4-FFF2-40B4-BE49-F238E27FC236}">
              <a16:creationId xmlns:a16="http://schemas.microsoft.com/office/drawing/2014/main" id="{490B1529-C21F-4124-B789-338A09E6242F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10D1D149-1178-4FAE-84E4-6456659509C0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18</xdr:row>
      <xdr:rowOff>200271</xdr:rowOff>
    </xdr:from>
    <xdr:to>
      <xdr:col>17</xdr:col>
      <xdr:colOff>0</xdr:colOff>
      <xdr:row>18</xdr:row>
      <xdr:rowOff>200271</xdr:rowOff>
    </xdr:to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3613C0D3-DDC4-44AC-8BFD-4AAC40C200AE}"/>
            </a:ext>
          </a:extLst>
        </xdr:cNvPr>
        <xdr:cNvSpPr txBox="1"/>
      </xdr:nvSpPr>
      <xdr:spPr>
        <a:xfrm>
          <a:off x="1407795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2307CE65-F6E7-40BC-8E73-1BF02B427C72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D8203904-238D-4121-BC29-7205CA4FD0B0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EA4E47D6-7252-4AE4-AA7C-ED16EE99BBC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3" name="Text Box 7">
          <a:extLst>
            <a:ext uri="{FF2B5EF4-FFF2-40B4-BE49-F238E27FC236}">
              <a16:creationId xmlns:a16="http://schemas.microsoft.com/office/drawing/2014/main" id="{B26016C2-FA25-4ACD-ABFD-0006160BFBB3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1C184F90-D5E6-4916-83F7-26FE7DB30E67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29648B0F-F744-4251-B881-CE91F0F38D1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87FE2D66-1AAE-47C4-89F0-AB6940121779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68431C45-00D1-4B27-B1AA-44F8326521B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82415128-A016-4207-B082-BD25CD14F984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42A32454-DFAD-4FAA-8191-A8891538F9AA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68A0D57F-7265-4F7D-BE15-2DBF32B452C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81C7829D-A23C-4D0A-A2D3-5FC4D4121CA0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52" name="Text Box 7">
          <a:extLst>
            <a:ext uri="{FF2B5EF4-FFF2-40B4-BE49-F238E27FC236}">
              <a16:creationId xmlns:a16="http://schemas.microsoft.com/office/drawing/2014/main" id="{42BADE6B-4732-4B39-B2D4-8E2EFA124CC7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197549</xdr:rowOff>
    </xdr:from>
    <xdr:to>
      <xdr:col>16</xdr:col>
      <xdr:colOff>1155990</xdr:colOff>
      <xdr:row>18</xdr:row>
      <xdr:rowOff>201385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1257EFC3-CB57-475F-8E42-E800280D4C77}"/>
            </a:ext>
          </a:extLst>
        </xdr:cNvPr>
        <xdr:cNvSpPr txBox="1"/>
      </xdr:nvSpPr>
      <xdr:spPr>
        <a:xfrm>
          <a:off x="14014740" y="109417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05B96512-6CFA-43A6-8A78-28AD4B47EF0F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7EAF16E1-7E62-47B5-8B94-2CE369FA363B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56" name="Text Box 7">
          <a:extLst>
            <a:ext uri="{FF2B5EF4-FFF2-40B4-BE49-F238E27FC236}">
              <a16:creationId xmlns:a16="http://schemas.microsoft.com/office/drawing/2014/main" id="{D35668BD-A000-4A1D-A336-C3E33E561079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25601652-2C3A-43A9-9CDD-B3A4BC59A8D4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18</xdr:row>
      <xdr:rowOff>200025</xdr:rowOff>
    </xdr:from>
    <xdr:to>
      <xdr:col>16</xdr:col>
      <xdr:colOff>985157</xdr:colOff>
      <xdr:row>18</xdr:row>
      <xdr:rowOff>200025</xdr:rowOff>
    </xdr:to>
    <xdr:sp macro="" textlink="">
      <xdr:nvSpPr>
        <xdr:cNvPr id="658" name="Text Box 7">
          <a:extLst>
            <a:ext uri="{FF2B5EF4-FFF2-40B4-BE49-F238E27FC236}">
              <a16:creationId xmlns:a16="http://schemas.microsoft.com/office/drawing/2014/main" id="{71AF0004-1C44-4C99-B57E-EFA1A5AE4689}"/>
            </a:ext>
          </a:extLst>
        </xdr:cNvPr>
        <xdr:cNvSpPr txBox="1">
          <a:spLocks noChangeArrowheads="1"/>
        </xdr:cNvSpPr>
      </xdr:nvSpPr>
      <xdr:spPr bwMode="auto">
        <a:xfrm>
          <a:off x="13843907" y="109442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18</xdr:row>
      <xdr:rowOff>200271</xdr:rowOff>
    </xdr:from>
    <xdr:to>
      <xdr:col>17</xdr:col>
      <xdr:colOff>0</xdr:colOff>
      <xdr:row>18</xdr:row>
      <xdr:rowOff>200271</xdr:rowOff>
    </xdr:to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91E9FBC5-C097-43BF-9D2E-1552079BA3ED}"/>
            </a:ext>
          </a:extLst>
        </xdr:cNvPr>
        <xdr:cNvSpPr txBox="1"/>
      </xdr:nvSpPr>
      <xdr:spPr>
        <a:xfrm>
          <a:off x="1407795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87544C1C-7A4C-4D92-B0DE-8DF8A43C6C52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EFFF7DBF-1D32-40BF-A68E-0152E4393773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BD537C57-D174-4430-A690-D15298AB6B4D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A3918B24-228B-4991-98F4-6FBE869B126E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217E7D64-E4B5-4107-8EC9-CE42845CF66E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8FD1F5C5-F99A-4D8D-B0B3-D7EE4CE161C1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6" name="Text Box 7">
          <a:extLst>
            <a:ext uri="{FF2B5EF4-FFF2-40B4-BE49-F238E27FC236}">
              <a16:creationId xmlns:a16="http://schemas.microsoft.com/office/drawing/2014/main" id="{E5C22495-C6C6-41A6-9141-A9E5E57E6559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1E6501D4-F498-4E00-B6A4-2427ED8DE7E6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A368A13C-6D23-41EA-A49E-2FC8776A50ED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13049ED4-7D4F-40CD-A4BF-2B44A5B480FB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id="{87378BF1-905E-4122-9CE7-4316D0F11D2E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488BCDBF-C20F-45F9-8FD3-1839C2DE8288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18</xdr:row>
      <xdr:rowOff>200271</xdr:rowOff>
    </xdr:from>
    <xdr:to>
      <xdr:col>16</xdr:col>
      <xdr:colOff>1155990</xdr:colOff>
      <xdr:row>18</xdr:row>
      <xdr:rowOff>200271</xdr:rowOff>
    </xdr:to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A1529B1A-AB4A-4E77-854F-EFDD41EE029C}"/>
            </a:ext>
          </a:extLst>
        </xdr:cNvPr>
        <xdr:cNvSpPr txBox="1"/>
      </xdr:nvSpPr>
      <xdr:spPr>
        <a:xfrm>
          <a:off x="14014740" y="109444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CAB0A995-D2E8-4961-9ACA-24CA9937DD4E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19</xdr:row>
      <xdr:rowOff>174867</xdr:rowOff>
    </xdr:from>
    <xdr:to>
      <xdr:col>34</xdr:col>
      <xdr:colOff>0</xdr:colOff>
      <xdr:row>19</xdr:row>
      <xdr:rowOff>194157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A7279EC2-C3A3-4B47-8524-457C91729ECC}"/>
            </a:ext>
          </a:extLst>
        </xdr:cNvPr>
        <xdr:cNvSpPr txBox="1"/>
      </xdr:nvSpPr>
      <xdr:spPr>
        <a:xfrm>
          <a:off x="22517100" y="12862167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C457C040-7A0A-42B8-BB98-1EDEAFEAF511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34</xdr:col>
      <xdr:colOff>0</xdr:colOff>
      <xdr:row>19</xdr:row>
      <xdr:rowOff>174867</xdr:rowOff>
    </xdr:from>
    <xdr:to>
      <xdr:col>34</xdr:col>
      <xdr:colOff>0</xdr:colOff>
      <xdr:row>19</xdr:row>
      <xdr:rowOff>194157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17F69ACC-452C-4EEF-8C20-C24477C3076C}"/>
            </a:ext>
          </a:extLst>
        </xdr:cNvPr>
        <xdr:cNvSpPr txBox="1"/>
      </xdr:nvSpPr>
      <xdr:spPr>
        <a:xfrm>
          <a:off x="22517100" y="12862167"/>
          <a:ext cx="0" cy="1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RR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820CF68D-D9C4-42D9-9EAC-23C17FE629B6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2B2CFE4B-9698-4558-9A78-B53A2CD59DC3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B1E87B97-C654-4688-B3D8-86A96656AC8E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F08C9C6F-C2AC-4B17-BFF9-10E71A6DE835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681" name="Text Box 7">
          <a:extLst>
            <a:ext uri="{FF2B5EF4-FFF2-40B4-BE49-F238E27FC236}">
              <a16:creationId xmlns:a16="http://schemas.microsoft.com/office/drawing/2014/main" id="{221B2CA6-FED6-4816-8408-C0A843E3E9CD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CD8233E7-DE2D-423C-9EAE-6264470D793B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12792B92-7243-40AD-A0E9-5049D3D81A1F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AAA47B44-54E6-420C-BD40-D0129C381461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19</xdr:row>
      <xdr:rowOff>200271</xdr:rowOff>
    </xdr:from>
    <xdr:to>
      <xdr:col>17</xdr:col>
      <xdr:colOff>0</xdr:colOff>
      <xdr:row>19</xdr:row>
      <xdr:rowOff>200271</xdr:rowOff>
    </xdr:to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EFA563A1-25D9-4F1C-A64A-42CF99F08B78}"/>
            </a:ext>
          </a:extLst>
        </xdr:cNvPr>
        <xdr:cNvSpPr txBox="1"/>
      </xdr:nvSpPr>
      <xdr:spPr>
        <a:xfrm>
          <a:off x="1407795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4B064960-B101-4980-859E-CC31C3D0FEF5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699EFF57-3C99-4993-B012-35961378270C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86C45F0B-3E86-4B2E-B6DE-16D05A24BCA2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589FDA5A-34B3-46CD-A31C-6B1619C74E0B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5BA069DE-92AC-4055-8A7D-59711B98AFDE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02EF50E2-3F80-4401-A202-1B77478134E0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A7A7CEAF-AB41-45E2-A4C5-58BDD7C33542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DBC70D73-FD19-4440-9E3E-61C248E859BB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0120D2CA-1515-4F17-B06B-040DC32E21B6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86D4D5A0-D74A-442D-83A2-45E618564CD8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49CC1251-2FE5-4E11-847D-2CBC1BA1BF1A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id="{A8A47B36-85AC-4652-BEDF-64FC8E2ED132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1DBE94E9-AAE6-4305-BFB6-3F4C1967B87F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046EC348-EA39-4359-97C1-F25E42D07E27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DF362CF5-2171-4935-9506-52D7EB49B428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01" name="Text Box 7">
          <a:extLst>
            <a:ext uri="{FF2B5EF4-FFF2-40B4-BE49-F238E27FC236}">
              <a16:creationId xmlns:a16="http://schemas.microsoft.com/office/drawing/2014/main" id="{35CE2154-4A9F-47AF-B747-AD54288396B1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DAE1D55A-49DF-426B-8B1C-82AADDBB332F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0CD0900E-7BE4-4A8E-9DE4-0108A44BE983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DBBEAE68-F3DF-40A6-9071-5CE18901DFC4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19</xdr:row>
      <xdr:rowOff>200271</xdr:rowOff>
    </xdr:from>
    <xdr:to>
      <xdr:col>17</xdr:col>
      <xdr:colOff>0</xdr:colOff>
      <xdr:row>19</xdr:row>
      <xdr:rowOff>200271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F389AC9D-9FAE-4133-882B-93DE11C080A3}"/>
            </a:ext>
          </a:extLst>
        </xdr:cNvPr>
        <xdr:cNvSpPr txBox="1"/>
      </xdr:nvSpPr>
      <xdr:spPr>
        <a:xfrm>
          <a:off x="1407795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9982C4CD-DA4A-4356-B6C9-065FDD90275D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EE057792-B8B4-4090-8DEF-4DFB4F803CEF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08" name="Text Box 7">
          <a:extLst>
            <a:ext uri="{FF2B5EF4-FFF2-40B4-BE49-F238E27FC236}">
              <a16:creationId xmlns:a16="http://schemas.microsoft.com/office/drawing/2014/main" id="{E13BEA5A-5F32-4AAC-8E7E-3300A014EF11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E2D6B9F3-6A11-41AC-A5D4-E60EE464A87B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0" name="Text Box 7">
          <a:extLst>
            <a:ext uri="{FF2B5EF4-FFF2-40B4-BE49-F238E27FC236}">
              <a16:creationId xmlns:a16="http://schemas.microsoft.com/office/drawing/2014/main" id="{FF07F56A-7847-471E-9E5B-AE17285189CA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BD47632B-BBC3-4194-A1BB-6300D7254106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2" name="Text Box 7">
          <a:extLst>
            <a:ext uri="{FF2B5EF4-FFF2-40B4-BE49-F238E27FC236}">
              <a16:creationId xmlns:a16="http://schemas.microsoft.com/office/drawing/2014/main" id="{D8BEC920-B03C-4A32-8E72-83F5A1CE784E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4909D7B0-A018-48E0-973D-02BC3F0FAD8A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4" name="Text Box 7">
          <a:extLst>
            <a:ext uri="{FF2B5EF4-FFF2-40B4-BE49-F238E27FC236}">
              <a16:creationId xmlns:a16="http://schemas.microsoft.com/office/drawing/2014/main" id="{A26FB8C2-BF57-45A0-BFDA-630D81F6B611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670348F0-3884-42DD-A70D-12BB5781ED1C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CC991FBF-78B2-469D-BA4F-7E03C681EF63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5D7F0748-E07C-40ED-850F-21DF844BBC66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D2B0F11B-DFF6-4362-B1D9-6B97D62740EF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4E413C9A-283C-44E9-BE15-8F8DAF4299DD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752B72BC-4FD4-44AE-A8F3-E20BCA717796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3EB4BF6E-9A81-4DFA-940E-E23AEE5B4443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5E1AD63B-4873-486C-AB6D-91070D5D72D3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C01B07E9-1275-4350-8E3F-ADFFA0E4A32D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24" name="Text Box 7">
          <a:extLst>
            <a:ext uri="{FF2B5EF4-FFF2-40B4-BE49-F238E27FC236}">
              <a16:creationId xmlns:a16="http://schemas.microsoft.com/office/drawing/2014/main" id="{523CEEB9-A33A-4B7E-9943-0512CBAA4658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19</xdr:row>
      <xdr:rowOff>200271</xdr:rowOff>
    </xdr:from>
    <xdr:to>
      <xdr:col>17</xdr:col>
      <xdr:colOff>0</xdr:colOff>
      <xdr:row>19</xdr:row>
      <xdr:rowOff>200271</xdr:rowOff>
    </xdr:to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FE36B3EF-B3B6-4196-8CD3-44CD0B65D4D5}"/>
            </a:ext>
          </a:extLst>
        </xdr:cNvPr>
        <xdr:cNvSpPr txBox="1"/>
      </xdr:nvSpPr>
      <xdr:spPr>
        <a:xfrm>
          <a:off x="1407795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46F253F0-2B7B-4821-BDAB-347B9ACF0A88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F54B6DC9-9A9D-4129-99CC-3C306B584788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B3842641-729F-4AE2-BCE8-37A8A60AC6B7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29" name="Text Box 7">
          <a:extLst>
            <a:ext uri="{FF2B5EF4-FFF2-40B4-BE49-F238E27FC236}">
              <a16:creationId xmlns:a16="http://schemas.microsoft.com/office/drawing/2014/main" id="{CEC05385-94B8-475D-8958-221D6B28D1A5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6919C131-DBEB-4DDE-9613-25624F6072A6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1" name="Text Box 7">
          <a:extLst>
            <a:ext uri="{FF2B5EF4-FFF2-40B4-BE49-F238E27FC236}">
              <a16:creationId xmlns:a16="http://schemas.microsoft.com/office/drawing/2014/main" id="{C52116FF-97AA-49F1-83DD-6492DF31727F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8F6C641F-2EA8-42D8-AF83-291EE76FC14A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3" name="Text Box 7">
          <a:extLst>
            <a:ext uri="{FF2B5EF4-FFF2-40B4-BE49-F238E27FC236}">
              <a16:creationId xmlns:a16="http://schemas.microsoft.com/office/drawing/2014/main" id="{7DD8455D-5669-4E13-B308-7C57A0EE9F3D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ED8784EC-0881-4F95-B3C9-6AB71326DFF0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8DC1CB90-2D2D-44BB-8BDC-0F06A131D5E2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33A57E8E-8DF4-48C6-BD73-64100DCACD5E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7" name="Text Box 7">
          <a:extLst>
            <a:ext uri="{FF2B5EF4-FFF2-40B4-BE49-F238E27FC236}">
              <a16:creationId xmlns:a16="http://schemas.microsoft.com/office/drawing/2014/main" id="{518BF401-162B-4562-A2F3-3F1D8CC8E88E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F8D9F223-FDD9-437A-A2E3-D936DB767B6D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739" name="Text Box 7">
          <a:extLst>
            <a:ext uri="{FF2B5EF4-FFF2-40B4-BE49-F238E27FC236}">
              <a16:creationId xmlns:a16="http://schemas.microsoft.com/office/drawing/2014/main" id="{833F0E18-F0DC-418F-9C97-F244F1BB36A6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BC086EFA-87D6-4544-A8BF-6AEBC2EA8F0A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7948BA12-DCEB-4727-B78D-9CCD201C3719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42" name="Text Box 7">
          <a:extLst>
            <a:ext uri="{FF2B5EF4-FFF2-40B4-BE49-F238E27FC236}">
              <a16:creationId xmlns:a16="http://schemas.microsoft.com/office/drawing/2014/main" id="{1DA0C87A-1B1F-4B89-BC48-159237C30144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BB5867F-0854-4C93-8E20-FEDF8C5F1CCB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DF872A41-6AC3-4CD7-8FCA-862B23DA7A85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19</xdr:row>
      <xdr:rowOff>200271</xdr:rowOff>
    </xdr:from>
    <xdr:to>
      <xdr:col>17</xdr:col>
      <xdr:colOff>0</xdr:colOff>
      <xdr:row>19</xdr:row>
      <xdr:rowOff>200271</xdr:rowOff>
    </xdr:to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8798A405-17C2-4097-864B-69C5C2CD894A}"/>
            </a:ext>
          </a:extLst>
        </xdr:cNvPr>
        <xdr:cNvSpPr txBox="1"/>
      </xdr:nvSpPr>
      <xdr:spPr>
        <a:xfrm>
          <a:off x="1407795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46" name="Text Box 7">
          <a:extLst>
            <a:ext uri="{FF2B5EF4-FFF2-40B4-BE49-F238E27FC236}">
              <a16:creationId xmlns:a16="http://schemas.microsoft.com/office/drawing/2014/main" id="{7B6666BD-3969-46FD-8483-41FFCD9C3B4E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47" name="Text Box 7">
          <a:extLst>
            <a:ext uri="{FF2B5EF4-FFF2-40B4-BE49-F238E27FC236}">
              <a16:creationId xmlns:a16="http://schemas.microsoft.com/office/drawing/2014/main" id="{FD42E8CD-167E-4764-8CA0-F5A2F3276B59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106A60CB-8860-44C4-BED0-93EAB844BFE0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FFDFA810-E911-4238-A736-A6E0E46E6D07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A61B70D1-E23B-48FD-B6BA-803135E18CAF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F045DC34-816B-49CD-B732-B28ED9CCE863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B294A875-E417-4386-B9C1-C7DCFD5FA33F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3" name="Text Box 7">
          <a:extLst>
            <a:ext uri="{FF2B5EF4-FFF2-40B4-BE49-F238E27FC236}">
              <a16:creationId xmlns:a16="http://schemas.microsoft.com/office/drawing/2014/main" id="{52759F89-F95A-4299-8DC6-8EF099126846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A591DE2D-71C0-4165-B703-2CB7C3056F91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67FD4C0D-66D3-4D78-BFAF-9ABEA7C5FB73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CBA74F56-6E71-450D-A301-4385E6C164F0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7" name="Text Box 7">
          <a:extLst>
            <a:ext uri="{FF2B5EF4-FFF2-40B4-BE49-F238E27FC236}">
              <a16:creationId xmlns:a16="http://schemas.microsoft.com/office/drawing/2014/main" id="{E2700A12-C3AC-4985-87D7-3FB9A80FAFC8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6F45737B-CDDB-47CC-83C3-6DE623DB22CF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197549</xdr:rowOff>
    </xdr:from>
    <xdr:to>
      <xdr:col>16</xdr:col>
      <xdr:colOff>1155990</xdr:colOff>
      <xdr:row>19</xdr:row>
      <xdr:rowOff>201385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A792C019-5DD0-4527-BF4D-ABA182FF085B}"/>
            </a:ext>
          </a:extLst>
        </xdr:cNvPr>
        <xdr:cNvSpPr txBox="1"/>
      </xdr:nvSpPr>
      <xdr:spPr>
        <a:xfrm>
          <a:off x="14014740" y="12884849"/>
          <a:ext cx="0" cy="3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85DC82E5-F45D-4940-9354-5895B075434E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A2563572-8EAA-417A-BE6E-28D6D4A12447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2A009DFD-0E2E-43D6-8AF5-999636F4DF37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63" name="Text Box 7">
          <a:extLst>
            <a:ext uri="{FF2B5EF4-FFF2-40B4-BE49-F238E27FC236}">
              <a16:creationId xmlns:a16="http://schemas.microsoft.com/office/drawing/2014/main" id="{E3875AFE-B093-4171-9F8D-E7D99DA9B4F0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16</xdr:col>
      <xdr:colOff>985157</xdr:colOff>
      <xdr:row>19</xdr:row>
      <xdr:rowOff>200025</xdr:rowOff>
    </xdr:from>
    <xdr:to>
      <xdr:col>16</xdr:col>
      <xdr:colOff>985157</xdr:colOff>
      <xdr:row>19</xdr:row>
      <xdr:rowOff>200025</xdr:rowOff>
    </xdr:to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7C932305-22D2-47E5-944B-FC1FB6C59B8F}"/>
            </a:ext>
          </a:extLst>
        </xdr:cNvPr>
        <xdr:cNvSpPr txBox="1">
          <a:spLocks noChangeArrowheads="1"/>
        </xdr:cNvSpPr>
      </xdr:nvSpPr>
      <xdr:spPr bwMode="auto">
        <a:xfrm>
          <a:off x="13843907" y="128873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s-CO" sz="1800" b="1" i="0" u="none" strike="noStrike" baseline="0">
              <a:solidFill>
                <a:srgbClr val="C0C0C0"/>
              </a:solidFill>
              <a:latin typeface="Calibri"/>
            </a:rPr>
            <a:t>C</a:t>
          </a:r>
        </a:p>
      </xdr:txBody>
    </xdr:sp>
    <xdr:clientData/>
  </xdr:twoCellAnchor>
  <xdr:twoCellAnchor>
    <xdr:from>
      <xdr:col>17</xdr:col>
      <xdr:colOff>0</xdr:colOff>
      <xdr:row>19</xdr:row>
      <xdr:rowOff>200271</xdr:rowOff>
    </xdr:from>
    <xdr:to>
      <xdr:col>17</xdr:col>
      <xdr:colOff>0</xdr:colOff>
      <xdr:row>19</xdr:row>
      <xdr:rowOff>200271</xdr:rowOff>
    </xdr:to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24AFE912-9DBF-467C-BF23-AC1C2393D5BF}"/>
            </a:ext>
          </a:extLst>
        </xdr:cNvPr>
        <xdr:cNvSpPr txBox="1"/>
      </xdr:nvSpPr>
      <xdr:spPr>
        <a:xfrm>
          <a:off x="1407795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66" name="Text Box 7">
          <a:extLst>
            <a:ext uri="{FF2B5EF4-FFF2-40B4-BE49-F238E27FC236}">
              <a16:creationId xmlns:a16="http://schemas.microsoft.com/office/drawing/2014/main" id="{249869E2-7E8A-44F9-9D41-99A1D96593E3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A1AECBB4-6AA6-40DA-80A6-6FF07B37F2FC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89D3489C-6CD8-4148-AEE0-4358FA230BE8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B0AF5AA0-1897-4E49-8802-44D95CE0AD50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4572D99B-B8E1-486C-AEB5-F32CF9201611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3CA3A4E5-D00B-48E1-9783-279ECE4C268B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D756B33A-5412-4C1C-80B7-482F8A289EB7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B67F7143-F6AD-47BF-8FE7-C3A76FC0C66A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C8A0286E-5479-4D87-ABB4-42D968810D02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F0BDE0FD-3884-4E7F-B231-D8F9F0745E53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DEA118CE-F8AA-4092-B8D2-77C9AE9053CF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61A5CCCB-4DEA-405A-BFF3-98DF52AAFF9A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16</xdr:col>
      <xdr:colOff>1155990</xdr:colOff>
      <xdr:row>19</xdr:row>
      <xdr:rowOff>200271</xdr:rowOff>
    </xdr:from>
    <xdr:to>
      <xdr:col>16</xdr:col>
      <xdr:colOff>1155990</xdr:colOff>
      <xdr:row>19</xdr:row>
      <xdr:rowOff>200271</xdr:rowOff>
    </xdr:to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C4E9534A-ABE6-44CA-99F6-8CCADE6FF80B}"/>
            </a:ext>
          </a:extLst>
        </xdr:cNvPr>
        <xdr:cNvSpPr txBox="1"/>
      </xdr:nvSpPr>
      <xdr:spPr>
        <a:xfrm>
          <a:off x="14014740" y="12887571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833437</xdr:colOff>
      <xdr:row>0</xdr:row>
      <xdr:rowOff>178593</xdr:rowOff>
    </xdr:from>
    <xdr:to>
      <xdr:col>11</xdr:col>
      <xdr:colOff>482600</xdr:colOff>
      <xdr:row>5</xdr:row>
      <xdr:rowOff>123175</xdr:rowOff>
    </xdr:to>
    <xdr:pic>
      <xdr:nvPicPr>
        <xdr:cNvPr id="2" name="Picture 218">
          <a:extLst>
            <a:ext uri="{FF2B5EF4-FFF2-40B4-BE49-F238E27FC236}">
              <a16:creationId xmlns:a16="http://schemas.microsoft.com/office/drawing/2014/main" id="{627FBE03-C265-4204-AAC0-F44F8177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062" y="178593"/>
          <a:ext cx="1042194" cy="89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robles/Downloads/2018-02-26%20Formatos%20Plan%20Operativo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robles/Downloads/2018-02-26%20Formatos%20Plan%20Operativ_comunica_GD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robles/Desktop/David%20Robles/Documentos%20de%20apoyo/2018-03-09%20Formatos%20Plan%20Operativo_Uso_Apro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.robles\Desktop\David%20Robles\Documentos%20de%20apoyo\2018-03-09%20Formatos%20Plan%20Operativo_Uso_Ap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S"/>
      <sheetName val="DOFA"/>
      <sheetName val="Diagnostico "/>
      <sheetName val="Interesados"/>
      <sheetName val="Coaching"/>
      <sheetName val="comunicacion patr."/>
      <sheetName val="comunicacion proy."/>
      <sheetName val="Formación"/>
      <sheetName val="Reconocimiento y Recompensa"/>
      <sheetName val="Medición"/>
      <sheetName val="Cronograma Reforzamiento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A25" t="str">
            <v>PRESENCIAL</v>
          </cell>
        </row>
        <row r="26">
          <cell r="A26" t="str">
            <v>VIRTUAL</v>
          </cell>
        </row>
        <row r="27">
          <cell r="A27" t="str">
            <v>AUTOESTUDIO</v>
          </cell>
        </row>
        <row r="28">
          <cell r="A28" t="str">
            <v>ON THE JOB (AMBIENTE DE PRUEBA)</v>
          </cell>
        </row>
        <row r="29">
          <cell r="A29" t="str">
            <v>HELP DESK</v>
          </cell>
        </row>
        <row r="30">
          <cell r="A30" t="str">
            <v>FORMADOR DE FORMADORES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S"/>
      <sheetName val="DOFA"/>
      <sheetName val="Diagnostico "/>
      <sheetName val="Interesados"/>
      <sheetName val="Coaching"/>
      <sheetName val="comunicacion patr."/>
      <sheetName val="comunicacion proy."/>
      <sheetName val="Formación"/>
      <sheetName val="Reconocimiento y Recompensa"/>
      <sheetName val="Medición"/>
      <sheetName val="Cronograma Reforzamiento"/>
      <sheetName val="LIST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">
          <cell r="C26" t="str">
            <v>GRUPAL</v>
          </cell>
        </row>
        <row r="27">
          <cell r="C27" t="str">
            <v>INDIVIDUAL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S"/>
      <sheetName val="DOFA"/>
      <sheetName val="Matriz de Riesgo"/>
      <sheetName val="Diagnostico "/>
      <sheetName val="Interesados"/>
      <sheetName val="Coaching"/>
      <sheetName val="comunicacion patr."/>
      <sheetName val="comunicacion proy."/>
      <sheetName val="Formación"/>
      <sheetName val="Reconocimiento y Recompensa"/>
      <sheetName val="Medición"/>
      <sheetName val="Cronograma Reforzamiento"/>
      <sheetName val="LISTADO"/>
      <sheetName val="Hoja1"/>
    </sheetNames>
    <sheetDataSet>
      <sheetData sheetId="0"/>
      <sheetData sheetId="1">
        <row r="2">
          <cell r="C2" t="str">
            <v xml:space="preserve">Nuevo Gestor Documental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SI</v>
          </cell>
        </row>
        <row r="3">
          <cell r="A3" t="str">
            <v>NO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S"/>
      <sheetName val="DOFA"/>
      <sheetName val="Matriz de Riesgo"/>
      <sheetName val="Diagnostico "/>
      <sheetName val="Interesados"/>
      <sheetName val="Coaching"/>
      <sheetName val="comunicacion patr."/>
      <sheetName val="comunicacion proy."/>
      <sheetName val="Formación"/>
      <sheetName val="Reconocimiento y Recompensa"/>
      <sheetName val="Medición"/>
      <sheetName val="Cronograma Reforzamiento"/>
      <sheetName val="LISTADO"/>
      <sheetName val="Hoja1"/>
    </sheetNames>
    <sheetDataSet>
      <sheetData sheetId="0"/>
      <sheetData sheetId="1">
        <row r="2">
          <cell r="C2" t="str">
            <v xml:space="preserve">Nuevo Gestor Documental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SI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zoomScale="70" zoomScaleNormal="70" workbookViewId="0">
      <selection activeCell="K5" sqref="K5"/>
    </sheetView>
  </sheetViews>
  <sheetFormatPr baseColWidth="10" defaultColWidth="11.42578125" defaultRowHeight="15" x14ac:dyDescent="0.25"/>
  <cols>
    <col min="2" max="2" width="22.5703125" customWidth="1"/>
    <col min="3" max="3" width="21.28515625" customWidth="1"/>
    <col min="4" max="5" width="23.5703125" customWidth="1"/>
    <col min="6" max="6" width="23.7109375" customWidth="1"/>
    <col min="7" max="7" width="23.85546875" customWidth="1"/>
    <col min="8" max="8" width="17.28515625" customWidth="1"/>
    <col min="9" max="9" width="17.85546875" customWidth="1"/>
    <col min="10" max="10" width="48.7109375" customWidth="1"/>
  </cols>
  <sheetData>
    <row r="1" spans="2:10" ht="15.75" thickBot="1" x14ac:dyDescent="0.3"/>
    <row r="2" spans="2:10" ht="21.75" thickBot="1" x14ac:dyDescent="0.3">
      <c r="B2" s="1" t="s">
        <v>0</v>
      </c>
      <c r="C2" s="321" t="s">
        <v>1</v>
      </c>
      <c r="D2" s="321"/>
      <c r="E2" s="321"/>
      <c r="F2" s="321"/>
      <c r="G2" s="321"/>
      <c r="H2" s="321"/>
      <c r="I2" s="321"/>
      <c r="J2" s="322"/>
    </row>
    <row r="3" spans="2:10" ht="19.5" thickBot="1" x14ac:dyDescent="0.35">
      <c r="B3" s="323" t="s">
        <v>2</v>
      </c>
      <c r="C3" s="324"/>
      <c r="D3" s="324"/>
      <c r="E3" s="324"/>
      <c r="F3" s="325"/>
      <c r="G3" s="326" t="s">
        <v>3</v>
      </c>
      <c r="H3" s="324"/>
      <c r="I3" s="324"/>
      <c r="J3" s="325"/>
    </row>
    <row r="4" spans="2:10" ht="135.75" customHeight="1" thickBot="1" x14ac:dyDescent="0.3">
      <c r="B4" s="2" t="s">
        <v>4</v>
      </c>
      <c r="C4" s="327" t="s">
        <v>5</v>
      </c>
      <c r="D4" s="328"/>
      <c r="E4" s="328"/>
      <c r="F4" s="328"/>
      <c r="G4" s="329" t="s">
        <v>6</v>
      </c>
      <c r="H4" s="329"/>
      <c r="I4" s="329"/>
      <c r="J4" s="330"/>
    </row>
    <row r="5" spans="2:10" ht="135.75" customHeight="1" thickBot="1" x14ac:dyDescent="0.3">
      <c r="B5" s="3" t="s">
        <v>7</v>
      </c>
      <c r="C5" s="317" t="s">
        <v>8</v>
      </c>
      <c r="D5" s="318"/>
      <c r="E5" s="318"/>
      <c r="F5" s="318"/>
      <c r="G5" s="319" t="s">
        <v>9</v>
      </c>
      <c r="H5" s="318"/>
      <c r="I5" s="318"/>
      <c r="J5" s="320"/>
    </row>
    <row r="7" spans="2:10" ht="15.75" thickBot="1" x14ac:dyDescent="0.3"/>
    <row r="8" spans="2:10" ht="15.75" thickBot="1" x14ac:dyDescent="0.3">
      <c r="B8" s="4" t="s">
        <v>0</v>
      </c>
      <c r="C8" s="340" t="s">
        <v>10</v>
      </c>
      <c r="D8" s="340"/>
      <c r="E8" s="340"/>
      <c r="F8" s="340"/>
      <c r="G8" s="340"/>
      <c r="H8" s="340"/>
      <c r="I8" s="340"/>
      <c r="J8" s="341"/>
    </row>
    <row r="9" spans="2:10" ht="19.5" thickBot="1" x14ac:dyDescent="0.35">
      <c r="B9" s="323" t="s">
        <v>2</v>
      </c>
      <c r="C9" s="324"/>
      <c r="D9" s="324"/>
      <c r="E9" s="324"/>
      <c r="F9" s="325"/>
      <c r="G9" s="326" t="s">
        <v>3</v>
      </c>
      <c r="H9" s="324"/>
      <c r="I9" s="324"/>
      <c r="J9" s="325"/>
    </row>
    <row r="10" spans="2:10" ht="135.75" customHeight="1" thickBot="1" x14ac:dyDescent="0.3">
      <c r="B10" s="2" t="s">
        <v>4</v>
      </c>
      <c r="C10" s="327" t="s">
        <v>5</v>
      </c>
      <c r="D10" s="328"/>
      <c r="E10" s="328"/>
      <c r="F10" s="328"/>
      <c r="G10" s="329" t="s">
        <v>6</v>
      </c>
      <c r="H10" s="329"/>
      <c r="I10" s="329"/>
      <c r="J10" s="330"/>
    </row>
    <row r="11" spans="2:10" ht="135.75" customHeight="1" thickBot="1" x14ac:dyDescent="0.3">
      <c r="B11" s="3" t="s">
        <v>7</v>
      </c>
      <c r="C11" s="317" t="s">
        <v>8</v>
      </c>
      <c r="D11" s="318"/>
      <c r="E11" s="318"/>
      <c r="F11" s="318"/>
      <c r="G11" s="319" t="s">
        <v>9</v>
      </c>
      <c r="H11" s="318"/>
      <c r="I11" s="318"/>
      <c r="J11" s="320"/>
    </row>
    <row r="12" spans="2:10" ht="15.75" thickBot="1" x14ac:dyDescent="0.3"/>
    <row r="13" spans="2:10" x14ac:dyDescent="0.25">
      <c r="B13" s="331" t="s">
        <v>11</v>
      </c>
      <c r="C13" s="332"/>
      <c r="D13" s="333"/>
      <c r="E13" s="331" t="s">
        <v>12</v>
      </c>
      <c r="F13" s="332"/>
      <c r="G13" s="333"/>
      <c r="H13" s="331" t="s">
        <v>13</v>
      </c>
      <c r="I13" s="332"/>
      <c r="J13" s="333"/>
    </row>
    <row r="14" spans="2:10" x14ac:dyDescent="0.25">
      <c r="B14" s="334"/>
      <c r="C14" s="335"/>
      <c r="D14" s="336"/>
      <c r="E14" s="334"/>
      <c r="F14" s="335"/>
      <c r="G14" s="336"/>
      <c r="H14" s="334"/>
      <c r="I14" s="335"/>
      <c r="J14" s="336"/>
    </row>
    <row r="15" spans="2:10" x14ac:dyDescent="0.25">
      <c r="B15" s="334"/>
      <c r="C15" s="335"/>
      <c r="D15" s="336"/>
      <c r="E15" s="334"/>
      <c r="F15" s="335"/>
      <c r="G15" s="336"/>
      <c r="H15" s="334"/>
      <c r="I15" s="335"/>
      <c r="J15" s="336"/>
    </row>
    <row r="16" spans="2:10" ht="15.75" thickBot="1" x14ac:dyDescent="0.3">
      <c r="B16" s="337"/>
      <c r="C16" s="338"/>
      <c r="D16" s="339"/>
      <c r="E16" s="337"/>
      <c r="F16" s="338"/>
      <c r="G16" s="339"/>
      <c r="H16" s="337"/>
      <c r="I16" s="338"/>
      <c r="J16" s="339"/>
    </row>
  </sheetData>
  <mergeCells count="17">
    <mergeCell ref="B13:D16"/>
    <mergeCell ref="E13:G16"/>
    <mergeCell ref="H13:J16"/>
    <mergeCell ref="C8:J8"/>
    <mergeCell ref="B9:F9"/>
    <mergeCell ref="G9:J9"/>
    <mergeCell ref="C10:F10"/>
    <mergeCell ref="G10:J10"/>
    <mergeCell ref="C11:F11"/>
    <mergeCell ref="G11:J11"/>
    <mergeCell ref="C5:F5"/>
    <mergeCell ref="G5:J5"/>
    <mergeCell ref="C2:J2"/>
    <mergeCell ref="B3:F3"/>
    <mergeCell ref="G3:J3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14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0" zoomScaleNormal="70" workbookViewId="0">
      <selection activeCell="E18" sqref="E18"/>
    </sheetView>
  </sheetViews>
  <sheetFormatPr baseColWidth="10" defaultColWidth="11.42578125" defaultRowHeight="15" x14ac:dyDescent="0.25"/>
  <cols>
    <col min="1" max="1" width="9" customWidth="1"/>
    <col min="2" max="2" width="70" style="214" customWidth="1"/>
    <col min="3" max="3" width="6.7109375" customWidth="1"/>
    <col min="4" max="4" width="6" customWidth="1"/>
    <col min="5" max="10" width="6.7109375" customWidth="1"/>
    <col min="11" max="11" width="10.140625" customWidth="1"/>
    <col min="12" max="12" width="6.7109375" customWidth="1"/>
    <col min="14" max="14" width="70.42578125" customWidth="1"/>
  </cols>
  <sheetData>
    <row r="1" spans="1:14" ht="15.75" thickBot="1" x14ac:dyDescent="0.3"/>
    <row r="2" spans="1:14" ht="21.75" thickBot="1" x14ac:dyDescent="0.4">
      <c r="A2" s="557" t="s">
        <v>417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9"/>
    </row>
    <row r="3" spans="1:14" ht="19.5" thickBot="1" x14ac:dyDescent="0.3">
      <c r="A3" s="560" t="s">
        <v>418</v>
      </c>
      <c r="B3" s="562" t="s">
        <v>419</v>
      </c>
      <c r="C3" s="564" t="s">
        <v>420</v>
      </c>
      <c r="D3" s="565"/>
      <c r="E3" s="565"/>
      <c r="F3" s="565"/>
      <c r="G3" s="565"/>
      <c r="H3" s="565"/>
      <c r="I3" s="565"/>
      <c r="J3" s="565"/>
      <c r="K3" s="565"/>
      <c r="L3" s="566"/>
    </row>
    <row r="4" spans="1:14" ht="106.5" thickBot="1" x14ac:dyDescent="0.3">
      <c r="A4" s="561"/>
      <c r="B4" s="563"/>
      <c r="C4" s="282" t="s">
        <v>421</v>
      </c>
      <c r="D4" s="283" t="s">
        <v>422</v>
      </c>
      <c r="E4" s="283" t="s">
        <v>423</v>
      </c>
      <c r="F4" s="283" t="s">
        <v>424</v>
      </c>
      <c r="G4" s="283" t="s">
        <v>425</v>
      </c>
      <c r="H4" s="283" t="s">
        <v>426</v>
      </c>
      <c r="I4" s="283" t="s">
        <v>427</v>
      </c>
      <c r="J4" s="283" t="s">
        <v>428</v>
      </c>
      <c r="K4" s="283" t="s">
        <v>429</v>
      </c>
      <c r="L4" s="284" t="s">
        <v>430</v>
      </c>
    </row>
    <row r="5" spans="1:14" ht="44.25" customHeight="1" x14ac:dyDescent="0.25">
      <c r="A5" s="567" t="s">
        <v>431</v>
      </c>
      <c r="B5" s="285"/>
      <c r="C5" s="176"/>
      <c r="D5" s="175"/>
      <c r="E5" s="175"/>
      <c r="F5" s="175"/>
      <c r="G5" s="175"/>
      <c r="H5" s="175"/>
      <c r="I5" s="175"/>
      <c r="J5" s="175"/>
      <c r="K5" s="175"/>
      <c r="L5" s="178"/>
      <c r="N5" s="286" t="s">
        <v>432</v>
      </c>
    </row>
    <row r="6" spans="1:14" ht="44.25" customHeight="1" x14ac:dyDescent="0.25">
      <c r="A6" s="548"/>
      <c r="B6" s="287"/>
      <c r="C6" s="179"/>
      <c r="D6" s="166"/>
      <c r="E6" s="166"/>
      <c r="F6" s="166"/>
      <c r="G6" s="166"/>
      <c r="H6" s="166"/>
      <c r="I6" s="166"/>
      <c r="J6" s="166"/>
      <c r="K6" s="166"/>
      <c r="L6" s="168"/>
      <c r="N6" s="288" t="s">
        <v>433</v>
      </c>
    </row>
    <row r="7" spans="1:14" ht="44.25" customHeight="1" x14ac:dyDescent="0.25">
      <c r="A7" s="548"/>
      <c r="B7" s="287"/>
      <c r="C7" s="179"/>
      <c r="D7" s="166"/>
      <c r="E7" s="166"/>
      <c r="F7" s="166"/>
      <c r="G7" s="166"/>
      <c r="H7" s="166"/>
      <c r="I7" s="166"/>
      <c r="J7" s="166"/>
      <c r="K7" s="166"/>
      <c r="L7" s="168"/>
      <c r="N7" s="288" t="s">
        <v>434</v>
      </c>
    </row>
    <row r="8" spans="1:14" ht="44.25" customHeight="1" x14ac:dyDescent="0.25">
      <c r="A8" s="548"/>
      <c r="B8" s="287"/>
      <c r="C8" s="179"/>
      <c r="D8" s="166"/>
      <c r="E8" s="166"/>
      <c r="F8" s="166"/>
      <c r="G8" s="166"/>
      <c r="H8" s="166"/>
      <c r="I8" s="166"/>
      <c r="J8" s="166"/>
      <c r="K8" s="166"/>
      <c r="L8" s="168"/>
      <c r="N8" s="288" t="s">
        <v>435</v>
      </c>
    </row>
    <row r="9" spans="1:14" ht="44.25" customHeight="1" x14ac:dyDescent="0.25">
      <c r="A9" s="548"/>
      <c r="B9" s="287"/>
      <c r="C9" s="179"/>
      <c r="D9" s="166"/>
      <c r="E9" s="166"/>
      <c r="F9" s="166"/>
      <c r="G9" s="166"/>
      <c r="H9" s="166"/>
      <c r="I9" s="166"/>
      <c r="J9" s="166"/>
      <c r="K9" s="166"/>
      <c r="L9" s="168"/>
      <c r="N9" s="288" t="s">
        <v>436</v>
      </c>
    </row>
    <row r="10" spans="1:14" ht="44.25" customHeight="1" x14ac:dyDescent="0.25">
      <c r="A10" s="548"/>
      <c r="B10" s="287"/>
      <c r="C10" s="179"/>
      <c r="D10" s="166"/>
      <c r="E10" s="166"/>
      <c r="F10" s="166"/>
      <c r="G10" s="166"/>
      <c r="H10" s="166"/>
      <c r="I10" s="166"/>
      <c r="J10" s="166"/>
      <c r="K10" s="166"/>
      <c r="L10" s="168"/>
      <c r="N10" s="288" t="s">
        <v>437</v>
      </c>
    </row>
    <row r="11" spans="1:14" ht="44.25" customHeight="1" x14ac:dyDescent="0.25">
      <c r="A11" s="548"/>
      <c r="B11" s="287"/>
      <c r="C11" s="179"/>
      <c r="D11" s="166"/>
      <c r="E11" s="166"/>
      <c r="F11" s="166"/>
      <c r="G11" s="166"/>
      <c r="H11" s="166"/>
      <c r="I11" s="166"/>
      <c r="J11" s="166"/>
      <c r="K11" s="166"/>
      <c r="L11" s="168"/>
      <c r="N11" s="288" t="s">
        <v>438</v>
      </c>
    </row>
    <row r="12" spans="1:14" ht="44.25" customHeight="1" x14ac:dyDescent="0.25">
      <c r="A12" s="548"/>
      <c r="B12" s="287"/>
      <c r="C12" s="179"/>
      <c r="D12" s="166"/>
      <c r="E12" s="166"/>
      <c r="F12" s="166"/>
      <c r="G12" s="166"/>
      <c r="H12" s="166"/>
      <c r="I12" s="166"/>
      <c r="J12" s="166"/>
      <c r="K12" s="166"/>
      <c r="L12" s="168"/>
      <c r="N12" s="289" t="s">
        <v>439</v>
      </c>
    </row>
    <row r="13" spans="1:14" ht="44.25" customHeight="1" thickBot="1" x14ac:dyDescent="0.3">
      <c r="A13" s="549"/>
      <c r="B13" s="287"/>
      <c r="C13" s="179"/>
      <c r="D13" s="166"/>
      <c r="E13" s="166"/>
      <c r="F13" s="166"/>
      <c r="G13" s="166"/>
      <c r="H13" s="166"/>
      <c r="I13" s="166"/>
      <c r="J13" s="166"/>
      <c r="K13" s="166"/>
      <c r="L13" s="168"/>
      <c r="N13" s="289" t="s">
        <v>440</v>
      </c>
    </row>
    <row r="14" spans="1:14" ht="44.25" customHeight="1" x14ac:dyDescent="0.25">
      <c r="A14" s="567" t="s">
        <v>441</v>
      </c>
      <c r="B14" s="287"/>
      <c r="C14" s="179"/>
      <c r="D14" s="166"/>
      <c r="E14" s="166"/>
      <c r="F14" s="166"/>
      <c r="G14" s="166"/>
      <c r="H14" s="166"/>
      <c r="I14" s="166"/>
      <c r="J14" s="166"/>
      <c r="K14" s="166"/>
      <c r="L14" s="168"/>
      <c r="N14" s="289" t="s">
        <v>442</v>
      </c>
    </row>
    <row r="15" spans="1:14" ht="44.25" customHeight="1" thickBot="1" x14ac:dyDescent="0.3">
      <c r="A15" s="549"/>
      <c r="B15" s="287"/>
      <c r="C15" s="179"/>
      <c r="D15" s="166"/>
      <c r="E15" s="166"/>
      <c r="F15" s="166"/>
      <c r="G15" s="166"/>
      <c r="H15" s="166"/>
      <c r="I15" s="166"/>
      <c r="J15" s="166"/>
      <c r="K15" s="166"/>
      <c r="L15" s="168"/>
      <c r="N15" s="289" t="s">
        <v>443</v>
      </c>
    </row>
    <row r="16" spans="1:14" ht="44.25" customHeight="1" x14ac:dyDescent="0.25">
      <c r="A16" s="548" t="s">
        <v>444</v>
      </c>
      <c r="B16" s="287"/>
      <c r="C16" s="179"/>
      <c r="D16" s="166"/>
      <c r="E16" s="166"/>
      <c r="F16" s="166"/>
      <c r="G16" s="166"/>
      <c r="H16" s="166"/>
      <c r="I16" s="166"/>
      <c r="J16" s="166"/>
      <c r="K16" s="166"/>
      <c r="L16" s="168"/>
      <c r="N16" s="289" t="s">
        <v>445</v>
      </c>
    </row>
    <row r="17" spans="1:14" ht="44.25" customHeight="1" x14ac:dyDescent="0.25">
      <c r="A17" s="548"/>
      <c r="B17" s="287"/>
      <c r="C17" s="179"/>
      <c r="D17" s="166"/>
      <c r="E17" s="166"/>
      <c r="F17" s="166"/>
      <c r="G17" s="166"/>
      <c r="H17" s="166"/>
      <c r="I17" s="166"/>
      <c r="J17" s="166"/>
      <c r="K17" s="166"/>
      <c r="L17" s="168"/>
      <c r="N17" s="289" t="s">
        <v>446</v>
      </c>
    </row>
    <row r="18" spans="1:14" ht="44.25" customHeight="1" thickBot="1" x14ac:dyDescent="0.3">
      <c r="A18" s="549"/>
      <c r="B18" s="290"/>
      <c r="C18" s="222"/>
      <c r="D18" s="172"/>
      <c r="E18" s="172"/>
      <c r="F18" s="172"/>
      <c r="G18" s="172"/>
      <c r="H18" s="172"/>
      <c r="I18" s="172"/>
      <c r="J18" s="172"/>
      <c r="K18" s="172"/>
      <c r="L18" s="173"/>
      <c r="N18" s="291" t="s">
        <v>447</v>
      </c>
    </row>
    <row r="19" spans="1:14" ht="15.75" thickBot="1" x14ac:dyDescent="0.3"/>
    <row r="20" spans="1:14" ht="15" customHeight="1" x14ac:dyDescent="0.25">
      <c r="A20" s="481" t="s">
        <v>414</v>
      </c>
      <c r="B20" s="502"/>
      <c r="C20" s="482"/>
      <c r="D20" s="504" t="s">
        <v>415</v>
      </c>
      <c r="E20" s="550"/>
      <c r="F20" s="550"/>
      <c r="G20" s="550"/>
      <c r="H20" s="550"/>
      <c r="I20" s="550"/>
      <c r="J20" s="550"/>
      <c r="K20" s="550"/>
      <c r="L20" s="551"/>
      <c r="M20" s="331" t="s">
        <v>416</v>
      </c>
      <c r="N20" s="416"/>
    </row>
    <row r="21" spans="1:14" x14ac:dyDescent="0.25">
      <c r="A21" s="483"/>
      <c r="B21" s="487"/>
      <c r="C21" s="484"/>
      <c r="D21" s="552"/>
      <c r="E21" s="459"/>
      <c r="F21" s="459"/>
      <c r="G21" s="459"/>
      <c r="H21" s="459"/>
      <c r="I21" s="459"/>
      <c r="J21" s="459"/>
      <c r="K21" s="459"/>
      <c r="L21" s="553"/>
      <c r="M21" s="417"/>
      <c r="N21" s="419"/>
    </row>
    <row r="22" spans="1:14" x14ac:dyDescent="0.25">
      <c r="A22" s="483"/>
      <c r="B22" s="487"/>
      <c r="C22" s="484"/>
      <c r="D22" s="552"/>
      <c r="E22" s="459"/>
      <c r="F22" s="459"/>
      <c r="G22" s="459"/>
      <c r="H22" s="459"/>
      <c r="I22" s="459"/>
      <c r="J22" s="459"/>
      <c r="K22" s="459"/>
      <c r="L22" s="553"/>
      <c r="M22" s="417"/>
      <c r="N22" s="419"/>
    </row>
    <row r="23" spans="1:14" x14ac:dyDescent="0.25">
      <c r="A23" s="483"/>
      <c r="B23" s="487"/>
      <c r="C23" s="484"/>
      <c r="D23" s="552"/>
      <c r="E23" s="459"/>
      <c r="F23" s="459"/>
      <c r="G23" s="459"/>
      <c r="H23" s="459"/>
      <c r="I23" s="459"/>
      <c r="J23" s="459"/>
      <c r="K23" s="459"/>
      <c r="L23" s="553"/>
      <c r="M23" s="417"/>
      <c r="N23" s="419"/>
    </row>
    <row r="24" spans="1:14" x14ac:dyDescent="0.25">
      <c r="A24" s="483"/>
      <c r="B24" s="487"/>
      <c r="C24" s="484"/>
      <c r="D24" s="552"/>
      <c r="E24" s="459"/>
      <c r="F24" s="459"/>
      <c r="G24" s="459"/>
      <c r="H24" s="459"/>
      <c r="I24" s="459"/>
      <c r="J24" s="459"/>
      <c r="K24" s="459"/>
      <c r="L24" s="553"/>
      <c r="M24" s="417"/>
      <c r="N24" s="419"/>
    </row>
    <row r="25" spans="1:14" x14ac:dyDescent="0.25">
      <c r="A25" s="483"/>
      <c r="B25" s="487"/>
      <c r="C25" s="484"/>
      <c r="D25" s="552"/>
      <c r="E25" s="459"/>
      <c r="F25" s="459"/>
      <c r="G25" s="459"/>
      <c r="H25" s="459"/>
      <c r="I25" s="459"/>
      <c r="J25" s="459"/>
      <c r="K25" s="459"/>
      <c r="L25" s="553"/>
      <c r="M25" s="417"/>
      <c r="N25" s="419"/>
    </row>
    <row r="26" spans="1:14" ht="15.75" thickBot="1" x14ac:dyDescent="0.3">
      <c r="A26" s="485"/>
      <c r="B26" s="503"/>
      <c r="C26" s="486"/>
      <c r="D26" s="554"/>
      <c r="E26" s="555"/>
      <c r="F26" s="555"/>
      <c r="G26" s="555"/>
      <c r="H26" s="555"/>
      <c r="I26" s="555"/>
      <c r="J26" s="555"/>
      <c r="K26" s="555"/>
      <c r="L26" s="556"/>
      <c r="M26" s="420"/>
      <c r="N26" s="422"/>
    </row>
  </sheetData>
  <mergeCells count="10">
    <mergeCell ref="A16:A18"/>
    <mergeCell ref="A20:C26"/>
    <mergeCell ref="D20:L26"/>
    <mergeCell ref="M20:N26"/>
    <mergeCell ref="A2:L2"/>
    <mergeCell ref="A3:A4"/>
    <mergeCell ref="B3:B4"/>
    <mergeCell ref="C3:L3"/>
    <mergeCell ref="A5:A13"/>
    <mergeCell ref="A14:A15"/>
  </mergeCells>
  <pageMargins left="0.70866141732283472" right="0.70866141732283472" top="0.74803149606299213" bottom="0.74803149606299213" header="0.31496062992125984" footer="0.31496062992125984"/>
  <pageSetup paperSize="14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52"/>
  <sheetViews>
    <sheetView topLeftCell="B25" zoomScale="115" zoomScaleNormal="115" workbookViewId="0">
      <selection activeCell="K5" sqref="K5"/>
    </sheetView>
  </sheetViews>
  <sheetFormatPr baseColWidth="10" defaultColWidth="11.42578125" defaultRowHeight="15" x14ac:dyDescent="0.25"/>
  <cols>
    <col min="1" max="1" width="4.85546875" style="51" hidden="1" customWidth="1"/>
    <col min="2" max="2" width="7.7109375" style="155" bestFit="1" customWidth="1"/>
    <col min="3" max="3" width="25.28515625" style="155" customWidth="1"/>
    <col min="4" max="4" width="13.5703125" style="155" customWidth="1"/>
    <col min="5" max="5" width="21.5703125" style="155" customWidth="1"/>
    <col min="6" max="6" width="13.42578125" style="155" customWidth="1"/>
    <col min="7" max="7" width="21.28515625" style="155" customWidth="1"/>
    <col min="8" max="8" width="24" style="54" bestFit="1" customWidth="1"/>
    <col min="9" max="9" width="12.42578125" style="48" customWidth="1"/>
    <col min="10" max="10" width="2" style="48" hidden="1" customWidth="1"/>
    <col min="11" max="11" width="11.7109375" style="48" bestFit="1" customWidth="1"/>
    <col min="12" max="12" width="2" style="48" hidden="1" customWidth="1"/>
    <col min="13" max="13" width="14.85546875" style="48" hidden="1" customWidth="1"/>
    <col min="14" max="14" width="17.85546875" style="140" customWidth="1"/>
    <col min="15" max="15" width="17.5703125" style="48" customWidth="1"/>
    <col min="16" max="16" width="6.42578125" style="48" customWidth="1"/>
    <col min="17" max="17" width="18.28515625" style="48" customWidth="1"/>
    <col min="18" max="18" width="7.7109375" style="48" hidden="1" customWidth="1"/>
    <col min="19" max="19" width="7.7109375" style="48" customWidth="1"/>
    <col min="20" max="20" width="7.7109375" style="48" hidden="1" customWidth="1"/>
    <col min="21" max="21" width="12.5703125" style="48" customWidth="1"/>
    <col min="22" max="22" width="4" style="48" hidden="1" customWidth="1"/>
    <col min="23" max="23" width="15.140625" style="48" customWidth="1"/>
    <col min="24" max="24" width="4" style="48" hidden="1" customWidth="1"/>
    <col min="25" max="25" width="14.42578125" style="48" bestFit="1" customWidth="1"/>
    <col min="26" max="26" width="7.7109375" style="48" hidden="1" customWidth="1"/>
    <col min="27" max="27" width="15" style="48" hidden="1" customWidth="1"/>
    <col min="28" max="28" width="15.85546875" style="48" hidden="1" customWidth="1"/>
    <col min="29" max="29" width="20.42578125" style="140" customWidth="1"/>
    <col min="30" max="31" width="7" style="140" hidden="1" customWidth="1"/>
    <col min="32" max="32" width="16" style="48" customWidth="1"/>
    <col min="33" max="33" width="21.140625" style="48" customWidth="1"/>
    <col min="34" max="34" width="19.140625" style="48" customWidth="1"/>
    <col min="35" max="35" width="19.28515625" style="48" hidden="1" customWidth="1"/>
    <col min="36" max="36" width="21" style="13" hidden="1" customWidth="1"/>
    <col min="37" max="37" width="15.140625" style="52" hidden="1" customWidth="1"/>
    <col min="38" max="41" width="11.42578125" style="52" hidden="1" customWidth="1"/>
    <col min="42" max="42" width="0" style="52" hidden="1" customWidth="1"/>
    <col min="43" max="43" width="20.42578125" style="53" hidden="1" customWidth="1"/>
    <col min="44" max="44" width="0" style="54" hidden="1" customWidth="1"/>
    <col min="45" max="45" width="22.5703125" style="54" customWidth="1"/>
    <col min="46" max="54" width="11.42578125" style="54"/>
    <col min="55" max="55" width="19.42578125" style="54" customWidth="1"/>
    <col min="56" max="56" width="11.42578125" style="54"/>
    <col min="57" max="57" width="6.7109375" style="54" customWidth="1"/>
    <col min="58" max="59" width="11.42578125" style="54" hidden="1" customWidth="1"/>
    <col min="60" max="60" width="25" style="54" customWidth="1"/>
    <col min="61" max="61" width="37.7109375" style="54" customWidth="1"/>
    <col min="62" max="62" width="27.7109375" style="54" customWidth="1"/>
    <col min="63" max="63" width="18.28515625" style="54" customWidth="1"/>
    <col min="64" max="64" width="4.42578125" style="54" customWidth="1"/>
    <col min="65" max="65" width="19.42578125" style="54" customWidth="1"/>
    <col min="66" max="66" width="4.28515625" style="54" customWidth="1"/>
    <col min="67" max="67" width="13.42578125" style="54" bestFit="1" customWidth="1"/>
    <col min="68" max="68" width="15" style="54" bestFit="1" customWidth="1"/>
    <col min="69" max="69" width="27.140625" style="54" bestFit="1" customWidth="1"/>
    <col min="70" max="70" width="22" style="54" customWidth="1"/>
    <col min="71" max="71" width="18.42578125" style="54" customWidth="1"/>
    <col min="72" max="72" width="19" style="54" customWidth="1"/>
    <col min="73" max="73" width="20.7109375" style="54" customWidth="1"/>
    <col min="74" max="74" width="14.5703125" style="54" customWidth="1"/>
    <col min="75" max="75" width="13.5703125" style="54" customWidth="1"/>
    <col min="76" max="216" width="11.42578125" style="54"/>
    <col min="217" max="217" width="20.5703125" style="139" customWidth="1"/>
    <col min="218" max="16384" width="11.42578125" style="54"/>
  </cols>
  <sheetData>
    <row r="1" spans="1:47" s="6" customFormat="1" ht="84.75" customHeight="1" x14ac:dyDescent="0.25">
      <c r="A1" s="5"/>
      <c r="B1" s="344" t="s">
        <v>14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</row>
    <row r="2" spans="1:47" s="6" customFormat="1" ht="15.75" x14ac:dyDescent="0.25">
      <c r="A2" s="5"/>
      <c r="B2" s="7"/>
      <c r="C2" s="7"/>
      <c r="D2" s="7"/>
      <c r="E2" s="7"/>
      <c r="F2" s="8"/>
      <c r="G2" s="8"/>
      <c r="H2" s="7"/>
      <c r="I2" s="7"/>
      <c r="J2" s="7"/>
      <c r="K2" s="9"/>
      <c r="L2" s="9"/>
      <c r="M2" s="9"/>
      <c r="N2" s="9"/>
      <c r="O2" s="9"/>
      <c r="P2" s="9"/>
      <c r="Q2" s="10"/>
      <c r="R2" s="10"/>
      <c r="S2" s="10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8"/>
      <c r="AF2" s="8"/>
      <c r="AG2" s="8"/>
      <c r="AJ2" s="12"/>
      <c r="AK2" s="13"/>
      <c r="AL2" s="13"/>
      <c r="AM2" s="12"/>
      <c r="AN2" s="12"/>
      <c r="AO2" s="14"/>
      <c r="AP2" s="12"/>
      <c r="AQ2" s="12"/>
      <c r="AS2" s="5"/>
    </row>
    <row r="3" spans="1:47" s="6" customFormat="1" ht="15.75" x14ac:dyDescent="0.25">
      <c r="A3" s="5"/>
      <c r="B3" s="7"/>
      <c r="C3" s="7"/>
      <c r="D3" s="7"/>
      <c r="E3" s="7"/>
      <c r="F3" s="8"/>
      <c r="G3" s="8"/>
      <c r="H3" s="7"/>
      <c r="I3" s="7"/>
      <c r="J3" s="7"/>
      <c r="K3" s="9"/>
      <c r="L3" s="9"/>
      <c r="M3" s="9"/>
      <c r="N3" s="15" t="s">
        <v>15</v>
      </c>
      <c r="O3" s="16" t="s">
        <v>16</v>
      </c>
      <c r="P3" s="9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8"/>
      <c r="AF3" s="8"/>
      <c r="AG3" s="8"/>
      <c r="AJ3" s="12"/>
      <c r="AK3" s="13"/>
      <c r="AL3" s="13"/>
      <c r="AM3" s="12"/>
      <c r="AN3" s="12"/>
      <c r="AO3" s="14"/>
      <c r="AP3" s="12"/>
      <c r="AQ3" s="12"/>
      <c r="AS3" s="5"/>
    </row>
    <row r="4" spans="1:47" s="6" customFormat="1" ht="15.75" x14ac:dyDescent="0.25">
      <c r="A4" s="5"/>
      <c r="B4" s="7"/>
      <c r="C4" s="17" t="s">
        <v>17</v>
      </c>
      <c r="D4" s="346" t="s">
        <v>18</v>
      </c>
      <c r="E4" s="346"/>
      <c r="F4" s="346"/>
      <c r="G4" s="18"/>
      <c r="H4" s="7"/>
      <c r="I4" s="7"/>
      <c r="J4" s="7"/>
      <c r="K4" s="9"/>
      <c r="L4" s="9"/>
      <c r="M4" s="9"/>
      <c r="N4" s="15" t="s">
        <v>19</v>
      </c>
      <c r="O4" s="16">
        <v>1</v>
      </c>
      <c r="P4" s="9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  <c r="AB4" s="11"/>
      <c r="AC4" s="8"/>
      <c r="AD4" s="8"/>
      <c r="AE4" s="8"/>
      <c r="AF4" s="8"/>
      <c r="AG4" s="17"/>
      <c r="AJ4" s="12"/>
      <c r="AK4" s="13"/>
      <c r="AL4" s="13"/>
      <c r="AM4" s="12"/>
      <c r="AN4" s="12" t="e">
        <f>MATCH(6,A25:A67,0)</f>
        <v>#N/A</v>
      </c>
      <c r="AO4" s="14"/>
      <c r="AP4" s="12"/>
      <c r="AQ4" s="12"/>
      <c r="AS4" s="5"/>
    </row>
    <row r="5" spans="1:47" s="6" customFormat="1" ht="15.75" x14ac:dyDescent="0.25">
      <c r="A5" s="5"/>
      <c r="B5" s="7"/>
      <c r="C5" s="17" t="s">
        <v>20</v>
      </c>
      <c r="D5" s="347" t="s">
        <v>21</v>
      </c>
      <c r="E5" s="347"/>
      <c r="F5" s="347"/>
      <c r="G5" s="18"/>
      <c r="H5" s="7"/>
      <c r="I5" s="7"/>
      <c r="J5" s="7"/>
      <c r="K5" s="9"/>
      <c r="L5" s="9"/>
      <c r="M5" s="9"/>
      <c r="N5" s="15" t="s">
        <v>22</v>
      </c>
      <c r="O5" s="19">
        <v>43070</v>
      </c>
      <c r="P5" s="9"/>
      <c r="Q5" s="10"/>
      <c r="R5" s="10"/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8"/>
      <c r="AF5" s="8"/>
      <c r="AG5" s="8"/>
      <c r="AJ5" s="12"/>
      <c r="AK5" s="13">
        <f>COUNTIF(A25:A114,"1c")</f>
        <v>0</v>
      </c>
      <c r="AL5" s="13">
        <f>COUNTIF(A25:A114,"1c")</f>
        <v>0</v>
      </c>
      <c r="AM5" s="12">
        <v>0</v>
      </c>
      <c r="AN5" s="12" t="e">
        <f>ADDRESS(19+MATCH(6,A25:A68,0),1)</f>
        <v>#N/A</v>
      </c>
      <c r="AO5" s="14"/>
      <c r="AP5" s="12"/>
      <c r="AQ5" s="12"/>
      <c r="AS5" s="5"/>
    </row>
    <row r="6" spans="1:47" s="20" customFormat="1" ht="37.5" customHeight="1" x14ac:dyDescent="0.2">
      <c r="B6" s="21"/>
      <c r="C6" s="15" t="s">
        <v>23</v>
      </c>
      <c r="D6" s="348" t="s">
        <v>24</v>
      </c>
      <c r="E6" s="348"/>
      <c r="F6" s="348"/>
      <c r="G6" s="348"/>
      <c r="H6" s="348"/>
      <c r="I6" s="348"/>
      <c r="J6" s="348"/>
      <c r="K6" s="348"/>
      <c r="L6" s="22"/>
      <c r="M6" s="22"/>
      <c r="N6" s="22"/>
      <c r="O6" s="8"/>
      <c r="P6" s="22"/>
      <c r="Q6" s="22"/>
      <c r="R6" s="21"/>
      <c r="S6" s="21"/>
      <c r="T6" s="23"/>
      <c r="U6" s="21"/>
      <c r="V6" s="21"/>
      <c r="W6" s="21"/>
      <c r="X6" s="21"/>
      <c r="Y6" s="24"/>
      <c r="Z6" s="24"/>
      <c r="AA6" s="24"/>
      <c r="AB6" s="24"/>
      <c r="AC6" s="24"/>
      <c r="AD6" s="24"/>
      <c r="AE6" s="25"/>
      <c r="AF6" s="25"/>
      <c r="AG6" s="25"/>
      <c r="AJ6" s="26"/>
      <c r="AK6" s="27">
        <f>COUNTIF(A25:A115,"2c")</f>
        <v>0</v>
      </c>
      <c r="AL6" s="27">
        <f>COUNTIF(A25:A115,"2c")</f>
        <v>0</v>
      </c>
      <c r="AM6" s="26">
        <v>0</v>
      </c>
      <c r="AN6" s="26" t="s">
        <v>25</v>
      </c>
      <c r="AO6" s="26">
        <v>1</v>
      </c>
      <c r="AP6" s="26"/>
      <c r="AQ6" s="26"/>
      <c r="AR6" s="28"/>
      <c r="AS6" s="28"/>
      <c r="AT6" s="28"/>
      <c r="AU6" s="28"/>
    </row>
    <row r="7" spans="1:47" s="6" customFormat="1" ht="15.75" customHeight="1" x14ac:dyDescent="0.25">
      <c r="A7" s="5"/>
      <c r="B7" s="2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9"/>
      <c r="S7" s="30"/>
      <c r="T7" s="31"/>
      <c r="U7" s="22"/>
      <c r="V7" s="22"/>
      <c r="W7" s="21"/>
      <c r="X7" s="21"/>
      <c r="Y7" s="9"/>
      <c r="Z7" s="9"/>
      <c r="AA7" s="9"/>
      <c r="AB7" s="9"/>
      <c r="AC7" s="9"/>
      <c r="AD7" s="9"/>
      <c r="AE7" s="32"/>
      <c r="AF7" s="32"/>
      <c r="AG7" s="32"/>
      <c r="AH7" s="33"/>
      <c r="AI7" s="33"/>
      <c r="AJ7" s="34"/>
      <c r="AK7" s="13">
        <f>COUNTIF(A25:A116,"3c")</f>
        <v>0</v>
      </c>
      <c r="AL7" s="13">
        <f>COUNTIF(A25:A116,"3c")</f>
        <v>0</v>
      </c>
      <c r="AM7" s="12">
        <v>0</v>
      </c>
      <c r="AN7" s="12">
        <v>24</v>
      </c>
      <c r="AO7" s="12">
        <v>0</v>
      </c>
      <c r="AP7" s="12">
        <v>20</v>
      </c>
      <c r="AQ7" s="12">
        <v>20</v>
      </c>
      <c r="AR7" s="35">
        <v>0</v>
      </c>
      <c r="AS7" s="36">
        <v>25</v>
      </c>
      <c r="AT7" s="35" t="s">
        <v>26</v>
      </c>
      <c r="AU7" s="35"/>
    </row>
    <row r="8" spans="1:47" s="6" customFormat="1" ht="12.75" customHeight="1" x14ac:dyDescent="0.25">
      <c r="A8" s="5"/>
      <c r="B8" s="21"/>
      <c r="C8" s="8"/>
      <c r="D8" s="37"/>
      <c r="E8" s="37"/>
      <c r="F8" s="349" t="s">
        <v>27</v>
      </c>
      <c r="G8" s="349"/>
      <c r="H8" s="349"/>
      <c r="I8" s="349"/>
      <c r="J8" s="349"/>
      <c r="K8" s="349"/>
      <c r="L8" s="8"/>
      <c r="M8" s="8"/>
      <c r="N8" s="8"/>
      <c r="O8" s="8"/>
      <c r="P8" s="8"/>
      <c r="Q8" s="8"/>
      <c r="R8" s="30"/>
      <c r="S8" s="30"/>
      <c r="T8" s="31"/>
      <c r="U8" s="22"/>
      <c r="V8" s="22"/>
      <c r="W8" s="21"/>
      <c r="X8" s="21"/>
      <c r="Y8" s="9"/>
      <c r="Z8" s="9"/>
      <c r="AA8" s="9"/>
      <c r="AB8" s="9"/>
      <c r="AC8" s="9"/>
      <c r="AD8" s="9"/>
      <c r="AE8" s="32"/>
      <c r="AF8" s="32"/>
      <c r="AG8" s="32"/>
      <c r="AH8" s="33"/>
      <c r="AI8" s="33"/>
      <c r="AJ8" s="34"/>
      <c r="AK8" s="13">
        <f>COUNTIF(A25:A117,"4c")</f>
        <v>0</v>
      </c>
      <c r="AL8" s="13">
        <f>COUNTIF(A25:A117,"4c")</f>
        <v>0</v>
      </c>
      <c r="AM8" s="12">
        <v>0</v>
      </c>
      <c r="AN8" s="12">
        <f>COUNTIF(A25:A117,"4c")</f>
        <v>0</v>
      </c>
      <c r="AO8" s="12">
        <v>0</v>
      </c>
      <c r="AP8" s="12">
        <v>0</v>
      </c>
      <c r="AQ8" s="12">
        <f>COUNTIF(A25:A117,"4c")</f>
        <v>0</v>
      </c>
      <c r="AR8" s="35">
        <v>0</v>
      </c>
      <c r="AS8" s="36"/>
      <c r="AT8" s="35"/>
      <c r="AU8" s="35"/>
    </row>
    <row r="9" spans="1:47" s="6" customFormat="1" ht="25.5" customHeight="1" x14ac:dyDescent="0.25">
      <c r="A9" s="5"/>
      <c r="B9" s="38"/>
      <c r="C9" s="8"/>
      <c r="D9" s="8"/>
      <c r="E9" s="8"/>
      <c r="F9" s="39" t="s">
        <v>19</v>
      </c>
      <c r="G9" s="39" t="s">
        <v>28</v>
      </c>
      <c r="H9" s="350" t="s">
        <v>29</v>
      </c>
      <c r="I9" s="351"/>
      <c r="J9" s="351"/>
      <c r="K9" s="352"/>
      <c r="L9" s="8"/>
      <c r="M9" s="8"/>
      <c r="N9" s="8"/>
      <c r="O9" s="8"/>
      <c r="P9" s="8"/>
      <c r="Q9" s="8"/>
      <c r="R9" s="30"/>
      <c r="S9" s="40"/>
      <c r="T9" s="297"/>
      <c r="U9" s="9"/>
      <c r="V9" s="9"/>
      <c r="W9" s="9"/>
      <c r="X9" s="9"/>
      <c r="Y9" s="9"/>
      <c r="Z9" s="9"/>
      <c r="AA9" s="9"/>
      <c r="AB9" s="9"/>
      <c r="AC9" s="9"/>
      <c r="AD9" s="9"/>
      <c r="AE9" s="32"/>
      <c r="AF9" s="32"/>
      <c r="AG9" s="32"/>
      <c r="AH9" s="33"/>
      <c r="AI9" s="33"/>
      <c r="AJ9" s="34"/>
      <c r="AK9" s="13">
        <f>COUNTIF(A25:A118,"5c")</f>
        <v>0</v>
      </c>
      <c r="AL9" s="13">
        <f>COUNTIF(A25:A118,"5c")</f>
        <v>0</v>
      </c>
      <c r="AM9" s="12">
        <v>0</v>
      </c>
      <c r="AN9" s="12">
        <f>COUNTIF(A25:A118,"5c")</f>
        <v>0</v>
      </c>
      <c r="AO9" s="12">
        <v>0</v>
      </c>
      <c r="AP9" s="12">
        <v>0</v>
      </c>
      <c r="AQ9" s="12">
        <f>COUNTIF(A25:A118,"5c")</f>
        <v>0</v>
      </c>
      <c r="AR9" s="35">
        <v>0</v>
      </c>
      <c r="AS9" s="36"/>
      <c r="AT9" s="35"/>
      <c r="AU9" s="35"/>
    </row>
    <row r="10" spans="1:47" s="6" customFormat="1" ht="24.75" customHeight="1" x14ac:dyDescent="0.25">
      <c r="A10" s="5"/>
      <c r="B10" s="38"/>
      <c r="C10" s="8"/>
      <c r="D10" s="8"/>
      <c r="E10" s="8"/>
      <c r="F10" s="41">
        <v>1</v>
      </c>
      <c r="G10" s="42">
        <v>42795</v>
      </c>
      <c r="H10" s="353" t="s">
        <v>30</v>
      </c>
      <c r="I10" s="353"/>
      <c r="J10" s="353"/>
      <c r="K10" s="353"/>
      <c r="L10" s="8"/>
      <c r="M10" s="8"/>
      <c r="N10" s="8"/>
      <c r="O10" s="8"/>
      <c r="P10" s="8"/>
      <c r="Q10" s="8"/>
      <c r="R10" s="30"/>
      <c r="S10" s="40"/>
      <c r="T10" s="4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32"/>
      <c r="AF10" s="32"/>
      <c r="AG10" s="32"/>
      <c r="AH10" s="33"/>
      <c r="AI10" s="33"/>
      <c r="AJ10" s="34"/>
      <c r="AK10" s="13">
        <f>COUNTIF(A25:A119,"6c")</f>
        <v>0</v>
      </c>
      <c r="AL10" s="13">
        <f>COUNTIF(A25:A119,"6c")</f>
        <v>0</v>
      </c>
      <c r="AM10" s="12">
        <v>0</v>
      </c>
      <c r="AN10" s="12">
        <f>COUNTIF(A25:A119,"6c")</f>
        <v>0</v>
      </c>
      <c r="AO10" s="12">
        <v>0</v>
      </c>
      <c r="AP10" s="12">
        <v>0</v>
      </c>
      <c r="AQ10" s="12">
        <f>COUNTIF(A25:A119,"6c")</f>
        <v>0</v>
      </c>
      <c r="AR10" s="35">
        <v>0</v>
      </c>
      <c r="AS10" s="36"/>
      <c r="AT10" s="35"/>
      <c r="AU10" s="35"/>
    </row>
    <row r="11" spans="1:47" s="6" customFormat="1" ht="17.25" customHeight="1" x14ac:dyDescent="0.25">
      <c r="A11" s="5"/>
      <c r="B11" s="38"/>
      <c r="C11" s="8"/>
      <c r="D11" s="8"/>
      <c r="E11" s="8"/>
      <c r="F11" s="43"/>
      <c r="G11" s="43"/>
      <c r="H11" s="354"/>
      <c r="I11" s="354"/>
      <c r="J11" s="354"/>
      <c r="K11" s="354"/>
      <c r="L11" s="9"/>
      <c r="M11" s="9"/>
      <c r="N11" s="9"/>
      <c r="O11" s="9"/>
      <c r="P11" s="24"/>
      <c r="Q11" s="44"/>
      <c r="R11" s="45"/>
      <c r="S11" s="45"/>
      <c r="T11" s="45"/>
      <c r="U11" s="9"/>
      <c r="V11" s="9"/>
      <c r="W11" s="9"/>
      <c r="X11" s="9"/>
      <c r="Y11" s="9"/>
      <c r="Z11" s="9"/>
      <c r="AA11" s="9"/>
      <c r="AB11" s="9"/>
      <c r="AC11" s="355">
        <f>AVERAGE(AF16:AF24)</f>
        <v>12</v>
      </c>
      <c r="AD11" s="356"/>
      <c r="AE11" s="356"/>
      <c r="AF11" s="357"/>
      <c r="AG11" s="46" t="str">
        <f>IF(AND(AC11&gt;=0,AC11&lt;3),"ACEPTABLE",IF(AND(AC11&gt;=3,AC11&lt;6),"TOLERABLE",IF(AND(AC11&gt;=6,AC11&lt;10),"MODERADO",IF(AND(AC11&gt;=10,AC11&lt;16),"ALTO","INACEPTABLE"))))</f>
        <v>ALTO</v>
      </c>
      <c r="AJ11" s="12"/>
      <c r="AK11" s="12">
        <f>COUNTIF(A25:A121,"8c")</f>
        <v>0</v>
      </c>
      <c r="AL11" s="13">
        <f>COUNTIF(A25:A121,"8c")</f>
        <v>0</v>
      </c>
      <c r="AM11" s="12">
        <v>0</v>
      </c>
      <c r="AN11" s="12">
        <f>COUNTIF(A25:A121,"8c")</f>
        <v>0</v>
      </c>
      <c r="AO11" s="12">
        <v>0</v>
      </c>
      <c r="AP11" s="12">
        <v>0</v>
      </c>
      <c r="AQ11" s="12">
        <f>COUNTIF(A25:A121,"8c")</f>
        <v>0</v>
      </c>
      <c r="AR11" s="35">
        <v>0</v>
      </c>
      <c r="AS11" s="36"/>
      <c r="AT11" s="35"/>
      <c r="AU11" s="35"/>
    </row>
    <row r="12" spans="1:47" s="6" customFormat="1" ht="21" customHeight="1" thickBot="1" x14ac:dyDescent="0.3">
      <c r="A12" s="5"/>
      <c r="B12" s="358" t="s">
        <v>31</v>
      </c>
      <c r="C12" s="358"/>
      <c r="D12" s="358"/>
      <c r="E12" s="358"/>
      <c r="F12" s="358"/>
      <c r="G12" s="358"/>
      <c r="H12" s="358"/>
      <c r="I12" s="358"/>
      <c r="J12" s="9"/>
      <c r="K12" s="9"/>
      <c r="L12" s="9"/>
      <c r="M12" s="9"/>
      <c r="N12" s="24"/>
      <c r="O12" s="44"/>
      <c r="P12" s="45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32"/>
      <c r="AD12" s="32"/>
      <c r="AE12" s="32"/>
      <c r="AF12" s="47"/>
      <c r="AG12" s="47"/>
      <c r="AH12" s="48"/>
      <c r="AI12" s="48"/>
      <c r="AJ12" s="13"/>
      <c r="AK12" s="12">
        <f>COUNTIF(A25:A123,"10c")</f>
        <v>0</v>
      </c>
      <c r="AL12" s="12">
        <f>COUNTIF(A25:A123,"10c")</f>
        <v>0</v>
      </c>
      <c r="AM12" s="12">
        <v>0</v>
      </c>
      <c r="AN12" s="12">
        <f>COUNTIF(A25:A123,"10c")</f>
        <v>0</v>
      </c>
      <c r="AO12" s="12">
        <v>0</v>
      </c>
      <c r="AP12" s="12">
        <v>0</v>
      </c>
      <c r="AQ12" s="14"/>
      <c r="AR12" s="35"/>
      <c r="AS12" s="35"/>
    </row>
    <row r="13" spans="1:47" s="6" customFormat="1" ht="33" customHeight="1" x14ac:dyDescent="0.25">
      <c r="A13" s="5"/>
      <c r="B13" s="342" t="s">
        <v>32</v>
      </c>
      <c r="C13" s="343"/>
      <c r="D13" s="343"/>
      <c r="E13" s="343"/>
      <c r="F13" s="343"/>
      <c r="G13" s="343"/>
      <c r="H13" s="343"/>
      <c r="I13" s="343" t="s">
        <v>33</v>
      </c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49"/>
      <c r="AH13" s="50" t="s">
        <v>34</v>
      </c>
      <c r="AJ13" s="13"/>
      <c r="AK13" s="12"/>
      <c r="AL13" s="12"/>
      <c r="AM13" s="12"/>
      <c r="AN13" s="12"/>
      <c r="AO13" s="12"/>
      <c r="AP13" s="12"/>
      <c r="AQ13" s="14"/>
      <c r="AR13" s="35"/>
      <c r="AS13" s="50" t="s">
        <v>35</v>
      </c>
    </row>
    <row r="14" spans="1:47" ht="18.75" customHeight="1" x14ac:dyDescent="0.25">
      <c r="B14" s="366" t="s">
        <v>36</v>
      </c>
      <c r="C14" s="367" t="s">
        <v>37</v>
      </c>
      <c r="D14" s="367"/>
      <c r="E14" s="367"/>
      <c r="F14" s="367"/>
      <c r="G14" s="367"/>
      <c r="H14" s="368" t="s">
        <v>38</v>
      </c>
      <c r="I14" s="369" t="s">
        <v>39</v>
      </c>
      <c r="J14" s="369"/>
      <c r="K14" s="369" t="s">
        <v>40</v>
      </c>
      <c r="L14" s="369"/>
      <c r="M14" s="369" t="s">
        <v>41</v>
      </c>
      <c r="N14" s="369" t="s">
        <v>42</v>
      </c>
      <c r="O14" s="369" t="s">
        <v>43</v>
      </c>
      <c r="P14" s="359" t="s">
        <v>44</v>
      </c>
      <c r="Q14" s="360"/>
      <c r="R14" s="360"/>
      <c r="S14" s="360"/>
      <c r="T14" s="360"/>
      <c r="U14" s="360"/>
      <c r="V14" s="360"/>
      <c r="W14" s="360"/>
      <c r="X14" s="360"/>
      <c r="Y14" s="360"/>
      <c r="Z14" s="361"/>
      <c r="AA14" s="365" t="s">
        <v>45</v>
      </c>
      <c r="AB14" s="365" t="s">
        <v>46</v>
      </c>
      <c r="AC14" s="369" t="s">
        <v>47</v>
      </c>
      <c r="AD14" s="365"/>
      <c r="AE14" s="365"/>
      <c r="AF14" s="369" t="s">
        <v>48</v>
      </c>
      <c r="AG14" s="369" t="s">
        <v>49</v>
      </c>
      <c r="AH14" s="370" t="s">
        <v>50</v>
      </c>
      <c r="AS14" s="370" t="s">
        <v>51</v>
      </c>
    </row>
    <row r="15" spans="1:47" ht="18.75" customHeight="1" x14ac:dyDescent="0.25">
      <c r="B15" s="366"/>
      <c r="C15" s="371" t="s">
        <v>52</v>
      </c>
      <c r="D15" s="373" t="s">
        <v>53</v>
      </c>
      <c r="E15" s="374"/>
      <c r="F15" s="373" t="s">
        <v>54</v>
      </c>
      <c r="G15" s="374"/>
      <c r="H15" s="368"/>
      <c r="I15" s="369"/>
      <c r="J15" s="369"/>
      <c r="K15" s="369"/>
      <c r="L15" s="369"/>
      <c r="M15" s="369"/>
      <c r="N15" s="369"/>
      <c r="O15" s="369"/>
      <c r="P15" s="362"/>
      <c r="Q15" s="363"/>
      <c r="R15" s="363"/>
      <c r="S15" s="363"/>
      <c r="T15" s="363"/>
      <c r="U15" s="363"/>
      <c r="V15" s="363"/>
      <c r="W15" s="363"/>
      <c r="X15" s="363"/>
      <c r="Y15" s="363"/>
      <c r="Z15" s="364"/>
      <c r="AA15" s="365"/>
      <c r="AB15" s="365"/>
      <c r="AC15" s="369"/>
      <c r="AD15" s="365"/>
      <c r="AE15" s="365"/>
      <c r="AF15" s="369"/>
      <c r="AG15" s="369"/>
      <c r="AH15" s="370"/>
      <c r="AS15" s="370"/>
    </row>
    <row r="16" spans="1:47" ht="102" customHeight="1" x14ac:dyDescent="0.25">
      <c r="B16" s="366"/>
      <c r="C16" s="372"/>
      <c r="D16" s="296" t="s">
        <v>55</v>
      </c>
      <c r="E16" s="295" t="s">
        <v>56</v>
      </c>
      <c r="F16" s="296" t="s">
        <v>57</v>
      </c>
      <c r="G16" s="295" t="s">
        <v>58</v>
      </c>
      <c r="H16" s="368"/>
      <c r="I16" s="369"/>
      <c r="J16" s="369"/>
      <c r="K16" s="369"/>
      <c r="L16" s="369"/>
      <c r="M16" s="369"/>
      <c r="N16" s="369"/>
      <c r="O16" s="369"/>
      <c r="P16" s="55" t="s">
        <v>59</v>
      </c>
      <c r="Q16" s="56" t="s">
        <v>60</v>
      </c>
      <c r="R16" s="56" t="s">
        <v>61</v>
      </c>
      <c r="S16" s="55" t="s">
        <v>62</v>
      </c>
      <c r="T16" s="56" t="s">
        <v>61</v>
      </c>
      <c r="U16" s="55" t="s">
        <v>63</v>
      </c>
      <c r="V16" s="55" t="s">
        <v>61</v>
      </c>
      <c r="W16" s="55" t="s">
        <v>64</v>
      </c>
      <c r="X16" s="55" t="s">
        <v>61</v>
      </c>
      <c r="Y16" s="55" t="s">
        <v>65</v>
      </c>
      <c r="Z16" s="57" t="s">
        <v>61</v>
      </c>
      <c r="AA16" s="365"/>
      <c r="AB16" s="365"/>
      <c r="AC16" s="369"/>
      <c r="AD16" s="365"/>
      <c r="AE16" s="365"/>
      <c r="AF16" s="369"/>
      <c r="AG16" s="369"/>
      <c r="AH16" s="370"/>
      <c r="AK16" s="13"/>
      <c r="AL16" s="13"/>
      <c r="AS16" s="370"/>
    </row>
    <row r="17" spans="1:217" s="81" customFormat="1" ht="219" customHeight="1" x14ac:dyDescent="0.25">
      <c r="A17" s="58">
        <v>1</v>
      </c>
      <c r="B17" s="59" t="s">
        <v>66</v>
      </c>
      <c r="C17" s="60" t="s">
        <v>67</v>
      </c>
      <c r="D17" s="61" t="s">
        <v>68</v>
      </c>
      <c r="E17" s="62" t="s">
        <v>69</v>
      </c>
      <c r="F17" s="63" t="s">
        <v>70</v>
      </c>
      <c r="G17" s="64" t="s">
        <v>71</v>
      </c>
      <c r="H17" s="63" t="s">
        <v>72</v>
      </c>
      <c r="I17" s="65" t="s">
        <v>73</v>
      </c>
      <c r="J17" s="66">
        <f>VLOOKUP(I17,$BK$350:$BL$354,2,0)</f>
        <v>3</v>
      </c>
      <c r="K17" s="67" t="s">
        <v>74</v>
      </c>
      <c r="L17" s="66">
        <f t="shared" ref="L17:L22" si="0">VLOOKUP(K17,$BM$350:$BN$354,2,0)</f>
        <v>4</v>
      </c>
      <c r="M17" s="68">
        <f t="shared" ref="M17:M22" si="1">J17*L17</f>
        <v>12</v>
      </c>
      <c r="N17" s="69" t="str">
        <f t="shared" ref="N17:N22" si="2">VLOOKUP(M17,$BO$349:$BP$374,2,FALSE)</f>
        <v>ALTO</v>
      </c>
      <c r="O17" s="64"/>
      <c r="P17" s="70"/>
      <c r="Q17" s="64"/>
      <c r="R17" s="71"/>
      <c r="S17" s="72"/>
      <c r="T17" s="71"/>
      <c r="U17" s="70"/>
      <c r="V17" s="71"/>
      <c r="W17" s="70"/>
      <c r="X17" s="73"/>
      <c r="Y17" s="74"/>
      <c r="Z17" s="73">
        <f t="shared" ref="Z17:Z24" si="3">IF(Y17="Manual/Visual",5,IF(Y17="Semiautomático",10,IF(Y17="Automático",15,0)))</f>
        <v>0</v>
      </c>
      <c r="AA17" s="71">
        <f t="shared" ref="AA17:AA24" si="4">IF(O17="", 0, R17+T17+V17+X17+Z17)</f>
        <v>0</v>
      </c>
      <c r="AB17" s="75">
        <f t="shared" ref="AB17:AB24" si="5">TRUNC(AVERAGE(AA17:AA17))</f>
        <v>0</v>
      </c>
      <c r="AC17" s="76" t="str">
        <f t="shared" ref="AC17:AC22" si="6">VLOOKUP(AB17,$BQ$340:$BR$441,2,TRUE)</f>
        <v>INEXISTENTE</v>
      </c>
      <c r="AD17" s="77">
        <f t="shared" ref="AD17:AD24" si="7">IF(AB17&lt;90,J17-((AB17/100)/2),J17*0.1)</f>
        <v>3</v>
      </c>
      <c r="AE17" s="77">
        <f t="shared" ref="AE17:AE24" si="8">IF(AB17&lt;90,L17-((AB17/100)/2),L17*0.1)</f>
        <v>4</v>
      </c>
      <c r="AF17" s="78">
        <f>IF(AB17&lt;90,((J17-((AB17/100)/2))*(L17-((AB17/100)/2))),M17*0.1)</f>
        <v>12</v>
      </c>
      <c r="AG17" s="79" t="str">
        <f t="shared" ref="AG17:AG24" si="9">IF(AF17&lt;3,"ACEPTABLE",IF(AND(AF17&gt;=3,AF17&lt;6),"TOLERABLE",IF(AND(AF17&gt;=6,AF17&lt;10),"MODERADO", IF(AND(AF17&gt;=10,AF17&lt;16),"ALTO","INACEPTABLE"))))</f>
        <v>ALTO</v>
      </c>
      <c r="AH17" s="76"/>
      <c r="AI17" s="80" t="s">
        <v>75</v>
      </c>
      <c r="AJ17" s="13" t="s">
        <v>76</v>
      </c>
      <c r="AK17" s="13"/>
      <c r="AL17" s="13"/>
      <c r="AM17" s="52"/>
      <c r="AN17" s="52"/>
      <c r="AO17" s="52"/>
      <c r="AP17" s="52"/>
      <c r="AQ17" s="52"/>
      <c r="AS17" s="76" t="s">
        <v>77</v>
      </c>
    </row>
    <row r="18" spans="1:217" s="81" customFormat="1" ht="152.25" customHeight="1" x14ac:dyDescent="0.25">
      <c r="A18" s="58">
        <v>1</v>
      </c>
      <c r="B18" s="82" t="s">
        <v>78</v>
      </c>
      <c r="C18" s="60" t="s">
        <v>79</v>
      </c>
      <c r="D18" s="61" t="s">
        <v>68</v>
      </c>
      <c r="E18" s="62" t="s">
        <v>80</v>
      </c>
      <c r="F18" s="63" t="s">
        <v>70</v>
      </c>
      <c r="G18" s="64" t="s">
        <v>81</v>
      </c>
      <c r="H18" s="63" t="s">
        <v>72</v>
      </c>
      <c r="I18" s="65" t="s">
        <v>73</v>
      </c>
      <c r="J18" s="66">
        <f t="shared" ref="J18:J23" si="10">VLOOKUP(I18,$BK$350:$BL$354,2,0)</f>
        <v>3</v>
      </c>
      <c r="K18" s="67" t="s">
        <v>74</v>
      </c>
      <c r="L18" s="66">
        <f t="shared" si="0"/>
        <v>4</v>
      </c>
      <c r="M18" s="68">
        <f t="shared" si="1"/>
        <v>12</v>
      </c>
      <c r="N18" s="69" t="str">
        <f t="shared" si="2"/>
        <v>ALTO</v>
      </c>
      <c r="O18" s="83"/>
      <c r="P18" s="84"/>
      <c r="Q18" s="84"/>
      <c r="R18" s="71"/>
      <c r="S18" s="85"/>
      <c r="T18" s="71"/>
      <c r="U18" s="84"/>
      <c r="V18" s="71"/>
      <c r="W18" s="84"/>
      <c r="X18" s="73"/>
      <c r="Y18" s="86"/>
      <c r="Z18" s="73">
        <f t="shared" si="3"/>
        <v>0</v>
      </c>
      <c r="AA18" s="71">
        <f t="shared" si="4"/>
        <v>0</v>
      </c>
      <c r="AB18" s="75">
        <f t="shared" si="5"/>
        <v>0</v>
      </c>
      <c r="AC18" s="76" t="str">
        <f t="shared" si="6"/>
        <v>INEXISTENTE</v>
      </c>
      <c r="AD18" s="77">
        <f t="shared" si="7"/>
        <v>3</v>
      </c>
      <c r="AE18" s="77">
        <f t="shared" si="8"/>
        <v>4</v>
      </c>
      <c r="AF18" s="78">
        <f t="shared" ref="AF18:AF22" si="11">IF(AB18&lt;90,((J18-((AB18/100)/2))*(L18-((AB18/100)/2))),M18*0.1)</f>
        <v>12</v>
      </c>
      <c r="AG18" s="79" t="str">
        <f t="shared" si="9"/>
        <v>ALTO</v>
      </c>
      <c r="AH18" s="76"/>
      <c r="AI18" s="80" t="s">
        <v>82</v>
      </c>
      <c r="AJ18" s="13" t="s">
        <v>76</v>
      </c>
      <c r="AK18" s="13"/>
      <c r="AL18" s="13"/>
      <c r="AM18" s="52"/>
      <c r="AN18" s="52"/>
      <c r="AO18" s="52"/>
      <c r="AP18" s="52"/>
      <c r="AQ18" s="52"/>
      <c r="AS18" s="76" t="s">
        <v>77</v>
      </c>
    </row>
    <row r="19" spans="1:217" s="81" customFormat="1" ht="153" customHeight="1" x14ac:dyDescent="0.25">
      <c r="A19" s="58">
        <v>1</v>
      </c>
      <c r="B19" s="59" t="s">
        <v>83</v>
      </c>
      <c r="C19" s="60" t="s">
        <v>84</v>
      </c>
      <c r="D19" s="61" t="s">
        <v>68</v>
      </c>
      <c r="E19" s="62" t="s">
        <v>85</v>
      </c>
      <c r="F19" s="63" t="s">
        <v>70</v>
      </c>
      <c r="G19" s="64" t="s">
        <v>81</v>
      </c>
      <c r="H19" s="63" t="s">
        <v>72</v>
      </c>
      <c r="I19" s="65" t="s">
        <v>73</v>
      </c>
      <c r="J19" s="66">
        <f t="shared" si="10"/>
        <v>3</v>
      </c>
      <c r="K19" s="67" t="s">
        <v>74</v>
      </c>
      <c r="L19" s="66">
        <f t="shared" si="0"/>
        <v>4</v>
      </c>
      <c r="M19" s="68">
        <f t="shared" si="1"/>
        <v>12</v>
      </c>
      <c r="N19" s="69" t="str">
        <f t="shared" si="2"/>
        <v>ALTO</v>
      </c>
      <c r="O19" s="83"/>
      <c r="P19" s="84"/>
      <c r="Q19" s="84"/>
      <c r="R19" s="71"/>
      <c r="S19" s="85"/>
      <c r="T19" s="71"/>
      <c r="U19" s="84"/>
      <c r="V19" s="71"/>
      <c r="W19" s="84"/>
      <c r="X19" s="73"/>
      <c r="Y19" s="86"/>
      <c r="Z19" s="73">
        <f t="shared" si="3"/>
        <v>0</v>
      </c>
      <c r="AA19" s="71">
        <f t="shared" si="4"/>
        <v>0</v>
      </c>
      <c r="AB19" s="75">
        <f t="shared" si="5"/>
        <v>0</v>
      </c>
      <c r="AC19" s="76" t="str">
        <f t="shared" si="6"/>
        <v>INEXISTENTE</v>
      </c>
      <c r="AD19" s="77">
        <f t="shared" si="7"/>
        <v>3</v>
      </c>
      <c r="AE19" s="77">
        <f t="shared" si="8"/>
        <v>4</v>
      </c>
      <c r="AF19" s="78">
        <f t="shared" si="11"/>
        <v>12</v>
      </c>
      <c r="AG19" s="79" t="str">
        <f t="shared" si="9"/>
        <v>ALTO</v>
      </c>
      <c r="AH19" s="76"/>
      <c r="AI19" s="80" t="s">
        <v>82</v>
      </c>
      <c r="AJ19" s="13" t="s">
        <v>76</v>
      </c>
      <c r="AK19" s="13"/>
      <c r="AL19" s="13"/>
      <c r="AM19" s="52"/>
      <c r="AN19" s="52"/>
      <c r="AO19" s="52"/>
      <c r="AP19" s="52"/>
      <c r="AQ19" s="52"/>
      <c r="AS19" s="76" t="s">
        <v>77</v>
      </c>
    </row>
    <row r="20" spans="1:217" s="81" customFormat="1" ht="173.25" customHeight="1" x14ac:dyDescent="0.25">
      <c r="A20" s="58">
        <v>1</v>
      </c>
      <c r="B20" s="59" t="s">
        <v>86</v>
      </c>
      <c r="C20" s="87" t="s">
        <v>87</v>
      </c>
      <c r="D20" s="63" t="s">
        <v>68</v>
      </c>
      <c r="E20" s="88" t="s">
        <v>88</v>
      </c>
      <c r="F20" s="63" t="s">
        <v>70</v>
      </c>
      <c r="G20" s="64" t="s">
        <v>89</v>
      </c>
      <c r="H20" s="63" t="s">
        <v>72</v>
      </c>
      <c r="I20" s="65" t="s">
        <v>73</v>
      </c>
      <c r="J20" s="89">
        <f t="shared" si="10"/>
        <v>3</v>
      </c>
      <c r="K20" s="67" t="s">
        <v>74</v>
      </c>
      <c r="L20" s="89">
        <f t="shared" si="0"/>
        <v>4</v>
      </c>
      <c r="M20" s="90">
        <f t="shared" si="1"/>
        <v>12</v>
      </c>
      <c r="N20" s="69" t="str">
        <f t="shared" si="2"/>
        <v>ALTO</v>
      </c>
      <c r="O20" s="64"/>
      <c r="P20" s="70"/>
      <c r="Q20" s="70"/>
      <c r="R20" s="91"/>
      <c r="S20" s="72"/>
      <c r="T20" s="91"/>
      <c r="U20" s="70"/>
      <c r="V20" s="91"/>
      <c r="W20" s="70"/>
      <c r="X20" s="92"/>
      <c r="Y20" s="74"/>
      <c r="Z20" s="92">
        <f t="shared" si="3"/>
        <v>0</v>
      </c>
      <c r="AA20" s="91">
        <f t="shared" si="4"/>
        <v>0</v>
      </c>
      <c r="AB20" s="93">
        <f t="shared" si="5"/>
        <v>0</v>
      </c>
      <c r="AC20" s="76" t="str">
        <f t="shared" si="6"/>
        <v>INEXISTENTE</v>
      </c>
      <c r="AD20" s="76">
        <f t="shared" si="7"/>
        <v>3</v>
      </c>
      <c r="AE20" s="76">
        <f t="shared" si="8"/>
        <v>4</v>
      </c>
      <c r="AF20" s="78">
        <f t="shared" si="11"/>
        <v>12</v>
      </c>
      <c r="AG20" s="94" t="str">
        <f t="shared" si="9"/>
        <v>ALTO</v>
      </c>
      <c r="AH20" s="76"/>
      <c r="AI20" s="80" t="s">
        <v>82</v>
      </c>
      <c r="AJ20" s="13" t="s">
        <v>76</v>
      </c>
      <c r="AK20" s="13"/>
      <c r="AL20" s="13"/>
      <c r="AM20" s="52"/>
      <c r="AN20" s="52"/>
      <c r="AO20" s="52"/>
      <c r="AP20" s="52"/>
      <c r="AQ20" s="52"/>
      <c r="AS20" s="76" t="s">
        <v>77</v>
      </c>
    </row>
    <row r="21" spans="1:217" s="81" customFormat="1" ht="155.25" customHeight="1" x14ac:dyDescent="0.25">
      <c r="A21" s="58">
        <v>1</v>
      </c>
      <c r="B21" s="82" t="s">
        <v>90</v>
      </c>
      <c r="C21" s="60" t="s">
        <v>91</v>
      </c>
      <c r="D21" s="61" t="s">
        <v>68</v>
      </c>
      <c r="E21" s="62" t="s">
        <v>92</v>
      </c>
      <c r="F21" s="61" t="s">
        <v>70</v>
      </c>
      <c r="G21" s="83" t="s">
        <v>93</v>
      </c>
      <c r="H21" s="61" t="s">
        <v>72</v>
      </c>
      <c r="I21" s="95" t="s">
        <v>73</v>
      </c>
      <c r="J21" s="66">
        <f t="shared" si="10"/>
        <v>3</v>
      </c>
      <c r="K21" s="96" t="s">
        <v>74</v>
      </c>
      <c r="L21" s="66">
        <f t="shared" si="0"/>
        <v>4</v>
      </c>
      <c r="M21" s="68">
        <f t="shared" si="1"/>
        <v>12</v>
      </c>
      <c r="N21" s="97" t="str">
        <f t="shared" si="2"/>
        <v>ALTO</v>
      </c>
      <c r="O21" s="83"/>
      <c r="P21" s="84"/>
      <c r="Q21" s="84"/>
      <c r="R21" s="71"/>
      <c r="S21" s="85"/>
      <c r="T21" s="71"/>
      <c r="U21" s="84"/>
      <c r="V21" s="71"/>
      <c r="W21" s="84"/>
      <c r="X21" s="73"/>
      <c r="Y21" s="86"/>
      <c r="Z21" s="73">
        <f t="shared" si="3"/>
        <v>0</v>
      </c>
      <c r="AA21" s="71">
        <f t="shared" si="4"/>
        <v>0</v>
      </c>
      <c r="AB21" s="75">
        <f t="shared" si="5"/>
        <v>0</v>
      </c>
      <c r="AC21" s="77" t="str">
        <f t="shared" si="6"/>
        <v>INEXISTENTE</v>
      </c>
      <c r="AD21" s="77">
        <f t="shared" si="7"/>
        <v>3</v>
      </c>
      <c r="AE21" s="77">
        <f t="shared" si="8"/>
        <v>4</v>
      </c>
      <c r="AF21" s="98">
        <f t="shared" si="11"/>
        <v>12</v>
      </c>
      <c r="AG21" s="79" t="str">
        <f t="shared" si="9"/>
        <v>ALTO</v>
      </c>
      <c r="AH21" s="77"/>
      <c r="AI21" s="99" t="s">
        <v>82</v>
      </c>
      <c r="AJ21" s="100" t="s">
        <v>76</v>
      </c>
      <c r="AK21" s="100"/>
      <c r="AL21" s="100"/>
      <c r="AM21" s="101"/>
      <c r="AN21" s="101"/>
      <c r="AO21" s="101"/>
      <c r="AP21" s="101"/>
      <c r="AQ21" s="101"/>
      <c r="AR21" s="102"/>
      <c r="AS21" s="77" t="s">
        <v>94</v>
      </c>
    </row>
    <row r="22" spans="1:217" s="81" customFormat="1" ht="261" customHeight="1" x14ac:dyDescent="0.25">
      <c r="A22" s="58">
        <v>1</v>
      </c>
      <c r="B22" s="103" t="s">
        <v>95</v>
      </c>
      <c r="C22" s="104" t="s">
        <v>96</v>
      </c>
      <c r="D22" s="105" t="s">
        <v>68</v>
      </c>
      <c r="E22" s="106" t="s">
        <v>97</v>
      </c>
      <c r="F22" s="107" t="s">
        <v>98</v>
      </c>
      <c r="G22" s="108" t="s">
        <v>99</v>
      </c>
      <c r="H22" s="107" t="s">
        <v>72</v>
      </c>
      <c r="I22" s="109" t="s">
        <v>73</v>
      </c>
      <c r="J22" s="110">
        <f t="shared" si="10"/>
        <v>3</v>
      </c>
      <c r="K22" s="111" t="s">
        <v>74</v>
      </c>
      <c r="L22" s="110">
        <f t="shared" si="0"/>
        <v>4</v>
      </c>
      <c r="M22" s="112">
        <f t="shared" si="1"/>
        <v>12</v>
      </c>
      <c r="N22" s="113" t="str">
        <f t="shared" si="2"/>
        <v>ALTO</v>
      </c>
      <c r="O22" s="114"/>
      <c r="P22" s="115"/>
      <c r="Q22" s="115"/>
      <c r="R22" s="116"/>
      <c r="S22" s="117"/>
      <c r="T22" s="116"/>
      <c r="U22" s="115"/>
      <c r="V22" s="116"/>
      <c r="W22" s="115"/>
      <c r="X22" s="118"/>
      <c r="Y22" s="119"/>
      <c r="Z22" s="118">
        <f t="shared" si="3"/>
        <v>0</v>
      </c>
      <c r="AA22" s="116">
        <f t="shared" si="4"/>
        <v>0</v>
      </c>
      <c r="AB22" s="120">
        <f t="shared" si="5"/>
        <v>0</v>
      </c>
      <c r="AC22" s="121" t="str">
        <f t="shared" si="6"/>
        <v>INEXISTENTE</v>
      </c>
      <c r="AD22" s="122">
        <f t="shared" si="7"/>
        <v>3</v>
      </c>
      <c r="AE22" s="122">
        <f t="shared" si="8"/>
        <v>4</v>
      </c>
      <c r="AF22" s="123">
        <f t="shared" si="11"/>
        <v>12</v>
      </c>
      <c r="AG22" s="124" t="str">
        <f t="shared" si="9"/>
        <v>ALTO</v>
      </c>
      <c r="AH22" s="121"/>
      <c r="AI22" s="80" t="s">
        <v>82</v>
      </c>
      <c r="AJ22" s="13" t="s">
        <v>76</v>
      </c>
      <c r="AK22" s="13"/>
      <c r="AL22" s="13"/>
      <c r="AM22" s="52"/>
      <c r="AN22" s="52"/>
      <c r="AO22" s="52"/>
      <c r="AP22" s="52"/>
      <c r="AQ22" s="52"/>
      <c r="AS22" s="121" t="s">
        <v>77</v>
      </c>
    </row>
    <row r="23" spans="1:217" s="81" customFormat="1" ht="189.75" customHeight="1" x14ac:dyDescent="0.25">
      <c r="A23" s="58">
        <v>1</v>
      </c>
      <c r="B23" s="59" t="s">
        <v>100</v>
      </c>
      <c r="C23" s="60" t="s">
        <v>101</v>
      </c>
      <c r="D23" s="61" t="s">
        <v>68</v>
      </c>
      <c r="E23" s="62" t="s">
        <v>88</v>
      </c>
      <c r="F23" s="63" t="s">
        <v>70</v>
      </c>
      <c r="G23" s="64" t="s">
        <v>102</v>
      </c>
      <c r="H23" s="63" t="s">
        <v>72</v>
      </c>
      <c r="I23" s="65" t="s">
        <v>73</v>
      </c>
      <c r="J23" s="66">
        <f t="shared" si="10"/>
        <v>3</v>
      </c>
      <c r="K23" s="67" t="s">
        <v>74</v>
      </c>
      <c r="L23" s="89">
        <f>VLOOKUP(K23,$BM$350:$BN$354,2,0)</f>
        <v>4</v>
      </c>
      <c r="M23" s="90">
        <f>J23*L23</f>
        <v>12</v>
      </c>
      <c r="N23" s="69" t="str">
        <f>VLOOKUP(M23,$BO$349:$BP$374,2,FALSE)</f>
        <v>ALTO</v>
      </c>
      <c r="O23" s="64"/>
      <c r="P23" s="70"/>
      <c r="Q23" s="64"/>
      <c r="R23" s="71"/>
      <c r="S23" s="72"/>
      <c r="T23" s="71"/>
      <c r="U23" s="70"/>
      <c r="V23" s="71"/>
      <c r="W23" s="70"/>
      <c r="X23" s="73"/>
      <c r="Y23" s="74"/>
      <c r="Z23" s="73">
        <f t="shared" si="3"/>
        <v>0</v>
      </c>
      <c r="AA23" s="71">
        <f t="shared" si="4"/>
        <v>0</v>
      </c>
      <c r="AB23" s="75">
        <f t="shared" si="5"/>
        <v>0</v>
      </c>
      <c r="AC23" s="76" t="str">
        <f>VLOOKUP(AB23,$BQ$349:$BR$450,2,TRUE)</f>
        <v>INEXISTENTE</v>
      </c>
      <c r="AD23" s="77">
        <f t="shared" si="7"/>
        <v>3</v>
      </c>
      <c r="AE23" s="77">
        <f t="shared" si="8"/>
        <v>4</v>
      </c>
      <c r="AF23" s="78">
        <f>IF(AB23&lt;90,((J23-((AB23/100)/2))*(L23-((AB23/100)/2))),M23*0.1)</f>
        <v>12</v>
      </c>
      <c r="AG23" s="79" t="str">
        <f t="shared" si="9"/>
        <v>ALTO</v>
      </c>
      <c r="AH23" s="76"/>
      <c r="AI23" s="80" t="s">
        <v>75</v>
      </c>
      <c r="AJ23" s="13" t="s">
        <v>76</v>
      </c>
      <c r="AK23" s="13"/>
      <c r="AL23" s="13"/>
      <c r="AM23" s="52"/>
      <c r="AN23" s="52"/>
      <c r="AO23" s="52"/>
      <c r="AP23" s="52"/>
      <c r="AQ23" s="52"/>
      <c r="AS23" s="76" t="s">
        <v>103</v>
      </c>
    </row>
    <row r="24" spans="1:217" s="81" customFormat="1" ht="179.25" customHeight="1" x14ac:dyDescent="0.25">
      <c r="A24" s="125">
        <v>1</v>
      </c>
      <c r="B24" s="82" t="s">
        <v>104</v>
      </c>
      <c r="C24" s="60" t="s">
        <v>105</v>
      </c>
      <c r="D24" s="61" t="s">
        <v>68</v>
      </c>
      <c r="E24" s="62" t="s">
        <v>106</v>
      </c>
      <c r="F24" s="61" t="s">
        <v>107</v>
      </c>
      <c r="G24" s="83" t="s">
        <v>108</v>
      </c>
      <c r="H24" s="61" t="s">
        <v>72</v>
      </c>
      <c r="I24" s="95" t="s">
        <v>73</v>
      </c>
      <c r="J24" s="66">
        <f>VLOOKUP(I24,$BK$350:$BL$354,2,0)</f>
        <v>3</v>
      </c>
      <c r="K24" s="96" t="s">
        <v>74</v>
      </c>
      <c r="L24" s="66">
        <f>VLOOKUP(K24,$BM$350:$BN$354,2,0)</f>
        <v>4</v>
      </c>
      <c r="M24" s="68">
        <f t="shared" ref="M24" si="12">J24*L24</f>
        <v>12</v>
      </c>
      <c r="N24" s="97" t="str">
        <f>VLOOKUP(M24,$BO$349:$BP$374,2,FALSE)</f>
        <v>ALTO</v>
      </c>
      <c r="O24" s="83"/>
      <c r="P24" s="84"/>
      <c r="Q24" s="84"/>
      <c r="R24" s="71"/>
      <c r="S24" s="85"/>
      <c r="T24" s="71"/>
      <c r="U24" s="84"/>
      <c r="V24" s="71"/>
      <c r="W24" s="84"/>
      <c r="X24" s="73"/>
      <c r="Y24" s="86"/>
      <c r="Z24" s="73">
        <f t="shared" si="3"/>
        <v>0</v>
      </c>
      <c r="AA24" s="71">
        <f t="shared" si="4"/>
        <v>0</v>
      </c>
      <c r="AB24" s="75">
        <f t="shared" si="5"/>
        <v>0</v>
      </c>
      <c r="AC24" s="77" t="str">
        <f>VLOOKUP(AB24,$BQ$349:$BR$450,2,TRUE)</f>
        <v>INEXISTENTE</v>
      </c>
      <c r="AD24" s="77">
        <f t="shared" si="7"/>
        <v>3</v>
      </c>
      <c r="AE24" s="77">
        <f t="shared" si="8"/>
        <v>4</v>
      </c>
      <c r="AF24" s="98">
        <f t="shared" ref="AF24" si="13">IF(AB24&lt;90,((J24-((AB24/100)/2))*(L24-((AB24/100)/2))),M24*0.1)</f>
        <v>12</v>
      </c>
      <c r="AG24" s="79" t="str">
        <f t="shared" si="9"/>
        <v>ALTO</v>
      </c>
      <c r="AH24" s="77"/>
      <c r="AI24" s="126" t="s">
        <v>82</v>
      </c>
      <c r="AJ24" s="127" t="s">
        <v>76</v>
      </c>
      <c r="AK24" s="127"/>
      <c r="AL24" s="127"/>
      <c r="AM24" s="128"/>
      <c r="AN24" s="128"/>
      <c r="AO24" s="128"/>
      <c r="AP24" s="128"/>
      <c r="AQ24" s="128"/>
      <c r="AR24" s="129"/>
      <c r="AS24" s="77" t="s">
        <v>103</v>
      </c>
    </row>
    <row r="25" spans="1:217" ht="15" customHeight="1" thickBot="1" x14ac:dyDescent="0.25">
      <c r="B25" s="130"/>
      <c r="C25" s="130"/>
      <c r="D25" s="130"/>
      <c r="E25" s="130"/>
      <c r="F25" s="130"/>
      <c r="G25" s="130"/>
      <c r="H25" s="131"/>
      <c r="I25" s="132"/>
      <c r="J25" s="132"/>
      <c r="K25" s="133"/>
      <c r="L25" s="133"/>
      <c r="M25" s="133"/>
      <c r="N25" s="133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3"/>
      <c r="AD25" s="133"/>
      <c r="AE25" s="133"/>
      <c r="AF25" s="134"/>
      <c r="AG25" s="134"/>
      <c r="AK25" s="13"/>
      <c r="AL25" s="13"/>
      <c r="AQ25" s="52"/>
      <c r="HI25" s="54"/>
    </row>
    <row r="26" spans="1:217" ht="47.25" customHeight="1" x14ac:dyDescent="0.25">
      <c r="A26" s="5"/>
      <c r="B26" s="375" t="s">
        <v>109</v>
      </c>
      <c r="C26" s="376"/>
      <c r="D26" s="376"/>
      <c r="E26" s="376" t="s">
        <v>110</v>
      </c>
      <c r="F26" s="376"/>
      <c r="G26" s="376"/>
      <c r="H26" s="376" t="s">
        <v>111</v>
      </c>
      <c r="I26" s="376"/>
      <c r="J26" s="376"/>
      <c r="K26" s="381"/>
      <c r="L26" s="135"/>
      <c r="M26" s="135"/>
      <c r="N26" s="133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3"/>
      <c r="AD26" s="133"/>
      <c r="AE26" s="133"/>
      <c r="AF26" s="134"/>
      <c r="AG26" s="134"/>
      <c r="AK26" s="13"/>
      <c r="AL26" s="13"/>
      <c r="AQ26" s="52"/>
      <c r="HI26" s="54"/>
    </row>
    <row r="27" spans="1:217" ht="38.25" customHeight="1" x14ac:dyDescent="0.25">
      <c r="A27" s="5"/>
      <c r="B27" s="377"/>
      <c r="C27" s="378"/>
      <c r="D27" s="378"/>
      <c r="E27" s="378"/>
      <c r="F27" s="378"/>
      <c r="G27" s="378"/>
      <c r="H27" s="378"/>
      <c r="I27" s="378"/>
      <c r="J27" s="378"/>
      <c r="K27" s="382"/>
      <c r="L27" s="134"/>
      <c r="M27" s="134"/>
      <c r="N27" s="133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3"/>
      <c r="AD27" s="133"/>
      <c r="AE27" s="133"/>
      <c r="AF27" s="134"/>
      <c r="AG27" s="134"/>
      <c r="AK27" s="13"/>
      <c r="AL27" s="13"/>
      <c r="AQ27" s="52"/>
      <c r="HI27" s="54"/>
    </row>
    <row r="28" spans="1:217" ht="70.5" customHeight="1" thickBot="1" x14ac:dyDescent="0.3">
      <c r="A28" s="5"/>
      <c r="B28" s="379"/>
      <c r="C28" s="380"/>
      <c r="D28" s="380"/>
      <c r="E28" s="380"/>
      <c r="F28" s="380"/>
      <c r="G28" s="380"/>
      <c r="H28" s="380"/>
      <c r="I28" s="380"/>
      <c r="J28" s="380"/>
      <c r="K28" s="383"/>
      <c r="L28" s="134"/>
      <c r="M28" s="134"/>
      <c r="N28" s="133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3"/>
      <c r="AD28" s="133"/>
      <c r="AE28" s="133"/>
      <c r="AF28" s="134"/>
      <c r="AG28" s="134"/>
      <c r="AK28" s="13"/>
      <c r="AL28" s="13"/>
      <c r="AQ28" s="52"/>
      <c r="HI28" s="54"/>
    </row>
    <row r="29" spans="1:217" x14ac:dyDescent="0.25">
      <c r="A29" s="5"/>
      <c r="B29" s="136"/>
      <c r="C29" s="136"/>
      <c r="D29" s="136"/>
      <c r="E29" s="136"/>
      <c r="F29" s="136"/>
      <c r="G29" s="136"/>
      <c r="H29" s="8"/>
      <c r="I29" s="134"/>
      <c r="J29" s="134"/>
      <c r="K29" s="134"/>
      <c r="L29" s="134"/>
      <c r="M29" s="134"/>
      <c r="N29" s="133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3"/>
      <c r="AD29" s="133"/>
      <c r="AE29" s="133"/>
      <c r="AF29" s="134"/>
      <c r="AG29" s="134"/>
      <c r="AK29" s="12"/>
      <c r="AL29" s="12"/>
      <c r="AQ29" s="52"/>
      <c r="HI29" s="54"/>
    </row>
    <row r="30" spans="1:217" x14ac:dyDescent="0.25">
      <c r="A30" s="5"/>
      <c r="B30" s="136"/>
      <c r="C30" s="136"/>
      <c r="D30" s="136"/>
      <c r="E30" s="136"/>
      <c r="F30" s="136"/>
      <c r="G30" s="136"/>
      <c r="H30" s="137"/>
      <c r="I30" s="134"/>
      <c r="J30" s="134"/>
      <c r="K30" s="134"/>
      <c r="L30" s="134"/>
      <c r="M30" s="134"/>
      <c r="N30" s="133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3"/>
      <c r="AD30" s="133"/>
      <c r="AE30" s="133"/>
      <c r="AF30" s="134"/>
      <c r="AG30" s="134"/>
      <c r="AK30" s="12"/>
      <c r="AL30" s="12"/>
      <c r="AQ30" s="52"/>
      <c r="HI30" s="54"/>
    </row>
    <row r="31" spans="1:217" ht="15" customHeight="1" x14ac:dyDescent="0.25">
      <c r="B31" s="136"/>
      <c r="C31" s="136"/>
      <c r="D31" s="136"/>
      <c r="E31" s="136"/>
      <c r="F31" s="136"/>
      <c r="G31" s="136"/>
      <c r="H31" s="138"/>
      <c r="I31" s="134"/>
      <c r="J31" s="134"/>
      <c r="K31" s="134"/>
      <c r="L31" s="134"/>
      <c r="M31" s="134"/>
      <c r="N31" s="133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3"/>
      <c r="AD31" s="133"/>
      <c r="AE31" s="133"/>
      <c r="AF31" s="134"/>
      <c r="AG31" s="134"/>
      <c r="AQ31" s="52"/>
      <c r="HI31" s="54"/>
    </row>
    <row r="32" spans="1:217" ht="15" customHeight="1" x14ac:dyDescent="0.25">
      <c r="B32" s="136"/>
      <c r="C32" s="136"/>
      <c r="D32" s="136"/>
      <c r="E32" s="136"/>
      <c r="F32" s="136"/>
      <c r="G32" s="136"/>
      <c r="H32" s="138"/>
      <c r="I32" s="134"/>
      <c r="J32" s="134"/>
      <c r="K32" s="134"/>
      <c r="L32" s="134"/>
      <c r="M32" s="134"/>
      <c r="N32" s="133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3"/>
      <c r="AD32" s="133"/>
      <c r="AE32" s="133"/>
      <c r="AF32" s="134"/>
      <c r="AG32" s="134"/>
      <c r="AQ32" s="52"/>
      <c r="HI32" s="54"/>
    </row>
    <row r="33" spans="2:217" ht="15" customHeight="1" x14ac:dyDescent="0.25">
      <c r="B33" s="136"/>
      <c r="C33" s="136"/>
      <c r="D33" s="136"/>
      <c r="E33" s="136"/>
      <c r="F33" s="136"/>
      <c r="G33" s="136"/>
      <c r="H33" s="138"/>
      <c r="I33" s="134"/>
      <c r="J33" s="134"/>
      <c r="K33" s="134"/>
      <c r="L33" s="134"/>
      <c r="M33" s="134"/>
      <c r="N33" s="13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3"/>
      <c r="AD33" s="133"/>
      <c r="AE33" s="133"/>
      <c r="AF33" s="134"/>
      <c r="AG33" s="134"/>
      <c r="AQ33" s="52"/>
      <c r="HI33" s="54"/>
    </row>
    <row r="34" spans="2:217" ht="15" customHeight="1" x14ac:dyDescent="0.25">
      <c r="B34" s="136"/>
      <c r="C34" s="136"/>
      <c r="D34" s="136"/>
      <c r="E34" s="136"/>
      <c r="F34" s="136"/>
      <c r="G34" s="136"/>
      <c r="H34" s="138"/>
      <c r="I34" s="134"/>
      <c r="J34" s="134"/>
      <c r="K34" s="134"/>
      <c r="L34" s="134"/>
      <c r="M34" s="134"/>
      <c r="N34" s="133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3"/>
      <c r="AD34" s="133"/>
      <c r="AE34" s="133"/>
      <c r="AF34" s="134"/>
      <c r="AG34" s="134"/>
      <c r="AQ34" s="52"/>
      <c r="HI34" s="54"/>
    </row>
    <row r="35" spans="2:217" ht="15" customHeight="1" x14ac:dyDescent="0.25">
      <c r="B35" s="136"/>
      <c r="C35" s="136"/>
      <c r="D35" s="136"/>
      <c r="E35" s="136"/>
      <c r="F35" s="136"/>
      <c r="G35" s="136"/>
      <c r="H35" s="138"/>
      <c r="I35" s="134"/>
      <c r="J35" s="134"/>
      <c r="K35" s="134"/>
      <c r="L35" s="134"/>
      <c r="M35" s="134"/>
      <c r="N35" s="133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3"/>
      <c r="AD35" s="133"/>
      <c r="AE35" s="133"/>
      <c r="AF35" s="134"/>
      <c r="AG35" s="134"/>
      <c r="AQ35" s="52"/>
      <c r="HI35" s="54"/>
    </row>
    <row r="36" spans="2:217" ht="15" customHeight="1" x14ac:dyDescent="0.25">
      <c r="B36" s="136"/>
      <c r="C36" s="136"/>
      <c r="D36" s="136"/>
      <c r="E36" s="136"/>
      <c r="F36" s="136"/>
      <c r="G36" s="136"/>
      <c r="H36" s="138"/>
      <c r="I36" s="134"/>
      <c r="J36" s="134"/>
      <c r="K36" s="134"/>
      <c r="L36" s="134"/>
      <c r="M36" s="134"/>
      <c r="N36" s="133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3"/>
      <c r="AD36" s="133"/>
      <c r="AE36" s="133"/>
      <c r="AF36" s="134"/>
      <c r="AG36" s="134"/>
      <c r="AQ36" s="52"/>
      <c r="HI36" s="54"/>
    </row>
    <row r="37" spans="2:217" ht="15" customHeight="1" x14ac:dyDescent="0.25">
      <c r="B37" s="136"/>
      <c r="C37" s="136"/>
      <c r="D37" s="136"/>
      <c r="E37" s="136"/>
      <c r="F37" s="136"/>
      <c r="G37" s="136"/>
      <c r="H37" s="138"/>
      <c r="I37" s="134"/>
      <c r="J37" s="134"/>
      <c r="K37" s="134"/>
      <c r="L37" s="134"/>
      <c r="M37" s="134"/>
      <c r="N37" s="133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3"/>
      <c r="AD37" s="133"/>
      <c r="AE37" s="133"/>
      <c r="AF37" s="134"/>
      <c r="AG37" s="134"/>
      <c r="AQ37" s="52"/>
      <c r="HI37" s="54"/>
    </row>
    <row r="38" spans="2:217" ht="15" customHeight="1" x14ac:dyDescent="0.25">
      <c r="B38" s="136"/>
      <c r="C38" s="136"/>
      <c r="D38" s="136"/>
      <c r="E38" s="136"/>
      <c r="F38" s="136"/>
      <c r="G38" s="136"/>
      <c r="H38" s="138"/>
      <c r="I38" s="134"/>
      <c r="J38" s="134"/>
      <c r="K38" s="134"/>
      <c r="L38" s="134"/>
      <c r="M38" s="134"/>
      <c r="N38" s="133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3"/>
      <c r="AD38" s="133"/>
      <c r="AE38" s="133"/>
      <c r="AF38" s="134"/>
      <c r="AG38" s="134"/>
      <c r="AQ38" s="52"/>
      <c r="HI38" s="54"/>
    </row>
    <row r="39" spans="2:217" ht="15" customHeight="1" x14ac:dyDescent="0.25">
      <c r="B39" s="136"/>
      <c r="C39" s="136"/>
      <c r="D39" s="136"/>
      <c r="E39" s="136"/>
      <c r="F39" s="136"/>
      <c r="G39" s="136"/>
      <c r="H39" s="138"/>
      <c r="I39" s="134"/>
      <c r="J39" s="134"/>
      <c r="K39" s="134"/>
      <c r="L39" s="134"/>
      <c r="M39" s="134"/>
      <c r="N39" s="133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3"/>
      <c r="AD39" s="133"/>
      <c r="AE39" s="133"/>
      <c r="AF39" s="134"/>
      <c r="AG39" s="134"/>
      <c r="AQ39" s="52"/>
      <c r="HI39" s="54"/>
    </row>
    <row r="40" spans="2:217" ht="15" customHeight="1" x14ac:dyDescent="0.25">
      <c r="B40" s="136"/>
      <c r="C40" s="136"/>
      <c r="D40" s="136"/>
      <c r="E40" s="136"/>
      <c r="F40" s="136"/>
      <c r="G40" s="136"/>
      <c r="H40" s="138"/>
      <c r="I40" s="134"/>
      <c r="J40" s="134"/>
      <c r="K40" s="134"/>
      <c r="L40" s="134"/>
      <c r="M40" s="134"/>
      <c r="N40" s="133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3"/>
      <c r="AD40" s="133"/>
      <c r="AE40" s="133"/>
      <c r="AF40" s="134"/>
      <c r="AG40" s="134"/>
      <c r="AQ40" s="52"/>
      <c r="HI40" s="54"/>
    </row>
    <row r="41" spans="2:217" ht="15" customHeight="1" x14ac:dyDescent="0.25">
      <c r="B41" s="136"/>
      <c r="C41" s="136"/>
      <c r="D41" s="136"/>
      <c r="E41" s="136"/>
      <c r="F41" s="136"/>
      <c r="G41" s="136"/>
      <c r="H41" s="138"/>
      <c r="I41" s="134"/>
      <c r="J41" s="134"/>
      <c r="K41" s="134"/>
      <c r="L41" s="134"/>
      <c r="M41" s="134"/>
      <c r="N41" s="133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3"/>
      <c r="AD41" s="133"/>
      <c r="AE41" s="133"/>
      <c r="AF41" s="134"/>
      <c r="AG41" s="134"/>
      <c r="AQ41" s="52"/>
      <c r="HI41" s="54"/>
    </row>
    <row r="42" spans="2:217" x14ac:dyDescent="0.25">
      <c r="B42" s="136"/>
      <c r="C42" s="136"/>
      <c r="D42" s="136"/>
      <c r="E42" s="136"/>
      <c r="F42" s="136"/>
      <c r="G42" s="136"/>
      <c r="H42" s="138"/>
      <c r="I42" s="134"/>
      <c r="J42" s="134"/>
      <c r="K42" s="134"/>
      <c r="L42" s="134"/>
      <c r="M42" s="134"/>
      <c r="N42" s="133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3"/>
      <c r="AD42" s="133"/>
      <c r="AE42" s="133"/>
      <c r="AF42" s="134"/>
      <c r="AG42" s="134"/>
    </row>
    <row r="43" spans="2:217" x14ac:dyDescent="0.25">
      <c r="B43" s="136"/>
      <c r="C43" s="136"/>
      <c r="D43" s="136"/>
      <c r="E43" s="136"/>
      <c r="F43" s="136"/>
      <c r="G43" s="136"/>
      <c r="H43" s="138"/>
      <c r="I43" s="134"/>
      <c r="J43" s="134"/>
      <c r="K43" s="134"/>
      <c r="L43" s="134"/>
      <c r="M43" s="134"/>
      <c r="N43" s="133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3"/>
      <c r="AD43" s="133"/>
      <c r="AE43" s="133"/>
      <c r="AF43" s="134"/>
      <c r="AG43" s="134"/>
    </row>
    <row r="44" spans="2:217" x14ac:dyDescent="0.25">
      <c r="B44" s="136"/>
      <c r="C44" s="136"/>
      <c r="D44" s="136"/>
      <c r="E44" s="136"/>
      <c r="F44" s="136"/>
      <c r="G44" s="136"/>
      <c r="H44" s="138"/>
      <c r="I44" s="134"/>
      <c r="J44" s="134"/>
      <c r="K44" s="134"/>
      <c r="L44" s="134"/>
      <c r="M44" s="134"/>
      <c r="N44" s="133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3"/>
      <c r="AD44" s="133"/>
      <c r="AE44" s="133"/>
      <c r="AF44" s="134"/>
      <c r="AG44" s="134"/>
    </row>
    <row r="45" spans="2:217" x14ac:dyDescent="0.25">
      <c r="B45" s="136"/>
      <c r="C45" s="136"/>
      <c r="D45" s="136"/>
      <c r="E45" s="136"/>
      <c r="F45" s="136"/>
      <c r="G45" s="136"/>
      <c r="H45" s="138"/>
      <c r="I45" s="134"/>
      <c r="J45" s="134"/>
      <c r="K45" s="134"/>
      <c r="L45" s="134"/>
      <c r="M45" s="134"/>
      <c r="N45" s="133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3"/>
      <c r="AD45" s="133"/>
      <c r="AE45" s="133"/>
      <c r="AF45" s="134"/>
      <c r="AG45" s="134"/>
    </row>
    <row r="46" spans="2:217" x14ac:dyDescent="0.25">
      <c r="B46" s="51"/>
      <c r="C46" s="51"/>
      <c r="D46" s="51"/>
      <c r="E46" s="51"/>
      <c r="F46" s="51"/>
      <c r="G46" s="51"/>
    </row>
    <row r="47" spans="2:217" x14ac:dyDescent="0.25">
      <c r="B47" s="51"/>
      <c r="C47" s="51"/>
      <c r="D47" s="51"/>
      <c r="E47" s="51"/>
      <c r="F47" s="51"/>
      <c r="G47" s="51"/>
    </row>
    <row r="48" spans="2:217" x14ac:dyDescent="0.25">
      <c r="B48" s="51"/>
      <c r="C48" s="51"/>
      <c r="D48" s="51"/>
      <c r="E48" s="51"/>
      <c r="F48" s="51"/>
      <c r="G48" s="51"/>
    </row>
    <row r="49" spans="2:7" x14ac:dyDescent="0.25">
      <c r="B49" s="51"/>
      <c r="C49" s="51"/>
      <c r="D49" s="51"/>
      <c r="E49" s="51"/>
      <c r="F49" s="51"/>
      <c r="G49" s="51"/>
    </row>
    <row r="50" spans="2:7" x14ac:dyDescent="0.25">
      <c r="B50" s="51"/>
      <c r="C50" s="51"/>
      <c r="D50" s="51"/>
      <c r="E50" s="51"/>
      <c r="F50" s="51"/>
      <c r="G50" s="51"/>
    </row>
    <row r="51" spans="2:7" x14ac:dyDescent="0.25">
      <c r="B51" s="51"/>
      <c r="C51" s="51"/>
      <c r="D51" s="51"/>
      <c r="E51" s="51"/>
      <c r="F51" s="51"/>
      <c r="G51" s="51"/>
    </row>
    <row r="52" spans="2:7" x14ac:dyDescent="0.25">
      <c r="B52" s="51"/>
      <c r="C52" s="51"/>
      <c r="D52" s="51"/>
      <c r="E52" s="51"/>
      <c r="F52" s="51"/>
      <c r="G52" s="51"/>
    </row>
    <row r="53" spans="2:7" x14ac:dyDescent="0.25">
      <c r="B53" s="51"/>
      <c r="C53" s="51"/>
      <c r="D53" s="51"/>
      <c r="E53" s="51"/>
      <c r="F53" s="51"/>
      <c r="G53" s="51"/>
    </row>
    <row r="54" spans="2:7" x14ac:dyDescent="0.25">
      <c r="B54" s="51"/>
      <c r="C54" s="51"/>
      <c r="D54" s="51"/>
      <c r="E54" s="51"/>
      <c r="F54" s="51"/>
      <c r="G54" s="51"/>
    </row>
    <row r="55" spans="2:7" x14ac:dyDescent="0.25">
      <c r="B55" s="51"/>
      <c r="C55" s="51"/>
      <c r="D55" s="51"/>
      <c r="E55" s="51"/>
      <c r="F55" s="51"/>
      <c r="G55" s="51"/>
    </row>
    <row r="56" spans="2:7" x14ac:dyDescent="0.25">
      <c r="B56" s="51"/>
      <c r="C56" s="51"/>
      <c r="D56" s="51"/>
      <c r="E56" s="51"/>
      <c r="F56" s="51"/>
      <c r="G56" s="51"/>
    </row>
    <row r="57" spans="2:7" x14ac:dyDescent="0.25">
      <c r="B57" s="51"/>
      <c r="C57" s="51"/>
      <c r="D57" s="51"/>
      <c r="E57" s="51"/>
      <c r="F57" s="51"/>
      <c r="G57" s="51"/>
    </row>
    <row r="58" spans="2:7" x14ac:dyDescent="0.25">
      <c r="B58" s="51"/>
      <c r="C58" s="51"/>
      <c r="D58" s="51"/>
      <c r="E58" s="51"/>
      <c r="F58" s="51"/>
      <c r="G58" s="51"/>
    </row>
    <row r="59" spans="2:7" x14ac:dyDescent="0.25">
      <c r="B59" s="51"/>
      <c r="C59" s="51"/>
      <c r="D59" s="51"/>
      <c r="E59" s="51"/>
      <c r="F59" s="51"/>
      <c r="G59" s="51"/>
    </row>
    <row r="60" spans="2:7" x14ac:dyDescent="0.25">
      <c r="B60" s="51"/>
      <c r="C60" s="51"/>
      <c r="D60" s="51"/>
      <c r="E60" s="51"/>
      <c r="F60" s="51"/>
      <c r="G60" s="51"/>
    </row>
    <row r="61" spans="2:7" x14ac:dyDescent="0.25">
      <c r="B61" s="51"/>
      <c r="C61" s="51"/>
      <c r="D61" s="51"/>
      <c r="E61" s="51"/>
      <c r="F61" s="51"/>
      <c r="G61" s="51"/>
    </row>
    <row r="62" spans="2:7" x14ac:dyDescent="0.25">
      <c r="B62" s="51"/>
      <c r="C62" s="51"/>
      <c r="D62" s="51"/>
      <c r="E62" s="51"/>
      <c r="F62" s="51"/>
      <c r="G62" s="51"/>
    </row>
    <row r="63" spans="2:7" x14ac:dyDescent="0.25">
      <c r="B63" s="51"/>
      <c r="C63" s="51"/>
      <c r="D63" s="51"/>
      <c r="E63" s="51"/>
      <c r="F63" s="51"/>
      <c r="G63" s="51"/>
    </row>
    <row r="64" spans="2:7" x14ac:dyDescent="0.25">
      <c r="B64" s="51"/>
      <c r="C64" s="51"/>
      <c r="D64" s="51"/>
      <c r="E64" s="51"/>
      <c r="F64" s="51"/>
      <c r="G64" s="51"/>
    </row>
    <row r="65" spans="2:7" x14ac:dyDescent="0.25">
      <c r="B65" s="51"/>
      <c r="C65" s="51"/>
      <c r="D65" s="51"/>
      <c r="E65" s="51"/>
      <c r="F65" s="51"/>
      <c r="G65" s="51"/>
    </row>
    <row r="66" spans="2:7" x14ac:dyDescent="0.25">
      <c r="B66" s="51"/>
      <c r="C66" s="51"/>
      <c r="D66" s="51"/>
      <c r="E66" s="51"/>
      <c r="F66" s="51"/>
      <c r="G66" s="51"/>
    </row>
    <row r="67" spans="2:7" x14ac:dyDescent="0.25">
      <c r="B67" s="51"/>
      <c r="C67" s="51"/>
      <c r="D67" s="51"/>
      <c r="E67" s="51"/>
      <c r="F67" s="51"/>
      <c r="G67" s="51"/>
    </row>
    <row r="68" spans="2:7" x14ac:dyDescent="0.25">
      <c r="B68" s="51"/>
      <c r="C68" s="51"/>
      <c r="D68" s="51"/>
      <c r="E68" s="51"/>
      <c r="F68" s="51"/>
      <c r="G68" s="51"/>
    </row>
    <row r="69" spans="2:7" x14ac:dyDescent="0.25">
      <c r="B69" s="51"/>
      <c r="C69" s="51"/>
      <c r="D69" s="51"/>
      <c r="E69" s="51"/>
      <c r="F69" s="51"/>
      <c r="G69" s="51"/>
    </row>
    <row r="70" spans="2:7" x14ac:dyDescent="0.25">
      <c r="B70" s="51"/>
      <c r="C70" s="51"/>
      <c r="D70" s="51"/>
      <c r="E70" s="51"/>
      <c r="F70" s="51"/>
      <c r="G70" s="51"/>
    </row>
    <row r="71" spans="2:7" x14ac:dyDescent="0.25">
      <c r="B71" s="51"/>
      <c r="C71" s="51"/>
      <c r="D71" s="51"/>
      <c r="E71" s="51"/>
      <c r="F71" s="51"/>
      <c r="G71" s="51"/>
    </row>
    <row r="72" spans="2:7" x14ac:dyDescent="0.25">
      <c r="B72" s="51"/>
      <c r="C72" s="51"/>
      <c r="D72" s="51"/>
      <c r="E72" s="51"/>
      <c r="F72" s="51"/>
      <c r="G72" s="51"/>
    </row>
    <row r="73" spans="2:7" x14ac:dyDescent="0.25">
      <c r="B73" s="51"/>
      <c r="C73" s="51"/>
      <c r="D73" s="51"/>
      <c r="E73" s="51"/>
      <c r="F73" s="51"/>
      <c r="G73" s="51"/>
    </row>
    <row r="74" spans="2:7" x14ac:dyDescent="0.25">
      <c r="B74" s="51"/>
      <c r="C74" s="51"/>
      <c r="D74" s="51"/>
      <c r="E74" s="51"/>
      <c r="F74" s="51"/>
      <c r="G74" s="51"/>
    </row>
    <row r="75" spans="2:7" x14ac:dyDescent="0.25">
      <c r="B75" s="51"/>
      <c r="C75" s="51"/>
      <c r="D75" s="51"/>
      <c r="E75" s="51"/>
      <c r="F75" s="51"/>
      <c r="G75" s="51"/>
    </row>
    <row r="76" spans="2:7" x14ac:dyDescent="0.25">
      <c r="B76" s="51"/>
      <c r="C76" s="51"/>
      <c r="D76" s="51"/>
      <c r="E76" s="51"/>
      <c r="F76" s="51"/>
      <c r="G76" s="51"/>
    </row>
    <row r="77" spans="2:7" x14ac:dyDescent="0.25">
      <c r="B77" s="51"/>
      <c r="C77" s="51"/>
      <c r="D77" s="51"/>
      <c r="E77" s="51"/>
      <c r="F77" s="51"/>
      <c r="G77" s="51"/>
    </row>
    <row r="78" spans="2:7" x14ac:dyDescent="0.25">
      <c r="B78" s="51"/>
      <c r="C78" s="51"/>
      <c r="D78" s="51"/>
      <c r="E78" s="51"/>
      <c r="F78" s="51"/>
      <c r="G78" s="51"/>
    </row>
    <row r="79" spans="2:7" x14ac:dyDescent="0.25">
      <c r="B79" s="51"/>
      <c r="C79" s="51"/>
      <c r="D79" s="51"/>
      <c r="E79" s="51"/>
      <c r="F79" s="51"/>
      <c r="G79" s="51"/>
    </row>
    <row r="80" spans="2:7" x14ac:dyDescent="0.25">
      <c r="B80" s="51"/>
      <c r="C80" s="51"/>
      <c r="D80" s="51"/>
      <c r="E80" s="51"/>
      <c r="F80" s="51"/>
      <c r="G80" s="51"/>
    </row>
    <row r="81" spans="2:7" x14ac:dyDescent="0.25">
      <c r="B81" s="51"/>
      <c r="C81" s="51"/>
      <c r="D81" s="51"/>
      <c r="E81" s="51"/>
      <c r="F81" s="51"/>
      <c r="G81" s="51"/>
    </row>
    <row r="82" spans="2:7" x14ac:dyDescent="0.25">
      <c r="B82" s="51"/>
      <c r="C82" s="51"/>
      <c r="D82" s="51"/>
      <c r="E82" s="51"/>
      <c r="F82" s="51"/>
      <c r="G82" s="51"/>
    </row>
    <row r="83" spans="2:7" x14ac:dyDescent="0.25">
      <c r="B83" s="51"/>
      <c r="C83" s="51"/>
      <c r="D83" s="51"/>
      <c r="E83" s="51"/>
      <c r="F83" s="51"/>
      <c r="G83" s="51"/>
    </row>
    <row r="84" spans="2:7" x14ac:dyDescent="0.25">
      <c r="B84" s="51"/>
      <c r="C84" s="51"/>
      <c r="D84" s="51"/>
      <c r="E84" s="51"/>
      <c r="F84" s="51"/>
      <c r="G84" s="51"/>
    </row>
    <row r="85" spans="2:7" x14ac:dyDescent="0.25">
      <c r="B85" s="51"/>
      <c r="C85" s="51"/>
      <c r="D85" s="51"/>
      <c r="E85" s="51"/>
      <c r="F85" s="51"/>
      <c r="G85" s="51"/>
    </row>
    <row r="86" spans="2:7" x14ac:dyDescent="0.25">
      <c r="B86" s="51"/>
      <c r="C86" s="51"/>
      <c r="D86" s="51"/>
      <c r="E86" s="51"/>
      <c r="F86" s="51"/>
      <c r="G86" s="51"/>
    </row>
    <row r="87" spans="2:7" x14ac:dyDescent="0.25">
      <c r="B87" s="51"/>
      <c r="C87" s="51"/>
      <c r="D87" s="51"/>
      <c r="E87" s="51"/>
      <c r="F87" s="51"/>
      <c r="G87" s="51"/>
    </row>
    <row r="88" spans="2:7" x14ac:dyDescent="0.25">
      <c r="B88" s="51"/>
      <c r="C88" s="51"/>
      <c r="D88" s="51"/>
      <c r="E88" s="51"/>
      <c r="F88" s="51"/>
      <c r="G88" s="51"/>
    </row>
    <row r="89" spans="2:7" x14ac:dyDescent="0.25">
      <c r="B89" s="51"/>
      <c r="C89" s="51"/>
      <c r="D89" s="51"/>
      <c r="E89" s="51"/>
      <c r="F89" s="51"/>
      <c r="G89" s="51"/>
    </row>
    <row r="90" spans="2:7" x14ac:dyDescent="0.25">
      <c r="B90" s="51"/>
      <c r="C90" s="51"/>
      <c r="D90" s="51"/>
      <c r="E90" s="51"/>
      <c r="F90" s="51"/>
      <c r="G90" s="51"/>
    </row>
    <row r="91" spans="2:7" x14ac:dyDescent="0.25">
      <c r="B91" s="51"/>
      <c r="C91" s="51"/>
      <c r="D91" s="51"/>
      <c r="E91" s="51"/>
      <c r="F91" s="51"/>
      <c r="G91" s="51"/>
    </row>
    <row r="92" spans="2:7" x14ac:dyDescent="0.25">
      <c r="B92" s="51"/>
      <c r="C92" s="51"/>
      <c r="D92" s="51"/>
      <c r="E92" s="51"/>
      <c r="F92" s="51"/>
      <c r="G92" s="51"/>
    </row>
    <row r="93" spans="2:7" x14ac:dyDescent="0.25">
      <c r="B93" s="51"/>
      <c r="C93" s="51"/>
      <c r="D93" s="51"/>
      <c r="E93" s="51"/>
      <c r="F93" s="51"/>
      <c r="G93" s="51"/>
    </row>
    <row r="94" spans="2:7" x14ac:dyDescent="0.25">
      <c r="B94" s="51"/>
      <c r="C94" s="51"/>
      <c r="D94" s="51"/>
      <c r="E94" s="51"/>
      <c r="F94" s="51"/>
      <c r="G94" s="51"/>
    </row>
    <row r="95" spans="2:7" x14ac:dyDescent="0.25">
      <c r="B95" s="51"/>
      <c r="C95" s="51"/>
      <c r="D95" s="51"/>
      <c r="E95" s="51"/>
      <c r="F95" s="51"/>
      <c r="G95" s="51"/>
    </row>
    <row r="96" spans="2:7" x14ac:dyDescent="0.25">
      <c r="B96" s="51"/>
      <c r="C96" s="51"/>
      <c r="D96" s="51"/>
      <c r="E96" s="51"/>
      <c r="F96" s="51"/>
      <c r="G96" s="51"/>
    </row>
    <row r="97" spans="2:7" x14ac:dyDescent="0.25">
      <c r="B97" s="51"/>
      <c r="C97" s="51"/>
      <c r="D97" s="51"/>
      <c r="E97" s="51"/>
      <c r="F97" s="51"/>
      <c r="G97" s="51"/>
    </row>
    <row r="98" spans="2:7" x14ac:dyDescent="0.25">
      <c r="B98" s="51"/>
      <c r="C98" s="51"/>
      <c r="D98" s="51"/>
      <c r="E98" s="51"/>
      <c r="F98" s="51"/>
      <c r="G98" s="51"/>
    </row>
    <row r="99" spans="2:7" x14ac:dyDescent="0.25">
      <c r="B99" s="51"/>
      <c r="C99" s="51"/>
      <c r="D99" s="51"/>
      <c r="E99" s="51"/>
      <c r="F99" s="51"/>
      <c r="G99" s="51"/>
    </row>
    <row r="100" spans="2:7" x14ac:dyDescent="0.25">
      <c r="B100" s="51"/>
      <c r="C100" s="51"/>
      <c r="D100" s="51"/>
      <c r="E100" s="51"/>
      <c r="F100" s="51"/>
      <c r="G100" s="51"/>
    </row>
    <row r="101" spans="2:7" x14ac:dyDescent="0.25">
      <c r="B101" s="51"/>
      <c r="C101" s="51"/>
      <c r="D101" s="51"/>
      <c r="E101" s="51"/>
      <c r="F101" s="51"/>
      <c r="G101" s="51"/>
    </row>
    <row r="102" spans="2:7" x14ac:dyDescent="0.25">
      <c r="B102" s="51"/>
      <c r="C102" s="51"/>
      <c r="D102" s="51"/>
      <c r="E102" s="51"/>
      <c r="F102" s="51"/>
      <c r="G102" s="51"/>
    </row>
    <row r="103" spans="2:7" x14ac:dyDescent="0.25">
      <c r="B103" s="51"/>
      <c r="C103" s="51"/>
      <c r="D103" s="51"/>
      <c r="E103" s="51"/>
      <c r="F103" s="51"/>
      <c r="G103" s="51"/>
    </row>
    <row r="104" spans="2:7" x14ac:dyDescent="0.25">
      <c r="B104" s="51"/>
      <c r="C104" s="51"/>
      <c r="D104" s="51"/>
      <c r="E104" s="51"/>
      <c r="F104" s="51"/>
      <c r="G104" s="51"/>
    </row>
    <row r="105" spans="2:7" x14ac:dyDescent="0.25">
      <c r="B105" s="51"/>
      <c r="C105" s="51"/>
      <c r="D105" s="51"/>
      <c r="E105" s="51"/>
      <c r="F105" s="51"/>
      <c r="G105" s="51"/>
    </row>
    <row r="106" spans="2:7" x14ac:dyDescent="0.25">
      <c r="B106" s="51"/>
      <c r="C106" s="51"/>
      <c r="D106" s="51"/>
      <c r="E106" s="51"/>
      <c r="F106" s="51"/>
      <c r="G106" s="51"/>
    </row>
    <row r="107" spans="2:7" x14ac:dyDescent="0.25">
      <c r="B107" s="51"/>
      <c r="C107" s="51"/>
      <c r="D107" s="51"/>
      <c r="E107" s="51"/>
      <c r="F107" s="51"/>
      <c r="G107" s="51"/>
    </row>
    <row r="108" spans="2:7" x14ac:dyDescent="0.25">
      <c r="B108" s="51"/>
      <c r="C108" s="51"/>
      <c r="D108" s="51"/>
      <c r="E108" s="51"/>
      <c r="F108" s="51"/>
      <c r="G108" s="51"/>
    </row>
    <row r="109" spans="2:7" x14ac:dyDescent="0.25">
      <c r="B109" s="51"/>
      <c r="C109" s="51"/>
      <c r="D109" s="51"/>
      <c r="E109" s="51"/>
      <c r="F109" s="51"/>
      <c r="G109" s="51"/>
    </row>
    <row r="110" spans="2:7" x14ac:dyDescent="0.25">
      <c r="B110" s="51"/>
      <c r="C110" s="51"/>
      <c r="D110" s="51"/>
      <c r="E110" s="51"/>
      <c r="F110" s="51"/>
      <c r="G110" s="51"/>
    </row>
    <row r="111" spans="2:7" x14ac:dyDescent="0.25">
      <c r="B111" s="51"/>
      <c r="C111" s="51"/>
      <c r="D111" s="51"/>
      <c r="E111" s="51"/>
      <c r="F111" s="51"/>
      <c r="G111" s="51"/>
    </row>
    <row r="112" spans="2:7" x14ac:dyDescent="0.25">
      <c r="B112" s="51"/>
      <c r="C112" s="51"/>
      <c r="D112" s="51"/>
      <c r="E112" s="51"/>
      <c r="F112" s="51"/>
      <c r="G112" s="51"/>
    </row>
    <row r="113" spans="2:7" x14ac:dyDescent="0.25">
      <c r="B113" s="51"/>
      <c r="C113" s="51"/>
      <c r="D113" s="51"/>
      <c r="E113" s="51"/>
      <c r="F113" s="51"/>
      <c r="G113" s="51"/>
    </row>
    <row r="114" spans="2:7" x14ac:dyDescent="0.25">
      <c r="B114" s="51"/>
      <c r="C114" s="51"/>
      <c r="D114" s="51"/>
      <c r="E114" s="51"/>
      <c r="F114" s="51"/>
      <c r="G114" s="51"/>
    </row>
    <row r="115" spans="2:7" x14ac:dyDescent="0.25">
      <c r="B115" s="51"/>
      <c r="C115" s="51"/>
      <c r="D115" s="51"/>
      <c r="E115" s="51"/>
      <c r="F115" s="51"/>
      <c r="G115" s="51"/>
    </row>
    <row r="116" spans="2:7" x14ac:dyDescent="0.25">
      <c r="B116" s="51"/>
      <c r="C116" s="51"/>
      <c r="D116" s="51"/>
      <c r="E116" s="51"/>
      <c r="F116" s="51"/>
      <c r="G116" s="51"/>
    </row>
    <row r="117" spans="2:7" x14ac:dyDescent="0.25">
      <c r="B117" s="51"/>
      <c r="C117" s="51"/>
      <c r="D117" s="51"/>
      <c r="E117" s="51"/>
      <c r="F117" s="51"/>
      <c r="G117" s="51"/>
    </row>
    <row r="118" spans="2:7" x14ac:dyDescent="0.25">
      <c r="B118" s="51"/>
      <c r="C118" s="51"/>
      <c r="D118" s="51"/>
      <c r="E118" s="51"/>
      <c r="F118" s="51"/>
      <c r="G118" s="51"/>
    </row>
    <row r="119" spans="2:7" x14ac:dyDescent="0.25">
      <c r="B119" s="51"/>
      <c r="C119" s="51"/>
      <c r="D119" s="51"/>
      <c r="E119" s="51"/>
      <c r="F119" s="51"/>
      <c r="G119" s="51"/>
    </row>
    <row r="120" spans="2:7" x14ac:dyDescent="0.25">
      <c r="B120" s="51"/>
      <c r="C120" s="51"/>
      <c r="D120" s="51"/>
      <c r="E120" s="51"/>
      <c r="F120" s="51"/>
      <c r="G120" s="51"/>
    </row>
    <row r="121" spans="2:7" x14ac:dyDescent="0.25">
      <c r="B121" s="51"/>
      <c r="C121" s="51"/>
      <c r="D121" s="51"/>
      <c r="E121" s="51"/>
      <c r="F121" s="51"/>
      <c r="G121" s="51"/>
    </row>
    <row r="122" spans="2:7" x14ac:dyDescent="0.25">
      <c r="B122" s="51"/>
      <c r="C122" s="51"/>
      <c r="D122" s="51"/>
      <c r="E122" s="51"/>
      <c r="F122" s="51"/>
      <c r="G122" s="51"/>
    </row>
    <row r="123" spans="2:7" x14ac:dyDescent="0.25">
      <c r="B123" s="51"/>
      <c r="C123" s="51"/>
      <c r="D123" s="51"/>
      <c r="E123" s="51"/>
      <c r="F123" s="51"/>
      <c r="G123" s="51"/>
    </row>
    <row r="124" spans="2:7" x14ac:dyDescent="0.25">
      <c r="B124" s="51"/>
      <c r="C124" s="51"/>
      <c r="D124" s="51"/>
      <c r="E124" s="51"/>
      <c r="F124" s="51"/>
      <c r="G124" s="51"/>
    </row>
    <row r="125" spans="2:7" x14ac:dyDescent="0.25">
      <c r="B125" s="51"/>
      <c r="C125" s="51"/>
      <c r="D125" s="51"/>
      <c r="E125" s="51"/>
      <c r="F125" s="51"/>
      <c r="G125" s="51"/>
    </row>
    <row r="126" spans="2:7" x14ac:dyDescent="0.25">
      <c r="B126" s="51"/>
      <c r="C126" s="51"/>
      <c r="D126" s="51"/>
      <c r="E126" s="51"/>
      <c r="F126" s="51"/>
      <c r="G126" s="51"/>
    </row>
    <row r="127" spans="2:7" x14ac:dyDescent="0.25">
      <c r="B127" s="51"/>
      <c r="C127" s="51"/>
      <c r="D127" s="51"/>
      <c r="E127" s="51"/>
      <c r="F127" s="51"/>
      <c r="G127" s="51"/>
    </row>
    <row r="128" spans="2:7" x14ac:dyDescent="0.25">
      <c r="B128" s="51"/>
      <c r="C128" s="51"/>
      <c r="D128" s="51"/>
      <c r="E128" s="51"/>
      <c r="F128" s="51"/>
      <c r="G128" s="51"/>
    </row>
    <row r="129" spans="2:7" x14ac:dyDescent="0.25">
      <c r="B129" s="51"/>
      <c r="C129" s="51"/>
      <c r="D129" s="51"/>
      <c r="E129" s="51"/>
      <c r="F129" s="51"/>
      <c r="G129" s="51"/>
    </row>
    <row r="130" spans="2:7" x14ac:dyDescent="0.25">
      <c r="B130" s="51"/>
      <c r="C130" s="51"/>
      <c r="D130" s="51"/>
      <c r="E130" s="51"/>
      <c r="F130" s="51"/>
      <c r="G130" s="51"/>
    </row>
    <row r="131" spans="2:7" x14ac:dyDescent="0.25">
      <c r="B131" s="51"/>
      <c r="C131" s="51"/>
      <c r="D131" s="51"/>
      <c r="E131" s="51"/>
      <c r="F131" s="51"/>
      <c r="G131" s="51"/>
    </row>
    <row r="132" spans="2:7" x14ac:dyDescent="0.25">
      <c r="B132" s="51"/>
      <c r="C132" s="51"/>
      <c r="D132" s="51"/>
      <c r="E132" s="51"/>
      <c r="F132" s="51"/>
      <c r="G132" s="51"/>
    </row>
    <row r="133" spans="2:7" x14ac:dyDescent="0.25">
      <c r="B133" s="51"/>
      <c r="C133" s="51"/>
      <c r="D133" s="51"/>
      <c r="E133" s="51"/>
      <c r="F133" s="51"/>
      <c r="G133" s="51"/>
    </row>
    <row r="134" spans="2:7" x14ac:dyDescent="0.25">
      <c r="B134" s="51"/>
      <c r="C134" s="51"/>
      <c r="D134" s="51"/>
      <c r="E134" s="51"/>
      <c r="F134" s="51"/>
      <c r="G134" s="51"/>
    </row>
    <row r="135" spans="2:7" x14ac:dyDescent="0.25">
      <c r="B135" s="51"/>
      <c r="C135" s="51"/>
      <c r="D135" s="51"/>
      <c r="E135" s="51"/>
      <c r="F135" s="51"/>
      <c r="G135" s="51"/>
    </row>
    <row r="136" spans="2:7" x14ac:dyDescent="0.25">
      <c r="B136" s="51"/>
      <c r="C136" s="51"/>
      <c r="D136" s="51"/>
      <c r="E136" s="51"/>
      <c r="F136" s="51"/>
      <c r="G136" s="51"/>
    </row>
    <row r="137" spans="2:7" x14ac:dyDescent="0.25">
      <c r="B137" s="51"/>
      <c r="C137" s="51"/>
      <c r="D137" s="51"/>
      <c r="E137" s="51"/>
      <c r="F137" s="51"/>
      <c r="G137" s="51"/>
    </row>
    <row r="138" spans="2:7" x14ac:dyDescent="0.25">
      <c r="B138" s="51"/>
      <c r="C138" s="51"/>
      <c r="D138" s="51"/>
      <c r="E138" s="51"/>
      <c r="F138" s="51"/>
      <c r="G138" s="51"/>
    </row>
    <row r="139" spans="2:7" x14ac:dyDescent="0.25">
      <c r="B139" s="51"/>
      <c r="C139" s="51"/>
      <c r="D139" s="51"/>
      <c r="E139" s="51"/>
      <c r="F139" s="51"/>
      <c r="G139" s="51"/>
    </row>
    <row r="140" spans="2:7" x14ac:dyDescent="0.25">
      <c r="B140" s="51"/>
      <c r="C140" s="51"/>
      <c r="D140" s="51"/>
      <c r="E140" s="51"/>
      <c r="F140" s="51"/>
      <c r="G140" s="51"/>
    </row>
    <row r="141" spans="2:7" x14ac:dyDescent="0.25">
      <c r="B141" s="51"/>
      <c r="C141" s="51"/>
      <c r="D141" s="51"/>
      <c r="E141" s="51"/>
      <c r="F141" s="51"/>
      <c r="G141" s="51"/>
    </row>
    <row r="142" spans="2:7" x14ac:dyDescent="0.25">
      <c r="B142" s="51"/>
      <c r="C142" s="51"/>
      <c r="D142" s="51"/>
      <c r="E142" s="51"/>
      <c r="F142" s="51"/>
      <c r="G142" s="51"/>
    </row>
    <row r="143" spans="2:7" x14ac:dyDescent="0.25">
      <c r="B143" s="51"/>
      <c r="C143" s="51"/>
      <c r="D143" s="51"/>
      <c r="E143" s="51"/>
      <c r="F143" s="51"/>
      <c r="G143" s="51"/>
    </row>
    <row r="144" spans="2:7" x14ac:dyDescent="0.25">
      <c r="B144" s="51"/>
      <c r="C144" s="51"/>
      <c r="D144" s="51"/>
      <c r="E144" s="51"/>
      <c r="F144" s="51"/>
      <c r="G144" s="51"/>
    </row>
    <row r="145" spans="2:7" x14ac:dyDescent="0.25">
      <c r="B145" s="51"/>
      <c r="C145" s="51"/>
      <c r="D145" s="51"/>
      <c r="E145" s="51"/>
      <c r="F145" s="51"/>
      <c r="G145" s="51"/>
    </row>
    <row r="146" spans="2:7" x14ac:dyDescent="0.25">
      <c r="B146" s="51"/>
      <c r="C146" s="51"/>
      <c r="D146" s="51"/>
      <c r="E146" s="51"/>
      <c r="F146" s="51"/>
      <c r="G146" s="51"/>
    </row>
    <row r="147" spans="2:7" x14ac:dyDescent="0.25">
      <c r="B147" s="51"/>
      <c r="C147" s="51"/>
      <c r="D147" s="51"/>
      <c r="E147" s="51"/>
      <c r="F147" s="51"/>
      <c r="G147" s="51"/>
    </row>
    <row r="148" spans="2:7" x14ac:dyDescent="0.25">
      <c r="B148" s="51"/>
      <c r="C148" s="51"/>
      <c r="D148" s="51"/>
      <c r="E148" s="51"/>
      <c r="F148" s="51"/>
      <c r="G148" s="51"/>
    </row>
    <row r="149" spans="2:7" x14ac:dyDescent="0.25">
      <c r="B149" s="51"/>
      <c r="C149" s="51"/>
      <c r="D149" s="51"/>
      <c r="E149" s="51"/>
      <c r="F149" s="51"/>
      <c r="G149" s="51"/>
    </row>
    <row r="150" spans="2:7" x14ac:dyDescent="0.25">
      <c r="B150" s="51"/>
      <c r="C150" s="51"/>
      <c r="D150" s="51"/>
      <c r="E150" s="51"/>
      <c r="F150" s="51"/>
      <c r="G150" s="51"/>
    </row>
    <row r="151" spans="2:7" x14ac:dyDescent="0.25">
      <c r="B151" s="51"/>
      <c r="C151" s="51"/>
      <c r="D151" s="51"/>
      <c r="E151" s="51"/>
      <c r="F151" s="51"/>
      <c r="G151" s="51"/>
    </row>
    <row r="152" spans="2:7" x14ac:dyDescent="0.25">
      <c r="B152" s="51"/>
      <c r="C152" s="51"/>
      <c r="D152" s="51"/>
      <c r="E152" s="51"/>
      <c r="F152" s="51"/>
      <c r="G152" s="51"/>
    </row>
    <row r="153" spans="2:7" x14ac:dyDescent="0.25">
      <c r="B153" s="51"/>
      <c r="C153" s="51"/>
      <c r="D153" s="51"/>
      <c r="E153" s="51"/>
      <c r="F153" s="51"/>
      <c r="G153" s="51"/>
    </row>
    <row r="154" spans="2:7" x14ac:dyDescent="0.25">
      <c r="B154" s="51"/>
      <c r="C154" s="51"/>
      <c r="D154" s="51"/>
      <c r="E154" s="51"/>
      <c r="F154" s="51"/>
      <c r="G154" s="51"/>
    </row>
    <row r="155" spans="2:7" x14ac:dyDescent="0.25">
      <c r="B155" s="51"/>
      <c r="C155" s="51"/>
      <c r="D155" s="51"/>
      <c r="E155" s="51"/>
      <c r="F155" s="51"/>
      <c r="G155" s="51"/>
    </row>
    <row r="156" spans="2:7" x14ac:dyDescent="0.25">
      <c r="B156" s="51"/>
      <c r="C156" s="51"/>
      <c r="D156" s="51"/>
      <c r="E156" s="51"/>
      <c r="F156" s="51"/>
      <c r="G156" s="51"/>
    </row>
    <row r="157" spans="2:7" x14ac:dyDescent="0.25">
      <c r="B157" s="51"/>
      <c r="C157" s="51"/>
      <c r="D157" s="51"/>
      <c r="E157" s="51"/>
      <c r="F157" s="51"/>
      <c r="G157" s="51"/>
    </row>
    <row r="158" spans="2:7" x14ac:dyDescent="0.25">
      <c r="B158" s="51"/>
      <c r="C158" s="51"/>
      <c r="D158" s="51"/>
      <c r="E158" s="51"/>
      <c r="F158" s="51"/>
      <c r="G158" s="51"/>
    </row>
    <row r="159" spans="2:7" x14ac:dyDescent="0.25">
      <c r="B159" s="51"/>
      <c r="C159" s="51"/>
      <c r="D159" s="51"/>
      <c r="E159" s="51"/>
      <c r="F159" s="51"/>
      <c r="G159" s="51"/>
    </row>
    <row r="160" spans="2:7" x14ac:dyDescent="0.25">
      <c r="B160" s="51"/>
      <c r="C160" s="51"/>
      <c r="D160" s="51"/>
      <c r="E160" s="51"/>
      <c r="F160" s="51"/>
      <c r="G160" s="51"/>
    </row>
    <row r="161" spans="2:7" x14ac:dyDescent="0.25">
      <c r="B161" s="51"/>
      <c r="C161" s="51"/>
      <c r="D161" s="51"/>
      <c r="E161" s="51"/>
      <c r="F161" s="51"/>
      <c r="G161" s="51"/>
    </row>
    <row r="162" spans="2:7" x14ac:dyDescent="0.25">
      <c r="B162" s="51"/>
      <c r="C162" s="51"/>
      <c r="D162" s="51"/>
      <c r="E162" s="51"/>
      <c r="F162" s="51"/>
      <c r="G162" s="51"/>
    </row>
    <row r="163" spans="2:7" x14ac:dyDescent="0.25">
      <c r="B163" s="51"/>
      <c r="C163" s="51"/>
      <c r="D163" s="51"/>
      <c r="E163" s="51"/>
      <c r="F163" s="51"/>
      <c r="G163" s="51"/>
    </row>
    <row r="164" spans="2:7" x14ac:dyDescent="0.25">
      <c r="B164" s="51"/>
      <c r="C164" s="51"/>
      <c r="D164" s="51"/>
      <c r="E164" s="51"/>
      <c r="F164" s="51"/>
      <c r="G164" s="51"/>
    </row>
    <row r="165" spans="2:7" x14ac:dyDescent="0.25">
      <c r="B165" s="51"/>
      <c r="C165" s="51"/>
      <c r="D165" s="51"/>
      <c r="E165" s="51"/>
      <c r="F165" s="51"/>
      <c r="G165" s="51"/>
    </row>
    <row r="166" spans="2:7" x14ac:dyDescent="0.25">
      <c r="B166" s="51"/>
      <c r="C166" s="51"/>
      <c r="D166" s="51"/>
      <c r="E166" s="51"/>
      <c r="F166" s="51"/>
      <c r="G166" s="51"/>
    </row>
    <row r="167" spans="2:7" x14ac:dyDescent="0.25">
      <c r="B167" s="51"/>
      <c r="C167" s="51"/>
      <c r="D167" s="51"/>
      <c r="E167" s="51"/>
      <c r="F167" s="51"/>
      <c r="G167" s="51"/>
    </row>
    <row r="168" spans="2:7" x14ac:dyDescent="0.25">
      <c r="B168" s="51"/>
      <c r="C168" s="51"/>
      <c r="D168" s="51"/>
      <c r="E168" s="51"/>
      <c r="F168" s="51"/>
      <c r="G168" s="51"/>
    </row>
    <row r="169" spans="2:7" x14ac:dyDescent="0.25">
      <c r="B169" s="51"/>
      <c r="C169" s="51"/>
      <c r="D169" s="51"/>
      <c r="E169" s="51"/>
      <c r="F169" s="51"/>
      <c r="G169" s="51"/>
    </row>
    <row r="170" spans="2:7" x14ac:dyDescent="0.25">
      <c r="B170" s="51"/>
      <c r="C170" s="51"/>
      <c r="D170" s="51"/>
      <c r="E170" s="51"/>
      <c r="F170" s="51"/>
      <c r="G170" s="51"/>
    </row>
    <row r="171" spans="2:7" x14ac:dyDescent="0.25">
      <c r="B171" s="51"/>
      <c r="C171" s="51"/>
      <c r="D171" s="51"/>
      <c r="E171" s="51"/>
      <c r="F171" s="51"/>
      <c r="G171" s="51"/>
    </row>
    <row r="172" spans="2:7" x14ac:dyDescent="0.25">
      <c r="B172" s="51"/>
      <c r="C172" s="51"/>
      <c r="D172" s="51"/>
      <c r="E172" s="51"/>
      <c r="F172" s="51"/>
      <c r="G172" s="51"/>
    </row>
    <row r="173" spans="2:7" x14ac:dyDescent="0.25">
      <c r="B173" s="51"/>
      <c r="C173" s="51"/>
      <c r="D173" s="51"/>
      <c r="E173" s="51"/>
      <c r="F173" s="51"/>
      <c r="G173" s="51"/>
    </row>
    <row r="174" spans="2:7" x14ac:dyDescent="0.25">
      <c r="B174" s="51"/>
      <c r="C174" s="51"/>
      <c r="D174" s="51"/>
      <c r="E174" s="51"/>
      <c r="F174" s="51"/>
      <c r="G174" s="51"/>
    </row>
    <row r="175" spans="2:7" x14ac:dyDescent="0.25">
      <c r="B175" s="51"/>
      <c r="C175" s="51"/>
      <c r="D175" s="51"/>
      <c r="E175" s="51"/>
      <c r="F175" s="51"/>
      <c r="G175" s="51"/>
    </row>
    <row r="176" spans="2:7" x14ac:dyDescent="0.25">
      <c r="B176" s="51"/>
      <c r="C176" s="51"/>
      <c r="D176" s="51"/>
      <c r="E176" s="51"/>
      <c r="F176" s="51"/>
      <c r="G176" s="51"/>
    </row>
    <row r="177" spans="2:7" x14ac:dyDescent="0.25">
      <c r="B177" s="51"/>
      <c r="C177" s="51"/>
      <c r="D177" s="51"/>
      <c r="E177" s="51"/>
      <c r="F177" s="51"/>
      <c r="G177" s="51"/>
    </row>
    <row r="178" spans="2:7" x14ac:dyDescent="0.25">
      <c r="B178" s="51"/>
      <c r="C178" s="51"/>
      <c r="D178" s="51"/>
      <c r="E178" s="51"/>
      <c r="F178" s="51"/>
      <c r="G178" s="51"/>
    </row>
    <row r="179" spans="2:7" x14ac:dyDescent="0.25">
      <c r="B179" s="51"/>
      <c r="C179" s="51"/>
      <c r="D179" s="51"/>
      <c r="E179" s="51"/>
      <c r="F179" s="51"/>
      <c r="G179" s="51"/>
    </row>
    <row r="180" spans="2:7" x14ac:dyDescent="0.25">
      <c r="B180" s="51"/>
      <c r="C180" s="51"/>
      <c r="D180" s="51"/>
      <c r="E180" s="51"/>
      <c r="F180" s="51"/>
      <c r="G180" s="51"/>
    </row>
    <row r="181" spans="2:7" x14ac:dyDescent="0.25">
      <c r="B181" s="51"/>
      <c r="C181" s="51"/>
      <c r="D181" s="51"/>
      <c r="E181" s="51"/>
      <c r="F181" s="51"/>
      <c r="G181" s="51"/>
    </row>
    <row r="182" spans="2:7" x14ac:dyDescent="0.25">
      <c r="B182" s="51"/>
      <c r="C182" s="51"/>
      <c r="D182" s="51"/>
      <c r="E182" s="51"/>
      <c r="F182" s="51"/>
      <c r="G182" s="51"/>
    </row>
    <row r="183" spans="2:7" x14ac:dyDescent="0.25">
      <c r="B183" s="51"/>
      <c r="C183" s="51"/>
      <c r="D183" s="51"/>
      <c r="E183" s="51"/>
      <c r="F183" s="51"/>
      <c r="G183" s="51"/>
    </row>
    <row r="184" spans="2:7" x14ac:dyDescent="0.25">
      <c r="B184" s="51"/>
      <c r="C184" s="51"/>
      <c r="D184" s="51"/>
      <c r="E184" s="51"/>
      <c r="F184" s="51"/>
      <c r="G184" s="51"/>
    </row>
    <row r="185" spans="2:7" x14ac:dyDescent="0.25">
      <c r="B185" s="51"/>
      <c r="C185" s="51"/>
      <c r="D185" s="51"/>
      <c r="E185" s="51"/>
      <c r="F185" s="51"/>
      <c r="G185" s="51"/>
    </row>
    <row r="186" spans="2:7" x14ac:dyDescent="0.25">
      <c r="B186" s="51"/>
      <c r="C186" s="51"/>
      <c r="D186" s="51"/>
      <c r="E186" s="51"/>
      <c r="F186" s="51"/>
      <c r="G186" s="51"/>
    </row>
    <row r="187" spans="2:7" x14ac:dyDescent="0.25">
      <c r="B187" s="51"/>
      <c r="C187" s="51"/>
      <c r="D187" s="51"/>
      <c r="E187" s="51"/>
      <c r="F187" s="51"/>
      <c r="G187" s="51"/>
    </row>
    <row r="188" spans="2:7" x14ac:dyDescent="0.25">
      <c r="B188" s="51"/>
      <c r="C188" s="51"/>
      <c r="D188" s="51"/>
      <c r="E188" s="51"/>
      <c r="F188" s="51"/>
      <c r="G188" s="51"/>
    </row>
    <row r="189" spans="2:7" x14ac:dyDescent="0.25">
      <c r="B189" s="51"/>
      <c r="C189" s="51"/>
      <c r="D189" s="51"/>
      <c r="E189" s="51"/>
      <c r="F189" s="51"/>
      <c r="G189" s="51"/>
    </row>
    <row r="190" spans="2:7" x14ac:dyDescent="0.25">
      <c r="B190" s="51"/>
      <c r="C190" s="51"/>
      <c r="D190" s="51"/>
      <c r="E190" s="51"/>
      <c r="F190" s="51"/>
      <c r="G190" s="51"/>
    </row>
    <row r="191" spans="2:7" x14ac:dyDescent="0.25">
      <c r="B191" s="51"/>
      <c r="C191" s="51"/>
      <c r="D191" s="51"/>
      <c r="E191" s="51"/>
      <c r="F191" s="51"/>
      <c r="G191" s="51"/>
    </row>
    <row r="192" spans="2:7" x14ac:dyDescent="0.25">
      <c r="B192" s="51"/>
      <c r="C192" s="51"/>
      <c r="D192" s="51"/>
      <c r="E192" s="51"/>
      <c r="F192" s="51"/>
      <c r="G192" s="51"/>
    </row>
    <row r="193" spans="2:7" x14ac:dyDescent="0.25">
      <c r="B193" s="51"/>
      <c r="C193" s="51"/>
      <c r="D193" s="51"/>
      <c r="E193" s="51"/>
      <c r="F193" s="51"/>
      <c r="G193" s="51"/>
    </row>
    <row r="194" spans="2:7" x14ac:dyDescent="0.25">
      <c r="B194" s="51"/>
      <c r="C194" s="51"/>
      <c r="D194" s="51"/>
      <c r="E194" s="51"/>
      <c r="F194" s="51"/>
      <c r="G194" s="51"/>
    </row>
    <row r="195" spans="2:7" x14ac:dyDescent="0.25">
      <c r="B195" s="51"/>
      <c r="C195" s="51"/>
      <c r="D195" s="51"/>
      <c r="E195" s="51"/>
      <c r="F195" s="51"/>
      <c r="G195" s="51"/>
    </row>
    <row r="196" spans="2:7" x14ac:dyDescent="0.25">
      <c r="B196" s="51"/>
      <c r="C196" s="51"/>
      <c r="D196" s="51"/>
      <c r="E196" s="51"/>
      <c r="F196" s="51"/>
      <c r="G196" s="51"/>
    </row>
    <row r="197" spans="2:7" x14ac:dyDescent="0.25">
      <c r="B197" s="51"/>
      <c r="C197" s="51"/>
      <c r="D197" s="51"/>
      <c r="E197" s="51"/>
      <c r="F197" s="51"/>
      <c r="G197" s="51"/>
    </row>
    <row r="198" spans="2:7" x14ac:dyDescent="0.25">
      <c r="B198" s="51"/>
      <c r="C198" s="51"/>
      <c r="D198" s="51"/>
      <c r="E198" s="51"/>
      <c r="F198" s="51"/>
      <c r="G198" s="51"/>
    </row>
    <row r="199" spans="2:7" x14ac:dyDescent="0.25">
      <c r="B199" s="51"/>
      <c r="C199" s="51"/>
      <c r="D199" s="51"/>
      <c r="E199" s="51"/>
      <c r="F199" s="51"/>
      <c r="G199" s="51"/>
    </row>
    <row r="200" spans="2:7" x14ac:dyDescent="0.25">
      <c r="B200" s="51"/>
      <c r="C200" s="51"/>
      <c r="D200" s="51"/>
      <c r="E200" s="51"/>
      <c r="F200" s="51"/>
      <c r="G200" s="51"/>
    </row>
    <row r="201" spans="2:7" x14ac:dyDescent="0.25">
      <c r="B201" s="51"/>
      <c r="C201" s="51"/>
      <c r="D201" s="51"/>
      <c r="E201" s="51"/>
      <c r="F201" s="51"/>
      <c r="G201" s="51"/>
    </row>
    <row r="202" spans="2:7" x14ac:dyDescent="0.25">
      <c r="B202" s="51"/>
      <c r="C202" s="51"/>
      <c r="D202" s="51"/>
      <c r="E202" s="51"/>
      <c r="F202" s="51"/>
      <c r="G202" s="51"/>
    </row>
    <row r="203" spans="2:7" x14ac:dyDescent="0.25">
      <c r="B203" s="51"/>
      <c r="C203" s="51"/>
      <c r="D203" s="51"/>
      <c r="E203" s="51"/>
      <c r="F203" s="51"/>
      <c r="G203" s="51"/>
    </row>
    <row r="204" spans="2:7" x14ac:dyDescent="0.25">
      <c r="B204" s="51"/>
      <c r="C204" s="51"/>
      <c r="D204" s="51"/>
      <c r="E204" s="51"/>
      <c r="F204" s="51"/>
      <c r="G204" s="51"/>
    </row>
    <row r="205" spans="2:7" x14ac:dyDescent="0.25">
      <c r="B205" s="51"/>
      <c r="C205" s="51"/>
      <c r="D205" s="51"/>
      <c r="E205" s="51"/>
      <c r="F205" s="51"/>
      <c r="G205" s="51"/>
    </row>
    <row r="206" spans="2:7" x14ac:dyDescent="0.25">
      <c r="B206" s="51"/>
      <c r="C206" s="51"/>
      <c r="D206" s="51"/>
      <c r="E206" s="51"/>
      <c r="F206" s="51"/>
      <c r="G206" s="51"/>
    </row>
    <row r="207" spans="2:7" x14ac:dyDescent="0.25">
      <c r="B207" s="51"/>
      <c r="C207" s="51"/>
      <c r="D207" s="51"/>
      <c r="E207" s="51"/>
      <c r="F207" s="51"/>
      <c r="G207" s="51"/>
    </row>
    <row r="208" spans="2:7" x14ac:dyDescent="0.25">
      <c r="B208" s="51"/>
      <c r="C208" s="51"/>
      <c r="D208" s="51"/>
      <c r="E208" s="51"/>
      <c r="F208" s="51"/>
      <c r="G208" s="51"/>
    </row>
    <row r="209" spans="2:7" x14ac:dyDescent="0.25">
      <c r="B209" s="51"/>
      <c r="C209" s="51"/>
      <c r="D209" s="51"/>
      <c r="E209" s="51"/>
      <c r="F209" s="51"/>
      <c r="G209" s="51"/>
    </row>
    <row r="210" spans="2:7" x14ac:dyDescent="0.25">
      <c r="B210" s="51"/>
      <c r="C210" s="51"/>
      <c r="D210" s="51"/>
      <c r="E210" s="51"/>
      <c r="F210" s="51"/>
      <c r="G210" s="51"/>
    </row>
    <row r="211" spans="2:7" x14ac:dyDescent="0.25">
      <c r="B211" s="51"/>
      <c r="C211" s="51"/>
      <c r="D211" s="51"/>
      <c r="E211" s="51"/>
      <c r="F211" s="51"/>
      <c r="G211" s="51"/>
    </row>
    <row r="212" spans="2:7" x14ac:dyDescent="0.25">
      <c r="B212" s="51"/>
      <c r="C212" s="51"/>
      <c r="D212" s="51"/>
      <c r="E212" s="51"/>
      <c r="F212" s="51"/>
      <c r="G212" s="51"/>
    </row>
    <row r="213" spans="2:7" x14ac:dyDescent="0.25">
      <c r="B213" s="51"/>
      <c r="C213" s="51"/>
      <c r="D213" s="51"/>
      <c r="E213" s="51"/>
      <c r="F213" s="51"/>
      <c r="G213" s="51"/>
    </row>
    <row r="214" spans="2:7" x14ac:dyDescent="0.25">
      <c r="B214" s="51"/>
      <c r="C214" s="51"/>
      <c r="D214" s="51"/>
      <c r="E214" s="51"/>
      <c r="F214" s="51"/>
      <c r="G214" s="51"/>
    </row>
    <row r="215" spans="2:7" x14ac:dyDescent="0.25">
      <c r="B215" s="51"/>
      <c r="C215" s="51"/>
      <c r="D215" s="51"/>
      <c r="E215" s="51"/>
      <c r="F215" s="51"/>
      <c r="G215" s="51"/>
    </row>
    <row r="216" spans="2:7" x14ac:dyDescent="0.25">
      <c r="B216" s="51"/>
      <c r="C216" s="51"/>
      <c r="D216" s="51"/>
      <c r="E216" s="51"/>
      <c r="F216" s="51"/>
      <c r="G216" s="51"/>
    </row>
    <row r="217" spans="2:7" x14ac:dyDescent="0.25">
      <c r="B217" s="51"/>
      <c r="C217" s="51"/>
      <c r="D217" s="51"/>
      <c r="E217" s="51"/>
      <c r="F217" s="51"/>
      <c r="G217" s="51"/>
    </row>
    <row r="218" spans="2:7" x14ac:dyDescent="0.25">
      <c r="B218" s="51"/>
      <c r="C218" s="51"/>
      <c r="D218" s="51"/>
      <c r="E218" s="51"/>
      <c r="F218" s="51"/>
      <c r="G218" s="51"/>
    </row>
    <row r="219" spans="2:7" x14ac:dyDescent="0.25">
      <c r="B219" s="51"/>
      <c r="C219" s="51"/>
      <c r="D219" s="51"/>
      <c r="E219" s="51"/>
      <c r="F219" s="51"/>
      <c r="G219" s="51"/>
    </row>
    <row r="220" spans="2:7" x14ac:dyDescent="0.25">
      <c r="B220" s="51"/>
      <c r="C220" s="51"/>
      <c r="D220" s="51"/>
      <c r="E220" s="51"/>
      <c r="F220" s="51"/>
      <c r="G220" s="51"/>
    </row>
    <row r="221" spans="2:7" x14ac:dyDescent="0.25">
      <c r="B221" s="51"/>
      <c r="C221" s="51"/>
      <c r="D221" s="51"/>
      <c r="E221" s="51"/>
      <c r="F221" s="51"/>
      <c r="G221" s="51"/>
    </row>
    <row r="222" spans="2:7" x14ac:dyDescent="0.25">
      <c r="B222" s="51"/>
      <c r="C222" s="51"/>
      <c r="D222" s="51"/>
      <c r="E222" s="51"/>
      <c r="F222" s="51"/>
      <c r="G222" s="51"/>
    </row>
    <row r="223" spans="2:7" x14ac:dyDescent="0.25">
      <c r="B223" s="51"/>
      <c r="C223" s="51"/>
      <c r="D223" s="51"/>
      <c r="E223" s="51"/>
      <c r="F223" s="51"/>
      <c r="G223" s="51"/>
    </row>
    <row r="224" spans="2:7" x14ac:dyDescent="0.25">
      <c r="B224" s="51"/>
      <c r="C224" s="51"/>
      <c r="D224" s="51"/>
      <c r="E224" s="51"/>
      <c r="F224" s="51"/>
      <c r="G224" s="51"/>
    </row>
    <row r="225" spans="2:7" x14ac:dyDescent="0.25">
      <c r="B225" s="51"/>
      <c r="C225" s="51"/>
      <c r="D225" s="51"/>
      <c r="E225" s="51"/>
      <c r="F225" s="51"/>
      <c r="G225" s="51"/>
    </row>
    <row r="226" spans="2:7" x14ac:dyDescent="0.25">
      <c r="B226" s="51"/>
      <c r="C226" s="51"/>
      <c r="D226" s="51"/>
      <c r="E226" s="51"/>
      <c r="F226" s="51"/>
      <c r="G226" s="51"/>
    </row>
    <row r="227" spans="2:7" x14ac:dyDescent="0.25">
      <c r="B227" s="51"/>
      <c r="C227" s="51"/>
      <c r="D227" s="51"/>
      <c r="E227" s="51"/>
      <c r="F227" s="51"/>
      <c r="G227" s="51"/>
    </row>
    <row r="228" spans="2:7" x14ac:dyDescent="0.25">
      <c r="B228" s="51"/>
      <c r="C228" s="51"/>
      <c r="D228" s="51"/>
      <c r="E228" s="51"/>
      <c r="F228" s="51"/>
      <c r="G228" s="51"/>
    </row>
    <row r="229" spans="2:7" x14ac:dyDescent="0.25">
      <c r="B229" s="51"/>
      <c r="C229" s="51"/>
      <c r="D229" s="51"/>
      <c r="E229" s="51"/>
      <c r="F229" s="51"/>
      <c r="G229" s="51"/>
    </row>
    <row r="230" spans="2:7" x14ac:dyDescent="0.25">
      <c r="B230" s="51"/>
      <c r="C230" s="51"/>
      <c r="D230" s="51"/>
      <c r="E230" s="51"/>
      <c r="F230" s="51"/>
      <c r="G230" s="51"/>
    </row>
    <row r="231" spans="2:7" x14ac:dyDescent="0.25">
      <c r="B231" s="51"/>
      <c r="C231" s="51"/>
      <c r="D231" s="51"/>
      <c r="E231" s="51"/>
      <c r="F231" s="51"/>
      <c r="G231" s="51"/>
    </row>
    <row r="232" spans="2:7" x14ac:dyDescent="0.25">
      <c r="B232" s="51"/>
      <c r="C232" s="51"/>
      <c r="D232" s="51"/>
      <c r="E232" s="51"/>
      <c r="F232" s="51"/>
      <c r="G232" s="51"/>
    </row>
    <row r="233" spans="2:7" x14ac:dyDescent="0.25">
      <c r="B233" s="51"/>
      <c r="C233" s="51"/>
      <c r="D233" s="51"/>
      <c r="E233" s="51"/>
      <c r="F233" s="51"/>
      <c r="G233" s="51"/>
    </row>
    <row r="234" spans="2:7" x14ac:dyDescent="0.25">
      <c r="B234" s="51"/>
      <c r="C234" s="51"/>
      <c r="D234" s="51"/>
      <c r="E234" s="51"/>
      <c r="F234" s="51"/>
      <c r="G234" s="51"/>
    </row>
    <row r="235" spans="2:7" x14ac:dyDescent="0.25">
      <c r="B235" s="51"/>
      <c r="C235" s="51"/>
      <c r="D235" s="51"/>
      <c r="E235" s="51"/>
      <c r="F235" s="51"/>
      <c r="G235" s="51"/>
    </row>
    <row r="236" spans="2:7" x14ac:dyDescent="0.25">
      <c r="B236" s="51"/>
      <c r="C236" s="51"/>
      <c r="D236" s="51"/>
      <c r="E236" s="51"/>
      <c r="F236" s="51"/>
      <c r="G236" s="51"/>
    </row>
    <row r="237" spans="2:7" x14ac:dyDescent="0.25">
      <c r="B237" s="51"/>
      <c r="C237" s="51"/>
      <c r="D237" s="51"/>
      <c r="E237" s="51"/>
      <c r="F237" s="51"/>
      <c r="G237" s="51"/>
    </row>
    <row r="238" spans="2:7" x14ac:dyDescent="0.25">
      <c r="B238" s="51"/>
      <c r="C238" s="51"/>
      <c r="D238" s="51"/>
      <c r="E238" s="51"/>
      <c r="F238" s="51"/>
      <c r="G238" s="51"/>
    </row>
    <row r="239" spans="2:7" x14ac:dyDescent="0.25">
      <c r="B239" s="51"/>
      <c r="C239" s="51"/>
      <c r="D239" s="51"/>
      <c r="E239" s="51"/>
      <c r="F239" s="51"/>
      <c r="G239" s="51"/>
    </row>
    <row r="240" spans="2:7" x14ac:dyDescent="0.25">
      <c r="B240" s="51"/>
      <c r="C240" s="51"/>
      <c r="D240" s="51"/>
      <c r="E240" s="51"/>
      <c r="F240" s="51"/>
      <c r="G240" s="51"/>
    </row>
    <row r="241" spans="2:7" x14ac:dyDescent="0.25">
      <c r="B241" s="51"/>
      <c r="C241" s="51"/>
      <c r="D241" s="51"/>
      <c r="E241" s="51"/>
      <c r="F241" s="51"/>
      <c r="G241" s="51"/>
    </row>
    <row r="242" spans="2:7" x14ac:dyDescent="0.25">
      <c r="B242" s="51"/>
      <c r="C242" s="51"/>
      <c r="D242" s="51"/>
      <c r="E242" s="51"/>
      <c r="F242" s="51"/>
      <c r="G242" s="51"/>
    </row>
    <row r="243" spans="2:7" x14ac:dyDescent="0.25">
      <c r="B243" s="51"/>
      <c r="C243" s="51"/>
      <c r="D243" s="51"/>
      <c r="E243" s="51"/>
      <c r="F243" s="51"/>
      <c r="G243" s="51"/>
    </row>
    <row r="244" spans="2:7" x14ac:dyDescent="0.25">
      <c r="B244" s="51"/>
      <c r="C244" s="51"/>
      <c r="D244" s="51"/>
      <c r="E244" s="51"/>
      <c r="F244" s="51"/>
      <c r="G244" s="51"/>
    </row>
    <row r="245" spans="2:7" x14ac:dyDescent="0.25">
      <c r="B245" s="51"/>
      <c r="C245" s="51"/>
      <c r="D245" s="51"/>
      <c r="E245" s="51"/>
      <c r="F245" s="51"/>
      <c r="G245" s="51"/>
    </row>
    <row r="246" spans="2:7" x14ac:dyDescent="0.25">
      <c r="B246" s="51"/>
      <c r="C246" s="51"/>
      <c r="D246" s="51"/>
      <c r="E246" s="51"/>
      <c r="F246" s="51"/>
      <c r="G246" s="51"/>
    </row>
    <row r="247" spans="2:7" x14ac:dyDescent="0.25">
      <c r="B247" s="51"/>
      <c r="C247" s="51"/>
      <c r="D247" s="51"/>
      <c r="E247" s="51"/>
      <c r="F247" s="51"/>
      <c r="G247" s="51"/>
    </row>
    <row r="248" spans="2:7" x14ac:dyDescent="0.25">
      <c r="B248" s="51"/>
      <c r="C248" s="51"/>
      <c r="D248" s="51"/>
      <c r="E248" s="51"/>
      <c r="F248" s="51"/>
      <c r="G248" s="51"/>
    </row>
    <row r="249" spans="2:7" x14ac:dyDescent="0.25">
      <c r="B249" s="51"/>
      <c r="C249" s="51"/>
      <c r="D249" s="51"/>
      <c r="E249" s="51"/>
      <c r="F249" s="51"/>
      <c r="G249" s="51"/>
    </row>
    <row r="250" spans="2:7" x14ac:dyDescent="0.25">
      <c r="B250" s="51"/>
      <c r="C250" s="51"/>
      <c r="D250" s="51"/>
      <c r="E250" s="51"/>
      <c r="F250" s="51"/>
      <c r="G250" s="51"/>
    </row>
    <row r="251" spans="2:7" x14ac:dyDescent="0.25">
      <c r="B251" s="51"/>
      <c r="C251" s="51"/>
      <c r="D251" s="51"/>
      <c r="E251" s="51"/>
      <c r="F251" s="51"/>
      <c r="G251" s="51"/>
    </row>
    <row r="252" spans="2:7" x14ac:dyDescent="0.25">
      <c r="B252" s="51"/>
      <c r="C252" s="51"/>
      <c r="D252" s="51"/>
      <c r="E252" s="51"/>
      <c r="F252" s="51"/>
      <c r="G252" s="51"/>
    </row>
    <row r="253" spans="2:7" x14ac:dyDescent="0.25">
      <c r="B253" s="51"/>
      <c r="C253" s="51"/>
      <c r="D253" s="51"/>
      <c r="E253" s="51"/>
      <c r="F253" s="51"/>
      <c r="G253" s="51"/>
    </row>
    <row r="254" spans="2:7" x14ac:dyDescent="0.25">
      <c r="B254" s="51"/>
      <c r="C254" s="51"/>
      <c r="D254" s="51"/>
      <c r="E254" s="51"/>
      <c r="F254" s="51"/>
      <c r="G254" s="51"/>
    </row>
    <row r="255" spans="2:7" x14ac:dyDescent="0.25">
      <c r="B255" s="51"/>
      <c r="C255" s="51"/>
      <c r="D255" s="51"/>
      <c r="E255" s="51"/>
      <c r="F255" s="51"/>
      <c r="G255" s="51"/>
    </row>
    <row r="256" spans="2:7" x14ac:dyDescent="0.25">
      <c r="B256" s="51"/>
      <c r="C256" s="51"/>
      <c r="D256" s="51"/>
      <c r="E256" s="51"/>
      <c r="F256" s="51"/>
      <c r="G256" s="51"/>
    </row>
    <row r="257" spans="2:7" x14ac:dyDescent="0.25">
      <c r="B257" s="51"/>
      <c r="C257" s="51"/>
      <c r="D257" s="51"/>
      <c r="E257" s="51"/>
      <c r="F257" s="51"/>
      <c r="G257" s="51"/>
    </row>
    <row r="258" spans="2:7" x14ac:dyDescent="0.25">
      <c r="B258" s="51"/>
      <c r="C258" s="51"/>
      <c r="D258" s="51"/>
      <c r="E258" s="51"/>
      <c r="F258" s="51"/>
      <c r="G258" s="51"/>
    </row>
    <row r="259" spans="2:7" x14ac:dyDescent="0.25">
      <c r="B259" s="51"/>
      <c r="C259" s="51"/>
      <c r="D259" s="51"/>
      <c r="E259" s="51"/>
      <c r="F259" s="51"/>
      <c r="G259" s="51"/>
    </row>
    <row r="260" spans="2:7" x14ac:dyDescent="0.25">
      <c r="B260" s="51"/>
      <c r="C260" s="51"/>
      <c r="D260" s="51"/>
      <c r="E260" s="51"/>
      <c r="F260" s="51"/>
      <c r="G260" s="51"/>
    </row>
    <row r="261" spans="2:7" x14ac:dyDescent="0.25">
      <c r="B261" s="51"/>
      <c r="C261" s="51"/>
      <c r="D261" s="51"/>
      <c r="E261" s="51"/>
      <c r="F261" s="51"/>
      <c r="G261" s="51"/>
    </row>
    <row r="262" spans="2:7" x14ac:dyDescent="0.25">
      <c r="B262" s="51"/>
      <c r="C262" s="51"/>
      <c r="D262" s="51"/>
      <c r="E262" s="51"/>
      <c r="F262" s="51"/>
      <c r="G262" s="51"/>
    </row>
    <row r="263" spans="2:7" x14ac:dyDescent="0.25">
      <c r="B263" s="51"/>
      <c r="C263" s="51"/>
      <c r="D263" s="51"/>
      <c r="E263" s="51"/>
      <c r="F263" s="51"/>
      <c r="G263" s="51"/>
    </row>
    <row r="264" spans="2:7" x14ac:dyDescent="0.25">
      <c r="B264" s="51"/>
      <c r="C264" s="51"/>
      <c r="D264" s="51"/>
      <c r="E264" s="51"/>
      <c r="F264" s="51"/>
      <c r="G264" s="51"/>
    </row>
    <row r="265" spans="2:7" x14ac:dyDescent="0.25">
      <c r="B265" s="51"/>
      <c r="C265" s="51"/>
      <c r="D265" s="51"/>
      <c r="E265" s="51"/>
      <c r="F265" s="51"/>
      <c r="G265" s="51"/>
    </row>
    <row r="266" spans="2:7" x14ac:dyDescent="0.25">
      <c r="B266" s="51"/>
      <c r="C266" s="51"/>
      <c r="D266" s="51"/>
      <c r="E266" s="51"/>
      <c r="F266" s="51"/>
      <c r="G266" s="51"/>
    </row>
    <row r="267" spans="2:7" x14ac:dyDescent="0.25">
      <c r="B267" s="51"/>
      <c r="C267" s="51"/>
      <c r="D267" s="51"/>
      <c r="E267" s="51"/>
      <c r="F267" s="51"/>
      <c r="G267" s="51"/>
    </row>
    <row r="268" spans="2:7" x14ac:dyDescent="0.25">
      <c r="B268" s="51"/>
      <c r="C268" s="51"/>
      <c r="D268" s="51"/>
      <c r="E268" s="51"/>
      <c r="F268" s="51"/>
      <c r="G268" s="51"/>
    </row>
    <row r="269" spans="2:7" x14ac:dyDescent="0.25">
      <c r="B269" s="51"/>
      <c r="C269" s="51"/>
      <c r="D269" s="51"/>
      <c r="E269" s="51"/>
      <c r="F269" s="51"/>
      <c r="G269" s="51"/>
    </row>
    <row r="270" spans="2:7" x14ac:dyDescent="0.25">
      <c r="B270" s="51"/>
      <c r="C270" s="51"/>
      <c r="D270" s="51"/>
      <c r="E270" s="51"/>
      <c r="F270" s="51"/>
      <c r="G270" s="51"/>
    </row>
    <row r="271" spans="2:7" x14ac:dyDescent="0.25">
      <c r="B271" s="51"/>
      <c r="C271" s="51"/>
      <c r="D271" s="51"/>
      <c r="E271" s="51"/>
      <c r="F271" s="51"/>
      <c r="G271" s="51"/>
    </row>
    <row r="272" spans="2:7" x14ac:dyDescent="0.25">
      <c r="B272" s="51"/>
      <c r="C272" s="51"/>
      <c r="D272" s="51"/>
      <c r="E272" s="51"/>
      <c r="F272" s="51"/>
      <c r="G272" s="51"/>
    </row>
    <row r="273" spans="2:7" x14ac:dyDescent="0.25">
      <c r="B273" s="51"/>
      <c r="C273" s="51"/>
      <c r="D273" s="51"/>
      <c r="E273" s="51"/>
      <c r="F273" s="51"/>
      <c r="G273" s="51"/>
    </row>
    <row r="274" spans="2:7" x14ac:dyDescent="0.25">
      <c r="B274" s="51"/>
      <c r="C274" s="51"/>
      <c r="D274" s="51"/>
      <c r="E274" s="51"/>
      <c r="F274" s="51"/>
      <c r="G274" s="51"/>
    </row>
    <row r="275" spans="2:7" x14ac:dyDescent="0.25">
      <c r="B275" s="51"/>
      <c r="C275" s="51"/>
      <c r="D275" s="51"/>
      <c r="E275" s="51"/>
      <c r="F275" s="51"/>
      <c r="G275" s="51"/>
    </row>
    <row r="276" spans="2:7" x14ac:dyDescent="0.25">
      <c r="B276" s="51"/>
      <c r="C276" s="51"/>
      <c r="D276" s="51"/>
      <c r="E276" s="51"/>
      <c r="F276" s="51"/>
      <c r="G276" s="51"/>
    </row>
    <row r="277" spans="2:7" x14ac:dyDescent="0.25">
      <c r="B277" s="51"/>
      <c r="C277" s="51"/>
      <c r="D277" s="51"/>
      <c r="E277" s="51"/>
      <c r="F277" s="51"/>
      <c r="G277" s="51"/>
    </row>
    <row r="278" spans="2:7" x14ac:dyDescent="0.25">
      <c r="B278" s="51"/>
      <c r="C278" s="51"/>
      <c r="D278" s="51"/>
      <c r="E278" s="51"/>
      <c r="F278" s="51"/>
      <c r="G278" s="51"/>
    </row>
    <row r="279" spans="2:7" x14ac:dyDescent="0.25">
      <c r="B279" s="51"/>
      <c r="C279" s="51"/>
      <c r="D279" s="51"/>
      <c r="E279" s="51"/>
      <c r="F279" s="51"/>
      <c r="G279" s="51"/>
    </row>
    <row r="280" spans="2:7" x14ac:dyDescent="0.25">
      <c r="B280" s="51"/>
      <c r="C280" s="51"/>
      <c r="D280" s="51"/>
      <c r="E280" s="51"/>
      <c r="F280" s="51"/>
      <c r="G280" s="51"/>
    </row>
    <row r="281" spans="2:7" x14ac:dyDescent="0.25">
      <c r="B281" s="51"/>
      <c r="C281" s="51"/>
      <c r="D281" s="51"/>
      <c r="E281" s="51"/>
      <c r="F281" s="51"/>
      <c r="G281" s="51"/>
    </row>
    <row r="282" spans="2:7" x14ac:dyDescent="0.25">
      <c r="B282" s="51"/>
      <c r="C282" s="51"/>
      <c r="D282" s="51"/>
      <c r="E282" s="51"/>
      <c r="F282" s="51"/>
      <c r="G282" s="51"/>
    </row>
    <row r="283" spans="2:7" x14ac:dyDescent="0.25">
      <c r="B283" s="51"/>
      <c r="C283" s="51"/>
      <c r="D283" s="51"/>
      <c r="E283" s="51"/>
      <c r="F283" s="51"/>
      <c r="G283" s="51"/>
    </row>
    <row r="284" spans="2:7" x14ac:dyDescent="0.25">
      <c r="B284" s="51"/>
      <c r="C284" s="51"/>
      <c r="D284" s="51"/>
      <c r="E284" s="51"/>
      <c r="F284" s="51"/>
      <c r="G284" s="51"/>
    </row>
    <row r="285" spans="2:7" x14ac:dyDescent="0.25">
      <c r="B285" s="51"/>
      <c r="C285" s="51"/>
      <c r="D285" s="51"/>
      <c r="E285" s="51"/>
      <c r="F285" s="51"/>
      <c r="G285" s="51"/>
    </row>
    <row r="286" spans="2:7" x14ac:dyDescent="0.25">
      <c r="B286" s="51"/>
      <c r="C286" s="51"/>
      <c r="D286" s="51"/>
      <c r="E286" s="51"/>
      <c r="F286" s="51"/>
      <c r="G286" s="51"/>
    </row>
    <row r="287" spans="2:7" x14ac:dyDescent="0.25">
      <c r="B287" s="51"/>
      <c r="C287" s="51"/>
      <c r="D287" s="51"/>
      <c r="E287" s="51"/>
      <c r="F287" s="51"/>
      <c r="G287" s="51"/>
    </row>
    <row r="288" spans="2:7" x14ac:dyDescent="0.25">
      <c r="B288" s="51"/>
      <c r="C288" s="51"/>
      <c r="D288" s="51"/>
      <c r="E288" s="51"/>
      <c r="F288" s="51"/>
      <c r="G288" s="51"/>
    </row>
    <row r="289" spans="2:7" x14ac:dyDescent="0.25">
      <c r="B289" s="51"/>
      <c r="C289" s="51"/>
      <c r="D289" s="51"/>
      <c r="E289" s="51"/>
      <c r="F289" s="51"/>
      <c r="G289" s="51"/>
    </row>
    <row r="290" spans="2:7" x14ac:dyDescent="0.25">
      <c r="B290" s="51"/>
      <c r="C290" s="51"/>
      <c r="D290" s="51"/>
      <c r="E290" s="51"/>
      <c r="F290" s="51"/>
      <c r="G290" s="51"/>
    </row>
    <row r="291" spans="2:7" x14ac:dyDescent="0.25">
      <c r="B291" s="51"/>
      <c r="C291" s="51"/>
      <c r="D291" s="51"/>
      <c r="E291" s="51"/>
      <c r="F291" s="51"/>
      <c r="G291" s="51"/>
    </row>
    <row r="292" spans="2:7" x14ac:dyDescent="0.25">
      <c r="B292" s="51"/>
      <c r="C292" s="51"/>
      <c r="D292" s="51"/>
      <c r="E292" s="51"/>
      <c r="F292" s="51"/>
      <c r="G292" s="51"/>
    </row>
    <row r="293" spans="2:7" x14ac:dyDescent="0.25">
      <c r="B293" s="51"/>
      <c r="C293" s="51"/>
      <c r="D293" s="51"/>
      <c r="E293" s="51"/>
      <c r="F293" s="51"/>
      <c r="G293" s="51"/>
    </row>
    <row r="294" spans="2:7" x14ac:dyDescent="0.25">
      <c r="B294" s="51"/>
      <c r="C294" s="51"/>
      <c r="D294" s="51"/>
      <c r="E294" s="51"/>
      <c r="F294" s="51"/>
      <c r="G294" s="51"/>
    </row>
    <row r="295" spans="2:7" x14ac:dyDescent="0.25">
      <c r="B295" s="51"/>
      <c r="C295" s="51"/>
      <c r="D295" s="51"/>
      <c r="E295" s="51"/>
      <c r="F295" s="51"/>
      <c r="G295" s="51"/>
    </row>
    <row r="296" spans="2:7" x14ac:dyDescent="0.25">
      <c r="B296" s="51"/>
      <c r="C296" s="51"/>
      <c r="D296" s="51"/>
      <c r="E296" s="51"/>
      <c r="F296" s="51"/>
      <c r="G296" s="51"/>
    </row>
    <row r="297" spans="2:7" x14ac:dyDescent="0.25">
      <c r="B297" s="51"/>
      <c r="C297" s="51"/>
      <c r="D297" s="51"/>
      <c r="E297" s="51"/>
      <c r="F297" s="51"/>
      <c r="G297" s="51"/>
    </row>
    <row r="298" spans="2:7" x14ac:dyDescent="0.25">
      <c r="B298" s="51"/>
      <c r="C298" s="51"/>
      <c r="D298" s="51"/>
      <c r="E298" s="51"/>
      <c r="F298" s="51"/>
      <c r="G298" s="51"/>
    </row>
    <row r="299" spans="2:7" x14ac:dyDescent="0.25">
      <c r="B299" s="51"/>
      <c r="C299" s="51"/>
      <c r="D299" s="51"/>
      <c r="E299" s="51"/>
      <c r="F299" s="51"/>
      <c r="G299" s="51"/>
    </row>
    <row r="300" spans="2:7" x14ac:dyDescent="0.25">
      <c r="B300" s="51"/>
      <c r="C300" s="51"/>
      <c r="D300" s="51"/>
      <c r="E300" s="51"/>
      <c r="F300" s="51"/>
      <c r="G300" s="51"/>
    </row>
    <row r="301" spans="2:7" x14ac:dyDescent="0.25">
      <c r="B301" s="51"/>
      <c r="C301" s="51"/>
      <c r="D301" s="51"/>
      <c r="E301" s="51"/>
      <c r="F301" s="51"/>
      <c r="G301" s="51"/>
    </row>
    <row r="302" spans="2:7" x14ac:dyDescent="0.25">
      <c r="B302" s="51"/>
      <c r="C302" s="51"/>
      <c r="D302" s="51"/>
      <c r="E302" s="51"/>
      <c r="F302" s="51"/>
      <c r="G302" s="51"/>
    </row>
    <row r="303" spans="2:7" x14ac:dyDescent="0.25">
      <c r="B303" s="51"/>
      <c r="C303" s="51"/>
      <c r="D303" s="51"/>
      <c r="E303" s="51"/>
      <c r="F303" s="51"/>
      <c r="G303" s="51"/>
    </row>
    <row r="304" spans="2:7" x14ac:dyDescent="0.25">
      <c r="B304" s="51"/>
      <c r="C304" s="51"/>
      <c r="D304" s="51"/>
      <c r="E304" s="51"/>
      <c r="F304" s="51"/>
      <c r="G304" s="51"/>
    </row>
    <row r="305" spans="2:7" x14ac:dyDescent="0.25">
      <c r="B305" s="51"/>
      <c r="C305" s="51"/>
      <c r="D305" s="51"/>
      <c r="E305" s="51"/>
      <c r="F305" s="51"/>
      <c r="G305" s="51"/>
    </row>
    <row r="306" spans="2:7" x14ac:dyDescent="0.25">
      <c r="B306" s="51"/>
      <c r="C306" s="51"/>
      <c r="D306" s="51"/>
      <c r="E306" s="51"/>
      <c r="F306" s="51"/>
      <c r="G306" s="51"/>
    </row>
    <row r="307" spans="2:7" x14ac:dyDescent="0.25">
      <c r="B307" s="51"/>
      <c r="C307" s="51"/>
      <c r="D307" s="51"/>
      <c r="E307" s="51"/>
      <c r="F307" s="51"/>
      <c r="G307" s="51"/>
    </row>
    <row r="308" spans="2:7" x14ac:dyDescent="0.25">
      <c r="B308" s="51"/>
      <c r="C308" s="51"/>
      <c r="D308" s="51"/>
      <c r="E308" s="51"/>
      <c r="F308" s="51"/>
      <c r="G308" s="51"/>
    </row>
    <row r="309" spans="2:7" x14ac:dyDescent="0.25">
      <c r="B309" s="51"/>
      <c r="C309" s="51"/>
      <c r="D309" s="51"/>
      <c r="E309" s="51"/>
      <c r="F309" s="51"/>
      <c r="G309" s="51"/>
    </row>
    <row r="310" spans="2:7" x14ac:dyDescent="0.25">
      <c r="B310" s="51"/>
      <c r="C310" s="51"/>
      <c r="D310" s="51"/>
      <c r="E310" s="51"/>
      <c r="F310" s="51"/>
      <c r="G310" s="51"/>
    </row>
    <row r="311" spans="2:7" x14ac:dyDescent="0.25">
      <c r="B311" s="51"/>
      <c r="C311" s="51"/>
      <c r="D311" s="51"/>
      <c r="E311" s="51"/>
      <c r="F311" s="51"/>
      <c r="G311" s="51"/>
    </row>
    <row r="312" spans="2:7" x14ac:dyDescent="0.25">
      <c r="B312" s="51"/>
      <c r="C312" s="51"/>
      <c r="D312" s="51"/>
      <c r="E312" s="51"/>
      <c r="F312" s="51"/>
      <c r="G312" s="51"/>
    </row>
    <row r="313" spans="2:7" x14ac:dyDescent="0.25">
      <c r="B313" s="51"/>
      <c r="C313" s="51"/>
      <c r="D313" s="51"/>
      <c r="E313" s="51"/>
      <c r="F313" s="51"/>
      <c r="G313" s="51"/>
    </row>
    <row r="344" spans="2:75" x14ac:dyDescent="0.25">
      <c r="B344" s="54"/>
      <c r="C344" s="54"/>
      <c r="D344" s="54"/>
      <c r="E344" s="54"/>
      <c r="F344" s="54"/>
      <c r="G344" s="54"/>
      <c r="BD344" s="141"/>
    </row>
    <row r="349" spans="2:75" ht="60" customHeight="1" x14ac:dyDescent="0.25">
      <c r="B349" s="54"/>
      <c r="C349" s="54"/>
      <c r="D349" s="54"/>
      <c r="E349" s="54"/>
      <c r="F349" s="54"/>
      <c r="G349" s="54"/>
      <c r="BH349" s="142" t="s">
        <v>112</v>
      </c>
      <c r="BI349" s="142" t="s">
        <v>113</v>
      </c>
      <c r="BJ349" s="142" t="s">
        <v>114</v>
      </c>
      <c r="BK349" s="387" t="s">
        <v>39</v>
      </c>
      <c r="BL349" s="388"/>
      <c r="BM349" s="389" t="s">
        <v>40</v>
      </c>
      <c r="BN349" s="390"/>
      <c r="BO349" s="142" t="s">
        <v>115</v>
      </c>
      <c r="BP349" s="142" t="s">
        <v>41</v>
      </c>
      <c r="BQ349" s="142" t="s">
        <v>116</v>
      </c>
      <c r="BR349" s="142" t="s">
        <v>117</v>
      </c>
      <c r="BS349" s="142" t="s">
        <v>118</v>
      </c>
      <c r="BT349" s="142" t="s">
        <v>41</v>
      </c>
      <c r="BU349" s="142" t="s">
        <v>119</v>
      </c>
      <c r="BV349" s="389" t="s">
        <v>120</v>
      </c>
      <c r="BW349" s="390"/>
    </row>
    <row r="350" spans="2:75" ht="62.25" customHeight="1" x14ac:dyDescent="0.25">
      <c r="B350" s="54"/>
      <c r="C350" s="54"/>
      <c r="D350" s="54"/>
      <c r="E350" s="54"/>
      <c r="F350" s="54"/>
      <c r="G350" s="54"/>
      <c r="BH350" s="143" t="s">
        <v>121</v>
      </c>
      <c r="BI350" s="143" t="s">
        <v>70</v>
      </c>
      <c r="BJ350" s="144" t="s">
        <v>122</v>
      </c>
      <c r="BK350" s="145" t="s">
        <v>123</v>
      </c>
      <c r="BL350" s="145">
        <v>5</v>
      </c>
      <c r="BM350" s="145" t="s">
        <v>124</v>
      </c>
      <c r="BN350" s="145">
        <v>5</v>
      </c>
      <c r="BO350" s="146">
        <v>1</v>
      </c>
      <c r="BP350" s="146" t="s">
        <v>125</v>
      </c>
      <c r="BQ350" s="146">
        <v>0</v>
      </c>
      <c r="BR350" s="146" t="s">
        <v>126</v>
      </c>
      <c r="BS350" s="147" t="s">
        <v>127</v>
      </c>
      <c r="BT350" s="148" t="s">
        <v>125</v>
      </c>
      <c r="BU350" s="149" t="s">
        <v>128</v>
      </c>
      <c r="BV350" s="146">
        <v>1</v>
      </c>
      <c r="BW350" s="146">
        <v>0</v>
      </c>
    </row>
    <row r="351" spans="2:75" ht="61.5" customHeight="1" x14ac:dyDescent="0.25">
      <c r="B351" s="54"/>
      <c r="C351" s="54"/>
      <c r="D351" s="54"/>
      <c r="E351" s="54"/>
      <c r="F351" s="54"/>
      <c r="G351" s="54"/>
      <c r="BH351" s="143" t="s">
        <v>129</v>
      </c>
      <c r="BI351" s="143" t="s">
        <v>130</v>
      </c>
      <c r="BJ351" s="144" t="s">
        <v>131</v>
      </c>
      <c r="BK351" s="150" t="s">
        <v>132</v>
      </c>
      <c r="BL351" s="150">
        <v>4</v>
      </c>
      <c r="BM351" s="150" t="s">
        <v>74</v>
      </c>
      <c r="BN351" s="150">
        <v>4</v>
      </c>
      <c r="BO351" s="146">
        <v>2</v>
      </c>
      <c r="BP351" s="146" t="s">
        <v>125</v>
      </c>
      <c r="BQ351" s="146">
        <v>1</v>
      </c>
      <c r="BR351" s="146" t="s">
        <v>133</v>
      </c>
      <c r="BS351" s="147" t="s">
        <v>134</v>
      </c>
      <c r="BT351" s="148" t="s">
        <v>125</v>
      </c>
      <c r="BU351" s="149" t="s">
        <v>135</v>
      </c>
      <c r="BV351" s="146">
        <v>2</v>
      </c>
      <c r="BW351" s="146">
        <v>0.05</v>
      </c>
    </row>
    <row r="352" spans="2:75" ht="57.75" customHeight="1" x14ac:dyDescent="0.25">
      <c r="B352" s="54"/>
      <c r="C352" s="54"/>
      <c r="D352" s="54"/>
      <c r="E352" s="54"/>
      <c r="F352" s="54"/>
      <c r="G352" s="54"/>
      <c r="BH352" s="143" t="s">
        <v>68</v>
      </c>
      <c r="BI352" s="143" t="s">
        <v>107</v>
      </c>
      <c r="BJ352" s="144" t="s">
        <v>72</v>
      </c>
      <c r="BK352" s="151" t="s">
        <v>73</v>
      </c>
      <c r="BL352" s="151">
        <v>3</v>
      </c>
      <c r="BM352" s="151" t="s">
        <v>136</v>
      </c>
      <c r="BN352" s="151">
        <v>3</v>
      </c>
      <c r="BO352" s="146">
        <v>3</v>
      </c>
      <c r="BP352" s="146" t="s">
        <v>137</v>
      </c>
      <c r="BQ352" s="146">
        <v>2</v>
      </c>
      <c r="BR352" s="146" t="s">
        <v>133</v>
      </c>
      <c r="BS352" s="147" t="s">
        <v>138</v>
      </c>
      <c r="BT352" s="148" t="s">
        <v>137</v>
      </c>
      <c r="BU352" s="149" t="s">
        <v>139</v>
      </c>
      <c r="BV352" s="146">
        <v>3</v>
      </c>
      <c r="BW352" s="146">
        <v>0.1</v>
      </c>
    </row>
    <row r="353" spans="2:75" ht="59.25" customHeight="1" x14ac:dyDescent="0.25">
      <c r="B353" s="54"/>
      <c r="C353" s="54"/>
      <c r="D353" s="54"/>
      <c r="E353" s="54"/>
      <c r="F353" s="54"/>
      <c r="G353" s="54"/>
      <c r="BH353" s="143" t="s">
        <v>140</v>
      </c>
      <c r="BI353" s="143" t="s">
        <v>141</v>
      </c>
      <c r="BJ353" s="142" t="s">
        <v>142</v>
      </c>
      <c r="BK353" s="152" t="s">
        <v>143</v>
      </c>
      <c r="BL353" s="152">
        <v>2</v>
      </c>
      <c r="BM353" s="152" t="s">
        <v>144</v>
      </c>
      <c r="BN353" s="152">
        <v>2</v>
      </c>
      <c r="BO353" s="146">
        <v>4</v>
      </c>
      <c r="BP353" s="146" t="s">
        <v>137</v>
      </c>
      <c r="BQ353" s="146">
        <v>3</v>
      </c>
      <c r="BR353" s="146" t="s">
        <v>133</v>
      </c>
      <c r="BS353" s="147" t="s">
        <v>145</v>
      </c>
      <c r="BT353" s="148" t="s">
        <v>137</v>
      </c>
      <c r="BU353" s="149" t="s">
        <v>146</v>
      </c>
      <c r="BV353" s="146">
        <v>4</v>
      </c>
      <c r="BW353" s="146">
        <v>0.15</v>
      </c>
    </row>
    <row r="354" spans="2:75" ht="81" x14ac:dyDescent="0.25">
      <c r="B354" s="54"/>
      <c r="C354" s="54"/>
      <c r="D354" s="54"/>
      <c r="E354" s="54"/>
      <c r="F354" s="54"/>
      <c r="G354" s="54"/>
      <c r="BH354" s="143" t="s">
        <v>147</v>
      </c>
      <c r="BI354" s="143" t="s">
        <v>98</v>
      </c>
      <c r="BJ354" s="153" t="s">
        <v>148</v>
      </c>
      <c r="BK354" s="154" t="s">
        <v>149</v>
      </c>
      <c r="BL354" s="154">
        <v>1</v>
      </c>
      <c r="BM354" s="154" t="s">
        <v>150</v>
      </c>
      <c r="BN354" s="154">
        <v>1</v>
      </c>
      <c r="BO354" s="146">
        <v>5</v>
      </c>
      <c r="BP354" s="146" t="s">
        <v>137</v>
      </c>
      <c r="BQ354" s="146">
        <v>4</v>
      </c>
      <c r="BR354" s="146" t="s">
        <v>133</v>
      </c>
      <c r="BS354" s="147" t="s">
        <v>151</v>
      </c>
      <c r="BT354" s="148" t="s">
        <v>137</v>
      </c>
      <c r="BU354" s="149" t="s">
        <v>152</v>
      </c>
      <c r="BV354" s="146">
        <v>5</v>
      </c>
      <c r="BW354" s="146">
        <v>0.2</v>
      </c>
    </row>
    <row r="355" spans="2:75" ht="40.5" x14ac:dyDescent="0.25">
      <c r="B355" s="54"/>
      <c r="C355" s="54"/>
      <c r="D355" s="54"/>
      <c r="E355" s="54"/>
      <c r="F355" s="54"/>
      <c r="G355" s="54"/>
      <c r="BJ355" s="153" t="s">
        <v>153</v>
      </c>
      <c r="BK355" s="391" t="s">
        <v>154</v>
      </c>
      <c r="BL355" s="392"/>
      <c r="BM355" s="392"/>
      <c r="BN355" s="393"/>
      <c r="BO355" s="146">
        <v>6</v>
      </c>
      <c r="BP355" s="146" t="s">
        <v>136</v>
      </c>
      <c r="BQ355" s="146">
        <v>5</v>
      </c>
      <c r="BR355" s="146" t="s">
        <v>133</v>
      </c>
      <c r="BS355" s="147" t="s">
        <v>155</v>
      </c>
      <c r="BT355" s="148" t="s">
        <v>156</v>
      </c>
    </row>
    <row r="356" spans="2:75" ht="40.5" x14ac:dyDescent="0.25">
      <c r="B356" s="54"/>
      <c r="C356" s="54"/>
      <c r="D356" s="54"/>
      <c r="E356" s="54"/>
      <c r="F356" s="54"/>
      <c r="G356" s="54"/>
      <c r="BJ356" s="153" t="s">
        <v>157</v>
      </c>
      <c r="BK356" s="142" t="s">
        <v>158</v>
      </c>
      <c r="BL356" s="389" t="s">
        <v>159</v>
      </c>
      <c r="BM356" s="394"/>
      <c r="BN356" s="390"/>
      <c r="BO356" s="146">
        <v>7</v>
      </c>
      <c r="BP356" s="146" t="s">
        <v>136</v>
      </c>
      <c r="BQ356" s="146">
        <v>6</v>
      </c>
      <c r="BR356" s="146" t="s">
        <v>133</v>
      </c>
      <c r="BS356" s="147" t="s">
        <v>160</v>
      </c>
      <c r="BT356" s="148" t="s">
        <v>156</v>
      </c>
    </row>
    <row r="357" spans="2:75" ht="141.75" customHeight="1" x14ac:dyDescent="0.25">
      <c r="B357" s="54"/>
      <c r="C357" s="54"/>
      <c r="D357" s="54"/>
      <c r="E357" s="54"/>
      <c r="F357" s="54"/>
      <c r="G357" s="54"/>
      <c r="BJ357" s="153" t="s">
        <v>161</v>
      </c>
      <c r="BK357" s="153" t="s">
        <v>162</v>
      </c>
      <c r="BL357" s="384" t="s">
        <v>163</v>
      </c>
      <c r="BM357" s="385"/>
      <c r="BN357" s="386"/>
      <c r="BO357" s="146">
        <v>8</v>
      </c>
      <c r="BP357" s="146" t="s">
        <v>136</v>
      </c>
      <c r="BQ357" s="146">
        <v>7</v>
      </c>
      <c r="BR357" s="146" t="s">
        <v>133</v>
      </c>
      <c r="BS357" s="147" t="s">
        <v>164</v>
      </c>
      <c r="BT357" s="148" t="s">
        <v>156</v>
      </c>
    </row>
    <row r="358" spans="2:75" ht="40.5" customHeight="1" x14ac:dyDescent="0.25">
      <c r="B358" s="54"/>
      <c r="C358" s="54"/>
      <c r="D358" s="54"/>
      <c r="E358" s="54"/>
      <c r="F358" s="54"/>
      <c r="G358" s="54"/>
      <c r="BJ358" s="153" t="s">
        <v>18</v>
      </c>
      <c r="BK358" s="153" t="s">
        <v>165</v>
      </c>
      <c r="BL358" s="384" t="s">
        <v>166</v>
      </c>
      <c r="BM358" s="385"/>
      <c r="BN358" s="386"/>
      <c r="BO358" s="146">
        <v>9</v>
      </c>
      <c r="BP358" s="146" t="s">
        <v>136</v>
      </c>
      <c r="BQ358" s="146">
        <v>8</v>
      </c>
      <c r="BR358" s="146" t="s">
        <v>133</v>
      </c>
      <c r="BS358" s="147" t="s">
        <v>167</v>
      </c>
      <c r="BT358" s="148" t="s">
        <v>168</v>
      </c>
    </row>
    <row r="359" spans="2:75" ht="20.25" customHeight="1" x14ac:dyDescent="0.25">
      <c r="B359" s="54"/>
      <c r="C359" s="54"/>
      <c r="D359" s="54"/>
      <c r="E359" s="54"/>
      <c r="F359" s="54"/>
      <c r="G359" s="54"/>
      <c r="BJ359" s="153" t="s">
        <v>169</v>
      </c>
      <c r="BK359" s="142" t="s">
        <v>170</v>
      </c>
      <c r="BL359" s="384" t="s">
        <v>171</v>
      </c>
      <c r="BM359" s="385"/>
      <c r="BN359" s="386"/>
      <c r="BO359" s="146">
        <v>10</v>
      </c>
      <c r="BP359" s="146" t="s">
        <v>172</v>
      </c>
      <c r="BQ359" s="146">
        <v>9</v>
      </c>
      <c r="BR359" s="146" t="s">
        <v>133</v>
      </c>
      <c r="BS359" s="147" t="s">
        <v>173</v>
      </c>
      <c r="BT359" s="148" t="s">
        <v>168</v>
      </c>
    </row>
    <row r="360" spans="2:75" ht="40.5" customHeight="1" x14ac:dyDescent="0.25">
      <c r="B360" s="54"/>
      <c r="C360" s="54"/>
      <c r="D360" s="54"/>
      <c r="E360" s="54"/>
      <c r="F360" s="54"/>
      <c r="G360" s="54"/>
      <c r="BJ360" s="153" t="s">
        <v>174</v>
      </c>
      <c r="BK360" s="153" t="s">
        <v>175</v>
      </c>
      <c r="BO360" s="146">
        <v>11</v>
      </c>
      <c r="BP360" s="146" t="s">
        <v>172</v>
      </c>
      <c r="BQ360" s="146">
        <v>10</v>
      </c>
      <c r="BR360" s="146" t="s">
        <v>133</v>
      </c>
      <c r="BS360" s="147" t="s">
        <v>176</v>
      </c>
      <c r="BT360" s="148" t="s">
        <v>168</v>
      </c>
    </row>
    <row r="361" spans="2:75" ht="40.5" x14ac:dyDescent="0.25">
      <c r="B361" s="54"/>
      <c r="C361" s="54"/>
      <c r="D361" s="54"/>
      <c r="E361" s="54"/>
      <c r="F361" s="54"/>
      <c r="G361" s="54"/>
      <c r="BJ361" s="153" t="s">
        <v>177</v>
      </c>
      <c r="BK361" s="153" t="s">
        <v>178</v>
      </c>
      <c r="BO361" s="146">
        <v>12</v>
      </c>
      <c r="BP361" s="146" t="s">
        <v>172</v>
      </c>
      <c r="BQ361" s="146">
        <v>11</v>
      </c>
      <c r="BR361" s="146" t="s">
        <v>133</v>
      </c>
      <c r="BS361" s="147" t="s">
        <v>179</v>
      </c>
      <c r="BT361" s="148" t="s">
        <v>168</v>
      </c>
    </row>
    <row r="362" spans="2:75" ht="20.25" x14ac:dyDescent="0.25">
      <c r="B362" s="54"/>
      <c r="C362" s="54"/>
      <c r="D362" s="54"/>
      <c r="E362" s="54"/>
      <c r="F362" s="54"/>
      <c r="G362" s="54"/>
      <c r="BJ362" s="153" t="s">
        <v>180</v>
      </c>
      <c r="BK362" s="153" t="s">
        <v>181</v>
      </c>
      <c r="BO362" s="146">
        <v>13</v>
      </c>
      <c r="BP362" s="146" t="s">
        <v>172</v>
      </c>
      <c r="BQ362" s="146">
        <v>12</v>
      </c>
      <c r="BR362" s="146" t="s">
        <v>133</v>
      </c>
      <c r="BS362" s="147" t="s">
        <v>182</v>
      </c>
      <c r="BT362" s="148" t="s">
        <v>168</v>
      </c>
    </row>
    <row r="363" spans="2:75" ht="40.5" x14ac:dyDescent="0.25">
      <c r="B363" s="54"/>
      <c r="C363" s="54"/>
      <c r="D363" s="54"/>
      <c r="E363" s="54"/>
      <c r="F363" s="54"/>
      <c r="G363" s="54"/>
      <c r="BJ363" s="153" t="s">
        <v>183</v>
      </c>
      <c r="BK363" s="142" t="s">
        <v>184</v>
      </c>
      <c r="BO363" s="146">
        <v>14</v>
      </c>
      <c r="BP363" s="146" t="s">
        <v>172</v>
      </c>
      <c r="BQ363" s="146">
        <v>13</v>
      </c>
      <c r="BR363" s="146" t="s">
        <v>133</v>
      </c>
      <c r="BS363" s="147" t="s">
        <v>185</v>
      </c>
      <c r="BT363" s="148" t="s">
        <v>168</v>
      </c>
    </row>
    <row r="364" spans="2:75" ht="60.75" x14ac:dyDescent="0.25">
      <c r="B364" s="54"/>
      <c r="C364" s="54"/>
      <c r="D364" s="54"/>
      <c r="E364" s="54"/>
      <c r="F364" s="54"/>
      <c r="G364" s="54"/>
      <c r="BJ364" s="153" t="s">
        <v>186</v>
      </c>
      <c r="BK364" s="153" t="s">
        <v>187</v>
      </c>
      <c r="BO364" s="146">
        <v>15</v>
      </c>
      <c r="BP364" s="146" t="s">
        <v>172</v>
      </c>
      <c r="BQ364" s="146">
        <v>14</v>
      </c>
      <c r="BR364" s="146" t="s">
        <v>133</v>
      </c>
      <c r="BS364" s="147" t="s">
        <v>188</v>
      </c>
      <c r="BT364" s="148" t="s">
        <v>168</v>
      </c>
    </row>
    <row r="365" spans="2:75" ht="20.25" customHeight="1" x14ac:dyDescent="0.25">
      <c r="B365" s="54"/>
      <c r="C365" s="54"/>
      <c r="D365" s="54"/>
      <c r="E365" s="54"/>
      <c r="F365" s="54"/>
      <c r="G365" s="54"/>
      <c r="BJ365" s="153" t="s">
        <v>189</v>
      </c>
      <c r="BK365" s="153" t="s">
        <v>190</v>
      </c>
      <c r="BO365" s="146">
        <v>16</v>
      </c>
      <c r="BP365" s="146" t="s">
        <v>191</v>
      </c>
      <c r="BQ365" s="146">
        <v>15</v>
      </c>
      <c r="BR365" s="146" t="s">
        <v>133</v>
      </c>
      <c r="BS365" s="147" t="s">
        <v>192</v>
      </c>
      <c r="BT365" s="148" t="s">
        <v>191</v>
      </c>
    </row>
    <row r="366" spans="2:75" ht="40.5" x14ac:dyDescent="0.25">
      <c r="B366" s="54"/>
      <c r="C366" s="54"/>
      <c r="D366" s="54"/>
      <c r="E366" s="54"/>
      <c r="F366" s="54"/>
      <c r="G366" s="54"/>
      <c r="BJ366" s="153" t="s">
        <v>193</v>
      </c>
      <c r="BK366" s="153" t="s">
        <v>194</v>
      </c>
      <c r="BO366" s="146">
        <v>17</v>
      </c>
      <c r="BP366" s="146" t="s">
        <v>191</v>
      </c>
      <c r="BQ366" s="146">
        <v>16</v>
      </c>
      <c r="BR366" s="146" t="s">
        <v>133</v>
      </c>
      <c r="BS366" s="147" t="s">
        <v>195</v>
      </c>
      <c r="BT366" s="148" t="s">
        <v>191</v>
      </c>
    </row>
    <row r="367" spans="2:75" ht="30" customHeight="1" x14ac:dyDescent="0.25">
      <c r="B367" s="54"/>
      <c r="C367" s="54"/>
      <c r="D367" s="54"/>
      <c r="E367" s="54"/>
      <c r="F367" s="54"/>
      <c r="G367" s="54"/>
      <c r="BJ367" s="153" t="s">
        <v>196</v>
      </c>
      <c r="BO367" s="146">
        <v>18</v>
      </c>
      <c r="BP367" s="146" t="s">
        <v>191</v>
      </c>
      <c r="BQ367" s="146">
        <v>17</v>
      </c>
      <c r="BR367" s="146" t="s">
        <v>133</v>
      </c>
      <c r="BS367" s="147" t="s">
        <v>197</v>
      </c>
      <c r="BT367" s="148" t="s">
        <v>191</v>
      </c>
    </row>
    <row r="368" spans="2:75" ht="40.5" x14ac:dyDescent="0.25">
      <c r="B368" s="54"/>
      <c r="C368" s="54"/>
      <c r="D368" s="54"/>
      <c r="E368" s="54"/>
      <c r="F368" s="54"/>
      <c r="G368" s="54"/>
      <c r="BJ368" s="153" t="s">
        <v>198</v>
      </c>
      <c r="BO368" s="146">
        <v>19</v>
      </c>
      <c r="BP368" s="146" t="s">
        <v>191</v>
      </c>
      <c r="BQ368" s="146">
        <v>18</v>
      </c>
      <c r="BR368" s="146" t="s">
        <v>133</v>
      </c>
      <c r="BS368" s="147" t="s">
        <v>199</v>
      </c>
      <c r="BT368" s="148" t="s">
        <v>191</v>
      </c>
    </row>
    <row r="369" spans="2:72" ht="40.5" x14ac:dyDescent="0.25">
      <c r="B369" s="54"/>
      <c r="C369" s="54"/>
      <c r="D369" s="54"/>
      <c r="E369" s="54"/>
      <c r="F369" s="54"/>
      <c r="G369" s="54"/>
      <c r="BJ369" s="153" t="s">
        <v>200</v>
      </c>
      <c r="BO369" s="146">
        <v>20</v>
      </c>
      <c r="BP369" s="146" t="s">
        <v>191</v>
      </c>
      <c r="BQ369" s="146">
        <v>19</v>
      </c>
      <c r="BR369" s="146" t="s">
        <v>133</v>
      </c>
      <c r="BS369" s="147" t="s">
        <v>201</v>
      </c>
      <c r="BT369" s="148" t="s">
        <v>191</v>
      </c>
    </row>
    <row r="370" spans="2:72" ht="40.5" x14ac:dyDescent="0.25">
      <c r="B370" s="54"/>
      <c r="C370" s="54"/>
      <c r="D370" s="54"/>
      <c r="E370" s="54"/>
      <c r="F370" s="54"/>
      <c r="G370" s="54"/>
      <c r="BJ370" s="153" t="s">
        <v>202</v>
      </c>
      <c r="BO370" s="146">
        <v>21</v>
      </c>
      <c r="BP370" s="146" t="s">
        <v>191</v>
      </c>
      <c r="BQ370" s="146">
        <v>20</v>
      </c>
      <c r="BR370" s="146" t="s">
        <v>133</v>
      </c>
      <c r="BS370" s="147" t="s">
        <v>203</v>
      </c>
      <c r="BT370" s="148" t="s">
        <v>191</v>
      </c>
    </row>
    <row r="371" spans="2:72" ht="40.5" x14ac:dyDescent="0.25">
      <c r="B371" s="54"/>
      <c r="C371" s="54"/>
      <c r="D371" s="54"/>
      <c r="E371" s="54"/>
      <c r="F371" s="54"/>
      <c r="G371" s="54"/>
      <c r="BJ371" s="153" t="s">
        <v>204</v>
      </c>
      <c r="BO371" s="146">
        <v>22</v>
      </c>
      <c r="BP371" s="146" t="s">
        <v>191</v>
      </c>
      <c r="BQ371" s="146">
        <v>21</v>
      </c>
      <c r="BR371" s="146" t="s">
        <v>133</v>
      </c>
      <c r="BS371" s="147" t="s">
        <v>205</v>
      </c>
      <c r="BT371" s="148" t="s">
        <v>191</v>
      </c>
    </row>
    <row r="372" spans="2:72" ht="119.25" customHeight="1" x14ac:dyDescent="0.25">
      <c r="B372" s="54"/>
      <c r="C372" s="54"/>
      <c r="D372" s="54"/>
      <c r="E372" s="54"/>
      <c r="F372" s="54"/>
      <c r="G372" s="54"/>
      <c r="BJ372" s="153" t="s">
        <v>206</v>
      </c>
      <c r="BO372" s="146">
        <v>23</v>
      </c>
      <c r="BP372" s="146" t="s">
        <v>191</v>
      </c>
      <c r="BQ372" s="146">
        <v>22</v>
      </c>
      <c r="BR372" s="146" t="s">
        <v>133</v>
      </c>
      <c r="BS372" s="147" t="s">
        <v>207</v>
      </c>
      <c r="BT372" s="148" t="s">
        <v>191</v>
      </c>
    </row>
    <row r="373" spans="2:72" ht="111" customHeight="1" x14ac:dyDescent="0.25">
      <c r="B373" s="54"/>
      <c r="C373" s="54"/>
      <c r="D373" s="54"/>
      <c r="E373" s="54"/>
      <c r="F373" s="54"/>
      <c r="G373" s="54"/>
      <c r="BO373" s="146">
        <v>24</v>
      </c>
      <c r="BP373" s="146" t="s">
        <v>191</v>
      </c>
      <c r="BQ373" s="146">
        <v>23</v>
      </c>
      <c r="BR373" s="146" t="s">
        <v>133</v>
      </c>
      <c r="BS373" s="147" t="s">
        <v>208</v>
      </c>
      <c r="BT373" s="148" t="s">
        <v>191</v>
      </c>
    </row>
    <row r="374" spans="2:72" x14ac:dyDescent="0.25">
      <c r="B374" s="54"/>
      <c r="C374" s="54"/>
      <c r="D374" s="54"/>
      <c r="E374" s="54"/>
      <c r="F374" s="54"/>
      <c r="G374" s="54"/>
      <c r="BO374" s="146">
        <v>25</v>
      </c>
      <c r="BP374" s="146" t="s">
        <v>191</v>
      </c>
      <c r="BQ374" s="146">
        <v>24</v>
      </c>
      <c r="BR374" s="146" t="s">
        <v>133</v>
      </c>
      <c r="BS374" s="147" t="s">
        <v>209</v>
      </c>
      <c r="BT374" s="148" t="s">
        <v>191</v>
      </c>
    </row>
    <row r="375" spans="2:72" ht="147.75" customHeight="1" x14ac:dyDescent="0.25">
      <c r="B375" s="54"/>
      <c r="C375" s="54"/>
      <c r="D375" s="54"/>
      <c r="E375" s="54"/>
      <c r="F375" s="54"/>
      <c r="G375" s="54"/>
      <c r="BQ375" s="146">
        <v>25</v>
      </c>
      <c r="BR375" s="146" t="s">
        <v>133</v>
      </c>
    </row>
    <row r="376" spans="2:72" x14ac:dyDescent="0.25">
      <c r="B376" s="54"/>
      <c r="C376" s="54"/>
      <c r="D376" s="54"/>
      <c r="E376" s="54"/>
      <c r="F376" s="54"/>
      <c r="G376" s="54"/>
      <c r="BQ376" s="146">
        <v>26</v>
      </c>
      <c r="BR376" s="146" t="s">
        <v>133</v>
      </c>
    </row>
    <row r="377" spans="2:72" x14ac:dyDescent="0.25">
      <c r="B377" s="54"/>
      <c r="C377" s="54"/>
      <c r="D377" s="54"/>
      <c r="E377" s="54"/>
      <c r="F377" s="54"/>
      <c r="G377" s="54"/>
      <c r="BQ377" s="146">
        <v>27</v>
      </c>
      <c r="BR377" s="146" t="s">
        <v>133</v>
      </c>
    </row>
    <row r="378" spans="2:72" x14ac:dyDescent="0.25">
      <c r="B378" s="54"/>
      <c r="C378" s="54"/>
      <c r="D378" s="54"/>
      <c r="E378" s="54"/>
      <c r="F378" s="54"/>
      <c r="G378" s="54"/>
      <c r="BQ378" s="146">
        <v>28</v>
      </c>
      <c r="BR378" s="146" t="s">
        <v>133</v>
      </c>
    </row>
    <row r="379" spans="2:72" x14ac:dyDescent="0.25">
      <c r="B379" s="54"/>
      <c r="C379" s="54"/>
      <c r="D379" s="54"/>
      <c r="E379" s="54"/>
      <c r="F379" s="54"/>
      <c r="G379" s="54"/>
      <c r="BQ379" s="146">
        <v>29</v>
      </c>
      <c r="BR379" s="146" t="s">
        <v>133</v>
      </c>
    </row>
    <row r="380" spans="2:72" x14ac:dyDescent="0.25">
      <c r="B380" s="54"/>
      <c r="C380" s="54"/>
      <c r="D380" s="54"/>
      <c r="E380" s="54"/>
      <c r="F380" s="54"/>
      <c r="G380" s="54"/>
      <c r="BQ380" s="146">
        <v>30</v>
      </c>
      <c r="BR380" s="146" t="s">
        <v>133</v>
      </c>
    </row>
    <row r="381" spans="2:72" x14ac:dyDescent="0.25">
      <c r="B381" s="54"/>
      <c r="C381" s="54"/>
      <c r="D381" s="54"/>
      <c r="E381" s="54"/>
      <c r="F381" s="54"/>
      <c r="G381" s="54"/>
      <c r="BQ381" s="146">
        <v>31</v>
      </c>
      <c r="BR381" s="146" t="s">
        <v>210</v>
      </c>
    </row>
    <row r="382" spans="2:72" x14ac:dyDescent="0.25">
      <c r="B382" s="54"/>
      <c r="C382" s="54"/>
      <c r="D382" s="54"/>
      <c r="E382" s="54"/>
      <c r="F382" s="54"/>
      <c r="G382" s="54"/>
      <c r="BQ382" s="146">
        <v>32</v>
      </c>
      <c r="BR382" s="146" t="s">
        <v>210</v>
      </c>
    </row>
    <row r="383" spans="2:72" x14ac:dyDescent="0.25">
      <c r="B383" s="54"/>
      <c r="C383" s="54"/>
      <c r="D383" s="54"/>
      <c r="E383" s="54"/>
      <c r="F383" s="54"/>
      <c r="G383" s="54"/>
      <c r="BQ383" s="146">
        <v>33</v>
      </c>
      <c r="BR383" s="146" t="s">
        <v>210</v>
      </c>
    </row>
    <row r="384" spans="2:72" x14ac:dyDescent="0.25">
      <c r="B384" s="54"/>
      <c r="C384" s="54"/>
      <c r="D384" s="54"/>
      <c r="E384" s="54"/>
      <c r="F384" s="54"/>
      <c r="G384" s="54"/>
      <c r="BQ384" s="146">
        <v>34</v>
      </c>
      <c r="BR384" s="146" t="s">
        <v>210</v>
      </c>
    </row>
    <row r="385" spans="2:70" x14ac:dyDescent="0.25">
      <c r="B385" s="54"/>
      <c r="C385" s="54"/>
      <c r="D385" s="54"/>
      <c r="E385" s="54"/>
      <c r="F385" s="54"/>
      <c r="G385" s="54"/>
      <c r="BQ385" s="146">
        <v>35</v>
      </c>
      <c r="BR385" s="146" t="s">
        <v>210</v>
      </c>
    </row>
    <row r="386" spans="2:70" x14ac:dyDescent="0.25">
      <c r="B386" s="54"/>
      <c r="C386" s="54"/>
      <c r="D386" s="54"/>
      <c r="E386" s="54"/>
      <c r="F386" s="54"/>
      <c r="G386" s="54"/>
      <c r="BQ386" s="146">
        <v>36</v>
      </c>
      <c r="BR386" s="146" t="s">
        <v>210</v>
      </c>
    </row>
    <row r="387" spans="2:70" x14ac:dyDescent="0.25">
      <c r="B387" s="54"/>
      <c r="C387" s="54"/>
      <c r="D387" s="54"/>
      <c r="E387" s="54"/>
      <c r="F387" s="54"/>
      <c r="G387" s="54"/>
      <c r="BQ387" s="146">
        <v>37</v>
      </c>
      <c r="BR387" s="146" t="s">
        <v>210</v>
      </c>
    </row>
    <row r="388" spans="2:70" x14ac:dyDescent="0.25">
      <c r="B388" s="54"/>
      <c r="C388" s="54"/>
      <c r="D388" s="54"/>
      <c r="E388" s="54"/>
      <c r="F388" s="54"/>
      <c r="G388" s="54"/>
      <c r="BQ388" s="146">
        <v>38</v>
      </c>
      <c r="BR388" s="146" t="s">
        <v>210</v>
      </c>
    </row>
    <row r="389" spans="2:70" x14ac:dyDescent="0.25">
      <c r="B389" s="54"/>
      <c r="C389" s="54"/>
      <c r="D389" s="54"/>
      <c r="E389" s="54"/>
      <c r="F389" s="54"/>
      <c r="G389" s="54"/>
      <c r="BQ389" s="146">
        <v>39</v>
      </c>
      <c r="BR389" s="146" t="s">
        <v>210</v>
      </c>
    </row>
    <row r="390" spans="2:70" x14ac:dyDescent="0.25">
      <c r="B390" s="54"/>
      <c r="C390" s="54"/>
      <c r="D390" s="54"/>
      <c r="E390" s="54"/>
      <c r="F390" s="54"/>
      <c r="G390" s="54"/>
      <c r="BQ390" s="146">
        <v>40</v>
      </c>
      <c r="BR390" s="146" t="s">
        <v>210</v>
      </c>
    </row>
    <row r="391" spans="2:70" x14ac:dyDescent="0.25">
      <c r="B391" s="54"/>
      <c r="C391" s="54"/>
      <c r="D391" s="54"/>
      <c r="E391" s="54"/>
      <c r="F391" s="54"/>
      <c r="G391" s="54"/>
      <c r="BQ391" s="146">
        <v>41</v>
      </c>
      <c r="BR391" s="146" t="s">
        <v>210</v>
      </c>
    </row>
    <row r="392" spans="2:70" x14ac:dyDescent="0.25">
      <c r="B392" s="54"/>
      <c r="C392" s="54"/>
      <c r="D392" s="54"/>
      <c r="E392" s="54"/>
      <c r="F392" s="54"/>
      <c r="G392" s="54"/>
      <c r="BQ392" s="146">
        <v>42</v>
      </c>
      <c r="BR392" s="146" t="s">
        <v>210</v>
      </c>
    </row>
    <row r="393" spans="2:70" x14ac:dyDescent="0.25">
      <c r="B393" s="54"/>
      <c r="C393" s="54"/>
      <c r="D393" s="54"/>
      <c r="E393" s="54"/>
      <c r="F393" s="54"/>
      <c r="G393" s="54"/>
      <c r="BQ393" s="146">
        <v>43</v>
      </c>
      <c r="BR393" s="146" t="s">
        <v>210</v>
      </c>
    </row>
    <row r="394" spans="2:70" x14ac:dyDescent="0.25">
      <c r="B394" s="54"/>
      <c r="C394" s="54"/>
      <c r="D394" s="54"/>
      <c r="E394" s="54"/>
      <c r="F394" s="54"/>
      <c r="G394" s="54"/>
      <c r="BQ394" s="146">
        <v>44</v>
      </c>
      <c r="BR394" s="146" t="s">
        <v>210</v>
      </c>
    </row>
    <row r="395" spans="2:70" x14ac:dyDescent="0.25">
      <c r="B395" s="54"/>
      <c r="C395" s="54"/>
      <c r="D395" s="54"/>
      <c r="E395" s="54"/>
      <c r="F395" s="54"/>
      <c r="G395" s="54"/>
      <c r="BQ395" s="146">
        <v>45</v>
      </c>
      <c r="BR395" s="146" t="s">
        <v>210</v>
      </c>
    </row>
    <row r="396" spans="2:70" x14ac:dyDescent="0.25">
      <c r="B396" s="54"/>
      <c r="C396" s="54"/>
      <c r="D396" s="54"/>
      <c r="E396" s="54"/>
      <c r="F396" s="54"/>
      <c r="G396" s="54"/>
      <c r="BQ396" s="146">
        <v>46</v>
      </c>
      <c r="BR396" s="146" t="s">
        <v>210</v>
      </c>
    </row>
    <row r="397" spans="2:70" x14ac:dyDescent="0.25">
      <c r="B397" s="54"/>
      <c r="C397" s="54"/>
      <c r="D397" s="54"/>
      <c r="E397" s="54"/>
      <c r="F397" s="54"/>
      <c r="G397" s="54"/>
      <c r="BQ397" s="146">
        <v>47</v>
      </c>
      <c r="BR397" s="146" t="s">
        <v>210</v>
      </c>
    </row>
    <row r="398" spans="2:70" x14ac:dyDescent="0.25">
      <c r="B398" s="54"/>
      <c r="C398" s="54"/>
      <c r="D398" s="54"/>
      <c r="E398" s="54"/>
      <c r="F398" s="54"/>
      <c r="G398" s="54"/>
      <c r="BQ398" s="146">
        <v>48</v>
      </c>
      <c r="BR398" s="146" t="s">
        <v>210</v>
      </c>
    </row>
    <row r="399" spans="2:70" x14ac:dyDescent="0.25">
      <c r="B399" s="54"/>
      <c r="C399" s="54"/>
      <c r="D399" s="54"/>
      <c r="E399" s="54"/>
      <c r="F399" s="54"/>
      <c r="G399" s="54"/>
      <c r="BQ399" s="146">
        <v>49</v>
      </c>
      <c r="BR399" s="146" t="s">
        <v>210</v>
      </c>
    </row>
    <row r="400" spans="2:70" x14ac:dyDescent="0.25">
      <c r="B400" s="54"/>
      <c r="C400" s="54"/>
      <c r="D400" s="54"/>
      <c r="E400" s="54"/>
      <c r="F400" s="54"/>
      <c r="G400" s="54"/>
      <c r="BQ400" s="146">
        <v>50</v>
      </c>
      <c r="BR400" s="146" t="s">
        <v>210</v>
      </c>
    </row>
    <row r="401" spans="2:70" x14ac:dyDescent="0.25">
      <c r="B401" s="54"/>
      <c r="C401" s="54"/>
      <c r="D401" s="54"/>
      <c r="E401" s="54"/>
      <c r="F401" s="54"/>
      <c r="G401" s="54"/>
      <c r="BQ401" s="146">
        <v>51</v>
      </c>
      <c r="BR401" s="146" t="s">
        <v>210</v>
      </c>
    </row>
    <row r="402" spans="2:70" x14ac:dyDescent="0.25">
      <c r="B402" s="54"/>
      <c r="C402" s="54"/>
      <c r="D402" s="54"/>
      <c r="E402" s="54"/>
      <c r="F402" s="54"/>
      <c r="G402" s="54"/>
      <c r="BQ402" s="146">
        <v>52</v>
      </c>
      <c r="BR402" s="146" t="s">
        <v>210</v>
      </c>
    </row>
    <row r="403" spans="2:70" x14ac:dyDescent="0.25">
      <c r="B403" s="54"/>
      <c r="C403" s="54"/>
      <c r="D403" s="54"/>
      <c r="E403" s="54"/>
      <c r="F403" s="54"/>
      <c r="G403" s="54"/>
      <c r="BQ403" s="146">
        <v>53</v>
      </c>
      <c r="BR403" s="146" t="s">
        <v>210</v>
      </c>
    </row>
    <row r="404" spans="2:70" x14ac:dyDescent="0.25">
      <c r="B404" s="54"/>
      <c r="C404" s="54"/>
      <c r="D404" s="54"/>
      <c r="E404" s="54"/>
      <c r="F404" s="54"/>
      <c r="G404" s="54"/>
      <c r="BQ404" s="146">
        <v>54</v>
      </c>
      <c r="BR404" s="146" t="s">
        <v>210</v>
      </c>
    </row>
    <row r="405" spans="2:70" x14ac:dyDescent="0.25">
      <c r="B405" s="54"/>
      <c r="C405" s="54"/>
      <c r="D405" s="54"/>
      <c r="E405" s="54"/>
      <c r="F405" s="54"/>
      <c r="G405" s="54"/>
      <c r="BQ405" s="146">
        <v>55</v>
      </c>
      <c r="BR405" s="146" t="s">
        <v>210</v>
      </c>
    </row>
    <row r="406" spans="2:70" x14ac:dyDescent="0.25">
      <c r="B406" s="54"/>
      <c r="C406" s="54"/>
      <c r="D406" s="54"/>
      <c r="E406" s="54"/>
      <c r="F406" s="54"/>
      <c r="G406" s="54"/>
      <c r="BQ406" s="146">
        <v>56</v>
      </c>
      <c r="BR406" s="146" t="s">
        <v>210</v>
      </c>
    </row>
    <row r="407" spans="2:70" x14ac:dyDescent="0.25">
      <c r="B407" s="54"/>
      <c r="C407" s="54"/>
      <c r="D407" s="54"/>
      <c r="E407" s="54"/>
      <c r="F407" s="54"/>
      <c r="G407" s="54"/>
      <c r="BQ407" s="146">
        <v>57</v>
      </c>
      <c r="BR407" s="146" t="s">
        <v>210</v>
      </c>
    </row>
    <row r="408" spans="2:70" x14ac:dyDescent="0.25">
      <c r="B408" s="54"/>
      <c r="C408" s="54"/>
      <c r="D408" s="54"/>
      <c r="E408" s="54"/>
      <c r="F408" s="54"/>
      <c r="G408" s="54"/>
      <c r="BQ408" s="146">
        <v>58</v>
      </c>
      <c r="BR408" s="146" t="s">
        <v>210</v>
      </c>
    </row>
    <row r="409" spans="2:70" x14ac:dyDescent="0.25">
      <c r="B409" s="54"/>
      <c r="C409" s="54"/>
      <c r="D409" s="54"/>
      <c r="E409" s="54"/>
      <c r="F409" s="54"/>
      <c r="G409" s="54"/>
      <c r="BQ409" s="146">
        <v>59</v>
      </c>
      <c r="BR409" s="146" t="s">
        <v>210</v>
      </c>
    </row>
    <row r="410" spans="2:70" x14ac:dyDescent="0.25">
      <c r="B410" s="54"/>
      <c r="C410" s="54"/>
      <c r="D410" s="54"/>
      <c r="E410" s="54"/>
      <c r="F410" s="54"/>
      <c r="G410" s="54"/>
      <c r="BQ410" s="146">
        <v>60</v>
      </c>
      <c r="BR410" s="146" t="s">
        <v>210</v>
      </c>
    </row>
    <row r="411" spans="2:70" x14ac:dyDescent="0.25">
      <c r="B411" s="54"/>
      <c r="C411" s="54"/>
      <c r="D411" s="54"/>
      <c r="E411" s="54"/>
      <c r="F411" s="54"/>
      <c r="G411" s="54"/>
      <c r="BQ411" s="146">
        <v>61</v>
      </c>
      <c r="BR411" s="146" t="s">
        <v>210</v>
      </c>
    </row>
    <row r="412" spans="2:70" x14ac:dyDescent="0.25">
      <c r="B412" s="54"/>
      <c r="C412" s="54"/>
      <c r="D412" s="54"/>
      <c r="E412" s="54"/>
      <c r="F412" s="54"/>
      <c r="G412" s="54"/>
      <c r="BQ412" s="146">
        <v>62</v>
      </c>
      <c r="BR412" s="146" t="s">
        <v>210</v>
      </c>
    </row>
    <row r="413" spans="2:70" x14ac:dyDescent="0.25">
      <c r="B413" s="54"/>
      <c r="C413" s="54"/>
      <c r="D413" s="54"/>
      <c r="E413" s="54"/>
      <c r="F413" s="54"/>
      <c r="G413" s="54"/>
      <c r="BQ413" s="146">
        <v>63</v>
      </c>
      <c r="BR413" s="146" t="s">
        <v>210</v>
      </c>
    </row>
    <row r="414" spans="2:70" x14ac:dyDescent="0.25">
      <c r="B414" s="54"/>
      <c r="C414" s="54"/>
      <c r="D414" s="54"/>
      <c r="E414" s="54"/>
      <c r="F414" s="54"/>
      <c r="G414" s="54"/>
      <c r="BQ414" s="146">
        <v>64</v>
      </c>
      <c r="BR414" s="146" t="s">
        <v>210</v>
      </c>
    </row>
    <row r="415" spans="2:70" x14ac:dyDescent="0.25">
      <c r="B415" s="54"/>
      <c r="C415" s="54"/>
      <c r="D415" s="54"/>
      <c r="E415" s="54"/>
      <c r="F415" s="54"/>
      <c r="G415" s="54"/>
      <c r="BQ415" s="146">
        <v>65</v>
      </c>
      <c r="BR415" s="146" t="s">
        <v>211</v>
      </c>
    </row>
    <row r="416" spans="2:70" x14ac:dyDescent="0.25">
      <c r="B416" s="54"/>
      <c r="C416" s="54"/>
      <c r="D416" s="54"/>
      <c r="E416" s="54"/>
      <c r="F416" s="54"/>
      <c r="G416" s="54"/>
      <c r="BQ416" s="146">
        <v>66</v>
      </c>
      <c r="BR416" s="146" t="s">
        <v>211</v>
      </c>
    </row>
    <row r="417" spans="2:70" x14ac:dyDescent="0.25">
      <c r="B417" s="54"/>
      <c r="C417" s="54"/>
      <c r="D417" s="54"/>
      <c r="E417" s="54"/>
      <c r="F417" s="54"/>
      <c r="G417" s="54"/>
      <c r="BQ417" s="146">
        <v>67</v>
      </c>
      <c r="BR417" s="146" t="s">
        <v>211</v>
      </c>
    </row>
    <row r="418" spans="2:70" x14ac:dyDescent="0.25">
      <c r="B418" s="54"/>
      <c r="C418" s="54"/>
      <c r="D418" s="54"/>
      <c r="E418" s="54"/>
      <c r="F418" s="54"/>
      <c r="G418" s="54"/>
      <c r="BQ418" s="146">
        <v>68</v>
      </c>
      <c r="BR418" s="146" t="s">
        <v>211</v>
      </c>
    </row>
    <row r="419" spans="2:70" x14ac:dyDescent="0.25">
      <c r="B419" s="54"/>
      <c r="C419" s="54"/>
      <c r="D419" s="54"/>
      <c r="E419" s="54"/>
      <c r="F419" s="54"/>
      <c r="G419" s="54"/>
      <c r="BQ419" s="146">
        <v>69</v>
      </c>
      <c r="BR419" s="146" t="s">
        <v>211</v>
      </c>
    </row>
    <row r="420" spans="2:70" x14ac:dyDescent="0.25">
      <c r="B420" s="54"/>
      <c r="C420" s="54"/>
      <c r="D420" s="54"/>
      <c r="E420" s="54"/>
      <c r="F420" s="54"/>
      <c r="G420" s="54"/>
      <c r="BQ420" s="146">
        <v>70</v>
      </c>
      <c r="BR420" s="146" t="s">
        <v>211</v>
      </c>
    </row>
    <row r="421" spans="2:70" x14ac:dyDescent="0.25">
      <c r="B421" s="54"/>
      <c r="C421" s="54"/>
      <c r="D421" s="54"/>
      <c r="E421" s="54"/>
      <c r="F421" s="54"/>
      <c r="G421" s="54"/>
      <c r="BQ421" s="146">
        <v>71</v>
      </c>
      <c r="BR421" s="146" t="s">
        <v>211</v>
      </c>
    </row>
    <row r="422" spans="2:70" x14ac:dyDescent="0.25">
      <c r="B422" s="54"/>
      <c r="C422" s="54"/>
      <c r="D422" s="54"/>
      <c r="E422" s="54"/>
      <c r="F422" s="54"/>
      <c r="G422" s="54"/>
      <c r="BQ422" s="146">
        <v>72</v>
      </c>
      <c r="BR422" s="146" t="s">
        <v>211</v>
      </c>
    </row>
    <row r="423" spans="2:70" x14ac:dyDescent="0.25">
      <c r="B423" s="54"/>
      <c r="C423" s="54"/>
      <c r="D423" s="54"/>
      <c r="E423" s="54"/>
      <c r="F423" s="54"/>
      <c r="G423" s="54"/>
      <c r="BQ423" s="146">
        <v>73</v>
      </c>
      <c r="BR423" s="146" t="s">
        <v>211</v>
      </c>
    </row>
    <row r="424" spans="2:70" x14ac:dyDescent="0.25">
      <c r="B424" s="54"/>
      <c r="C424" s="54"/>
      <c r="D424" s="54"/>
      <c r="E424" s="54"/>
      <c r="F424" s="54"/>
      <c r="G424" s="54"/>
      <c r="BQ424" s="146">
        <v>74</v>
      </c>
      <c r="BR424" s="146" t="s">
        <v>211</v>
      </c>
    </row>
    <row r="425" spans="2:70" x14ac:dyDescent="0.25">
      <c r="B425" s="54"/>
      <c r="C425" s="54"/>
      <c r="D425" s="54"/>
      <c r="E425" s="54"/>
      <c r="F425" s="54"/>
      <c r="G425" s="54"/>
      <c r="BQ425" s="146">
        <v>75</v>
      </c>
      <c r="BR425" s="146" t="s">
        <v>211</v>
      </c>
    </row>
    <row r="426" spans="2:70" x14ac:dyDescent="0.25">
      <c r="B426" s="54"/>
      <c r="C426" s="54"/>
      <c r="D426" s="54"/>
      <c r="E426" s="54"/>
      <c r="F426" s="54"/>
      <c r="G426" s="54"/>
      <c r="BQ426" s="146">
        <v>76</v>
      </c>
      <c r="BR426" s="146" t="s">
        <v>211</v>
      </c>
    </row>
    <row r="427" spans="2:70" x14ac:dyDescent="0.25">
      <c r="B427" s="54"/>
      <c r="C427" s="54"/>
      <c r="D427" s="54"/>
      <c r="E427" s="54"/>
      <c r="F427" s="54"/>
      <c r="G427" s="54"/>
      <c r="BQ427" s="146">
        <v>77</v>
      </c>
      <c r="BR427" s="146" t="s">
        <v>211</v>
      </c>
    </row>
    <row r="428" spans="2:70" x14ac:dyDescent="0.25">
      <c r="B428" s="54"/>
      <c r="C428" s="54"/>
      <c r="D428" s="54"/>
      <c r="E428" s="54"/>
      <c r="F428" s="54"/>
      <c r="G428" s="54"/>
      <c r="BQ428" s="146">
        <v>78</v>
      </c>
      <c r="BR428" s="146" t="s">
        <v>211</v>
      </c>
    </row>
    <row r="429" spans="2:70" x14ac:dyDescent="0.25">
      <c r="B429" s="54"/>
      <c r="C429" s="54"/>
      <c r="D429" s="54"/>
      <c r="E429" s="54"/>
      <c r="F429" s="54"/>
      <c r="G429" s="54"/>
      <c r="BQ429" s="146">
        <v>79</v>
      </c>
      <c r="BR429" s="146" t="s">
        <v>211</v>
      </c>
    </row>
    <row r="430" spans="2:70" x14ac:dyDescent="0.25">
      <c r="B430" s="54"/>
      <c r="C430" s="54"/>
      <c r="D430" s="54"/>
      <c r="E430" s="54"/>
      <c r="F430" s="54"/>
      <c r="G430" s="54"/>
      <c r="BQ430" s="146">
        <v>80</v>
      </c>
      <c r="BR430" s="146" t="s">
        <v>211</v>
      </c>
    </row>
    <row r="431" spans="2:70" x14ac:dyDescent="0.25">
      <c r="B431" s="54"/>
      <c r="C431" s="54"/>
      <c r="D431" s="54"/>
      <c r="E431" s="54"/>
      <c r="F431" s="54"/>
      <c r="G431" s="54"/>
      <c r="BQ431" s="146">
        <v>81</v>
      </c>
      <c r="BR431" s="146" t="s">
        <v>211</v>
      </c>
    </row>
    <row r="432" spans="2:70" x14ac:dyDescent="0.25">
      <c r="B432" s="54"/>
      <c r="C432" s="54"/>
      <c r="D432" s="54"/>
      <c r="E432" s="54"/>
      <c r="F432" s="54"/>
      <c r="G432" s="54"/>
      <c r="BQ432" s="146">
        <v>82</v>
      </c>
      <c r="BR432" s="146" t="s">
        <v>211</v>
      </c>
    </row>
    <row r="433" spans="2:70" x14ac:dyDescent="0.25">
      <c r="B433" s="54"/>
      <c r="C433" s="54"/>
      <c r="D433" s="54"/>
      <c r="E433" s="54"/>
      <c r="F433" s="54"/>
      <c r="G433" s="54"/>
      <c r="BQ433" s="146">
        <v>83</v>
      </c>
      <c r="BR433" s="146" t="s">
        <v>211</v>
      </c>
    </row>
    <row r="434" spans="2:70" x14ac:dyDescent="0.25">
      <c r="B434" s="54"/>
      <c r="C434" s="54"/>
      <c r="D434" s="54"/>
      <c r="E434" s="54"/>
      <c r="F434" s="54"/>
      <c r="G434" s="54"/>
      <c r="BQ434" s="146">
        <v>84</v>
      </c>
      <c r="BR434" s="146" t="s">
        <v>211</v>
      </c>
    </row>
    <row r="435" spans="2:70" x14ac:dyDescent="0.25">
      <c r="B435" s="54"/>
      <c r="C435" s="54"/>
      <c r="D435" s="54"/>
      <c r="E435" s="54"/>
      <c r="F435" s="54"/>
      <c r="G435" s="54"/>
      <c r="BQ435" s="146">
        <v>85</v>
      </c>
      <c r="BR435" s="146" t="s">
        <v>211</v>
      </c>
    </row>
    <row r="436" spans="2:70" x14ac:dyDescent="0.25">
      <c r="B436" s="54"/>
      <c r="C436" s="54"/>
      <c r="D436" s="54"/>
      <c r="E436" s="54"/>
      <c r="F436" s="54"/>
      <c r="G436" s="54"/>
      <c r="BQ436" s="146">
        <v>86</v>
      </c>
      <c r="BR436" s="146" t="s">
        <v>211</v>
      </c>
    </row>
    <row r="437" spans="2:70" x14ac:dyDescent="0.25">
      <c r="B437" s="54"/>
      <c r="C437" s="54"/>
      <c r="D437" s="54"/>
      <c r="E437" s="54"/>
      <c r="F437" s="54"/>
      <c r="G437" s="54"/>
      <c r="BQ437" s="146">
        <v>87</v>
      </c>
      <c r="BR437" s="146" t="s">
        <v>211</v>
      </c>
    </row>
    <row r="438" spans="2:70" x14ac:dyDescent="0.25">
      <c r="B438" s="54"/>
      <c r="C438" s="54"/>
      <c r="D438" s="54"/>
      <c r="E438" s="54"/>
      <c r="F438" s="54"/>
      <c r="G438" s="54"/>
      <c r="BQ438" s="146">
        <v>88</v>
      </c>
      <c r="BR438" s="146" t="s">
        <v>211</v>
      </c>
    </row>
    <row r="439" spans="2:70" x14ac:dyDescent="0.25">
      <c r="B439" s="54"/>
      <c r="C439" s="54"/>
      <c r="D439" s="54"/>
      <c r="E439" s="54"/>
      <c r="F439" s="54"/>
      <c r="G439" s="54"/>
      <c r="BQ439" s="146">
        <v>89</v>
      </c>
      <c r="BR439" s="146" t="s">
        <v>211</v>
      </c>
    </row>
    <row r="440" spans="2:70" x14ac:dyDescent="0.25">
      <c r="B440" s="54"/>
      <c r="C440" s="54"/>
      <c r="D440" s="54"/>
      <c r="E440" s="54"/>
      <c r="F440" s="54"/>
      <c r="G440" s="54"/>
      <c r="BQ440" s="146">
        <v>90</v>
      </c>
      <c r="BR440" s="146" t="s">
        <v>211</v>
      </c>
    </row>
    <row r="441" spans="2:70" x14ac:dyDescent="0.25">
      <c r="B441" s="54"/>
      <c r="C441" s="54"/>
      <c r="D441" s="54"/>
      <c r="E441" s="54"/>
      <c r="F441" s="54"/>
      <c r="G441" s="54"/>
      <c r="BQ441" s="146">
        <v>91</v>
      </c>
      <c r="BR441" s="146" t="s">
        <v>212</v>
      </c>
    </row>
    <row r="442" spans="2:70" x14ac:dyDescent="0.25">
      <c r="B442" s="54"/>
      <c r="C442" s="54"/>
      <c r="D442" s="54"/>
      <c r="E442" s="54"/>
      <c r="F442" s="54"/>
      <c r="G442" s="54"/>
      <c r="BQ442" s="146">
        <v>92</v>
      </c>
      <c r="BR442" s="146" t="s">
        <v>212</v>
      </c>
    </row>
    <row r="443" spans="2:70" x14ac:dyDescent="0.25">
      <c r="B443" s="54"/>
      <c r="C443" s="54"/>
      <c r="D443" s="54"/>
      <c r="E443" s="54"/>
      <c r="F443" s="54"/>
      <c r="G443" s="54"/>
      <c r="BQ443" s="146">
        <v>93</v>
      </c>
      <c r="BR443" s="146" t="s">
        <v>212</v>
      </c>
    </row>
    <row r="444" spans="2:70" x14ac:dyDescent="0.25">
      <c r="B444" s="54"/>
      <c r="C444" s="54"/>
      <c r="D444" s="54"/>
      <c r="E444" s="54"/>
      <c r="F444" s="54"/>
      <c r="G444" s="54"/>
      <c r="BQ444" s="146">
        <v>94</v>
      </c>
      <c r="BR444" s="146" t="s">
        <v>212</v>
      </c>
    </row>
    <row r="445" spans="2:70" x14ac:dyDescent="0.25">
      <c r="B445" s="54"/>
      <c r="C445" s="54"/>
      <c r="D445" s="54"/>
      <c r="E445" s="54"/>
      <c r="F445" s="54"/>
      <c r="G445" s="54"/>
      <c r="BQ445" s="146">
        <v>95</v>
      </c>
      <c r="BR445" s="146" t="s">
        <v>212</v>
      </c>
    </row>
    <row r="446" spans="2:70" x14ac:dyDescent="0.25">
      <c r="B446" s="54"/>
      <c r="C446" s="54"/>
      <c r="D446" s="54"/>
      <c r="E446" s="54"/>
      <c r="F446" s="54"/>
      <c r="G446" s="54"/>
      <c r="BQ446" s="146">
        <v>96</v>
      </c>
      <c r="BR446" s="146" t="s">
        <v>212</v>
      </c>
    </row>
    <row r="447" spans="2:70" x14ac:dyDescent="0.25">
      <c r="B447" s="54"/>
      <c r="C447" s="54"/>
      <c r="D447" s="54"/>
      <c r="E447" s="54"/>
      <c r="F447" s="54"/>
      <c r="G447" s="54"/>
      <c r="BQ447" s="146">
        <v>97</v>
      </c>
      <c r="BR447" s="146" t="s">
        <v>212</v>
      </c>
    </row>
    <row r="448" spans="2:70" x14ac:dyDescent="0.25">
      <c r="B448" s="54"/>
      <c r="C448" s="54"/>
      <c r="D448" s="54"/>
      <c r="E448" s="54"/>
      <c r="F448" s="54"/>
      <c r="G448" s="54"/>
      <c r="BQ448" s="146">
        <v>98</v>
      </c>
      <c r="BR448" s="146" t="s">
        <v>212</v>
      </c>
    </row>
    <row r="449" spans="2:70" x14ac:dyDescent="0.25">
      <c r="B449" s="54"/>
      <c r="C449" s="54"/>
      <c r="D449" s="54"/>
      <c r="E449" s="54"/>
      <c r="F449" s="54"/>
      <c r="G449" s="54"/>
      <c r="BQ449" s="146">
        <v>99</v>
      </c>
      <c r="BR449" s="146" t="s">
        <v>212</v>
      </c>
    </row>
    <row r="450" spans="2:70" x14ac:dyDescent="0.25">
      <c r="B450" s="54"/>
      <c r="C450" s="54"/>
      <c r="D450" s="54"/>
      <c r="E450" s="54"/>
      <c r="F450" s="54"/>
      <c r="G450" s="54"/>
      <c r="BQ450" s="146">
        <v>100</v>
      </c>
      <c r="BR450" s="146" t="s">
        <v>212</v>
      </c>
    </row>
    <row r="451" spans="2:70" x14ac:dyDescent="0.25">
      <c r="B451" s="54"/>
      <c r="C451" s="54"/>
      <c r="D451" s="54"/>
      <c r="E451" s="54"/>
      <c r="F451" s="54"/>
      <c r="G451" s="54"/>
    </row>
    <row r="452" spans="2:70" x14ac:dyDescent="0.25">
      <c r="B452" s="54"/>
      <c r="C452" s="54"/>
      <c r="D452" s="54"/>
      <c r="E452" s="54"/>
      <c r="F452" s="54"/>
      <c r="G452" s="54"/>
    </row>
  </sheetData>
  <mergeCells count="46">
    <mergeCell ref="BL358:BN358"/>
    <mergeCell ref="BL359:BN359"/>
    <mergeCell ref="BK349:BL349"/>
    <mergeCell ref="BM349:BN349"/>
    <mergeCell ref="BV349:BW349"/>
    <mergeCell ref="BK355:BN355"/>
    <mergeCell ref="BL356:BN356"/>
    <mergeCell ref="BL357:BN357"/>
    <mergeCell ref="AS14:AS16"/>
    <mergeCell ref="C15:C16"/>
    <mergeCell ref="D15:E15"/>
    <mergeCell ref="F15:G15"/>
    <mergeCell ref="B26:D28"/>
    <mergeCell ref="E26:G28"/>
    <mergeCell ref="H26:K28"/>
    <mergeCell ref="AC14:AC16"/>
    <mergeCell ref="AD14:AD16"/>
    <mergeCell ref="AE14:AE16"/>
    <mergeCell ref="AF14:AF16"/>
    <mergeCell ref="AG14:AG16"/>
    <mergeCell ref="AH14:AH16"/>
    <mergeCell ref="M14:M16"/>
    <mergeCell ref="N14:N16"/>
    <mergeCell ref="O14:O16"/>
    <mergeCell ref="P14:Z15"/>
    <mergeCell ref="AA14:AA16"/>
    <mergeCell ref="AB14:AB16"/>
    <mergeCell ref="B14:B16"/>
    <mergeCell ref="C14:G14"/>
    <mergeCell ref="H14:H16"/>
    <mergeCell ref="I14:J16"/>
    <mergeCell ref="K14:K16"/>
    <mergeCell ref="L14:L16"/>
    <mergeCell ref="B13:H13"/>
    <mergeCell ref="I13:AF13"/>
    <mergeCell ref="B1:N1"/>
    <mergeCell ref="O1:AS1"/>
    <mergeCell ref="D4:F4"/>
    <mergeCell ref="D5:F5"/>
    <mergeCell ref="D6:K6"/>
    <mergeCell ref="F8:K8"/>
    <mergeCell ref="H9:K9"/>
    <mergeCell ref="H10:K10"/>
    <mergeCell ref="H11:K11"/>
    <mergeCell ref="AC11:AF11"/>
    <mergeCell ref="B12:I12"/>
  </mergeCells>
  <conditionalFormatting sqref="AJ7:AJ10 AH14:AH16 AS14:AS16 AF14:AF16">
    <cfRule type="cellIs" dxfId="57" priority="51" stopIfTrue="1" operator="between">
      <formula>31</formula>
      <formula>60</formula>
    </cfRule>
    <cfRule type="cellIs" dxfId="56" priority="52" stopIfTrue="1" operator="between">
      <formula>21</formula>
      <formula>30</formula>
    </cfRule>
    <cfRule type="cellIs" dxfId="55" priority="53" stopIfTrue="1" operator="between">
      <formula>11</formula>
      <formula>20</formula>
    </cfRule>
  </conditionalFormatting>
  <conditionalFormatting sqref="AJ7:AJ10">
    <cfRule type="cellIs" dxfId="54" priority="54" stopIfTrue="1" operator="between">
      <formula>16</formula>
      <formula>25</formula>
    </cfRule>
  </conditionalFormatting>
  <conditionalFormatting sqref="AJ7:AJ10">
    <cfRule type="cellIs" dxfId="53" priority="55" stopIfTrue="1" operator="between">
      <formula>3</formula>
      <formula>5.99</formula>
    </cfRule>
    <cfRule type="cellIs" dxfId="52" priority="56" stopIfTrue="1" operator="between">
      <formula>0</formula>
      <formula>2.99</formula>
    </cfRule>
    <cfRule type="cellIs" dxfId="51" priority="57" stopIfTrue="1" operator="between">
      <formula>6</formula>
      <formula>9.99</formula>
    </cfRule>
  </conditionalFormatting>
  <conditionalFormatting sqref="M26:M65407">
    <cfRule type="cellIs" dxfId="50" priority="58" stopIfTrue="1" operator="between">
      <formula>21</formula>
      <formula>30</formula>
    </cfRule>
  </conditionalFormatting>
  <conditionalFormatting sqref="AG24">
    <cfRule type="cellIs" dxfId="49" priority="46" stopIfTrue="1" operator="equal">
      <formula>"INACEPTABLE"</formula>
    </cfRule>
    <cfRule type="cellIs" dxfId="48" priority="47" stopIfTrue="1" operator="equal">
      <formula>"ALTO"</formula>
    </cfRule>
    <cfRule type="cellIs" dxfId="47" priority="48" stopIfTrue="1" operator="equal">
      <formula>"MODERADO"</formula>
    </cfRule>
    <cfRule type="cellIs" dxfId="46" priority="49" stopIfTrue="1" operator="equal">
      <formula>"TOLERABLE"</formula>
    </cfRule>
    <cfRule type="cellIs" dxfId="45" priority="50" stopIfTrue="1" operator="equal">
      <formula>"ACEPTABLE"</formula>
    </cfRule>
  </conditionalFormatting>
  <conditionalFormatting sqref="AF24">
    <cfRule type="cellIs" dxfId="44" priority="41" stopIfTrue="1" operator="between">
      <formula>16</formula>
      <formula>25</formula>
    </cfRule>
    <cfRule type="cellIs" dxfId="43" priority="42" stopIfTrue="1" operator="between">
      <formula>10</formula>
      <formula>15.99</formula>
    </cfRule>
    <cfRule type="cellIs" dxfId="42" priority="43" stopIfTrue="1" operator="between">
      <formula>6</formula>
      <formula>9.99</formula>
    </cfRule>
    <cfRule type="cellIs" dxfId="41" priority="44" stopIfTrue="1" operator="between">
      <formula>3</formula>
      <formula>5.99</formula>
    </cfRule>
    <cfRule type="cellIs" dxfId="40" priority="45" stopIfTrue="1" operator="between">
      <formula>0</formula>
      <formula>2.99</formula>
    </cfRule>
  </conditionalFormatting>
  <conditionalFormatting sqref="AF23">
    <cfRule type="cellIs" dxfId="39" priority="36" stopIfTrue="1" operator="between">
      <formula>16</formula>
      <formula>25</formula>
    </cfRule>
    <cfRule type="cellIs" dxfId="38" priority="37" stopIfTrue="1" operator="between">
      <formula>10</formula>
      <formula>15.99</formula>
    </cfRule>
    <cfRule type="cellIs" dxfId="37" priority="38" stopIfTrue="1" operator="between">
      <formula>6</formula>
      <formula>9.99</formula>
    </cfRule>
    <cfRule type="cellIs" dxfId="36" priority="39" stopIfTrue="1" operator="between">
      <formula>3</formula>
      <formula>5.99</formula>
    </cfRule>
    <cfRule type="cellIs" dxfId="35" priority="40" stopIfTrue="1" operator="between">
      <formula>0</formula>
      <formula>2.99</formula>
    </cfRule>
  </conditionalFormatting>
  <conditionalFormatting sqref="AG11">
    <cfRule type="cellIs" dxfId="34" priority="31" stopIfTrue="1" operator="equal">
      <formula>"INACEPTABLE"</formula>
    </cfRule>
    <cfRule type="cellIs" dxfId="33" priority="32" stopIfTrue="1" operator="equal">
      <formula>"IMPORTANTE"</formula>
    </cfRule>
    <cfRule type="cellIs" dxfId="32" priority="33" stopIfTrue="1" operator="equal">
      <formula>"MODERADO"</formula>
    </cfRule>
    <cfRule type="cellIs" dxfId="31" priority="34" stopIfTrue="1" operator="equal">
      <formula>"TOLERABLE"</formula>
    </cfRule>
    <cfRule type="cellIs" dxfId="30" priority="35" stopIfTrue="1" operator="equal">
      <formula>"ACEPTABLE"</formula>
    </cfRule>
  </conditionalFormatting>
  <conditionalFormatting sqref="AF18 AF22">
    <cfRule type="cellIs" dxfId="29" priority="26" stopIfTrue="1" operator="between">
      <formula>16</formula>
      <formula>25</formula>
    </cfRule>
    <cfRule type="cellIs" dxfId="28" priority="27" stopIfTrue="1" operator="between">
      <formula>10</formula>
      <formula>15.99</formula>
    </cfRule>
    <cfRule type="cellIs" dxfId="27" priority="28" stopIfTrue="1" operator="between">
      <formula>6</formula>
      <formula>9.99</formula>
    </cfRule>
    <cfRule type="cellIs" dxfId="26" priority="29" stopIfTrue="1" operator="between">
      <formula>3</formula>
      <formula>5.99</formula>
    </cfRule>
    <cfRule type="cellIs" dxfId="25" priority="30" stopIfTrue="1" operator="between">
      <formula>0</formula>
      <formula>2.99</formula>
    </cfRule>
  </conditionalFormatting>
  <conditionalFormatting sqref="AF17">
    <cfRule type="cellIs" dxfId="24" priority="21" stopIfTrue="1" operator="between">
      <formula>16</formula>
      <formula>25</formula>
    </cfRule>
    <cfRule type="cellIs" dxfId="23" priority="22" stopIfTrue="1" operator="between">
      <formula>10</formula>
      <formula>15.99</formula>
    </cfRule>
    <cfRule type="cellIs" dxfId="22" priority="23" stopIfTrue="1" operator="between">
      <formula>6</formula>
      <formula>9.99</formula>
    </cfRule>
    <cfRule type="cellIs" dxfId="21" priority="24" stopIfTrue="1" operator="between">
      <formula>3</formula>
      <formula>5.99</formula>
    </cfRule>
    <cfRule type="cellIs" dxfId="20" priority="25" stopIfTrue="1" operator="between">
      <formula>0</formula>
      <formula>2.99</formula>
    </cfRule>
  </conditionalFormatting>
  <conditionalFormatting sqref="AF21">
    <cfRule type="cellIs" dxfId="19" priority="16" stopIfTrue="1" operator="between">
      <formula>16</formula>
      <formula>25</formula>
    </cfRule>
    <cfRule type="cellIs" dxfId="18" priority="17" stopIfTrue="1" operator="between">
      <formula>10</formula>
      <formula>15.99</formula>
    </cfRule>
    <cfRule type="cellIs" dxfId="17" priority="18" stopIfTrue="1" operator="between">
      <formula>6</formula>
      <formula>9.99</formula>
    </cfRule>
    <cfRule type="cellIs" dxfId="16" priority="19" stopIfTrue="1" operator="between">
      <formula>3</formula>
      <formula>5.99</formula>
    </cfRule>
    <cfRule type="cellIs" dxfId="15" priority="20" stopIfTrue="1" operator="between">
      <formula>0</formula>
      <formula>2.99</formula>
    </cfRule>
  </conditionalFormatting>
  <conditionalFormatting sqref="AF19">
    <cfRule type="cellIs" dxfId="14" priority="11" stopIfTrue="1" operator="between">
      <formula>16</formula>
      <formula>25</formula>
    </cfRule>
    <cfRule type="cellIs" dxfId="13" priority="12" stopIfTrue="1" operator="between">
      <formula>10</formula>
      <formula>15.99</formula>
    </cfRule>
    <cfRule type="cellIs" dxfId="12" priority="13" stopIfTrue="1" operator="between">
      <formula>6</formula>
      <formula>9.99</formula>
    </cfRule>
    <cfRule type="cellIs" dxfId="11" priority="14" stopIfTrue="1" operator="between">
      <formula>3</formula>
      <formula>5.99</formula>
    </cfRule>
    <cfRule type="cellIs" dxfId="10" priority="15" stopIfTrue="1" operator="between">
      <formula>0</formula>
      <formula>2.99</formula>
    </cfRule>
  </conditionalFormatting>
  <conditionalFormatting sqref="AF20">
    <cfRule type="cellIs" dxfId="9" priority="6" stopIfTrue="1" operator="between">
      <formula>16</formula>
      <formula>25</formula>
    </cfRule>
    <cfRule type="cellIs" dxfId="8" priority="7" stopIfTrue="1" operator="between">
      <formula>10</formula>
      <formula>15.99</formula>
    </cfRule>
    <cfRule type="cellIs" dxfId="7" priority="8" stopIfTrue="1" operator="between">
      <formula>6</formula>
      <formula>9.99</formula>
    </cfRule>
    <cfRule type="cellIs" dxfId="6" priority="9" stopIfTrue="1" operator="between">
      <formula>3</formula>
      <formula>5.99</formula>
    </cfRule>
    <cfRule type="cellIs" dxfId="5" priority="10" stopIfTrue="1" operator="between">
      <formula>0</formula>
      <formula>2.99</formula>
    </cfRule>
  </conditionalFormatting>
  <conditionalFormatting sqref="AG17:AG23">
    <cfRule type="cellIs" dxfId="4" priority="1" stopIfTrue="1" operator="equal">
      <formula>"INACEPTABLE"</formula>
    </cfRule>
    <cfRule type="cellIs" dxfId="3" priority="2" stopIfTrue="1" operator="equal">
      <formula>"ALTO"</formula>
    </cfRule>
    <cfRule type="cellIs" dxfId="2" priority="3" stopIfTrue="1" operator="equal">
      <formula>"MODERADO"</formula>
    </cfRule>
    <cfRule type="cellIs" dxfId="1" priority="4" stopIfTrue="1" operator="equal">
      <formula>"TOLERABLE"</formula>
    </cfRule>
    <cfRule type="cellIs" dxfId="0" priority="5" stopIfTrue="1" operator="equal">
      <formula>"ACEPTABLE"</formula>
    </cfRule>
  </conditionalFormatting>
  <dataValidations count="23">
    <dataValidation type="list" allowBlank="1" showInputMessage="1" showErrorMessage="1" sqref="H17:H24">
      <formula1>nivelorgriesgo</formula1>
    </dataValidation>
    <dataValidation allowBlank="1" showInputMessage="1" showErrorMessage="1" error="Seleccione un control del listado desplegable, en caso de no encontrar uno que se ajuste a su necesidad comuniquese con la Oficina Asesora de Planeación para que esta sea incluida en la herramienta de gestión de riesgos" sqref="O17:O25"/>
    <dataValidation type="list" allowBlank="1" showInputMessage="1" showErrorMessage="1" sqref="Y23:Y24">
      <formula1>$BL$357:$BL$359</formula1>
    </dataValidation>
    <dataValidation type="list" allowBlank="1" showInputMessage="1" showErrorMessage="1" sqref="U23:U24">
      <formula1>$BK$360:$BK$362</formula1>
    </dataValidation>
    <dataValidation type="list" allowBlank="1" showInputMessage="1" showErrorMessage="1" sqref="W23:W24">
      <formula1>$BK$364:$BK$366</formula1>
    </dataValidation>
    <dataValidation type="list" allowBlank="1" showInputMessage="1" showErrorMessage="1" sqref="P23:P24 S23:S24">
      <formula1>$BK$357:$BK$358</formula1>
    </dataValidation>
    <dataValidation type="list" allowBlank="1" showInputMessage="1" showErrorMessage="1" sqref="K23:K24">
      <formula1>$BM$350:$BM$354</formula1>
    </dataValidation>
    <dataValidation type="list" allowBlank="1" showInputMessage="1" showErrorMessage="1" sqref="I23:I24">
      <formula1>$BK$350:$BK$354</formula1>
    </dataValidation>
    <dataValidation type="list" allowBlank="1" showInputMessage="1" showErrorMessage="1" sqref="D23:D24">
      <formula1>$BH$350:$BH$354</formula1>
    </dataValidation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prompt="Elementos determinantes de los que se puede derivar el evento de riesgo" sqref="D16"/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prompt="Factores clave, aspectos o activos que se pueden ver afectados negativamente por la materialización del riesgo" sqref="E16:F16"/>
    <dataValidation type="list" allowBlank="1" showInputMessage="1" showErrorMessage="1" sqref="AD4:AE4 D4:F4">
      <formula1>$BJ$354:$BJ$374</formula1>
    </dataValidation>
    <dataValidation type="list" allowBlank="1" showInputMessage="1" showErrorMessage="1" sqref="F23">
      <formula1>$BI$356:$BI$360</formula1>
    </dataValidation>
    <dataValidation type="list" allowBlank="1" showInputMessage="1" showErrorMessage="1" sqref="D17:D22">
      <formula1>$BH$341:$BH$345</formula1>
    </dataValidation>
    <dataValidation type="list" allowBlank="1" showInputMessage="1" showErrorMessage="1" sqref="I17:I22">
      <formula1>$BK$341:$BK$345</formula1>
    </dataValidation>
    <dataValidation type="list" allowBlank="1" showInputMessage="1" showErrorMessage="1" sqref="K17:K22">
      <formula1>$BM$341:$BM$345</formula1>
    </dataValidation>
    <dataValidation type="list" allowBlank="1" showInputMessage="1" showErrorMessage="1" sqref="P17:P22 S17:S22">
      <formula1>$BK$348:$BK$349</formula1>
    </dataValidation>
    <dataValidation type="list" allowBlank="1" showInputMessage="1" showErrorMessage="1" sqref="W17:W22">
      <formula1>$BK$355:$BK$357</formula1>
    </dataValidation>
    <dataValidation type="list" allowBlank="1" showInputMessage="1" showErrorMessage="1" sqref="U17:U22">
      <formula1>$BK$351:$BK$353</formula1>
    </dataValidation>
    <dataValidation type="list" allowBlank="1" showInputMessage="1" showErrorMessage="1" sqref="Y17:Y22">
      <formula1>$BL$348:$BL$350</formula1>
    </dataValidation>
    <dataValidation type="list" allowBlank="1" showInputMessage="1" showErrorMessage="1" sqref="F17 F19:F21">
      <formula1>$BI$347:$BI$351</formula1>
    </dataValidation>
    <dataValidation type="list" allowBlank="1" showInputMessage="1" showErrorMessage="1" sqref="F18 F22">
      <formula1>$BI$341:$BI$345</formula1>
    </dataValidation>
    <dataValidation type="list" allowBlank="1" showInputMessage="1" showErrorMessage="1" sqref="F24">
      <formula1>$BI$350:$BI$354</formula1>
    </dataValidation>
  </dataValidations>
  <pageMargins left="0.39370078740157483" right="0.27559055118110237" top="0.68" bottom="0.74803149606299213" header="0.31496062992125984" footer="0.31496062992125984"/>
  <pageSetup scale="37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workbookViewId="0">
      <selection activeCell="K5" sqref="K5"/>
    </sheetView>
  </sheetViews>
  <sheetFormatPr baseColWidth="10" defaultColWidth="11.42578125" defaultRowHeight="15" x14ac:dyDescent="0.25"/>
  <cols>
    <col min="2" max="2" width="22.5703125" customWidth="1"/>
    <col min="3" max="3" width="21.28515625" customWidth="1"/>
    <col min="4" max="4" width="23.5703125" customWidth="1"/>
    <col min="5" max="5" width="23.7109375" customWidth="1"/>
    <col min="6" max="6" width="23.85546875" customWidth="1"/>
    <col min="7" max="7" width="17.28515625" customWidth="1"/>
    <col min="8" max="8" width="17.85546875" customWidth="1"/>
    <col min="9" max="9" width="20.7109375" customWidth="1"/>
  </cols>
  <sheetData>
    <row r="1" spans="2:9" ht="15.75" thickBot="1" x14ac:dyDescent="0.3"/>
    <row r="2" spans="2:9" ht="19.5" thickBot="1" x14ac:dyDescent="0.35">
      <c r="B2" s="398" t="s">
        <v>213</v>
      </c>
      <c r="C2" s="399"/>
      <c r="D2" s="399"/>
      <c r="E2" s="399"/>
      <c r="F2" s="399"/>
      <c r="G2" s="399"/>
      <c r="H2" s="399"/>
      <c r="I2" s="400"/>
    </row>
    <row r="3" spans="2:9" ht="15.75" thickBot="1" x14ac:dyDescent="0.3">
      <c r="B3" s="156" t="s">
        <v>0</v>
      </c>
      <c r="C3" s="401" t="str">
        <f>+[3]DOFA!C2</f>
        <v xml:space="preserve">Nuevo Gestor Documental </v>
      </c>
      <c r="D3" s="401"/>
      <c r="E3" s="401"/>
      <c r="F3" s="401"/>
      <c r="G3" s="401"/>
      <c r="H3" s="401"/>
      <c r="I3" s="402"/>
    </row>
    <row r="4" spans="2:9" ht="38.25" customHeight="1" thickBot="1" x14ac:dyDescent="0.3">
      <c r="B4" s="156" t="s">
        <v>214</v>
      </c>
      <c r="C4" s="403"/>
      <c r="D4" s="404"/>
      <c r="E4" s="404"/>
      <c r="F4" s="404"/>
      <c r="G4" s="404"/>
      <c r="H4" s="404"/>
      <c r="I4" s="405"/>
    </row>
    <row r="5" spans="2:9" ht="38.25" customHeight="1" thickBot="1" x14ac:dyDescent="0.3">
      <c r="B5" s="156" t="s">
        <v>215</v>
      </c>
      <c r="C5" s="406"/>
      <c r="D5" s="407"/>
      <c r="E5" s="407"/>
      <c r="F5" s="407"/>
      <c r="G5" s="407"/>
      <c r="H5" s="407"/>
      <c r="I5" s="408"/>
    </row>
    <row r="6" spans="2:9" ht="50.25" customHeight="1" thickBot="1" x14ac:dyDescent="0.3">
      <c r="B6" s="156" t="s">
        <v>216</v>
      </c>
      <c r="C6" s="409"/>
      <c r="D6" s="410"/>
      <c r="E6" s="410"/>
      <c r="F6" s="410"/>
      <c r="G6" s="410"/>
      <c r="H6" s="410"/>
      <c r="I6" s="411"/>
    </row>
    <row r="7" spans="2:9" ht="38.25" customHeight="1" thickBot="1" x14ac:dyDescent="0.3">
      <c r="B7" s="156" t="s">
        <v>217</v>
      </c>
      <c r="C7" s="395"/>
      <c r="D7" s="396"/>
      <c r="E7" s="396"/>
      <c r="F7" s="396"/>
      <c r="G7" s="396"/>
      <c r="H7" s="396"/>
      <c r="I7" s="397"/>
    </row>
    <row r="8" spans="2:9" ht="38.25" customHeight="1" thickBot="1" x14ac:dyDescent="0.3">
      <c r="B8" s="156" t="s">
        <v>218</v>
      </c>
      <c r="C8" s="436"/>
      <c r="D8" s="437"/>
      <c r="E8" s="437"/>
      <c r="F8" s="437"/>
      <c r="G8" s="437"/>
      <c r="H8" s="437"/>
      <c r="I8" s="438"/>
    </row>
    <row r="9" spans="2:9" ht="38.25" customHeight="1" thickBot="1" x14ac:dyDescent="0.3">
      <c r="B9" s="156" t="s">
        <v>219</v>
      </c>
      <c r="C9" s="436"/>
      <c r="D9" s="437"/>
      <c r="E9" s="437"/>
      <c r="F9" s="437"/>
      <c r="G9" s="437"/>
      <c r="H9" s="437"/>
      <c r="I9" s="438"/>
    </row>
    <row r="10" spans="2:9" ht="38.25" customHeight="1" thickBot="1" x14ac:dyDescent="0.3">
      <c r="B10" s="156" t="s">
        <v>220</v>
      </c>
      <c r="C10" s="436"/>
      <c r="D10" s="437"/>
      <c r="E10" s="437"/>
      <c r="F10" s="437"/>
      <c r="G10" s="437"/>
      <c r="H10" s="437"/>
      <c r="I10" s="438"/>
    </row>
    <row r="11" spans="2:9" ht="38.25" customHeight="1" thickBot="1" x14ac:dyDescent="0.3">
      <c r="B11" s="156" t="s">
        <v>221</v>
      </c>
      <c r="C11" s="436"/>
      <c r="D11" s="437"/>
      <c r="E11" s="437"/>
      <c r="F11" s="437"/>
      <c r="G11" s="437"/>
      <c r="H11" s="437"/>
      <c r="I11" s="438"/>
    </row>
    <row r="12" spans="2:9" ht="47.25" customHeight="1" thickBot="1" x14ac:dyDescent="0.3">
      <c r="B12" s="157" t="s">
        <v>222</v>
      </c>
      <c r="C12" s="436"/>
      <c r="D12" s="439"/>
      <c r="E12" s="439"/>
      <c r="F12" s="439"/>
      <c r="G12" s="439"/>
      <c r="H12" s="439"/>
      <c r="I12" s="440"/>
    </row>
    <row r="13" spans="2:9" ht="38.25" customHeight="1" thickBot="1" x14ac:dyDescent="0.3">
      <c r="B13" s="157" t="s">
        <v>223</v>
      </c>
      <c r="C13" s="436"/>
      <c r="D13" s="439"/>
      <c r="E13" s="439"/>
      <c r="F13" s="439"/>
      <c r="G13" s="439"/>
      <c r="H13" s="439"/>
      <c r="I13" s="440"/>
    </row>
    <row r="14" spans="2:9" ht="38.25" customHeight="1" thickBot="1" x14ac:dyDescent="0.3">
      <c r="B14" s="157" t="s">
        <v>224</v>
      </c>
      <c r="C14" s="412"/>
      <c r="D14" s="413"/>
      <c r="E14" s="413"/>
      <c r="F14" s="413"/>
      <c r="G14" s="413"/>
      <c r="H14" s="413"/>
      <c r="I14" s="414"/>
    </row>
    <row r="15" spans="2:9" ht="15.75" thickBot="1" x14ac:dyDescent="0.3"/>
    <row r="16" spans="2:9" ht="15" customHeight="1" x14ac:dyDescent="0.25">
      <c r="B16" s="331" t="s">
        <v>225</v>
      </c>
      <c r="C16" s="415"/>
      <c r="D16" s="416"/>
      <c r="E16" s="423" t="s">
        <v>12</v>
      </c>
      <c r="F16" s="424"/>
      <c r="G16" s="425"/>
      <c r="H16" s="430" t="s">
        <v>226</v>
      </c>
      <c r="I16" s="431"/>
    </row>
    <row r="17" spans="2:9" x14ac:dyDescent="0.25">
      <c r="B17" s="417"/>
      <c r="C17" s="418"/>
      <c r="D17" s="419"/>
      <c r="E17" s="426"/>
      <c r="F17" s="426"/>
      <c r="G17" s="427"/>
      <c r="H17" s="432"/>
      <c r="I17" s="433"/>
    </row>
    <row r="18" spans="2:9" x14ac:dyDescent="0.25">
      <c r="B18" s="417"/>
      <c r="C18" s="418"/>
      <c r="D18" s="419"/>
      <c r="E18" s="426"/>
      <c r="F18" s="426"/>
      <c r="G18" s="427"/>
      <c r="H18" s="432"/>
      <c r="I18" s="433"/>
    </row>
    <row r="19" spans="2:9" ht="15.75" thickBot="1" x14ac:dyDescent="0.3">
      <c r="B19" s="420"/>
      <c r="C19" s="421"/>
      <c r="D19" s="422"/>
      <c r="E19" s="428"/>
      <c r="F19" s="428"/>
      <c r="G19" s="429"/>
      <c r="H19" s="434"/>
      <c r="I19" s="435"/>
    </row>
  </sheetData>
  <mergeCells count="16">
    <mergeCell ref="C14:I14"/>
    <mergeCell ref="B16:D19"/>
    <mergeCell ref="E16:G19"/>
    <mergeCell ref="H16:I19"/>
    <mergeCell ref="C8:I8"/>
    <mergeCell ref="C9:I9"/>
    <mergeCell ref="C10:I10"/>
    <mergeCell ref="C11:I11"/>
    <mergeCell ref="C12:I12"/>
    <mergeCell ref="C13:I13"/>
    <mergeCell ref="C7:I7"/>
    <mergeCell ref="B2:I2"/>
    <mergeCell ref="C3:I3"/>
    <mergeCell ref="C4:I4"/>
    <mergeCell ref="C5:I5"/>
    <mergeCell ref="C6:I6"/>
  </mergeCells>
  <pageMargins left="0.70866141732283472" right="0.70866141732283472" top="0.74803149606299213" bottom="0.74803149606299213" header="0.31496062992125984" footer="0.31496062992125984"/>
  <pageSetup paperSize="14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4"/>
  <sheetViews>
    <sheetView view="pageBreakPreview" zoomScale="60" zoomScaleNormal="60" workbookViewId="0">
      <selection activeCell="K5" sqref="K5"/>
    </sheetView>
  </sheetViews>
  <sheetFormatPr baseColWidth="10" defaultColWidth="11.42578125" defaultRowHeight="15" outlineLevelCol="1" x14ac:dyDescent="0.25"/>
  <cols>
    <col min="1" max="1" width="8.28515625" customWidth="1"/>
    <col min="2" max="2" width="8.28515625" style="158" bestFit="1" customWidth="1"/>
    <col min="3" max="3" width="32" customWidth="1"/>
    <col min="4" max="4" width="46" customWidth="1"/>
    <col min="5" max="5" width="16.7109375" customWidth="1"/>
    <col min="6" max="6" width="12.7109375" customWidth="1" outlineLevel="1"/>
    <col min="7" max="7" width="30.85546875" customWidth="1" outlineLevel="1"/>
    <col min="8" max="8" width="19.42578125" customWidth="1" outlineLevel="1"/>
    <col min="9" max="9" width="20.140625" customWidth="1" outlineLevel="1"/>
    <col min="10" max="10" width="36.140625" customWidth="1" outlineLevel="1"/>
    <col min="11" max="11" width="12.28515625" customWidth="1" outlineLevel="1"/>
    <col min="12" max="13" width="16.42578125" customWidth="1"/>
    <col min="14" max="14" width="17.7109375" customWidth="1"/>
    <col min="15" max="15" width="17.7109375" customWidth="1" outlineLevel="1"/>
    <col min="16" max="16" width="19.7109375" customWidth="1" outlineLevel="1"/>
    <col min="17" max="17" width="29.85546875" customWidth="1" outlineLevel="1"/>
    <col min="18" max="18" width="23.7109375" customWidth="1" outlineLevel="1"/>
  </cols>
  <sheetData>
    <row r="1" spans="1:18" ht="19.5" thickBot="1" x14ac:dyDescent="0.35">
      <c r="C1" s="442" t="str">
        <f>+[3]DOFA!C2</f>
        <v xml:space="preserve">Nuevo Gestor Documental </v>
      </c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</row>
    <row r="2" spans="1:18" ht="19.5" thickBot="1" x14ac:dyDescent="0.35">
      <c r="A2" s="159"/>
      <c r="B2" s="300"/>
      <c r="C2" s="443" t="s">
        <v>227</v>
      </c>
      <c r="D2" s="443"/>
      <c r="E2" s="443"/>
      <c r="F2" s="443"/>
      <c r="G2" s="443"/>
      <c r="H2" s="443"/>
      <c r="I2" s="443"/>
      <c r="J2" s="443"/>
      <c r="K2" s="444"/>
      <c r="L2" s="324" t="s">
        <v>228</v>
      </c>
      <c r="M2" s="324"/>
      <c r="N2" s="324"/>
      <c r="O2" s="324"/>
      <c r="P2" s="324"/>
      <c r="Q2" s="324"/>
      <c r="R2" s="325"/>
    </row>
    <row r="3" spans="1:18" ht="38.25" thickBot="1" x14ac:dyDescent="0.3">
      <c r="A3" s="215" t="s">
        <v>229</v>
      </c>
      <c r="B3" s="216" t="s">
        <v>230</v>
      </c>
      <c r="C3" s="216" t="s">
        <v>231</v>
      </c>
      <c r="D3" s="216" t="s">
        <v>232</v>
      </c>
      <c r="E3" s="216" t="s">
        <v>233</v>
      </c>
      <c r="F3" s="216" t="s">
        <v>234</v>
      </c>
      <c r="G3" s="216" t="s">
        <v>235</v>
      </c>
      <c r="H3" s="217" t="s">
        <v>236</v>
      </c>
      <c r="I3" s="217" t="s">
        <v>237</v>
      </c>
      <c r="J3" s="217" t="s">
        <v>238</v>
      </c>
      <c r="K3" s="218" t="s">
        <v>239</v>
      </c>
      <c r="L3" s="219" t="s">
        <v>240</v>
      </c>
      <c r="M3" s="220" t="s">
        <v>241</v>
      </c>
      <c r="N3" s="220" t="s">
        <v>242</v>
      </c>
      <c r="O3" s="160" t="s">
        <v>243</v>
      </c>
      <c r="P3" s="160" t="s">
        <v>244</v>
      </c>
      <c r="Q3" s="160" t="s">
        <v>245</v>
      </c>
      <c r="R3" s="160" t="s">
        <v>246</v>
      </c>
    </row>
    <row r="4" spans="1:18" ht="18.75" customHeight="1" x14ac:dyDescent="0.25">
      <c r="A4" s="161">
        <v>1</v>
      </c>
      <c r="B4" s="292"/>
      <c r="C4" s="162"/>
      <c r="D4" s="162"/>
      <c r="E4" s="162"/>
      <c r="F4" s="162"/>
      <c r="G4" s="162"/>
      <c r="H4" s="162"/>
      <c r="I4" s="162"/>
      <c r="J4" s="162"/>
      <c r="K4" s="163"/>
      <c r="L4" s="162"/>
      <c r="M4" s="162"/>
      <c r="N4" s="164"/>
      <c r="O4" s="221"/>
      <c r="P4" s="162"/>
      <c r="Q4" s="162">
        <f>IF(P4="No quiero", "Coaching, Manejo de Resistencia, Reconocimiento y Recompensas",IF(P4="No puedo","Formacion, Coaching",IF(P4="No se ","Patrocinio, Comunicación, formación, Coaching", 0)))</f>
        <v>0</v>
      </c>
      <c r="R4" s="164"/>
    </row>
    <row r="5" spans="1:18" ht="18.75" customHeight="1" x14ac:dyDescent="0.25">
      <c r="A5" s="165">
        <v>2</v>
      </c>
      <c r="B5" s="299"/>
      <c r="C5" s="166"/>
      <c r="D5" s="166"/>
      <c r="E5" s="166"/>
      <c r="F5" s="166"/>
      <c r="G5" s="166"/>
      <c r="H5" s="166"/>
      <c r="I5" s="166"/>
      <c r="J5" s="166"/>
      <c r="K5" s="167"/>
      <c r="L5" s="166"/>
      <c r="M5" s="166"/>
      <c r="N5" s="168"/>
      <c r="O5" s="179"/>
      <c r="P5" s="166"/>
      <c r="Q5" s="166">
        <f t="shared" ref="Q5:Q68" si="0">IF(P5="No quiero", "Coaching, Manejo de Resistencia, Reconocimiento y Recompensas",IF(P5="No puedo","Formacion, Coaching",IF(P5="No se ","Patrocinio, Comunicación, formación, Coaching", 0)))</f>
        <v>0</v>
      </c>
      <c r="R5" s="168"/>
    </row>
    <row r="6" spans="1:18" ht="18.75" customHeight="1" x14ac:dyDescent="0.25">
      <c r="A6" s="165">
        <v>3</v>
      </c>
      <c r="B6" s="299"/>
      <c r="C6" s="166"/>
      <c r="D6" s="166"/>
      <c r="E6" s="166"/>
      <c r="F6" s="166"/>
      <c r="G6" s="166"/>
      <c r="H6" s="166"/>
      <c r="I6" s="166"/>
      <c r="J6" s="166"/>
      <c r="K6" s="167"/>
      <c r="L6" s="166"/>
      <c r="M6" s="166"/>
      <c r="N6" s="168"/>
      <c r="O6" s="179"/>
      <c r="P6" s="166"/>
      <c r="Q6" s="166">
        <f t="shared" si="0"/>
        <v>0</v>
      </c>
      <c r="R6" s="168"/>
    </row>
    <row r="7" spans="1:18" ht="18.75" customHeight="1" x14ac:dyDescent="0.25">
      <c r="A7" s="165">
        <v>4</v>
      </c>
      <c r="B7" s="299"/>
      <c r="C7" s="166"/>
      <c r="D7" s="166"/>
      <c r="E7" s="166"/>
      <c r="F7" s="166"/>
      <c r="G7" s="166"/>
      <c r="H7" s="166"/>
      <c r="I7" s="166"/>
      <c r="J7" s="166"/>
      <c r="K7" s="167"/>
      <c r="L7" s="166"/>
      <c r="M7" s="166"/>
      <c r="N7" s="168"/>
      <c r="O7" s="179"/>
      <c r="P7" s="166"/>
      <c r="Q7" s="166">
        <f t="shared" si="0"/>
        <v>0</v>
      </c>
      <c r="R7" s="168"/>
    </row>
    <row r="8" spans="1:18" ht="18.75" customHeight="1" x14ac:dyDescent="0.25">
      <c r="A8" s="165">
        <v>5</v>
      </c>
      <c r="B8" s="299"/>
      <c r="C8" s="166"/>
      <c r="D8" s="166"/>
      <c r="E8" s="166"/>
      <c r="F8" s="166"/>
      <c r="G8" s="166"/>
      <c r="H8" s="166"/>
      <c r="I8" s="166"/>
      <c r="J8" s="166"/>
      <c r="K8" s="167"/>
      <c r="L8" s="166"/>
      <c r="M8" s="166"/>
      <c r="N8" s="168"/>
      <c r="O8" s="179"/>
      <c r="P8" s="166"/>
      <c r="Q8" s="166">
        <f t="shared" si="0"/>
        <v>0</v>
      </c>
      <c r="R8" s="168"/>
    </row>
    <row r="9" spans="1:18" ht="18.75" customHeight="1" x14ac:dyDescent="0.25">
      <c r="A9" s="165">
        <v>6</v>
      </c>
      <c r="B9" s="299"/>
      <c r="C9" s="166"/>
      <c r="D9" s="166"/>
      <c r="E9" s="166"/>
      <c r="F9" s="166"/>
      <c r="G9" s="166"/>
      <c r="H9" s="166"/>
      <c r="I9" s="166"/>
      <c r="J9" s="166"/>
      <c r="K9" s="167"/>
      <c r="L9" s="166"/>
      <c r="M9" s="166"/>
      <c r="N9" s="168"/>
      <c r="O9" s="179"/>
      <c r="P9" s="166"/>
      <c r="Q9" s="166">
        <f t="shared" si="0"/>
        <v>0</v>
      </c>
      <c r="R9" s="168"/>
    </row>
    <row r="10" spans="1:18" ht="18.75" customHeight="1" x14ac:dyDescent="0.25">
      <c r="A10" s="165">
        <v>7</v>
      </c>
      <c r="B10" s="299"/>
      <c r="C10" s="166"/>
      <c r="D10" s="166"/>
      <c r="E10" s="166"/>
      <c r="F10" s="166"/>
      <c r="G10" s="166"/>
      <c r="H10" s="166"/>
      <c r="I10" s="166"/>
      <c r="J10" s="166"/>
      <c r="K10" s="167"/>
      <c r="L10" s="166"/>
      <c r="M10" s="166"/>
      <c r="N10" s="168"/>
      <c r="O10" s="179"/>
      <c r="P10" s="166"/>
      <c r="Q10" s="166">
        <f t="shared" si="0"/>
        <v>0</v>
      </c>
      <c r="R10" s="168"/>
    </row>
    <row r="11" spans="1:18" ht="18.75" customHeight="1" x14ac:dyDescent="0.25">
      <c r="A11" s="165">
        <v>8</v>
      </c>
      <c r="B11" s="299"/>
      <c r="C11" s="166"/>
      <c r="D11" s="166"/>
      <c r="E11" s="166"/>
      <c r="F11" s="166"/>
      <c r="G11" s="166"/>
      <c r="H11" s="166"/>
      <c r="I11" s="166"/>
      <c r="J11" s="166"/>
      <c r="K11" s="167"/>
      <c r="L11" s="166"/>
      <c r="M11" s="166"/>
      <c r="N11" s="168"/>
      <c r="O11" s="179"/>
      <c r="P11" s="166"/>
      <c r="Q11" s="166">
        <f t="shared" si="0"/>
        <v>0</v>
      </c>
      <c r="R11" s="168"/>
    </row>
    <row r="12" spans="1:18" ht="18.75" customHeight="1" x14ac:dyDescent="0.25">
      <c r="A12" s="165">
        <v>9</v>
      </c>
      <c r="B12" s="299"/>
      <c r="C12" s="166"/>
      <c r="D12" s="166"/>
      <c r="E12" s="166"/>
      <c r="F12" s="166"/>
      <c r="G12" s="166"/>
      <c r="H12" s="166"/>
      <c r="I12" s="166"/>
      <c r="J12" s="166"/>
      <c r="K12" s="167"/>
      <c r="L12" s="166"/>
      <c r="M12" s="166"/>
      <c r="N12" s="168"/>
      <c r="O12" s="179"/>
      <c r="P12" s="166"/>
      <c r="Q12" s="166">
        <f t="shared" si="0"/>
        <v>0</v>
      </c>
      <c r="R12" s="168"/>
    </row>
    <row r="13" spans="1:18" ht="18.75" customHeight="1" x14ac:dyDescent="0.25">
      <c r="A13" s="165">
        <v>10</v>
      </c>
      <c r="B13" s="299"/>
      <c r="C13" s="166"/>
      <c r="D13" s="166"/>
      <c r="E13" s="166"/>
      <c r="F13" s="166"/>
      <c r="G13" s="166"/>
      <c r="H13" s="166"/>
      <c r="I13" s="166"/>
      <c r="J13" s="166"/>
      <c r="K13" s="167"/>
      <c r="L13" s="166"/>
      <c r="M13" s="166"/>
      <c r="N13" s="168"/>
      <c r="O13" s="179"/>
      <c r="P13" s="166"/>
      <c r="Q13" s="166">
        <f t="shared" si="0"/>
        <v>0</v>
      </c>
      <c r="R13" s="168"/>
    </row>
    <row r="14" spans="1:18" ht="18.75" customHeight="1" x14ac:dyDescent="0.25">
      <c r="A14" s="165">
        <v>11</v>
      </c>
      <c r="B14" s="299"/>
      <c r="C14" s="166"/>
      <c r="D14" s="166"/>
      <c r="E14" s="166"/>
      <c r="F14" s="166"/>
      <c r="G14" s="166"/>
      <c r="H14" s="166"/>
      <c r="I14" s="166"/>
      <c r="J14" s="166"/>
      <c r="K14" s="167"/>
      <c r="L14" s="166"/>
      <c r="M14" s="166"/>
      <c r="N14" s="168"/>
      <c r="O14" s="179"/>
      <c r="P14" s="166"/>
      <c r="Q14" s="166">
        <f t="shared" si="0"/>
        <v>0</v>
      </c>
      <c r="R14" s="168"/>
    </row>
    <row r="15" spans="1:18" ht="18.75" customHeight="1" x14ac:dyDescent="0.25">
      <c r="A15" s="165">
        <v>12</v>
      </c>
      <c r="B15" s="299"/>
      <c r="C15" s="166"/>
      <c r="D15" s="166"/>
      <c r="E15" s="166"/>
      <c r="F15" s="166"/>
      <c r="G15" s="166"/>
      <c r="H15" s="166"/>
      <c r="I15" s="166"/>
      <c r="J15" s="166"/>
      <c r="K15" s="167"/>
      <c r="L15" s="166"/>
      <c r="M15" s="166"/>
      <c r="N15" s="168"/>
      <c r="O15" s="179"/>
      <c r="P15" s="166"/>
      <c r="Q15" s="166">
        <f t="shared" si="0"/>
        <v>0</v>
      </c>
      <c r="R15" s="168"/>
    </row>
    <row r="16" spans="1:18" ht="18.75" customHeight="1" x14ac:dyDescent="0.25">
      <c r="A16" s="165">
        <v>13</v>
      </c>
      <c r="B16" s="299"/>
      <c r="C16" s="166"/>
      <c r="D16" s="166"/>
      <c r="E16" s="166"/>
      <c r="F16" s="166"/>
      <c r="G16" s="166"/>
      <c r="H16" s="166"/>
      <c r="I16" s="166"/>
      <c r="J16" s="166"/>
      <c r="K16" s="167"/>
      <c r="L16" s="166"/>
      <c r="M16" s="166"/>
      <c r="N16" s="168"/>
      <c r="O16" s="179"/>
      <c r="P16" s="166"/>
      <c r="Q16" s="166">
        <f t="shared" si="0"/>
        <v>0</v>
      </c>
      <c r="R16" s="168"/>
    </row>
    <row r="17" spans="1:18" ht="18.75" customHeight="1" x14ac:dyDescent="0.25">
      <c r="A17" s="165">
        <v>14</v>
      </c>
      <c r="B17" s="299"/>
      <c r="C17" s="166"/>
      <c r="D17" s="166"/>
      <c r="E17" s="166"/>
      <c r="F17" s="166"/>
      <c r="G17" s="166"/>
      <c r="H17" s="166"/>
      <c r="I17" s="166"/>
      <c r="J17" s="166"/>
      <c r="K17" s="167"/>
      <c r="L17" s="166"/>
      <c r="M17" s="166"/>
      <c r="N17" s="168"/>
      <c r="O17" s="179"/>
      <c r="P17" s="166"/>
      <c r="Q17" s="166">
        <f t="shared" si="0"/>
        <v>0</v>
      </c>
      <c r="R17" s="168"/>
    </row>
    <row r="18" spans="1:18" ht="18.75" customHeight="1" x14ac:dyDescent="0.25">
      <c r="A18" s="165">
        <v>15</v>
      </c>
      <c r="B18" s="299"/>
      <c r="C18" s="166"/>
      <c r="D18" s="166"/>
      <c r="E18" s="166"/>
      <c r="F18" s="166"/>
      <c r="G18" s="166"/>
      <c r="H18" s="166"/>
      <c r="I18" s="166"/>
      <c r="J18" s="166"/>
      <c r="K18" s="167"/>
      <c r="L18" s="166"/>
      <c r="M18" s="166"/>
      <c r="N18" s="168"/>
      <c r="O18" s="179"/>
      <c r="P18" s="166"/>
      <c r="Q18" s="166">
        <f t="shared" si="0"/>
        <v>0</v>
      </c>
      <c r="R18" s="168"/>
    </row>
    <row r="19" spans="1:18" ht="18.75" customHeight="1" x14ac:dyDescent="0.25">
      <c r="A19" s="165">
        <v>16</v>
      </c>
      <c r="B19" s="299"/>
      <c r="C19" s="169"/>
      <c r="D19" s="169"/>
      <c r="E19" s="166"/>
      <c r="F19" s="166"/>
      <c r="G19" s="169"/>
      <c r="H19" s="169"/>
      <c r="I19" s="169"/>
      <c r="J19" s="169"/>
      <c r="K19" s="167"/>
      <c r="L19" s="166"/>
      <c r="M19" s="166"/>
      <c r="N19" s="168"/>
      <c r="O19" s="179"/>
      <c r="P19" s="166"/>
      <c r="Q19" s="166">
        <f t="shared" si="0"/>
        <v>0</v>
      </c>
      <c r="R19" s="168"/>
    </row>
    <row r="20" spans="1:18" ht="18.75" customHeight="1" x14ac:dyDescent="0.25">
      <c r="A20" s="165">
        <v>17</v>
      </c>
      <c r="B20" s="299"/>
      <c r="C20" s="169"/>
      <c r="D20" s="169"/>
      <c r="E20" s="166"/>
      <c r="F20" s="166"/>
      <c r="G20" s="169"/>
      <c r="H20" s="169"/>
      <c r="I20" s="169"/>
      <c r="J20" s="169"/>
      <c r="K20" s="167"/>
      <c r="L20" s="166"/>
      <c r="M20" s="166"/>
      <c r="N20" s="168"/>
      <c r="O20" s="179"/>
      <c r="P20" s="166"/>
      <c r="Q20" s="166">
        <f t="shared" si="0"/>
        <v>0</v>
      </c>
      <c r="R20" s="168"/>
    </row>
    <row r="21" spans="1:18" ht="18.75" customHeight="1" x14ac:dyDescent="0.25">
      <c r="A21" s="165">
        <v>18</v>
      </c>
      <c r="B21" s="299"/>
      <c r="C21" s="169"/>
      <c r="D21" s="169"/>
      <c r="E21" s="166"/>
      <c r="F21" s="166"/>
      <c r="G21" s="169"/>
      <c r="H21" s="169"/>
      <c r="I21" s="169"/>
      <c r="J21" s="169"/>
      <c r="K21" s="167"/>
      <c r="L21" s="166"/>
      <c r="M21" s="166"/>
      <c r="N21" s="168"/>
      <c r="O21" s="179"/>
      <c r="P21" s="166"/>
      <c r="Q21" s="166">
        <f t="shared" si="0"/>
        <v>0</v>
      </c>
      <c r="R21" s="168"/>
    </row>
    <row r="22" spans="1:18" ht="18.75" customHeight="1" x14ac:dyDescent="0.25">
      <c r="A22" s="165">
        <v>19</v>
      </c>
      <c r="B22" s="299"/>
      <c r="C22" s="169"/>
      <c r="D22" s="169"/>
      <c r="E22" s="166"/>
      <c r="F22" s="166"/>
      <c r="G22" s="169"/>
      <c r="H22" s="169"/>
      <c r="I22" s="169"/>
      <c r="J22" s="169"/>
      <c r="K22" s="167"/>
      <c r="L22" s="166"/>
      <c r="M22" s="166"/>
      <c r="N22" s="168"/>
      <c r="O22" s="179"/>
      <c r="P22" s="166"/>
      <c r="Q22" s="166">
        <f t="shared" si="0"/>
        <v>0</v>
      </c>
      <c r="R22" s="168"/>
    </row>
    <row r="23" spans="1:18" ht="18.75" customHeight="1" x14ac:dyDescent="0.25">
      <c r="A23" s="165">
        <v>20</v>
      </c>
      <c r="B23" s="299"/>
      <c r="C23" s="169"/>
      <c r="D23" s="169"/>
      <c r="E23" s="166"/>
      <c r="F23" s="166"/>
      <c r="G23" s="169"/>
      <c r="H23" s="169"/>
      <c r="I23" s="169"/>
      <c r="J23" s="169"/>
      <c r="K23" s="167"/>
      <c r="L23" s="166"/>
      <c r="M23" s="166"/>
      <c r="N23" s="168"/>
      <c r="O23" s="179"/>
      <c r="P23" s="166"/>
      <c r="Q23" s="166">
        <f t="shared" si="0"/>
        <v>0</v>
      </c>
      <c r="R23" s="168"/>
    </row>
    <row r="24" spans="1:18" ht="18.75" customHeight="1" x14ac:dyDescent="0.25">
      <c r="A24" s="165">
        <v>21</v>
      </c>
      <c r="B24" s="299"/>
      <c r="C24" s="169"/>
      <c r="D24" s="169"/>
      <c r="E24" s="166"/>
      <c r="F24" s="166"/>
      <c r="G24" s="169"/>
      <c r="H24" s="169"/>
      <c r="I24" s="169"/>
      <c r="J24" s="169"/>
      <c r="K24" s="167"/>
      <c r="L24" s="166"/>
      <c r="M24" s="166"/>
      <c r="N24" s="168"/>
      <c r="O24" s="179"/>
      <c r="P24" s="166"/>
      <c r="Q24" s="166">
        <f t="shared" si="0"/>
        <v>0</v>
      </c>
      <c r="R24" s="168"/>
    </row>
    <row r="25" spans="1:18" ht="18.75" customHeight="1" x14ac:dyDescent="0.25">
      <c r="A25" s="165">
        <v>22</v>
      </c>
      <c r="B25" s="299"/>
      <c r="C25" s="169"/>
      <c r="D25" s="169"/>
      <c r="E25" s="166"/>
      <c r="F25" s="166"/>
      <c r="G25" s="169"/>
      <c r="H25" s="169"/>
      <c r="I25" s="169"/>
      <c r="J25" s="169"/>
      <c r="K25" s="167"/>
      <c r="L25" s="166"/>
      <c r="M25" s="166"/>
      <c r="N25" s="168"/>
      <c r="O25" s="179"/>
      <c r="P25" s="166"/>
      <c r="Q25" s="166">
        <f t="shared" si="0"/>
        <v>0</v>
      </c>
      <c r="R25" s="168"/>
    </row>
    <row r="26" spans="1:18" ht="18.75" customHeight="1" x14ac:dyDescent="0.25">
      <c r="A26" s="165">
        <v>23</v>
      </c>
      <c r="B26" s="299"/>
      <c r="C26" s="169"/>
      <c r="D26" s="169"/>
      <c r="E26" s="166"/>
      <c r="F26" s="166"/>
      <c r="G26" s="169"/>
      <c r="H26" s="169"/>
      <c r="I26" s="169"/>
      <c r="J26" s="169"/>
      <c r="K26" s="167"/>
      <c r="L26" s="166"/>
      <c r="M26" s="166"/>
      <c r="N26" s="168"/>
      <c r="O26" s="179"/>
      <c r="P26" s="166"/>
      <c r="Q26" s="166">
        <f t="shared" si="0"/>
        <v>0</v>
      </c>
      <c r="R26" s="168"/>
    </row>
    <row r="27" spans="1:18" ht="18.75" customHeight="1" x14ac:dyDescent="0.25">
      <c r="A27" s="165">
        <v>24</v>
      </c>
      <c r="B27" s="299"/>
      <c r="C27" s="169"/>
      <c r="D27" s="169"/>
      <c r="E27" s="166"/>
      <c r="F27" s="166"/>
      <c r="G27" s="169"/>
      <c r="H27" s="169"/>
      <c r="I27" s="169"/>
      <c r="J27" s="169"/>
      <c r="K27" s="167"/>
      <c r="L27" s="166"/>
      <c r="M27" s="166"/>
      <c r="N27" s="168"/>
      <c r="O27" s="179"/>
      <c r="P27" s="166"/>
      <c r="Q27" s="166">
        <f t="shared" si="0"/>
        <v>0</v>
      </c>
      <c r="R27" s="168"/>
    </row>
    <row r="28" spans="1:18" ht="18.75" customHeight="1" x14ac:dyDescent="0.25">
      <c r="A28" s="165">
        <v>25</v>
      </c>
      <c r="B28" s="299"/>
      <c r="C28" s="169"/>
      <c r="D28" s="169"/>
      <c r="E28" s="166"/>
      <c r="F28" s="166"/>
      <c r="G28" s="169"/>
      <c r="H28" s="169"/>
      <c r="I28" s="169"/>
      <c r="J28" s="169"/>
      <c r="K28" s="167"/>
      <c r="L28" s="166"/>
      <c r="M28" s="166"/>
      <c r="N28" s="168"/>
      <c r="O28" s="179"/>
      <c r="P28" s="166"/>
      <c r="Q28" s="166">
        <f t="shared" si="0"/>
        <v>0</v>
      </c>
      <c r="R28" s="168"/>
    </row>
    <row r="29" spans="1:18" ht="18.75" customHeight="1" x14ac:dyDescent="0.25">
      <c r="A29" s="165">
        <v>26</v>
      </c>
      <c r="B29" s="299"/>
      <c r="C29" s="169"/>
      <c r="D29" s="169"/>
      <c r="E29" s="166"/>
      <c r="F29" s="166"/>
      <c r="G29" s="169"/>
      <c r="H29" s="169"/>
      <c r="I29" s="169"/>
      <c r="J29" s="169"/>
      <c r="K29" s="167"/>
      <c r="L29" s="166"/>
      <c r="M29" s="166"/>
      <c r="N29" s="168"/>
      <c r="O29" s="179"/>
      <c r="P29" s="166"/>
      <c r="Q29" s="166">
        <f t="shared" si="0"/>
        <v>0</v>
      </c>
      <c r="R29" s="168"/>
    </row>
    <row r="30" spans="1:18" ht="18.75" customHeight="1" x14ac:dyDescent="0.25">
      <c r="A30" s="165">
        <v>27</v>
      </c>
      <c r="B30" s="299"/>
      <c r="C30" s="169"/>
      <c r="D30" s="169"/>
      <c r="E30" s="166"/>
      <c r="F30" s="166"/>
      <c r="G30" s="169"/>
      <c r="H30" s="169"/>
      <c r="I30" s="169"/>
      <c r="J30" s="169"/>
      <c r="K30" s="167"/>
      <c r="L30" s="166"/>
      <c r="M30" s="166"/>
      <c r="N30" s="168"/>
      <c r="O30" s="179"/>
      <c r="P30" s="166"/>
      <c r="Q30" s="166">
        <f t="shared" si="0"/>
        <v>0</v>
      </c>
      <c r="R30" s="168"/>
    </row>
    <row r="31" spans="1:18" ht="18.75" customHeight="1" x14ac:dyDescent="0.25">
      <c r="A31" s="165">
        <v>28</v>
      </c>
      <c r="B31" s="299"/>
      <c r="C31" s="169"/>
      <c r="D31" s="169"/>
      <c r="E31" s="166"/>
      <c r="F31" s="166"/>
      <c r="G31" s="169"/>
      <c r="H31" s="169"/>
      <c r="I31" s="169"/>
      <c r="J31" s="169"/>
      <c r="K31" s="167"/>
      <c r="L31" s="166"/>
      <c r="M31" s="166"/>
      <c r="N31" s="168"/>
      <c r="O31" s="179"/>
      <c r="P31" s="166"/>
      <c r="Q31" s="166">
        <f t="shared" si="0"/>
        <v>0</v>
      </c>
      <c r="R31" s="168"/>
    </row>
    <row r="32" spans="1:18" ht="18.75" customHeight="1" x14ac:dyDescent="0.25">
      <c r="A32" s="165">
        <v>29</v>
      </c>
      <c r="B32" s="299"/>
      <c r="C32" s="169"/>
      <c r="D32" s="169"/>
      <c r="E32" s="166"/>
      <c r="F32" s="166"/>
      <c r="G32" s="169"/>
      <c r="H32" s="169"/>
      <c r="I32" s="169"/>
      <c r="J32" s="169"/>
      <c r="K32" s="167"/>
      <c r="L32" s="166"/>
      <c r="M32" s="166"/>
      <c r="N32" s="168"/>
      <c r="O32" s="179"/>
      <c r="P32" s="166"/>
      <c r="Q32" s="166">
        <f t="shared" si="0"/>
        <v>0</v>
      </c>
      <c r="R32" s="168"/>
    </row>
    <row r="33" spans="1:18" ht="18.75" customHeight="1" x14ac:dyDescent="0.25">
      <c r="A33" s="165">
        <v>30</v>
      </c>
      <c r="B33" s="299"/>
      <c r="C33" s="169"/>
      <c r="D33" s="169"/>
      <c r="E33" s="166"/>
      <c r="F33" s="166"/>
      <c r="G33" s="169"/>
      <c r="H33" s="169"/>
      <c r="I33" s="169"/>
      <c r="J33" s="169"/>
      <c r="K33" s="167"/>
      <c r="L33" s="166"/>
      <c r="M33" s="166"/>
      <c r="N33" s="168"/>
      <c r="O33" s="179"/>
      <c r="P33" s="166"/>
      <c r="Q33" s="166">
        <f t="shared" si="0"/>
        <v>0</v>
      </c>
      <c r="R33" s="168"/>
    </row>
    <row r="34" spans="1:18" ht="18.75" customHeight="1" x14ac:dyDescent="0.25">
      <c r="A34" s="165">
        <v>31</v>
      </c>
      <c r="B34" s="299"/>
      <c r="C34" s="169"/>
      <c r="D34" s="169"/>
      <c r="E34" s="166"/>
      <c r="F34" s="166"/>
      <c r="G34" s="169"/>
      <c r="H34" s="169"/>
      <c r="I34" s="169"/>
      <c r="J34" s="169"/>
      <c r="K34" s="167"/>
      <c r="L34" s="166"/>
      <c r="M34" s="166"/>
      <c r="N34" s="168"/>
      <c r="O34" s="179"/>
      <c r="P34" s="166"/>
      <c r="Q34" s="166">
        <f t="shared" si="0"/>
        <v>0</v>
      </c>
      <c r="R34" s="168"/>
    </row>
    <row r="35" spans="1:18" ht="18.75" customHeight="1" x14ac:dyDescent="0.25">
      <c r="A35" s="165">
        <v>32</v>
      </c>
      <c r="B35" s="299"/>
      <c r="C35" s="169"/>
      <c r="D35" s="169"/>
      <c r="E35" s="166"/>
      <c r="F35" s="166"/>
      <c r="G35" s="169"/>
      <c r="H35" s="169"/>
      <c r="I35" s="169"/>
      <c r="J35" s="169"/>
      <c r="K35" s="167"/>
      <c r="L35" s="166"/>
      <c r="M35" s="166"/>
      <c r="N35" s="168"/>
      <c r="O35" s="179"/>
      <c r="P35" s="166"/>
      <c r="Q35" s="166">
        <f t="shared" si="0"/>
        <v>0</v>
      </c>
      <c r="R35" s="168"/>
    </row>
    <row r="36" spans="1:18" ht="18.75" customHeight="1" x14ac:dyDescent="0.25">
      <c r="A36" s="165">
        <v>33</v>
      </c>
      <c r="B36" s="299"/>
      <c r="C36" s="169"/>
      <c r="D36" s="169"/>
      <c r="E36" s="166"/>
      <c r="F36" s="166"/>
      <c r="G36" s="169"/>
      <c r="H36" s="169"/>
      <c r="I36" s="169"/>
      <c r="J36" s="169"/>
      <c r="K36" s="167"/>
      <c r="L36" s="166"/>
      <c r="M36" s="166"/>
      <c r="N36" s="168"/>
      <c r="O36" s="179"/>
      <c r="P36" s="166"/>
      <c r="Q36" s="166">
        <f t="shared" si="0"/>
        <v>0</v>
      </c>
      <c r="R36" s="168"/>
    </row>
    <row r="37" spans="1:18" ht="18.75" customHeight="1" x14ac:dyDescent="0.25">
      <c r="A37" s="165">
        <v>34</v>
      </c>
      <c r="B37" s="299"/>
      <c r="C37" s="169"/>
      <c r="D37" s="169"/>
      <c r="E37" s="166"/>
      <c r="F37" s="166"/>
      <c r="G37" s="169"/>
      <c r="H37" s="169"/>
      <c r="I37" s="169"/>
      <c r="J37" s="169"/>
      <c r="K37" s="167"/>
      <c r="L37" s="166"/>
      <c r="M37" s="166"/>
      <c r="N37" s="168"/>
      <c r="O37" s="179"/>
      <c r="P37" s="166"/>
      <c r="Q37" s="166">
        <f t="shared" si="0"/>
        <v>0</v>
      </c>
      <c r="R37" s="168"/>
    </row>
    <row r="38" spans="1:18" ht="18.75" customHeight="1" x14ac:dyDescent="0.25">
      <c r="A38" s="165">
        <v>35</v>
      </c>
      <c r="B38" s="299"/>
      <c r="C38" s="169"/>
      <c r="D38" s="169"/>
      <c r="E38" s="166"/>
      <c r="F38" s="166"/>
      <c r="G38" s="169"/>
      <c r="H38" s="169"/>
      <c r="I38" s="169"/>
      <c r="J38" s="169"/>
      <c r="K38" s="167"/>
      <c r="L38" s="166"/>
      <c r="M38" s="166"/>
      <c r="N38" s="168"/>
      <c r="O38" s="179"/>
      <c r="P38" s="166"/>
      <c r="Q38" s="166">
        <f t="shared" si="0"/>
        <v>0</v>
      </c>
      <c r="R38" s="168"/>
    </row>
    <row r="39" spans="1:18" ht="18.75" customHeight="1" x14ac:dyDescent="0.25">
      <c r="A39" s="165">
        <v>36</v>
      </c>
      <c r="B39" s="299"/>
      <c r="C39" s="169"/>
      <c r="D39" s="169"/>
      <c r="E39" s="166"/>
      <c r="F39" s="166"/>
      <c r="G39" s="169"/>
      <c r="H39" s="169"/>
      <c r="I39" s="169"/>
      <c r="J39" s="169"/>
      <c r="K39" s="167"/>
      <c r="L39" s="166"/>
      <c r="M39" s="166"/>
      <c r="N39" s="168"/>
      <c r="O39" s="179"/>
      <c r="P39" s="166"/>
      <c r="Q39" s="166">
        <f t="shared" si="0"/>
        <v>0</v>
      </c>
      <c r="R39" s="168"/>
    </row>
    <row r="40" spans="1:18" ht="18.75" customHeight="1" x14ac:dyDescent="0.25">
      <c r="A40" s="165">
        <v>37</v>
      </c>
      <c r="B40" s="299"/>
      <c r="C40" s="169"/>
      <c r="D40" s="169"/>
      <c r="E40" s="166"/>
      <c r="F40" s="166"/>
      <c r="G40" s="169"/>
      <c r="H40" s="169"/>
      <c r="I40" s="169"/>
      <c r="J40" s="169"/>
      <c r="K40" s="167"/>
      <c r="L40" s="166"/>
      <c r="M40" s="166"/>
      <c r="N40" s="168"/>
      <c r="O40" s="179"/>
      <c r="P40" s="166"/>
      <c r="Q40" s="166">
        <f t="shared" si="0"/>
        <v>0</v>
      </c>
      <c r="R40" s="168"/>
    </row>
    <row r="41" spans="1:18" ht="18.75" customHeight="1" x14ac:dyDescent="0.25">
      <c r="A41" s="165">
        <v>38</v>
      </c>
      <c r="B41" s="299"/>
      <c r="C41" s="169"/>
      <c r="D41" s="169"/>
      <c r="E41" s="166"/>
      <c r="F41" s="166"/>
      <c r="G41" s="169"/>
      <c r="H41" s="169"/>
      <c r="I41" s="169"/>
      <c r="J41" s="169"/>
      <c r="K41" s="167"/>
      <c r="L41" s="166"/>
      <c r="M41" s="166"/>
      <c r="N41" s="168"/>
      <c r="O41" s="179"/>
      <c r="P41" s="166"/>
      <c r="Q41" s="166">
        <f t="shared" si="0"/>
        <v>0</v>
      </c>
      <c r="R41" s="168"/>
    </row>
    <row r="42" spans="1:18" ht="18.75" customHeight="1" x14ac:dyDescent="0.25">
      <c r="A42" s="165">
        <v>39</v>
      </c>
      <c r="B42" s="299"/>
      <c r="C42" s="169"/>
      <c r="D42" s="169"/>
      <c r="E42" s="166"/>
      <c r="F42" s="166"/>
      <c r="G42" s="169"/>
      <c r="H42" s="169"/>
      <c r="I42" s="169"/>
      <c r="J42" s="169"/>
      <c r="K42" s="167"/>
      <c r="L42" s="166"/>
      <c r="M42" s="166"/>
      <c r="N42" s="168"/>
      <c r="O42" s="179"/>
      <c r="P42" s="166"/>
      <c r="Q42" s="166">
        <f t="shared" si="0"/>
        <v>0</v>
      </c>
      <c r="R42" s="168"/>
    </row>
    <row r="43" spans="1:18" ht="18.75" customHeight="1" x14ac:dyDescent="0.25">
      <c r="A43" s="165">
        <v>40</v>
      </c>
      <c r="B43" s="299"/>
      <c r="C43" s="169"/>
      <c r="D43" s="169"/>
      <c r="E43" s="166"/>
      <c r="F43" s="166"/>
      <c r="G43" s="169"/>
      <c r="H43" s="169"/>
      <c r="I43" s="169"/>
      <c r="J43" s="169"/>
      <c r="K43" s="167"/>
      <c r="L43" s="166"/>
      <c r="M43" s="166"/>
      <c r="N43" s="168"/>
      <c r="O43" s="179"/>
      <c r="P43" s="166"/>
      <c r="Q43" s="166">
        <f t="shared" si="0"/>
        <v>0</v>
      </c>
      <c r="R43" s="168"/>
    </row>
    <row r="44" spans="1:18" ht="18.75" customHeight="1" x14ac:dyDescent="0.25">
      <c r="A44" s="165">
        <v>41</v>
      </c>
      <c r="B44" s="299"/>
      <c r="C44" s="169"/>
      <c r="D44" s="169"/>
      <c r="E44" s="166"/>
      <c r="F44" s="169"/>
      <c r="G44" s="169"/>
      <c r="H44" s="169"/>
      <c r="I44" s="169"/>
      <c r="J44" s="169"/>
      <c r="K44" s="169"/>
      <c r="L44" s="166"/>
      <c r="M44" s="166"/>
      <c r="N44" s="168"/>
      <c r="O44" s="179"/>
      <c r="P44" s="166"/>
      <c r="Q44" s="166">
        <f t="shared" si="0"/>
        <v>0</v>
      </c>
      <c r="R44" s="168"/>
    </row>
    <row r="45" spans="1:18" ht="18.75" customHeight="1" x14ac:dyDescent="0.25">
      <c r="A45" s="165">
        <v>42</v>
      </c>
      <c r="B45" s="299"/>
      <c r="C45" s="169"/>
      <c r="D45" s="169"/>
      <c r="E45" s="166"/>
      <c r="F45" s="166"/>
      <c r="G45" s="169"/>
      <c r="H45" s="169"/>
      <c r="I45" s="169"/>
      <c r="J45" s="169"/>
      <c r="K45" s="166"/>
      <c r="L45" s="166"/>
      <c r="M45" s="166"/>
      <c r="N45" s="168"/>
      <c r="O45" s="179"/>
      <c r="P45" s="166"/>
      <c r="Q45" s="166">
        <f t="shared" si="0"/>
        <v>0</v>
      </c>
      <c r="R45" s="168"/>
    </row>
    <row r="46" spans="1:18" ht="18.75" customHeight="1" x14ac:dyDescent="0.25">
      <c r="A46" s="165">
        <v>43</v>
      </c>
      <c r="B46" s="299"/>
      <c r="C46" s="169"/>
      <c r="D46" s="169"/>
      <c r="E46" s="166"/>
      <c r="F46" s="166"/>
      <c r="G46" s="169"/>
      <c r="H46" s="169"/>
      <c r="I46" s="169"/>
      <c r="J46" s="169"/>
      <c r="K46" s="166"/>
      <c r="L46" s="166"/>
      <c r="M46" s="166"/>
      <c r="N46" s="168"/>
      <c r="O46" s="179"/>
      <c r="P46" s="166"/>
      <c r="Q46" s="166">
        <f t="shared" si="0"/>
        <v>0</v>
      </c>
      <c r="R46" s="168"/>
    </row>
    <row r="47" spans="1:18" ht="18.75" customHeight="1" x14ac:dyDescent="0.25">
      <c r="A47" s="165">
        <v>44</v>
      </c>
      <c r="B47" s="299"/>
      <c r="C47" s="169"/>
      <c r="D47" s="169"/>
      <c r="E47" s="166"/>
      <c r="F47" s="166"/>
      <c r="G47" s="169"/>
      <c r="H47" s="169"/>
      <c r="I47" s="169"/>
      <c r="J47" s="169"/>
      <c r="K47" s="166"/>
      <c r="L47" s="166"/>
      <c r="M47" s="166"/>
      <c r="N47" s="168"/>
      <c r="O47" s="179"/>
      <c r="P47" s="166"/>
      <c r="Q47" s="166">
        <f t="shared" si="0"/>
        <v>0</v>
      </c>
      <c r="R47" s="168"/>
    </row>
    <row r="48" spans="1:18" ht="18.75" customHeight="1" x14ac:dyDescent="0.25">
      <c r="A48" s="165">
        <v>45</v>
      </c>
      <c r="B48" s="299"/>
      <c r="C48" s="169"/>
      <c r="D48" s="169"/>
      <c r="E48" s="166"/>
      <c r="F48" s="166"/>
      <c r="G48" s="169"/>
      <c r="H48" s="169"/>
      <c r="I48" s="169"/>
      <c r="J48" s="169"/>
      <c r="K48" s="166"/>
      <c r="L48" s="166"/>
      <c r="M48" s="166"/>
      <c r="N48" s="168"/>
      <c r="O48" s="179"/>
      <c r="P48" s="166"/>
      <c r="Q48" s="166">
        <f t="shared" si="0"/>
        <v>0</v>
      </c>
      <c r="R48" s="168"/>
    </row>
    <row r="49" spans="1:18" ht="18.75" customHeight="1" x14ac:dyDescent="0.25">
      <c r="A49" s="165">
        <v>46</v>
      </c>
      <c r="B49" s="299"/>
      <c r="C49" s="169"/>
      <c r="D49" s="169"/>
      <c r="E49" s="166"/>
      <c r="F49" s="166"/>
      <c r="G49" s="169"/>
      <c r="H49" s="169"/>
      <c r="I49" s="169"/>
      <c r="J49" s="169"/>
      <c r="K49" s="166"/>
      <c r="L49" s="166"/>
      <c r="M49" s="166"/>
      <c r="N49" s="168"/>
      <c r="O49" s="179"/>
      <c r="P49" s="166"/>
      <c r="Q49" s="166">
        <f t="shared" si="0"/>
        <v>0</v>
      </c>
      <c r="R49" s="168"/>
    </row>
    <row r="50" spans="1:18" ht="18.75" customHeight="1" x14ac:dyDescent="0.25">
      <c r="A50" s="165">
        <v>47</v>
      </c>
      <c r="B50" s="299"/>
      <c r="C50" s="169"/>
      <c r="D50" s="169"/>
      <c r="E50" s="166"/>
      <c r="F50" s="166"/>
      <c r="G50" s="169"/>
      <c r="H50" s="169"/>
      <c r="I50" s="169"/>
      <c r="J50" s="169"/>
      <c r="K50" s="166"/>
      <c r="L50" s="166"/>
      <c r="M50" s="166"/>
      <c r="N50" s="168"/>
      <c r="O50" s="179"/>
      <c r="P50" s="166"/>
      <c r="Q50" s="166">
        <f t="shared" si="0"/>
        <v>0</v>
      </c>
      <c r="R50" s="168"/>
    </row>
    <row r="51" spans="1:18" ht="18.75" customHeight="1" x14ac:dyDescent="0.25">
      <c r="A51" s="165">
        <v>48</v>
      </c>
      <c r="B51" s="299"/>
      <c r="C51" s="169"/>
      <c r="D51" s="169"/>
      <c r="E51" s="166"/>
      <c r="F51" s="166"/>
      <c r="G51" s="169"/>
      <c r="H51" s="169"/>
      <c r="I51" s="169"/>
      <c r="J51" s="169"/>
      <c r="K51" s="166"/>
      <c r="L51" s="166"/>
      <c r="M51" s="166"/>
      <c r="N51" s="168"/>
      <c r="O51" s="179"/>
      <c r="P51" s="166"/>
      <c r="Q51" s="166">
        <f t="shared" si="0"/>
        <v>0</v>
      </c>
      <c r="R51" s="168"/>
    </row>
    <row r="52" spans="1:18" ht="18.75" customHeight="1" x14ac:dyDescent="0.25">
      <c r="A52" s="165">
        <v>49</v>
      </c>
      <c r="B52" s="299"/>
      <c r="C52" s="169"/>
      <c r="D52" s="169"/>
      <c r="E52" s="166"/>
      <c r="F52" s="166"/>
      <c r="G52" s="169"/>
      <c r="H52" s="169"/>
      <c r="I52" s="169"/>
      <c r="J52" s="169"/>
      <c r="K52" s="166"/>
      <c r="L52" s="166"/>
      <c r="M52" s="166"/>
      <c r="N52" s="168"/>
      <c r="O52" s="179"/>
      <c r="P52" s="166"/>
      <c r="Q52" s="166">
        <f t="shared" si="0"/>
        <v>0</v>
      </c>
      <c r="R52" s="168"/>
    </row>
    <row r="53" spans="1:18" ht="18.75" customHeight="1" x14ac:dyDescent="0.25">
      <c r="A53" s="165">
        <v>50</v>
      </c>
      <c r="B53" s="299"/>
      <c r="C53" s="169"/>
      <c r="D53" s="169"/>
      <c r="E53" s="166"/>
      <c r="F53" s="166"/>
      <c r="G53" s="169"/>
      <c r="H53" s="169"/>
      <c r="I53" s="169"/>
      <c r="J53" s="169"/>
      <c r="K53" s="166"/>
      <c r="L53" s="166"/>
      <c r="M53" s="166"/>
      <c r="N53" s="168"/>
      <c r="O53" s="179"/>
      <c r="P53" s="166"/>
      <c r="Q53" s="166">
        <f t="shared" si="0"/>
        <v>0</v>
      </c>
      <c r="R53" s="168"/>
    </row>
    <row r="54" spans="1:18" ht="18.75" customHeight="1" x14ac:dyDescent="0.25">
      <c r="A54" s="165">
        <v>51</v>
      </c>
      <c r="B54" s="299"/>
      <c r="C54" s="169"/>
      <c r="D54" s="169"/>
      <c r="E54" s="166"/>
      <c r="F54" s="166"/>
      <c r="G54" s="169"/>
      <c r="H54" s="169"/>
      <c r="I54" s="169"/>
      <c r="J54" s="169"/>
      <c r="K54" s="166"/>
      <c r="L54" s="166"/>
      <c r="M54" s="166"/>
      <c r="N54" s="168"/>
      <c r="O54" s="179"/>
      <c r="P54" s="166"/>
      <c r="Q54" s="166">
        <f t="shared" si="0"/>
        <v>0</v>
      </c>
      <c r="R54" s="168"/>
    </row>
    <row r="55" spans="1:18" ht="18.75" customHeight="1" x14ac:dyDescent="0.25">
      <c r="A55" s="165">
        <v>52</v>
      </c>
      <c r="B55" s="299"/>
      <c r="C55" s="169"/>
      <c r="D55" s="169"/>
      <c r="E55" s="166"/>
      <c r="F55" s="166"/>
      <c r="G55" s="169"/>
      <c r="H55" s="169"/>
      <c r="I55" s="169"/>
      <c r="J55" s="169"/>
      <c r="K55" s="166"/>
      <c r="L55" s="166"/>
      <c r="M55" s="166"/>
      <c r="N55" s="168"/>
      <c r="O55" s="179"/>
      <c r="P55" s="166"/>
      <c r="Q55" s="166">
        <f t="shared" si="0"/>
        <v>0</v>
      </c>
      <c r="R55" s="168"/>
    </row>
    <row r="56" spans="1:18" ht="18.75" customHeight="1" x14ac:dyDescent="0.25">
      <c r="A56" s="165">
        <v>53</v>
      </c>
      <c r="B56" s="299"/>
      <c r="C56" s="169"/>
      <c r="D56" s="169"/>
      <c r="E56" s="166"/>
      <c r="F56" s="166"/>
      <c r="G56" s="169"/>
      <c r="H56" s="169"/>
      <c r="I56" s="169"/>
      <c r="J56" s="169"/>
      <c r="K56" s="166"/>
      <c r="L56" s="166"/>
      <c r="M56" s="166"/>
      <c r="N56" s="168"/>
      <c r="O56" s="179"/>
      <c r="P56" s="166"/>
      <c r="Q56" s="166">
        <f t="shared" si="0"/>
        <v>0</v>
      </c>
      <c r="R56" s="168"/>
    </row>
    <row r="57" spans="1:18" ht="18.75" customHeight="1" x14ac:dyDescent="0.25">
      <c r="A57" s="165">
        <v>54</v>
      </c>
      <c r="B57" s="299"/>
      <c r="C57" s="169"/>
      <c r="D57" s="169"/>
      <c r="E57" s="166"/>
      <c r="F57" s="166"/>
      <c r="G57" s="169"/>
      <c r="H57" s="169"/>
      <c r="I57" s="169"/>
      <c r="J57" s="169"/>
      <c r="K57" s="166"/>
      <c r="L57" s="166"/>
      <c r="M57" s="166"/>
      <c r="N57" s="168"/>
      <c r="O57" s="179"/>
      <c r="P57" s="166"/>
      <c r="Q57" s="166">
        <f t="shared" si="0"/>
        <v>0</v>
      </c>
      <c r="R57" s="168"/>
    </row>
    <row r="58" spans="1:18" ht="18.75" customHeight="1" x14ac:dyDescent="0.25">
      <c r="A58" s="165">
        <v>55</v>
      </c>
      <c r="B58" s="299"/>
      <c r="C58" s="169"/>
      <c r="D58" s="169"/>
      <c r="E58" s="166"/>
      <c r="F58" s="166"/>
      <c r="G58" s="169"/>
      <c r="H58" s="169"/>
      <c r="I58" s="169"/>
      <c r="J58" s="169"/>
      <c r="K58" s="166"/>
      <c r="L58" s="166"/>
      <c r="M58" s="166"/>
      <c r="N58" s="168"/>
      <c r="O58" s="179"/>
      <c r="P58" s="166"/>
      <c r="Q58" s="166">
        <f t="shared" si="0"/>
        <v>0</v>
      </c>
      <c r="R58" s="168"/>
    </row>
    <row r="59" spans="1:18" ht="18.75" customHeight="1" x14ac:dyDescent="0.25">
      <c r="A59" s="165">
        <v>56</v>
      </c>
      <c r="B59" s="299"/>
      <c r="C59" s="169"/>
      <c r="D59" s="169"/>
      <c r="E59" s="166"/>
      <c r="F59" s="166"/>
      <c r="G59" s="169"/>
      <c r="H59" s="169"/>
      <c r="I59" s="169"/>
      <c r="J59" s="169"/>
      <c r="K59" s="166"/>
      <c r="L59" s="166"/>
      <c r="M59" s="166"/>
      <c r="N59" s="168"/>
      <c r="O59" s="179"/>
      <c r="P59" s="166"/>
      <c r="Q59" s="166">
        <f t="shared" si="0"/>
        <v>0</v>
      </c>
      <c r="R59" s="168"/>
    </row>
    <row r="60" spans="1:18" ht="18.75" hidden="1" customHeight="1" x14ac:dyDescent="0.25">
      <c r="A60" s="165">
        <v>57</v>
      </c>
      <c r="B60" s="299"/>
      <c r="C60" s="169"/>
      <c r="D60" s="169"/>
      <c r="E60" s="166"/>
      <c r="F60" s="166"/>
      <c r="G60" s="169"/>
      <c r="H60" s="169"/>
      <c r="I60" s="169"/>
      <c r="J60" s="169"/>
      <c r="K60" s="166"/>
      <c r="L60" s="166"/>
      <c r="M60" s="166"/>
      <c r="N60" s="168"/>
      <c r="O60" s="179"/>
      <c r="P60" s="166"/>
      <c r="Q60" s="166">
        <f t="shared" si="0"/>
        <v>0</v>
      </c>
      <c r="R60" s="168"/>
    </row>
    <row r="61" spans="1:18" ht="18.75" hidden="1" customHeight="1" x14ac:dyDescent="0.25">
      <c r="A61" s="165">
        <v>58</v>
      </c>
      <c r="B61" s="299"/>
      <c r="C61" s="169"/>
      <c r="D61" s="170"/>
      <c r="E61" s="166"/>
      <c r="F61" s="166"/>
      <c r="G61" s="169"/>
      <c r="H61" s="169"/>
      <c r="I61" s="169"/>
      <c r="J61" s="169"/>
      <c r="K61" s="166"/>
      <c r="L61" s="166"/>
      <c r="M61" s="166"/>
      <c r="N61" s="168"/>
      <c r="O61" s="179"/>
      <c r="P61" s="166"/>
      <c r="Q61" s="166">
        <f t="shared" si="0"/>
        <v>0</v>
      </c>
      <c r="R61" s="168"/>
    </row>
    <row r="62" spans="1:18" ht="18.75" hidden="1" customHeight="1" x14ac:dyDescent="0.25">
      <c r="A62" s="165">
        <v>59</v>
      </c>
      <c r="B62" s="299"/>
      <c r="C62" s="169"/>
      <c r="D62" s="169"/>
      <c r="E62" s="166"/>
      <c r="F62" s="166"/>
      <c r="G62" s="169"/>
      <c r="H62" s="169"/>
      <c r="I62" s="169"/>
      <c r="J62" s="169"/>
      <c r="K62" s="166"/>
      <c r="L62" s="166"/>
      <c r="M62" s="166"/>
      <c r="N62" s="168"/>
      <c r="O62" s="179"/>
      <c r="P62" s="166"/>
      <c r="Q62" s="166">
        <f t="shared" si="0"/>
        <v>0</v>
      </c>
      <c r="R62" s="168"/>
    </row>
    <row r="63" spans="1:18" ht="18.75" hidden="1" customHeight="1" x14ac:dyDescent="0.25">
      <c r="A63" s="165">
        <v>60</v>
      </c>
      <c r="B63" s="299"/>
      <c r="C63" s="169"/>
      <c r="D63" s="170"/>
      <c r="E63" s="166"/>
      <c r="F63" s="166"/>
      <c r="G63" s="169"/>
      <c r="H63" s="170"/>
      <c r="I63" s="169"/>
      <c r="J63" s="169"/>
      <c r="K63" s="166"/>
      <c r="L63" s="166"/>
      <c r="M63" s="166"/>
      <c r="N63" s="168"/>
      <c r="O63" s="179"/>
      <c r="P63" s="166"/>
      <c r="Q63" s="166">
        <f t="shared" si="0"/>
        <v>0</v>
      </c>
      <c r="R63" s="168"/>
    </row>
    <row r="64" spans="1:18" ht="18.75" hidden="1" customHeight="1" x14ac:dyDescent="0.25">
      <c r="A64" s="165">
        <v>61</v>
      </c>
      <c r="B64" s="299"/>
      <c r="C64" s="169"/>
      <c r="D64" s="169"/>
      <c r="E64" s="166"/>
      <c r="F64" s="166"/>
      <c r="G64" s="169"/>
      <c r="H64" s="169"/>
      <c r="I64" s="169"/>
      <c r="J64" s="169"/>
      <c r="K64" s="166"/>
      <c r="L64" s="166"/>
      <c r="M64" s="166"/>
      <c r="N64" s="168"/>
      <c r="O64" s="179"/>
      <c r="P64" s="166"/>
      <c r="Q64" s="166">
        <f t="shared" si="0"/>
        <v>0</v>
      </c>
      <c r="R64" s="168"/>
    </row>
    <row r="65" spans="1:18" ht="18.75" hidden="1" customHeight="1" x14ac:dyDescent="0.25">
      <c r="A65" s="165">
        <v>62</v>
      </c>
      <c r="B65" s="299"/>
      <c r="C65" s="169"/>
      <c r="D65" s="169"/>
      <c r="E65" s="166"/>
      <c r="F65" s="166"/>
      <c r="G65" s="169"/>
      <c r="H65" s="169"/>
      <c r="I65" s="169"/>
      <c r="J65" s="169"/>
      <c r="K65" s="166"/>
      <c r="L65" s="166"/>
      <c r="M65" s="166"/>
      <c r="N65" s="168"/>
      <c r="O65" s="179"/>
      <c r="P65" s="166"/>
      <c r="Q65" s="166">
        <f t="shared" si="0"/>
        <v>0</v>
      </c>
      <c r="R65" s="168"/>
    </row>
    <row r="66" spans="1:18" ht="18.75" hidden="1" customHeight="1" x14ac:dyDescent="0.25">
      <c r="A66" s="165">
        <v>63</v>
      </c>
      <c r="B66" s="299"/>
      <c r="C66" s="169"/>
      <c r="D66" s="169"/>
      <c r="E66" s="166"/>
      <c r="F66" s="166"/>
      <c r="G66" s="169"/>
      <c r="H66" s="169"/>
      <c r="I66" s="169"/>
      <c r="J66" s="169"/>
      <c r="K66" s="166"/>
      <c r="L66" s="166"/>
      <c r="M66" s="166"/>
      <c r="N66" s="168"/>
      <c r="O66" s="179"/>
      <c r="P66" s="166"/>
      <c r="Q66" s="166">
        <f t="shared" si="0"/>
        <v>0</v>
      </c>
      <c r="R66" s="168"/>
    </row>
    <row r="67" spans="1:18" ht="18.75" hidden="1" customHeight="1" x14ac:dyDescent="0.25">
      <c r="A67" s="165">
        <v>64</v>
      </c>
      <c r="B67" s="299"/>
      <c r="C67" s="169"/>
      <c r="D67" s="169"/>
      <c r="E67" s="166"/>
      <c r="F67" s="166"/>
      <c r="G67" s="169"/>
      <c r="H67" s="169"/>
      <c r="I67" s="169"/>
      <c r="J67" s="169"/>
      <c r="K67" s="166"/>
      <c r="L67" s="166"/>
      <c r="M67" s="166"/>
      <c r="N67" s="168"/>
      <c r="O67" s="179"/>
      <c r="P67" s="166"/>
      <c r="Q67" s="166">
        <f t="shared" si="0"/>
        <v>0</v>
      </c>
      <c r="R67" s="168"/>
    </row>
    <row r="68" spans="1:18" ht="18.75" hidden="1" customHeight="1" x14ac:dyDescent="0.25">
      <c r="A68" s="165">
        <v>65</v>
      </c>
      <c r="B68" s="299"/>
      <c r="C68" s="169"/>
      <c r="D68" s="169"/>
      <c r="E68" s="166"/>
      <c r="F68" s="166"/>
      <c r="G68" s="169"/>
      <c r="H68" s="169"/>
      <c r="I68" s="169"/>
      <c r="J68" s="169"/>
      <c r="K68" s="166"/>
      <c r="L68" s="166"/>
      <c r="M68" s="166"/>
      <c r="N68" s="168"/>
      <c r="O68" s="179"/>
      <c r="P68" s="166"/>
      <c r="Q68" s="166">
        <f t="shared" si="0"/>
        <v>0</v>
      </c>
      <c r="R68" s="168"/>
    </row>
    <row r="69" spans="1:18" ht="18.75" hidden="1" customHeight="1" x14ac:dyDescent="0.25">
      <c r="A69" s="165">
        <v>66</v>
      </c>
      <c r="B69" s="299"/>
      <c r="C69" s="169"/>
      <c r="D69" s="169"/>
      <c r="E69" s="166"/>
      <c r="F69" s="166"/>
      <c r="G69" s="169"/>
      <c r="H69" s="169"/>
      <c r="I69" s="169"/>
      <c r="J69" s="169"/>
      <c r="K69" s="166"/>
      <c r="L69" s="166"/>
      <c r="M69" s="166"/>
      <c r="N69" s="168"/>
      <c r="O69" s="179"/>
      <c r="P69" s="166"/>
      <c r="Q69" s="166">
        <f t="shared" ref="Q69:Q132" si="1">IF(P69="No quiero", "Coaching, Manejo de Resistencia, Reconocimiento y Recompensas",IF(P69="No puedo","Formacion, Coaching",IF(P69="No se ","Patrocinio, Comunicación, formación, Coaching", 0)))</f>
        <v>0</v>
      </c>
      <c r="R69" s="168"/>
    </row>
    <row r="70" spans="1:18" ht="18.75" hidden="1" customHeight="1" x14ac:dyDescent="0.25">
      <c r="A70" s="165">
        <v>67</v>
      </c>
      <c r="B70" s="299"/>
      <c r="C70" s="169"/>
      <c r="D70" s="170"/>
      <c r="E70" s="166"/>
      <c r="F70" s="166"/>
      <c r="G70" s="169"/>
      <c r="H70" s="169"/>
      <c r="I70" s="169"/>
      <c r="J70" s="169"/>
      <c r="K70" s="166"/>
      <c r="L70" s="166"/>
      <c r="M70" s="166"/>
      <c r="N70" s="168"/>
      <c r="O70" s="179"/>
      <c r="P70" s="166"/>
      <c r="Q70" s="166">
        <f t="shared" si="1"/>
        <v>0</v>
      </c>
      <c r="R70" s="168"/>
    </row>
    <row r="71" spans="1:18" ht="18.75" hidden="1" customHeight="1" x14ac:dyDescent="0.25">
      <c r="A71" s="165">
        <v>68</v>
      </c>
      <c r="B71" s="299"/>
      <c r="C71" s="169"/>
      <c r="D71" s="169"/>
      <c r="E71" s="166"/>
      <c r="F71" s="166"/>
      <c r="G71" s="169"/>
      <c r="H71" s="169"/>
      <c r="I71" s="169"/>
      <c r="J71" s="169"/>
      <c r="K71" s="166"/>
      <c r="L71" s="166"/>
      <c r="M71" s="166"/>
      <c r="N71" s="168"/>
      <c r="O71" s="179"/>
      <c r="P71" s="166"/>
      <c r="Q71" s="166">
        <f t="shared" si="1"/>
        <v>0</v>
      </c>
      <c r="R71" s="168"/>
    </row>
    <row r="72" spans="1:18" ht="18.75" hidden="1" customHeight="1" x14ac:dyDescent="0.25">
      <c r="A72" s="165">
        <v>69</v>
      </c>
      <c r="B72" s="299"/>
      <c r="C72" s="169"/>
      <c r="D72" s="170"/>
      <c r="E72" s="166"/>
      <c r="F72" s="166"/>
      <c r="G72" s="169"/>
      <c r="H72" s="169"/>
      <c r="I72" s="169"/>
      <c r="J72" s="169"/>
      <c r="K72" s="166"/>
      <c r="L72" s="166"/>
      <c r="M72" s="166"/>
      <c r="N72" s="168"/>
      <c r="O72" s="179"/>
      <c r="P72" s="166"/>
      <c r="Q72" s="166">
        <f t="shared" si="1"/>
        <v>0</v>
      </c>
      <c r="R72" s="168"/>
    </row>
    <row r="73" spans="1:18" ht="18.75" hidden="1" customHeight="1" x14ac:dyDescent="0.25">
      <c r="A73" s="165">
        <v>70</v>
      </c>
      <c r="B73" s="299"/>
      <c r="C73" s="169"/>
      <c r="D73" s="169"/>
      <c r="E73" s="166"/>
      <c r="F73" s="166"/>
      <c r="G73" s="169"/>
      <c r="H73" s="169"/>
      <c r="I73" s="169"/>
      <c r="J73" s="169"/>
      <c r="K73" s="166"/>
      <c r="L73" s="166"/>
      <c r="M73" s="166"/>
      <c r="N73" s="168"/>
      <c r="O73" s="179"/>
      <c r="P73" s="166"/>
      <c r="Q73" s="166">
        <f t="shared" si="1"/>
        <v>0</v>
      </c>
      <c r="R73" s="168"/>
    </row>
    <row r="74" spans="1:18" ht="18.75" hidden="1" customHeight="1" x14ac:dyDescent="0.25">
      <c r="A74" s="165">
        <v>71</v>
      </c>
      <c r="B74" s="299"/>
      <c r="C74" s="169"/>
      <c r="D74" s="169"/>
      <c r="E74" s="166"/>
      <c r="F74" s="166"/>
      <c r="G74" s="169"/>
      <c r="H74" s="169"/>
      <c r="I74" s="169"/>
      <c r="J74" s="169"/>
      <c r="K74" s="166"/>
      <c r="L74" s="166"/>
      <c r="M74" s="166"/>
      <c r="N74" s="168"/>
      <c r="O74" s="179"/>
      <c r="P74" s="166"/>
      <c r="Q74" s="166">
        <f t="shared" si="1"/>
        <v>0</v>
      </c>
      <c r="R74" s="168"/>
    </row>
    <row r="75" spans="1:18" ht="18.75" hidden="1" customHeight="1" x14ac:dyDescent="0.25">
      <c r="A75" s="165">
        <v>72</v>
      </c>
      <c r="B75" s="299"/>
      <c r="C75" s="169"/>
      <c r="D75" s="169"/>
      <c r="E75" s="166"/>
      <c r="F75" s="166"/>
      <c r="G75" s="169"/>
      <c r="H75" s="169"/>
      <c r="I75" s="169"/>
      <c r="J75" s="169"/>
      <c r="K75" s="166"/>
      <c r="L75" s="166"/>
      <c r="M75" s="166"/>
      <c r="N75" s="168"/>
      <c r="O75" s="179"/>
      <c r="P75" s="166"/>
      <c r="Q75" s="166">
        <f t="shared" si="1"/>
        <v>0</v>
      </c>
      <c r="R75" s="168"/>
    </row>
    <row r="76" spans="1:18" ht="18.75" hidden="1" customHeight="1" x14ac:dyDescent="0.25">
      <c r="A76" s="165">
        <v>73</v>
      </c>
      <c r="B76" s="299"/>
      <c r="C76" s="169"/>
      <c r="D76" s="169"/>
      <c r="E76" s="166"/>
      <c r="F76" s="166"/>
      <c r="G76" s="169"/>
      <c r="H76" s="169"/>
      <c r="I76" s="169"/>
      <c r="J76" s="169"/>
      <c r="K76" s="166"/>
      <c r="L76" s="166"/>
      <c r="M76" s="166"/>
      <c r="N76" s="168"/>
      <c r="O76" s="179"/>
      <c r="P76" s="166"/>
      <c r="Q76" s="166">
        <f t="shared" si="1"/>
        <v>0</v>
      </c>
      <c r="R76" s="168"/>
    </row>
    <row r="77" spans="1:18" ht="18.75" hidden="1" customHeight="1" x14ac:dyDescent="0.25">
      <c r="A77" s="165">
        <v>74</v>
      </c>
      <c r="B77" s="299"/>
      <c r="C77" s="169"/>
      <c r="D77" s="169"/>
      <c r="E77" s="166"/>
      <c r="F77" s="166"/>
      <c r="G77" s="169"/>
      <c r="H77" s="169"/>
      <c r="I77" s="169"/>
      <c r="J77" s="169"/>
      <c r="K77" s="166"/>
      <c r="L77" s="166"/>
      <c r="M77" s="166"/>
      <c r="N77" s="168"/>
      <c r="O77" s="179"/>
      <c r="P77" s="166"/>
      <c r="Q77" s="166">
        <f t="shared" si="1"/>
        <v>0</v>
      </c>
      <c r="R77" s="168"/>
    </row>
    <row r="78" spans="1:18" ht="18.75" hidden="1" customHeight="1" x14ac:dyDescent="0.25">
      <c r="A78" s="165">
        <v>75</v>
      </c>
      <c r="B78" s="299"/>
      <c r="C78" s="169"/>
      <c r="D78" s="169"/>
      <c r="E78" s="166"/>
      <c r="F78" s="166"/>
      <c r="G78" s="169"/>
      <c r="H78" s="169"/>
      <c r="I78" s="169"/>
      <c r="J78" s="169"/>
      <c r="K78" s="166"/>
      <c r="L78" s="166"/>
      <c r="M78" s="166"/>
      <c r="N78" s="168"/>
      <c r="O78" s="179"/>
      <c r="P78" s="166"/>
      <c r="Q78" s="166">
        <f t="shared" si="1"/>
        <v>0</v>
      </c>
      <c r="R78" s="168"/>
    </row>
    <row r="79" spans="1:18" ht="18.75" hidden="1" customHeight="1" x14ac:dyDescent="0.25">
      <c r="A79" s="165">
        <v>76</v>
      </c>
      <c r="B79" s="299"/>
      <c r="C79" s="169"/>
      <c r="D79" s="170"/>
      <c r="E79" s="166"/>
      <c r="F79" s="166"/>
      <c r="G79" s="169"/>
      <c r="H79" s="169"/>
      <c r="I79" s="169"/>
      <c r="J79" s="169"/>
      <c r="K79" s="166"/>
      <c r="L79" s="166"/>
      <c r="M79" s="166"/>
      <c r="N79" s="168"/>
      <c r="O79" s="179"/>
      <c r="P79" s="166"/>
      <c r="Q79" s="166">
        <f t="shared" si="1"/>
        <v>0</v>
      </c>
      <c r="R79" s="168"/>
    </row>
    <row r="80" spans="1:18" ht="18.75" hidden="1" customHeight="1" x14ac:dyDescent="0.25">
      <c r="A80" s="165">
        <v>77</v>
      </c>
      <c r="B80" s="299"/>
      <c r="C80" s="169"/>
      <c r="D80" s="169"/>
      <c r="E80" s="166"/>
      <c r="F80" s="166"/>
      <c r="G80" s="169"/>
      <c r="H80" s="169"/>
      <c r="I80" s="169"/>
      <c r="J80" s="169"/>
      <c r="K80" s="166"/>
      <c r="L80" s="166"/>
      <c r="M80" s="166"/>
      <c r="N80" s="168"/>
      <c r="O80" s="179"/>
      <c r="P80" s="166"/>
      <c r="Q80" s="166">
        <f t="shared" si="1"/>
        <v>0</v>
      </c>
      <c r="R80" s="168"/>
    </row>
    <row r="81" spans="1:18" ht="18.75" hidden="1" customHeight="1" x14ac:dyDescent="0.25">
      <c r="A81" s="165">
        <v>78</v>
      </c>
      <c r="B81" s="299"/>
      <c r="C81" s="169"/>
      <c r="D81" s="169"/>
      <c r="E81" s="166"/>
      <c r="F81" s="166"/>
      <c r="G81" s="169"/>
      <c r="H81" s="169"/>
      <c r="I81" s="169"/>
      <c r="J81" s="169"/>
      <c r="K81" s="166"/>
      <c r="L81" s="166"/>
      <c r="M81" s="166"/>
      <c r="N81" s="168"/>
      <c r="O81" s="179"/>
      <c r="P81" s="166"/>
      <c r="Q81" s="166">
        <f t="shared" si="1"/>
        <v>0</v>
      </c>
      <c r="R81" s="168"/>
    </row>
    <row r="82" spans="1:18" ht="18.75" hidden="1" customHeight="1" x14ac:dyDescent="0.25">
      <c r="A82" s="165">
        <v>79</v>
      </c>
      <c r="B82" s="299"/>
      <c r="C82" s="169"/>
      <c r="D82" s="169"/>
      <c r="E82" s="166"/>
      <c r="F82" s="166"/>
      <c r="G82" s="169"/>
      <c r="H82" s="169"/>
      <c r="I82" s="169"/>
      <c r="J82" s="169"/>
      <c r="K82" s="166"/>
      <c r="L82" s="166"/>
      <c r="M82" s="166"/>
      <c r="N82" s="168"/>
      <c r="O82" s="179"/>
      <c r="P82" s="166"/>
      <c r="Q82" s="166">
        <f t="shared" si="1"/>
        <v>0</v>
      </c>
      <c r="R82" s="168"/>
    </row>
    <row r="83" spans="1:18" ht="18.75" hidden="1" customHeight="1" x14ac:dyDescent="0.25">
      <c r="A83" s="165">
        <v>80</v>
      </c>
      <c r="B83" s="299"/>
      <c r="C83" s="169"/>
      <c r="D83" s="169"/>
      <c r="E83" s="166"/>
      <c r="F83" s="166"/>
      <c r="G83" s="169"/>
      <c r="H83" s="169"/>
      <c r="I83" s="169"/>
      <c r="J83" s="169"/>
      <c r="K83" s="166"/>
      <c r="L83" s="166"/>
      <c r="M83" s="166"/>
      <c r="N83" s="168"/>
      <c r="O83" s="179"/>
      <c r="P83" s="166"/>
      <c r="Q83" s="166">
        <f t="shared" si="1"/>
        <v>0</v>
      </c>
      <c r="R83" s="168"/>
    </row>
    <row r="84" spans="1:18" ht="18.75" hidden="1" customHeight="1" x14ac:dyDescent="0.25">
      <c r="A84" s="165">
        <v>81</v>
      </c>
      <c r="B84" s="299"/>
      <c r="C84" s="169"/>
      <c r="D84" s="169"/>
      <c r="E84" s="166"/>
      <c r="F84" s="166"/>
      <c r="G84" s="169"/>
      <c r="H84" s="169"/>
      <c r="I84" s="169"/>
      <c r="J84" s="169"/>
      <c r="K84" s="166"/>
      <c r="L84" s="166"/>
      <c r="M84" s="166"/>
      <c r="N84" s="168"/>
      <c r="O84" s="179"/>
      <c r="P84" s="166"/>
      <c r="Q84" s="166">
        <f t="shared" si="1"/>
        <v>0</v>
      </c>
      <c r="R84" s="168"/>
    </row>
    <row r="85" spans="1:18" ht="18.75" hidden="1" customHeight="1" x14ac:dyDescent="0.25">
      <c r="A85" s="165">
        <v>82</v>
      </c>
      <c r="B85" s="299"/>
      <c r="C85" s="169"/>
      <c r="D85" s="169"/>
      <c r="E85" s="166"/>
      <c r="F85" s="166"/>
      <c r="G85" s="169"/>
      <c r="H85" s="169"/>
      <c r="I85" s="169"/>
      <c r="J85" s="169"/>
      <c r="K85" s="166"/>
      <c r="L85" s="166"/>
      <c r="M85" s="166"/>
      <c r="N85" s="168"/>
      <c r="O85" s="179"/>
      <c r="P85" s="166"/>
      <c r="Q85" s="166">
        <f t="shared" si="1"/>
        <v>0</v>
      </c>
      <c r="R85" s="168"/>
    </row>
    <row r="86" spans="1:18" ht="18.75" hidden="1" customHeight="1" x14ac:dyDescent="0.25">
      <c r="A86" s="165">
        <v>83</v>
      </c>
      <c r="B86" s="299"/>
      <c r="C86" s="169"/>
      <c r="D86" s="169"/>
      <c r="E86" s="166"/>
      <c r="F86" s="166"/>
      <c r="G86" s="169"/>
      <c r="H86" s="169"/>
      <c r="I86" s="169"/>
      <c r="J86" s="169"/>
      <c r="K86" s="166"/>
      <c r="L86" s="166"/>
      <c r="M86" s="166"/>
      <c r="N86" s="168"/>
      <c r="O86" s="179"/>
      <c r="P86" s="166"/>
      <c r="Q86" s="166">
        <f t="shared" si="1"/>
        <v>0</v>
      </c>
      <c r="R86" s="168"/>
    </row>
    <row r="87" spans="1:18" ht="18.75" hidden="1" customHeight="1" x14ac:dyDescent="0.25">
      <c r="A87" s="165">
        <v>84</v>
      </c>
      <c r="B87" s="299"/>
      <c r="C87" s="169"/>
      <c r="D87" s="169"/>
      <c r="E87" s="166"/>
      <c r="F87" s="166"/>
      <c r="G87" s="169"/>
      <c r="H87" s="169"/>
      <c r="I87" s="169"/>
      <c r="J87" s="169"/>
      <c r="K87" s="166"/>
      <c r="L87" s="166"/>
      <c r="M87" s="166"/>
      <c r="N87" s="168"/>
      <c r="O87" s="179"/>
      <c r="P87" s="166"/>
      <c r="Q87" s="166">
        <f t="shared" si="1"/>
        <v>0</v>
      </c>
      <c r="R87" s="168"/>
    </row>
    <row r="88" spans="1:18" ht="18.75" hidden="1" customHeight="1" x14ac:dyDescent="0.25">
      <c r="A88" s="165">
        <v>85</v>
      </c>
      <c r="B88" s="299"/>
      <c r="C88" s="169"/>
      <c r="D88" s="169"/>
      <c r="E88" s="166"/>
      <c r="F88" s="166"/>
      <c r="G88" s="169"/>
      <c r="H88" s="169"/>
      <c r="I88" s="169"/>
      <c r="J88" s="169"/>
      <c r="K88" s="166"/>
      <c r="L88" s="166"/>
      <c r="M88" s="166"/>
      <c r="N88" s="168"/>
      <c r="O88" s="179"/>
      <c r="P88" s="166"/>
      <c r="Q88" s="166">
        <f t="shared" si="1"/>
        <v>0</v>
      </c>
      <c r="R88" s="168"/>
    </row>
    <row r="89" spans="1:18" ht="18.75" hidden="1" customHeight="1" x14ac:dyDescent="0.25">
      <c r="A89" s="165">
        <v>86</v>
      </c>
      <c r="B89" s="299"/>
      <c r="C89" s="169"/>
      <c r="D89" s="169"/>
      <c r="E89" s="166"/>
      <c r="F89" s="166"/>
      <c r="G89" s="169"/>
      <c r="H89" s="169"/>
      <c r="I89" s="169"/>
      <c r="J89" s="169"/>
      <c r="K89" s="166"/>
      <c r="L89" s="166"/>
      <c r="M89" s="166"/>
      <c r="N89" s="168"/>
      <c r="O89" s="179"/>
      <c r="P89" s="166"/>
      <c r="Q89" s="166">
        <f t="shared" si="1"/>
        <v>0</v>
      </c>
      <c r="R89" s="168"/>
    </row>
    <row r="90" spans="1:18" ht="18.75" hidden="1" customHeight="1" x14ac:dyDescent="0.25">
      <c r="A90" s="165">
        <v>87</v>
      </c>
      <c r="B90" s="299"/>
      <c r="C90" s="169"/>
      <c r="D90" s="169"/>
      <c r="E90" s="166"/>
      <c r="F90" s="166"/>
      <c r="G90" s="169"/>
      <c r="H90" s="169"/>
      <c r="I90" s="169"/>
      <c r="J90" s="169"/>
      <c r="K90" s="166"/>
      <c r="L90" s="166"/>
      <c r="M90" s="166"/>
      <c r="N90" s="168"/>
      <c r="O90" s="179"/>
      <c r="P90" s="166"/>
      <c r="Q90" s="166">
        <f t="shared" si="1"/>
        <v>0</v>
      </c>
      <c r="R90" s="168"/>
    </row>
    <row r="91" spans="1:18" ht="18.75" hidden="1" customHeight="1" x14ac:dyDescent="0.25">
      <c r="A91" s="165">
        <v>88</v>
      </c>
      <c r="B91" s="299"/>
      <c r="C91" s="169"/>
      <c r="D91" s="169"/>
      <c r="E91" s="166"/>
      <c r="F91" s="166"/>
      <c r="G91" s="169"/>
      <c r="H91" s="169"/>
      <c r="I91" s="169"/>
      <c r="J91" s="169"/>
      <c r="K91" s="166"/>
      <c r="L91" s="166"/>
      <c r="M91" s="166"/>
      <c r="N91" s="168"/>
      <c r="O91" s="179"/>
      <c r="P91" s="166"/>
      <c r="Q91" s="166">
        <f t="shared" si="1"/>
        <v>0</v>
      </c>
      <c r="R91" s="168"/>
    </row>
    <row r="92" spans="1:18" ht="18.75" hidden="1" customHeight="1" x14ac:dyDescent="0.25">
      <c r="A92" s="165">
        <v>89</v>
      </c>
      <c r="B92" s="299"/>
      <c r="C92" s="169"/>
      <c r="D92" s="169"/>
      <c r="E92" s="166"/>
      <c r="F92" s="166"/>
      <c r="G92" s="169"/>
      <c r="H92" s="169"/>
      <c r="I92" s="169"/>
      <c r="J92" s="169"/>
      <c r="K92" s="166"/>
      <c r="L92" s="166"/>
      <c r="M92" s="166"/>
      <c r="N92" s="168"/>
      <c r="O92" s="179"/>
      <c r="P92" s="166"/>
      <c r="Q92" s="166">
        <f t="shared" si="1"/>
        <v>0</v>
      </c>
      <c r="R92" s="168"/>
    </row>
    <row r="93" spans="1:18" ht="18.75" hidden="1" customHeight="1" x14ac:dyDescent="0.25">
      <c r="A93" s="165">
        <v>90</v>
      </c>
      <c r="B93" s="299"/>
      <c r="C93" s="169"/>
      <c r="D93" s="169"/>
      <c r="E93" s="166"/>
      <c r="F93" s="166"/>
      <c r="G93" s="169"/>
      <c r="H93" s="169"/>
      <c r="I93" s="169"/>
      <c r="J93" s="169"/>
      <c r="K93" s="166"/>
      <c r="L93" s="166"/>
      <c r="M93" s="166"/>
      <c r="N93" s="168"/>
      <c r="O93" s="179"/>
      <c r="P93" s="166"/>
      <c r="Q93" s="166">
        <f t="shared" si="1"/>
        <v>0</v>
      </c>
      <c r="R93" s="168"/>
    </row>
    <row r="94" spans="1:18" ht="18.75" hidden="1" customHeight="1" x14ac:dyDescent="0.25">
      <c r="A94" s="165">
        <v>91</v>
      </c>
      <c r="B94" s="299"/>
      <c r="C94" s="169"/>
      <c r="D94" s="169"/>
      <c r="E94" s="166"/>
      <c r="F94" s="166"/>
      <c r="G94" s="169"/>
      <c r="H94" s="169"/>
      <c r="I94" s="169"/>
      <c r="J94" s="169"/>
      <c r="K94" s="166"/>
      <c r="L94" s="166"/>
      <c r="M94" s="166"/>
      <c r="N94" s="168"/>
      <c r="O94" s="179"/>
      <c r="P94" s="166"/>
      <c r="Q94" s="166">
        <f t="shared" si="1"/>
        <v>0</v>
      </c>
      <c r="R94" s="168"/>
    </row>
    <row r="95" spans="1:18" ht="18.75" hidden="1" customHeight="1" x14ac:dyDescent="0.25">
      <c r="A95" s="165">
        <v>92</v>
      </c>
      <c r="B95" s="299"/>
      <c r="C95" s="169"/>
      <c r="D95" s="169"/>
      <c r="E95" s="166"/>
      <c r="F95" s="166"/>
      <c r="G95" s="169"/>
      <c r="H95" s="169"/>
      <c r="I95" s="169"/>
      <c r="J95" s="169"/>
      <c r="K95" s="166"/>
      <c r="L95" s="166"/>
      <c r="M95" s="166"/>
      <c r="N95" s="168"/>
      <c r="O95" s="179"/>
      <c r="P95" s="166"/>
      <c r="Q95" s="166">
        <f t="shared" si="1"/>
        <v>0</v>
      </c>
      <c r="R95" s="168"/>
    </row>
    <row r="96" spans="1:18" ht="18.75" hidden="1" customHeight="1" x14ac:dyDescent="0.25">
      <c r="A96" s="165">
        <v>93</v>
      </c>
      <c r="B96" s="299"/>
      <c r="C96" s="169"/>
      <c r="D96" s="169"/>
      <c r="E96" s="166"/>
      <c r="F96" s="166"/>
      <c r="G96" s="169"/>
      <c r="H96" s="169"/>
      <c r="I96" s="169"/>
      <c r="J96" s="169"/>
      <c r="K96" s="166"/>
      <c r="L96" s="166"/>
      <c r="M96" s="166"/>
      <c r="N96" s="168"/>
      <c r="O96" s="179"/>
      <c r="P96" s="166"/>
      <c r="Q96" s="166">
        <f t="shared" si="1"/>
        <v>0</v>
      </c>
      <c r="R96" s="168"/>
    </row>
    <row r="97" spans="1:18" ht="18.75" hidden="1" customHeight="1" x14ac:dyDescent="0.25">
      <c r="A97" s="165">
        <v>94</v>
      </c>
      <c r="B97" s="299"/>
      <c r="C97" s="169"/>
      <c r="D97" s="169"/>
      <c r="E97" s="166"/>
      <c r="F97" s="166"/>
      <c r="G97" s="169"/>
      <c r="H97" s="169"/>
      <c r="I97" s="169"/>
      <c r="J97" s="169"/>
      <c r="K97" s="166"/>
      <c r="L97" s="166"/>
      <c r="M97" s="166"/>
      <c r="N97" s="168"/>
      <c r="O97" s="179"/>
      <c r="P97" s="166"/>
      <c r="Q97" s="166">
        <f t="shared" si="1"/>
        <v>0</v>
      </c>
      <c r="R97" s="168"/>
    </row>
    <row r="98" spans="1:18" ht="18.75" hidden="1" customHeight="1" x14ac:dyDescent="0.25">
      <c r="A98" s="165">
        <v>95</v>
      </c>
      <c r="B98" s="299"/>
      <c r="C98" s="169"/>
      <c r="D98" s="169"/>
      <c r="E98" s="166"/>
      <c r="F98" s="166"/>
      <c r="G98" s="169"/>
      <c r="H98" s="169"/>
      <c r="I98" s="169"/>
      <c r="J98" s="169"/>
      <c r="K98" s="166"/>
      <c r="L98" s="166"/>
      <c r="M98" s="166"/>
      <c r="N98" s="168"/>
      <c r="O98" s="179"/>
      <c r="P98" s="166"/>
      <c r="Q98" s="166">
        <f t="shared" si="1"/>
        <v>0</v>
      </c>
      <c r="R98" s="168"/>
    </row>
    <row r="99" spans="1:18" ht="18.75" hidden="1" customHeight="1" x14ac:dyDescent="0.25">
      <c r="A99" s="165">
        <v>96</v>
      </c>
      <c r="B99" s="299"/>
      <c r="C99" s="169"/>
      <c r="D99" s="169"/>
      <c r="E99" s="166"/>
      <c r="F99" s="166"/>
      <c r="G99" s="169"/>
      <c r="H99" s="169"/>
      <c r="I99" s="169"/>
      <c r="J99" s="169"/>
      <c r="K99" s="166"/>
      <c r="L99" s="166"/>
      <c r="M99" s="166"/>
      <c r="N99" s="168"/>
      <c r="O99" s="179"/>
      <c r="P99" s="166"/>
      <c r="Q99" s="166">
        <f t="shared" si="1"/>
        <v>0</v>
      </c>
      <c r="R99" s="168"/>
    </row>
    <row r="100" spans="1:18" ht="18.75" hidden="1" customHeight="1" x14ac:dyDescent="0.25">
      <c r="A100" s="165">
        <v>97</v>
      </c>
      <c r="B100" s="299"/>
      <c r="C100" s="169"/>
      <c r="D100" s="169"/>
      <c r="E100" s="166"/>
      <c r="F100" s="166"/>
      <c r="G100" s="169"/>
      <c r="H100" s="169"/>
      <c r="I100" s="169"/>
      <c r="J100" s="169"/>
      <c r="K100" s="166"/>
      <c r="L100" s="166"/>
      <c r="M100" s="166"/>
      <c r="N100" s="168"/>
      <c r="O100" s="179"/>
      <c r="P100" s="166"/>
      <c r="Q100" s="166">
        <f t="shared" si="1"/>
        <v>0</v>
      </c>
      <c r="R100" s="168"/>
    </row>
    <row r="101" spans="1:18" ht="18.75" hidden="1" customHeight="1" x14ac:dyDescent="0.25">
      <c r="A101" s="165">
        <v>98</v>
      </c>
      <c r="B101" s="299"/>
      <c r="C101" s="169"/>
      <c r="D101" s="169"/>
      <c r="E101" s="166"/>
      <c r="F101" s="166"/>
      <c r="G101" s="169"/>
      <c r="H101" s="169"/>
      <c r="I101" s="169"/>
      <c r="J101" s="169"/>
      <c r="K101" s="166"/>
      <c r="L101" s="166"/>
      <c r="M101" s="166"/>
      <c r="N101" s="168"/>
      <c r="O101" s="179"/>
      <c r="P101" s="166"/>
      <c r="Q101" s="166">
        <f t="shared" si="1"/>
        <v>0</v>
      </c>
      <c r="R101" s="168"/>
    </row>
    <row r="102" spans="1:18" ht="18.75" hidden="1" customHeight="1" x14ac:dyDescent="0.25">
      <c r="A102" s="165">
        <v>99</v>
      </c>
      <c r="B102" s="299"/>
      <c r="C102" s="169"/>
      <c r="D102" s="169"/>
      <c r="E102" s="166"/>
      <c r="F102" s="166"/>
      <c r="G102" s="169"/>
      <c r="H102" s="169"/>
      <c r="I102" s="169"/>
      <c r="J102" s="169"/>
      <c r="K102" s="166"/>
      <c r="L102" s="166"/>
      <c r="M102" s="166"/>
      <c r="N102" s="168"/>
      <c r="O102" s="179"/>
      <c r="P102" s="166"/>
      <c r="Q102" s="166">
        <f t="shared" si="1"/>
        <v>0</v>
      </c>
      <c r="R102" s="168"/>
    </row>
    <row r="103" spans="1:18" ht="18.75" hidden="1" customHeight="1" x14ac:dyDescent="0.25">
      <c r="A103" s="165">
        <v>100</v>
      </c>
      <c r="B103" s="299"/>
      <c r="C103" s="169"/>
      <c r="D103" s="169"/>
      <c r="E103" s="166"/>
      <c r="F103" s="166"/>
      <c r="G103" s="169"/>
      <c r="H103" s="169"/>
      <c r="I103" s="169"/>
      <c r="J103" s="169"/>
      <c r="K103" s="166"/>
      <c r="L103" s="166"/>
      <c r="M103" s="166"/>
      <c r="N103" s="168"/>
      <c r="O103" s="179"/>
      <c r="P103" s="166"/>
      <c r="Q103" s="166">
        <f t="shared" si="1"/>
        <v>0</v>
      </c>
      <c r="R103" s="168"/>
    </row>
    <row r="104" spans="1:18" ht="18.75" hidden="1" customHeight="1" x14ac:dyDescent="0.25">
      <c r="A104" s="165">
        <v>101</v>
      </c>
      <c r="B104" s="299"/>
      <c r="C104" s="169"/>
      <c r="D104" s="169"/>
      <c r="E104" s="166"/>
      <c r="F104" s="166"/>
      <c r="G104" s="169"/>
      <c r="H104" s="169"/>
      <c r="I104" s="169"/>
      <c r="J104" s="169"/>
      <c r="K104" s="166"/>
      <c r="L104" s="166"/>
      <c r="M104" s="166"/>
      <c r="N104" s="168"/>
      <c r="O104" s="179"/>
      <c r="P104" s="166"/>
      <c r="Q104" s="166">
        <f t="shared" si="1"/>
        <v>0</v>
      </c>
      <c r="R104" s="168"/>
    </row>
    <row r="105" spans="1:18" ht="18.75" hidden="1" customHeight="1" x14ac:dyDescent="0.25">
      <c r="A105" s="165">
        <v>102</v>
      </c>
      <c r="B105" s="299"/>
      <c r="C105" s="169"/>
      <c r="D105" s="169"/>
      <c r="E105" s="166"/>
      <c r="F105" s="166"/>
      <c r="G105" s="169"/>
      <c r="H105" s="169"/>
      <c r="I105" s="169"/>
      <c r="J105" s="169"/>
      <c r="K105" s="166"/>
      <c r="L105" s="166"/>
      <c r="M105" s="166"/>
      <c r="N105" s="168"/>
      <c r="O105" s="179"/>
      <c r="P105" s="166"/>
      <c r="Q105" s="166">
        <f t="shared" si="1"/>
        <v>0</v>
      </c>
      <c r="R105" s="168"/>
    </row>
    <row r="106" spans="1:18" ht="18.75" hidden="1" customHeight="1" x14ac:dyDescent="0.25">
      <c r="A106" s="165">
        <v>103</v>
      </c>
      <c r="B106" s="299"/>
      <c r="C106" s="169"/>
      <c r="D106" s="169"/>
      <c r="E106" s="166"/>
      <c r="F106" s="166"/>
      <c r="G106" s="169"/>
      <c r="H106" s="169"/>
      <c r="I106" s="169"/>
      <c r="J106" s="169"/>
      <c r="K106" s="166"/>
      <c r="L106" s="166"/>
      <c r="M106" s="166"/>
      <c r="N106" s="168"/>
      <c r="O106" s="179"/>
      <c r="P106" s="166"/>
      <c r="Q106" s="166">
        <f t="shared" si="1"/>
        <v>0</v>
      </c>
      <c r="R106" s="168"/>
    </row>
    <row r="107" spans="1:18" ht="18.75" hidden="1" customHeight="1" x14ac:dyDescent="0.25">
      <c r="A107" s="165">
        <v>104</v>
      </c>
      <c r="B107" s="299"/>
      <c r="C107" s="169"/>
      <c r="D107" s="169"/>
      <c r="E107" s="166"/>
      <c r="F107" s="166"/>
      <c r="G107" s="169"/>
      <c r="H107" s="169"/>
      <c r="I107" s="169"/>
      <c r="J107" s="169"/>
      <c r="K107" s="166"/>
      <c r="L107" s="166"/>
      <c r="M107" s="166"/>
      <c r="N107" s="168"/>
      <c r="O107" s="179"/>
      <c r="P107" s="166"/>
      <c r="Q107" s="166">
        <f t="shared" si="1"/>
        <v>0</v>
      </c>
      <c r="R107" s="168"/>
    </row>
    <row r="108" spans="1:18" ht="18.75" hidden="1" customHeight="1" x14ac:dyDescent="0.25">
      <c r="A108" s="165">
        <v>105</v>
      </c>
      <c r="B108" s="299"/>
      <c r="C108" s="169"/>
      <c r="D108" s="169"/>
      <c r="E108" s="166"/>
      <c r="F108" s="166"/>
      <c r="G108" s="169"/>
      <c r="H108" s="169"/>
      <c r="I108" s="169"/>
      <c r="J108" s="169"/>
      <c r="K108" s="166"/>
      <c r="L108" s="166"/>
      <c r="M108" s="166"/>
      <c r="N108" s="168"/>
      <c r="O108" s="179"/>
      <c r="P108" s="166"/>
      <c r="Q108" s="166">
        <f t="shared" si="1"/>
        <v>0</v>
      </c>
      <c r="R108" s="168"/>
    </row>
    <row r="109" spans="1:18" ht="18.75" hidden="1" customHeight="1" x14ac:dyDescent="0.25">
      <c r="A109" s="165">
        <v>106</v>
      </c>
      <c r="B109" s="299"/>
      <c r="C109" s="169"/>
      <c r="D109" s="169"/>
      <c r="E109" s="166"/>
      <c r="F109" s="166"/>
      <c r="G109" s="169"/>
      <c r="H109" s="169"/>
      <c r="I109" s="169"/>
      <c r="J109" s="169"/>
      <c r="K109" s="166"/>
      <c r="L109" s="166"/>
      <c r="M109" s="166"/>
      <c r="N109" s="168"/>
      <c r="O109" s="179"/>
      <c r="P109" s="166"/>
      <c r="Q109" s="166">
        <f t="shared" si="1"/>
        <v>0</v>
      </c>
      <c r="R109" s="168"/>
    </row>
    <row r="110" spans="1:18" ht="18.75" hidden="1" customHeight="1" x14ac:dyDescent="0.25">
      <c r="A110" s="165">
        <v>107</v>
      </c>
      <c r="B110" s="299"/>
      <c r="C110" s="169"/>
      <c r="D110" s="169"/>
      <c r="E110" s="166"/>
      <c r="F110" s="166"/>
      <c r="G110" s="169"/>
      <c r="H110" s="169"/>
      <c r="I110" s="169"/>
      <c r="J110" s="169"/>
      <c r="K110" s="166"/>
      <c r="L110" s="166"/>
      <c r="M110" s="166"/>
      <c r="N110" s="168"/>
      <c r="O110" s="179"/>
      <c r="P110" s="166"/>
      <c r="Q110" s="166">
        <f t="shared" si="1"/>
        <v>0</v>
      </c>
      <c r="R110" s="168"/>
    </row>
    <row r="111" spans="1:18" ht="18.75" hidden="1" customHeight="1" x14ac:dyDescent="0.25">
      <c r="A111" s="165">
        <v>108</v>
      </c>
      <c r="B111" s="299"/>
      <c r="C111" s="169"/>
      <c r="D111" s="169"/>
      <c r="E111" s="166"/>
      <c r="F111" s="166"/>
      <c r="G111" s="169"/>
      <c r="H111" s="169"/>
      <c r="I111" s="169"/>
      <c r="J111" s="169"/>
      <c r="K111" s="166"/>
      <c r="L111" s="166"/>
      <c r="M111" s="166"/>
      <c r="N111" s="168"/>
      <c r="O111" s="179"/>
      <c r="P111" s="166"/>
      <c r="Q111" s="166">
        <f t="shared" si="1"/>
        <v>0</v>
      </c>
      <c r="R111" s="168"/>
    </row>
    <row r="112" spans="1:18" ht="18.75" hidden="1" customHeight="1" x14ac:dyDescent="0.25">
      <c r="A112" s="165">
        <v>109</v>
      </c>
      <c r="B112" s="299"/>
      <c r="C112" s="169"/>
      <c r="D112" s="169"/>
      <c r="E112" s="166"/>
      <c r="F112" s="166"/>
      <c r="G112" s="169"/>
      <c r="H112" s="169"/>
      <c r="I112" s="169"/>
      <c r="J112" s="169"/>
      <c r="K112" s="166"/>
      <c r="L112" s="166"/>
      <c r="M112" s="166"/>
      <c r="N112" s="168"/>
      <c r="O112" s="179"/>
      <c r="P112" s="166"/>
      <c r="Q112" s="166">
        <f t="shared" si="1"/>
        <v>0</v>
      </c>
      <c r="R112" s="168"/>
    </row>
    <row r="113" spans="1:18" ht="18.75" hidden="1" customHeight="1" x14ac:dyDescent="0.25">
      <c r="A113" s="165">
        <v>110</v>
      </c>
      <c r="B113" s="299"/>
      <c r="C113" s="169"/>
      <c r="D113" s="169"/>
      <c r="E113" s="166"/>
      <c r="F113" s="166"/>
      <c r="G113" s="169"/>
      <c r="H113" s="169"/>
      <c r="I113" s="169"/>
      <c r="J113" s="169"/>
      <c r="K113" s="166"/>
      <c r="L113" s="166"/>
      <c r="M113" s="166"/>
      <c r="N113" s="168"/>
      <c r="O113" s="179"/>
      <c r="P113" s="166"/>
      <c r="Q113" s="166">
        <f t="shared" si="1"/>
        <v>0</v>
      </c>
      <c r="R113" s="168"/>
    </row>
    <row r="114" spans="1:18" ht="18.75" hidden="1" customHeight="1" x14ac:dyDescent="0.25">
      <c r="A114" s="165">
        <v>111</v>
      </c>
      <c r="B114" s="299"/>
      <c r="C114" s="169"/>
      <c r="D114" s="169"/>
      <c r="E114" s="166"/>
      <c r="F114" s="166"/>
      <c r="G114" s="169"/>
      <c r="H114" s="169"/>
      <c r="I114" s="169"/>
      <c r="J114" s="169"/>
      <c r="K114" s="166"/>
      <c r="L114" s="166"/>
      <c r="M114" s="166"/>
      <c r="N114" s="168"/>
      <c r="O114" s="179"/>
      <c r="P114" s="166"/>
      <c r="Q114" s="166">
        <f t="shared" si="1"/>
        <v>0</v>
      </c>
      <c r="R114" s="168"/>
    </row>
    <row r="115" spans="1:18" ht="18.75" hidden="1" customHeight="1" x14ac:dyDescent="0.25">
      <c r="A115" s="165">
        <v>112</v>
      </c>
      <c r="B115" s="299"/>
      <c r="C115" s="169"/>
      <c r="D115" s="169"/>
      <c r="E115" s="166"/>
      <c r="F115" s="166"/>
      <c r="G115" s="169"/>
      <c r="H115" s="169"/>
      <c r="I115" s="169"/>
      <c r="J115" s="169"/>
      <c r="K115" s="166"/>
      <c r="L115" s="166"/>
      <c r="M115" s="166"/>
      <c r="N115" s="168"/>
      <c r="O115" s="179"/>
      <c r="P115" s="166"/>
      <c r="Q115" s="166">
        <f t="shared" si="1"/>
        <v>0</v>
      </c>
      <c r="R115" s="168"/>
    </row>
    <row r="116" spans="1:18" ht="18.75" hidden="1" customHeight="1" x14ac:dyDescent="0.25">
      <c r="A116" s="165">
        <v>113</v>
      </c>
      <c r="B116" s="299"/>
      <c r="C116" s="169"/>
      <c r="D116" s="169"/>
      <c r="E116" s="166"/>
      <c r="F116" s="166"/>
      <c r="G116" s="169"/>
      <c r="H116" s="169"/>
      <c r="I116" s="169"/>
      <c r="J116" s="169"/>
      <c r="K116" s="166"/>
      <c r="L116" s="166"/>
      <c r="M116" s="166"/>
      <c r="N116" s="168"/>
      <c r="O116" s="179"/>
      <c r="P116" s="166"/>
      <c r="Q116" s="166">
        <f t="shared" si="1"/>
        <v>0</v>
      </c>
      <c r="R116" s="168"/>
    </row>
    <row r="117" spans="1:18" ht="18.75" hidden="1" customHeight="1" x14ac:dyDescent="0.25">
      <c r="A117" s="165">
        <v>114</v>
      </c>
      <c r="B117" s="299"/>
      <c r="C117" s="169"/>
      <c r="D117" s="169"/>
      <c r="E117" s="166"/>
      <c r="F117" s="166"/>
      <c r="G117" s="169"/>
      <c r="H117" s="169"/>
      <c r="I117" s="169"/>
      <c r="J117" s="169"/>
      <c r="K117" s="166"/>
      <c r="L117" s="166"/>
      <c r="M117" s="166"/>
      <c r="N117" s="168"/>
      <c r="O117" s="179"/>
      <c r="P117" s="166"/>
      <c r="Q117" s="166">
        <f t="shared" si="1"/>
        <v>0</v>
      </c>
      <c r="R117" s="168"/>
    </row>
    <row r="118" spans="1:18" ht="18.75" hidden="1" customHeight="1" x14ac:dyDescent="0.25">
      <c r="A118" s="165">
        <v>115</v>
      </c>
      <c r="B118" s="299"/>
      <c r="C118" s="169"/>
      <c r="D118" s="169"/>
      <c r="E118" s="166"/>
      <c r="F118" s="166"/>
      <c r="G118" s="169"/>
      <c r="H118" s="169"/>
      <c r="I118" s="169"/>
      <c r="J118" s="169"/>
      <c r="K118" s="166"/>
      <c r="L118" s="166"/>
      <c r="M118" s="166"/>
      <c r="N118" s="168"/>
      <c r="O118" s="179"/>
      <c r="P118" s="166"/>
      <c r="Q118" s="166">
        <f t="shared" si="1"/>
        <v>0</v>
      </c>
      <c r="R118" s="168"/>
    </row>
    <row r="119" spans="1:18" ht="18.75" hidden="1" customHeight="1" x14ac:dyDescent="0.25">
      <c r="A119" s="165">
        <v>116</v>
      </c>
      <c r="B119" s="299"/>
      <c r="C119" s="169"/>
      <c r="D119" s="169"/>
      <c r="E119" s="166"/>
      <c r="F119" s="166"/>
      <c r="G119" s="169"/>
      <c r="H119" s="169"/>
      <c r="I119" s="169"/>
      <c r="J119" s="169"/>
      <c r="K119" s="166"/>
      <c r="L119" s="166"/>
      <c r="M119" s="166"/>
      <c r="N119" s="168"/>
      <c r="O119" s="179"/>
      <c r="P119" s="166"/>
      <c r="Q119" s="166">
        <f t="shared" si="1"/>
        <v>0</v>
      </c>
      <c r="R119" s="168"/>
    </row>
    <row r="120" spans="1:18" ht="18.75" hidden="1" customHeight="1" x14ac:dyDescent="0.25">
      <c r="A120" s="165">
        <v>117</v>
      </c>
      <c r="B120" s="299"/>
      <c r="C120" s="169"/>
      <c r="D120" s="169"/>
      <c r="E120" s="166"/>
      <c r="F120" s="166"/>
      <c r="G120" s="169"/>
      <c r="H120" s="169"/>
      <c r="I120" s="169"/>
      <c r="J120" s="169"/>
      <c r="K120" s="166"/>
      <c r="L120" s="166"/>
      <c r="M120" s="166"/>
      <c r="N120" s="168"/>
      <c r="O120" s="179"/>
      <c r="P120" s="166"/>
      <c r="Q120" s="166">
        <f t="shared" si="1"/>
        <v>0</v>
      </c>
      <c r="R120" s="168"/>
    </row>
    <row r="121" spans="1:18" ht="18.75" hidden="1" customHeight="1" x14ac:dyDescent="0.25">
      <c r="A121" s="165">
        <v>118</v>
      </c>
      <c r="B121" s="299"/>
      <c r="C121" s="169"/>
      <c r="D121" s="169"/>
      <c r="E121" s="166"/>
      <c r="F121" s="166"/>
      <c r="G121" s="169"/>
      <c r="H121" s="169"/>
      <c r="I121" s="169"/>
      <c r="J121" s="169"/>
      <c r="K121" s="166"/>
      <c r="L121" s="166"/>
      <c r="M121" s="166"/>
      <c r="N121" s="168"/>
      <c r="O121" s="179"/>
      <c r="P121" s="166"/>
      <c r="Q121" s="166">
        <f t="shared" si="1"/>
        <v>0</v>
      </c>
      <c r="R121" s="168"/>
    </row>
    <row r="122" spans="1:18" ht="18.75" hidden="1" customHeight="1" x14ac:dyDescent="0.25">
      <c r="A122" s="165">
        <v>119</v>
      </c>
      <c r="B122" s="299"/>
      <c r="C122" s="169"/>
      <c r="D122" s="169"/>
      <c r="E122" s="166"/>
      <c r="F122" s="166"/>
      <c r="G122" s="169"/>
      <c r="H122" s="169"/>
      <c r="I122" s="169"/>
      <c r="J122" s="169"/>
      <c r="K122" s="166"/>
      <c r="L122" s="166"/>
      <c r="M122" s="166"/>
      <c r="N122" s="168"/>
      <c r="O122" s="179"/>
      <c r="P122" s="166"/>
      <c r="Q122" s="166">
        <f t="shared" si="1"/>
        <v>0</v>
      </c>
      <c r="R122" s="168"/>
    </row>
    <row r="123" spans="1:18" ht="18.75" hidden="1" customHeight="1" x14ac:dyDescent="0.25">
      <c r="A123" s="165">
        <v>120</v>
      </c>
      <c r="B123" s="299"/>
      <c r="C123" s="169"/>
      <c r="D123" s="169"/>
      <c r="E123" s="166"/>
      <c r="F123" s="166"/>
      <c r="G123" s="169"/>
      <c r="H123" s="169"/>
      <c r="I123" s="169"/>
      <c r="J123" s="169"/>
      <c r="K123" s="166"/>
      <c r="L123" s="166"/>
      <c r="M123" s="166"/>
      <c r="N123" s="168"/>
      <c r="O123" s="179"/>
      <c r="P123" s="166"/>
      <c r="Q123" s="166">
        <f t="shared" si="1"/>
        <v>0</v>
      </c>
      <c r="R123" s="168"/>
    </row>
    <row r="124" spans="1:18" ht="18.75" hidden="1" customHeight="1" x14ac:dyDescent="0.25">
      <c r="A124" s="165">
        <v>121</v>
      </c>
      <c r="B124" s="299"/>
      <c r="C124" s="169"/>
      <c r="D124" s="169"/>
      <c r="E124" s="166"/>
      <c r="F124" s="166"/>
      <c r="G124" s="169"/>
      <c r="H124" s="169"/>
      <c r="I124" s="169"/>
      <c r="J124" s="169"/>
      <c r="K124" s="166"/>
      <c r="L124" s="166"/>
      <c r="M124" s="166"/>
      <c r="N124" s="168"/>
      <c r="O124" s="179"/>
      <c r="P124" s="166"/>
      <c r="Q124" s="166">
        <f t="shared" si="1"/>
        <v>0</v>
      </c>
      <c r="R124" s="168"/>
    </row>
    <row r="125" spans="1:18" ht="18.75" hidden="1" customHeight="1" x14ac:dyDescent="0.25">
      <c r="A125" s="165">
        <v>122</v>
      </c>
      <c r="B125" s="299"/>
      <c r="C125" s="169"/>
      <c r="D125" s="169"/>
      <c r="E125" s="166"/>
      <c r="F125" s="166"/>
      <c r="G125" s="169"/>
      <c r="H125" s="169"/>
      <c r="I125" s="169"/>
      <c r="J125" s="169"/>
      <c r="K125" s="166"/>
      <c r="L125" s="166"/>
      <c r="M125" s="166"/>
      <c r="N125" s="168"/>
      <c r="O125" s="179"/>
      <c r="P125" s="166"/>
      <c r="Q125" s="166">
        <f t="shared" si="1"/>
        <v>0</v>
      </c>
      <c r="R125" s="168"/>
    </row>
    <row r="126" spans="1:18" ht="18.75" hidden="1" customHeight="1" x14ac:dyDescent="0.25">
      <c r="A126" s="165">
        <v>123</v>
      </c>
      <c r="B126" s="299"/>
      <c r="C126" s="169"/>
      <c r="D126" s="169"/>
      <c r="E126" s="166"/>
      <c r="F126" s="166"/>
      <c r="G126" s="169"/>
      <c r="H126" s="169"/>
      <c r="I126" s="169"/>
      <c r="J126" s="169"/>
      <c r="K126" s="166"/>
      <c r="L126" s="166"/>
      <c r="M126" s="166"/>
      <c r="N126" s="168"/>
      <c r="O126" s="179"/>
      <c r="P126" s="166"/>
      <c r="Q126" s="166">
        <f t="shared" si="1"/>
        <v>0</v>
      </c>
      <c r="R126" s="168"/>
    </row>
    <row r="127" spans="1:18" ht="18.75" hidden="1" customHeight="1" x14ac:dyDescent="0.25">
      <c r="A127" s="165">
        <v>124</v>
      </c>
      <c r="B127" s="299"/>
      <c r="C127" s="169"/>
      <c r="D127" s="169"/>
      <c r="E127" s="166"/>
      <c r="F127" s="166"/>
      <c r="G127" s="169"/>
      <c r="H127" s="169"/>
      <c r="I127" s="169"/>
      <c r="J127" s="169"/>
      <c r="K127" s="166"/>
      <c r="L127" s="166"/>
      <c r="M127" s="166"/>
      <c r="N127" s="168"/>
      <c r="O127" s="179"/>
      <c r="P127" s="166"/>
      <c r="Q127" s="166">
        <f t="shared" si="1"/>
        <v>0</v>
      </c>
      <c r="R127" s="168"/>
    </row>
    <row r="128" spans="1:18" ht="18.75" hidden="1" customHeight="1" x14ac:dyDescent="0.25">
      <c r="A128" s="165">
        <v>125</v>
      </c>
      <c r="B128" s="299"/>
      <c r="C128" s="169"/>
      <c r="D128" s="169"/>
      <c r="E128" s="166"/>
      <c r="F128" s="166"/>
      <c r="G128" s="169"/>
      <c r="H128" s="169"/>
      <c r="I128" s="169"/>
      <c r="J128" s="169"/>
      <c r="K128" s="166"/>
      <c r="L128" s="166"/>
      <c r="M128" s="166"/>
      <c r="N128" s="168"/>
      <c r="O128" s="179"/>
      <c r="P128" s="166"/>
      <c r="Q128" s="166">
        <f t="shared" si="1"/>
        <v>0</v>
      </c>
      <c r="R128" s="168"/>
    </row>
    <row r="129" spans="1:18" ht="18.75" hidden="1" customHeight="1" x14ac:dyDescent="0.25">
      <c r="A129" s="165">
        <v>126</v>
      </c>
      <c r="B129" s="299"/>
      <c r="C129" s="169"/>
      <c r="D129" s="169"/>
      <c r="E129" s="166"/>
      <c r="F129" s="166"/>
      <c r="G129" s="169"/>
      <c r="H129" s="169"/>
      <c r="I129" s="169"/>
      <c r="J129" s="169"/>
      <c r="K129" s="166"/>
      <c r="L129" s="166"/>
      <c r="M129" s="166"/>
      <c r="N129" s="168"/>
      <c r="O129" s="179"/>
      <c r="P129" s="166"/>
      <c r="Q129" s="166">
        <f t="shared" si="1"/>
        <v>0</v>
      </c>
      <c r="R129" s="168"/>
    </row>
    <row r="130" spans="1:18" ht="18.75" hidden="1" customHeight="1" x14ac:dyDescent="0.25">
      <c r="A130" s="165">
        <v>127</v>
      </c>
      <c r="B130" s="299"/>
      <c r="C130" s="169"/>
      <c r="D130" s="169"/>
      <c r="E130" s="166"/>
      <c r="F130" s="166"/>
      <c r="G130" s="169"/>
      <c r="H130" s="169"/>
      <c r="I130" s="169"/>
      <c r="J130" s="169"/>
      <c r="K130" s="166"/>
      <c r="L130" s="166"/>
      <c r="M130" s="166"/>
      <c r="N130" s="168"/>
      <c r="O130" s="179"/>
      <c r="P130" s="166"/>
      <c r="Q130" s="166">
        <f t="shared" si="1"/>
        <v>0</v>
      </c>
      <c r="R130" s="168"/>
    </row>
    <row r="131" spans="1:18" ht="18.75" hidden="1" customHeight="1" x14ac:dyDescent="0.25">
      <c r="A131" s="165">
        <v>128</v>
      </c>
      <c r="B131" s="299"/>
      <c r="C131" s="169"/>
      <c r="D131" s="169"/>
      <c r="E131" s="166"/>
      <c r="F131" s="166"/>
      <c r="G131" s="169"/>
      <c r="H131" s="169"/>
      <c r="I131" s="169"/>
      <c r="J131" s="169"/>
      <c r="K131" s="166"/>
      <c r="L131" s="166"/>
      <c r="M131" s="166"/>
      <c r="N131" s="168"/>
      <c r="O131" s="179"/>
      <c r="P131" s="166"/>
      <c r="Q131" s="166">
        <f t="shared" si="1"/>
        <v>0</v>
      </c>
      <c r="R131" s="168"/>
    </row>
    <row r="132" spans="1:18" ht="18.75" hidden="1" customHeight="1" x14ac:dyDescent="0.25">
      <c r="A132" s="165">
        <v>129</v>
      </c>
      <c r="B132" s="299"/>
      <c r="C132" s="169"/>
      <c r="D132" s="169"/>
      <c r="E132" s="166"/>
      <c r="F132" s="166"/>
      <c r="G132" s="169"/>
      <c r="H132" s="169"/>
      <c r="I132" s="169"/>
      <c r="J132" s="169"/>
      <c r="K132" s="166"/>
      <c r="L132" s="166"/>
      <c r="M132" s="166"/>
      <c r="N132" s="168"/>
      <c r="O132" s="179"/>
      <c r="P132" s="166"/>
      <c r="Q132" s="166">
        <f t="shared" si="1"/>
        <v>0</v>
      </c>
      <c r="R132" s="168"/>
    </row>
    <row r="133" spans="1:18" ht="18.75" hidden="1" customHeight="1" x14ac:dyDescent="0.25">
      <c r="A133" s="165">
        <v>130</v>
      </c>
      <c r="B133" s="299"/>
      <c r="C133" s="169"/>
      <c r="D133" s="169"/>
      <c r="E133" s="166"/>
      <c r="F133" s="166"/>
      <c r="G133" s="169"/>
      <c r="H133" s="169"/>
      <c r="I133" s="169"/>
      <c r="J133" s="169"/>
      <c r="K133" s="166"/>
      <c r="L133" s="166"/>
      <c r="M133" s="166"/>
      <c r="N133" s="168"/>
      <c r="O133" s="179"/>
      <c r="P133" s="166"/>
      <c r="Q133" s="166">
        <f t="shared" ref="Q133:Q196" si="2">IF(P133="No quiero", "Coaching, Manejo de Resistencia, Reconocimiento y Recompensas",IF(P133="No puedo","Formacion, Coaching",IF(P133="No se ","Patrocinio, Comunicación, formación, Coaching", 0)))</f>
        <v>0</v>
      </c>
      <c r="R133" s="168"/>
    </row>
    <row r="134" spans="1:18" ht="18.75" hidden="1" customHeight="1" x14ac:dyDescent="0.25">
      <c r="A134" s="165">
        <v>131</v>
      </c>
      <c r="B134" s="299"/>
      <c r="C134" s="169"/>
      <c r="D134" s="169"/>
      <c r="E134" s="166"/>
      <c r="F134" s="166"/>
      <c r="G134" s="169"/>
      <c r="H134" s="169"/>
      <c r="I134" s="169"/>
      <c r="J134" s="169"/>
      <c r="K134" s="166"/>
      <c r="L134" s="166"/>
      <c r="M134" s="166"/>
      <c r="N134" s="168"/>
      <c r="O134" s="179"/>
      <c r="P134" s="166"/>
      <c r="Q134" s="166">
        <f t="shared" si="2"/>
        <v>0</v>
      </c>
      <c r="R134" s="168"/>
    </row>
    <row r="135" spans="1:18" ht="18.75" hidden="1" customHeight="1" x14ac:dyDescent="0.25">
      <c r="A135" s="165">
        <v>132</v>
      </c>
      <c r="B135" s="299"/>
      <c r="C135" s="169"/>
      <c r="D135" s="169"/>
      <c r="E135" s="166"/>
      <c r="F135" s="166"/>
      <c r="G135" s="169"/>
      <c r="H135" s="169"/>
      <c r="I135" s="169"/>
      <c r="J135" s="169"/>
      <c r="K135" s="166"/>
      <c r="L135" s="166"/>
      <c r="M135" s="166"/>
      <c r="N135" s="168"/>
      <c r="O135" s="179"/>
      <c r="P135" s="166"/>
      <c r="Q135" s="166">
        <f t="shared" si="2"/>
        <v>0</v>
      </c>
      <c r="R135" s="168"/>
    </row>
    <row r="136" spans="1:18" ht="18.75" hidden="1" customHeight="1" x14ac:dyDescent="0.25">
      <c r="A136" s="165">
        <v>133</v>
      </c>
      <c r="B136" s="299"/>
      <c r="C136" s="169"/>
      <c r="D136" s="169"/>
      <c r="E136" s="166"/>
      <c r="F136" s="166"/>
      <c r="G136" s="169"/>
      <c r="H136" s="169"/>
      <c r="I136" s="169"/>
      <c r="J136" s="169"/>
      <c r="K136" s="166"/>
      <c r="L136" s="166"/>
      <c r="M136" s="166"/>
      <c r="N136" s="168"/>
      <c r="O136" s="179"/>
      <c r="P136" s="166"/>
      <c r="Q136" s="166">
        <f t="shared" si="2"/>
        <v>0</v>
      </c>
      <c r="R136" s="168"/>
    </row>
    <row r="137" spans="1:18" ht="18.75" hidden="1" customHeight="1" x14ac:dyDescent="0.25">
      <c r="A137" s="165">
        <v>134</v>
      </c>
      <c r="B137" s="299"/>
      <c r="C137" s="169"/>
      <c r="D137" s="169"/>
      <c r="E137" s="166"/>
      <c r="F137" s="166"/>
      <c r="G137" s="169"/>
      <c r="H137" s="169"/>
      <c r="I137" s="169"/>
      <c r="J137" s="169"/>
      <c r="K137" s="166"/>
      <c r="L137" s="166"/>
      <c r="M137" s="166"/>
      <c r="N137" s="168"/>
      <c r="O137" s="179"/>
      <c r="P137" s="166"/>
      <c r="Q137" s="166">
        <f t="shared" si="2"/>
        <v>0</v>
      </c>
      <c r="R137" s="168"/>
    </row>
    <row r="138" spans="1:18" ht="18.75" hidden="1" customHeight="1" x14ac:dyDescent="0.25">
      <c r="A138" s="165">
        <v>135</v>
      </c>
      <c r="B138" s="299"/>
      <c r="C138" s="169"/>
      <c r="D138" s="169"/>
      <c r="E138" s="166"/>
      <c r="F138" s="166"/>
      <c r="G138" s="169"/>
      <c r="H138" s="169"/>
      <c r="I138" s="169"/>
      <c r="J138" s="169"/>
      <c r="K138" s="166"/>
      <c r="L138" s="166"/>
      <c r="M138" s="166"/>
      <c r="N138" s="168"/>
      <c r="O138" s="179"/>
      <c r="P138" s="166"/>
      <c r="Q138" s="166">
        <f t="shared" si="2"/>
        <v>0</v>
      </c>
      <c r="R138" s="168"/>
    </row>
    <row r="139" spans="1:18" ht="18.75" hidden="1" customHeight="1" x14ac:dyDescent="0.25">
      <c r="A139" s="165">
        <v>136</v>
      </c>
      <c r="B139" s="299"/>
      <c r="C139" s="169"/>
      <c r="D139" s="169"/>
      <c r="E139" s="166"/>
      <c r="F139" s="166"/>
      <c r="G139" s="169"/>
      <c r="H139" s="169"/>
      <c r="I139" s="169"/>
      <c r="J139" s="169"/>
      <c r="K139" s="166"/>
      <c r="L139" s="166"/>
      <c r="M139" s="166"/>
      <c r="N139" s="168"/>
      <c r="O139" s="179"/>
      <c r="P139" s="166"/>
      <c r="Q139" s="166">
        <f t="shared" si="2"/>
        <v>0</v>
      </c>
      <c r="R139" s="168"/>
    </row>
    <row r="140" spans="1:18" ht="18.75" hidden="1" customHeight="1" x14ac:dyDescent="0.25">
      <c r="A140" s="165">
        <v>137</v>
      </c>
      <c r="B140" s="299"/>
      <c r="C140" s="169"/>
      <c r="D140" s="169"/>
      <c r="E140" s="166"/>
      <c r="F140" s="166"/>
      <c r="G140" s="169"/>
      <c r="H140" s="169"/>
      <c r="I140" s="169"/>
      <c r="J140" s="169"/>
      <c r="K140" s="166"/>
      <c r="L140" s="166"/>
      <c r="M140" s="166"/>
      <c r="N140" s="168"/>
      <c r="O140" s="179"/>
      <c r="P140" s="166"/>
      <c r="Q140" s="166">
        <f t="shared" si="2"/>
        <v>0</v>
      </c>
      <c r="R140" s="168"/>
    </row>
    <row r="141" spans="1:18" ht="18.75" hidden="1" customHeight="1" x14ac:dyDescent="0.25">
      <c r="A141" s="165">
        <v>138</v>
      </c>
      <c r="B141" s="299"/>
      <c r="C141" s="169"/>
      <c r="D141" s="169"/>
      <c r="E141" s="166"/>
      <c r="F141" s="166"/>
      <c r="G141" s="169"/>
      <c r="H141" s="169"/>
      <c r="I141" s="169"/>
      <c r="J141" s="169"/>
      <c r="K141" s="166"/>
      <c r="L141" s="166"/>
      <c r="M141" s="166"/>
      <c r="N141" s="168"/>
      <c r="O141" s="179"/>
      <c r="P141" s="166"/>
      <c r="Q141" s="166">
        <f t="shared" si="2"/>
        <v>0</v>
      </c>
      <c r="R141" s="168"/>
    </row>
    <row r="142" spans="1:18" ht="18.75" hidden="1" customHeight="1" x14ac:dyDescent="0.25">
      <c r="A142" s="165">
        <v>139</v>
      </c>
      <c r="B142" s="299"/>
      <c r="C142" s="169"/>
      <c r="D142" s="169"/>
      <c r="E142" s="166"/>
      <c r="F142" s="166"/>
      <c r="G142" s="169"/>
      <c r="H142" s="169"/>
      <c r="I142" s="169"/>
      <c r="J142" s="169"/>
      <c r="K142" s="166"/>
      <c r="L142" s="166"/>
      <c r="M142" s="166"/>
      <c r="N142" s="168"/>
      <c r="O142" s="179"/>
      <c r="P142" s="166"/>
      <c r="Q142" s="166">
        <f t="shared" si="2"/>
        <v>0</v>
      </c>
      <c r="R142" s="168"/>
    </row>
    <row r="143" spans="1:18" ht="18.75" hidden="1" customHeight="1" x14ac:dyDescent="0.25">
      <c r="A143" s="165">
        <v>140</v>
      </c>
      <c r="B143" s="299"/>
      <c r="C143" s="169"/>
      <c r="D143" s="169"/>
      <c r="E143" s="166"/>
      <c r="F143" s="166"/>
      <c r="G143" s="169"/>
      <c r="H143" s="169"/>
      <c r="I143" s="169"/>
      <c r="J143" s="169"/>
      <c r="K143" s="166"/>
      <c r="L143" s="166"/>
      <c r="M143" s="166"/>
      <c r="N143" s="168"/>
      <c r="O143" s="179"/>
      <c r="P143" s="166"/>
      <c r="Q143" s="166">
        <f t="shared" si="2"/>
        <v>0</v>
      </c>
      <c r="R143" s="168"/>
    </row>
    <row r="144" spans="1:18" ht="18.75" hidden="1" customHeight="1" x14ac:dyDescent="0.25">
      <c r="A144" s="165">
        <v>141</v>
      </c>
      <c r="B144" s="299"/>
      <c r="C144" s="169"/>
      <c r="D144" s="169"/>
      <c r="E144" s="166"/>
      <c r="F144" s="166"/>
      <c r="G144" s="169"/>
      <c r="H144" s="169"/>
      <c r="I144" s="169"/>
      <c r="J144" s="169"/>
      <c r="K144" s="166"/>
      <c r="L144" s="166"/>
      <c r="M144" s="166"/>
      <c r="N144" s="168"/>
      <c r="O144" s="179"/>
      <c r="P144" s="166"/>
      <c r="Q144" s="166">
        <f t="shared" si="2"/>
        <v>0</v>
      </c>
      <c r="R144" s="168"/>
    </row>
    <row r="145" spans="1:18" ht="18.75" hidden="1" customHeight="1" x14ac:dyDescent="0.25">
      <c r="A145" s="165">
        <v>142</v>
      </c>
      <c r="B145" s="299"/>
      <c r="C145" s="169"/>
      <c r="D145" s="169"/>
      <c r="E145" s="166"/>
      <c r="F145" s="166"/>
      <c r="G145" s="169"/>
      <c r="H145" s="169"/>
      <c r="I145" s="169"/>
      <c r="J145" s="169"/>
      <c r="K145" s="166"/>
      <c r="L145" s="166"/>
      <c r="M145" s="166"/>
      <c r="N145" s="168"/>
      <c r="O145" s="179"/>
      <c r="P145" s="166"/>
      <c r="Q145" s="166">
        <f t="shared" si="2"/>
        <v>0</v>
      </c>
      <c r="R145" s="168"/>
    </row>
    <row r="146" spans="1:18" ht="18.75" hidden="1" customHeight="1" x14ac:dyDescent="0.25">
      <c r="A146" s="165">
        <v>143</v>
      </c>
      <c r="B146" s="299"/>
      <c r="C146" s="169"/>
      <c r="D146" s="169"/>
      <c r="E146" s="166"/>
      <c r="F146" s="166"/>
      <c r="G146" s="169"/>
      <c r="H146" s="169"/>
      <c r="I146" s="169"/>
      <c r="J146" s="169"/>
      <c r="K146" s="166"/>
      <c r="L146" s="166"/>
      <c r="M146" s="166"/>
      <c r="N146" s="168"/>
      <c r="O146" s="179"/>
      <c r="P146" s="166"/>
      <c r="Q146" s="166">
        <f t="shared" si="2"/>
        <v>0</v>
      </c>
      <c r="R146" s="168"/>
    </row>
    <row r="147" spans="1:18" ht="18.75" hidden="1" customHeight="1" x14ac:dyDescent="0.25">
      <c r="A147" s="165">
        <v>144</v>
      </c>
      <c r="B147" s="299"/>
      <c r="C147" s="169"/>
      <c r="D147" s="169"/>
      <c r="E147" s="166"/>
      <c r="F147" s="166"/>
      <c r="G147" s="169"/>
      <c r="H147" s="169"/>
      <c r="I147" s="169"/>
      <c r="J147" s="169"/>
      <c r="K147" s="166"/>
      <c r="L147" s="166"/>
      <c r="M147" s="166"/>
      <c r="N147" s="168"/>
      <c r="O147" s="179"/>
      <c r="P147" s="166"/>
      <c r="Q147" s="166">
        <f t="shared" si="2"/>
        <v>0</v>
      </c>
      <c r="R147" s="168"/>
    </row>
    <row r="148" spans="1:18" ht="18.75" hidden="1" customHeight="1" x14ac:dyDescent="0.25">
      <c r="A148" s="165">
        <v>145</v>
      </c>
      <c r="B148" s="299"/>
      <c r="C148" s="169"/>
      <c r="D148" s="169"/>
      <c r="E148" s="166"/>
      <c r="F148" s="166"/>
      <c r="G148" s="169"/>
      <c r="H148" s="169"/>
      <c r="I148" s="169"/>
      <c r="J148" s="169"/>
      <c r="K148" s="166"/>
      <c r="L148" s="166"/>
      <c r="M148" s="166"/>
      <c r="N148" s="168"/>
      <c r="O148" s="179"/>
      <c r="P148" s="166"/>
      <c r="Q148" s="166">
        <f t="shared" si="2"/>
        <v>0</v>
      </c>
      <c r="R148" s="168"/>
    </row>
    <row r="149" spans="1:18" ht="18.75" hidden="1" customHeight="1" x14ac:dyDescent="0.25">
      <c r="A149" s="165">
        <v>146</v>
      </c>
      <c r="B149" s="299"/>
      <c r="C149" s="169"/>
      <c r="D149" s="169"/>
      <c r="E149" s="166"/>
      <c r="F149" s="166"/>
      <c r="G149" s="169"/>
      <c r="H149" s="169"/>
      <c r="I149" s="169"/>
      <c r="J149" s="169"/>
      <c r="K149" s="166"/>
      <c r="L149" s="166"/>
      <c r="M149" s="166"/>
      <c r="N149" s="168"/>
      <c r="O149" s="179"/>
      <c r="P149" s="166"/>
      <c r="Q149" s="166">
        <f t="shared" si="2"/>
        <v>0</v>
      </c>
      <c r="R149" s="168"/>
    </row>
    <row r="150" spans="1:18" ht="18.75" hidden="1" customHeight="1" x14ac:dyDescent="0.25">
      <c r="A150" s="165">
        <v>147</v>
      </c>
      <c r="B150" s="299"/>
      <c r="C150" s="169"/>
      <c r="D150" s="169"/>
      <c r="E150" s="166"/>
      <c r="F150" s="166"/>
      <c r="G150" s="169"/>
      <c r="H150" s="169"/>
      <c r="I150" s="169"/>
      <c r="J150" s="169"/>
      <c r="K150" s="166"/>
      <c r="L150" s="166"/>
      <c r="M150" s="166"/>
      <c r="N150" s="168"/>
      <c r="O150" s="179"/>
      <c r="P150" s="166"/>
      <c r="Q150" s="166">
        <f t="shared" si="2"/>
        <v>0</v>
      </c>
      <c r="R150" s="168"/>
    </row>
    <row r="151" spans="1:18" ht="18.75" hidden="1" customHeight="1" x14ac:dyDescent="0.25">
      <c r="A151" s="165">
        <v>148</v>
      </c>
      <c r="B151" s="299"/>
      <c r="C151" s="169"/>
      <c r="D151" s="169"/>
      <c r="E151" s="166"/>
      <c r="F151" s="166"/>
      <c r="G151" s="169"/>
      <c r="H151" s="169"/>
      <c r="I151" s="169"/>
      <c r="J151" s="169"/>
      <c r="K151" s="166"/>
      <c r="L151" s="166"/>
      <c r="M151" s="166"/>
      <c r="N151" s="168"/>
      <c r="O151" s="179"/>
      <c r="P151" s="166"/>
      <c r="Q151" s="166">
        <f t="shared" si="2"/>
        <v>0</v>
      </c>
      <c r="R151" s="168"/>
    </row>
    <row r="152" spans="1:18" ht="18.75" hidden="1" customHeight="1" x14ac:dyDescent="0.25">
      <c r="A152" s="165">
        <v>149</v>
      </c>
      <c r="B152" s="299"/>
      <c r="C152" s="169"/>
      <c r="D152" s="169"/>
      <c r="E152" s="166"/>
      <c r="F152" s="166"/>
      <c r="G152" s="169"/>
      <c r="H152" s="169"/>
      <c r="I152" s="169"/>
      <c r="J152" s="169"/>
      <c r="K152" s="166"/>
      <c r="L152" s="166"/>
      <c r="M152" s="166"/>
      <c r="N152" s="168"/>
      <c r="O152" s="179"/>
      <c r="P152" s="166"/>
      <c r="Q152" s="166">
        <f t="shared" si="2"/>
        <v>0</v>
      </c>
      <c r="R152" s="168"/>
    </row>
    <row r="153" spans="1:18" ht="18.75" hidden="1" customHeight="1" x14ac:dyDescent="0.25">
      <c r="A153" s="165">
        <v>150</v>
      </c>
      <c r="B153" s="299"/>
      <c r="C153" s="169"/>
      <c r="D153" s="169"/>
      <c r="E153" s="166"/>
      <c r="F153" s="166"/>
      <c r="G153" s="169"/>
      <c r="H153" s="169"/>
      <c r="I153" s="169"/>
      <c r="J153" s="169"/>
      <c r="K153" s="166"/>
      <c r="L153" s="166"/>
      <c r="M153" s="166"/>
      <c r="N153" s="168"/>
      <c r="O153" s="179"/>
      <c r="P153" s="166"/>
      <c r="Q153" s="166">
        <f t="shared" si="2"/>
        <v>0</v>
      </c>
      <c r="R153" s="168"/>
    </row>
    <row r="154" spans="1:18" ht="18.75" hidden="1" customHeight="1" x14ac:dyDescent="0.25">
      <c r="A154" s="165">
        <v>151</v>
      </c>
      <c r="B154" s="299"/>
      <c r="C154" s="169"/>
      <c r="D154" s="169"/>
      <c r="E154" s="166"/>
      <c r="F154" s="166"/>
      <c r="G154" s="169"/>
      <c r="H154" s="169"/>
      <c r="I154" s="169"/>
      <c r="J154" s="169"/>
      <c r="K154" s="166"/>
      <c r="L154" s="166"/>
      <c r="M154" s="166"/>
      <c r="N154" s="168"/>
      <c r="O154" s="179"/>
      <c r="P154" s="166"/>
      <c r="Q154" s="166">
        <f t="shared" si="2"/>
        <v>0</v>
      </c>
      <c r="R154" s="168"/>
    </row>
    <row r="155" spans="1:18" ht="18.75" hidden="1" customHeight="1" x14ac:dyDescent="0.25">
      <c r="A155" s="165">
        <v>152</v>
      </c>
      <c r="B155" s="299"/>
      <c r="C155" s="169"/>
      <c r="D155" s="169"/>
      <c r="E155" s="166"/>
      <c r="F155" s="166"/>
      <c r="G155" s="169"/>
      <c r="H155" s="169"/>
      <c r="I155" s="169"/>
      <c r="J155" s="169"/>
      <c r="K155" s="166"/>
      <c r="L155" s="166"/>
      <c r="M155" s="166"/>
      <c r="N155" s="168"/>
      <c r="O155" s="179"/>
      <c r="P155" s="166"/>
      <c r="Q155" s="166">
        <f t="shared" si="2"/>
        <v>0</v>
      </c>
      <c r="R155" s="168"/>
    </row>
    <row r="156" spans="1:18" ht="18.75" hidden="1" customHeight="1" x14ac:dyDescent="0.25">
      <c r="A156" s="165">
        <v>153</v>
      </c>
      <c r="B156" s="299"/>
      <c r="C156" s="169"/>
      <c r="D156" s="169"/>
      <c r="E156" s="166"/>
      <c r="F156" s="166"/>
      <c r="G156" s="169"/>
      <c r="H156" s="169"/>
      <c r="I156" s="169"/>
      <c r="J156" s="169"/>
      <c r="K156" s="166"/>
      <c r="L156" s="166"/>
      <c r="M156" s="166"/>
      <c r="N156" s="168"/>
      <c r="O156" s="179"/>
      <c r="P156" s="166"/>
      <c r="Q156" s="166">
        <f t="shared" si="2"/>
        <v>0</v>
      </c>
      <c r="R156" s="168"/>
    </row>
    <row r="157" spans="1:18" ht="18.75" hidden="1" customHeight="1" x14ac:dyDescent="0.25">
      <c r="A157" s="165">
        <v>154</v>
      </c>
      <c r="B157" s="299"/>
      <c r="C157" s="169"/>
      <c r="D157" s="169"/>
      <c r="E157" s="166"/>
      <c r="F157" s="166"/>
      <c r="G157" s="169"/>
      <c r="H157" s="169"/>
      <c r="I157" s="169"/>
      <c r="J157" s="169"/>
      <c r="K157" s="166"/>
      <c r="L157" s="166"/>
      <c r="M157" s="166"/>
      <c r="N157" s="168"/>
      <c r="O157" s="179"/>
      <c r="P157" s="166"/>
      <c r="Q157" s="166">
        <f t="shared" si="2"/>
        <v>0</v>
      </c>
      <c r="R157" s="168"/>
    </row>
    <row r="158" spans="1:18" ht="18.75" hidden="1" customHeight="1" x14ac:dyDescent="0.25">
      <c r="A158" s="165">
        <v>155</v>
      </c>
      <c r="B158" s="299"/>
      <c r="C158" s="169"/>
      <c r="D158" s="169"/>
      <c r="E158" s="166"/>
      <c r="F158" s="166"/>
      <c r="G158" s="169"/>
      <c r="H158" s="169"/>
      <c r="I158" s="169"/>
      <c r="J158" s="169"/>
      <c r="K158" s="166"/>
      <c r="L158" s="166"/>
      <c r="M158" s="166"/>
      <c r="N158" s="168"/>
      <c r="O158" s="179"/>
      <c r="P158" s="166"/>
      <c r="Q158" s="166">
        <f t="shared" si="2"/>
        <v>0</v>
      </c>
      <c r="R158" s="168"/>
    </row>
    <row r="159" spans="1:18" ht="18.75" hidden="1" customHeight="1" x14ac:dyDescent="0.25">
      <c r="A159" s="165">
        <v>156</v>
      </c>
      <c r="B159" s="299"/>
      <c r="C159" s="169"/>
      <c r="D159" s="169"/>
      <c r="E159" s="166"/>
      <c r="F159" s="166"/>
      <c r="G159" s="169"/>
      <c r="H159" s="169"/>
      <c r="I159" s="169"/>
      <c r="J159" s="169"/>
      <c r="K159" s="166"/>
      <c r="L159" s="166"/>
      <c r="M159" s="166"/>
      <c r="N159" s="168"/>
      <c r="O159" s="179"/>
      <c r="P159" s="166"/>
      <c r="Q159" s="166">
        <f t="shared" si="2"/>
        <v>0</v>
      </c>
      <c r="R159" s="168"/>
    </row>
    <row r="160" spans="1:18" ht="18.75" hidden="1" customHeight="1" x14ac:dyDescent="0.25">
      <c r="A160" s="165">
        <v>157</v>
      </c>
      <c r="B160" s="299"/>
      <c r="C160" s="169"/>
      <c r="D160" s="169"/>
      <c r="E160" s="166"/>
      <c r="F160" s="166"/>
      <c r="G160" s="169"/>
      <c r="H160" s="169"/>
      <c r="I160" s="169"/>
      <c r="J160" s="169"/>
      <c r="K160" s="166"/>
      <c r="L160" s="166"/>
      <c r="M160" s="166"/>
      <c r="N160" s="168"/>
      <c r="O160" s="179"/>
      <c r="P160" s="166"/>
      <c r="Q160" s="166">
        <f t="shared" si="2"/>
        <v>0</v>
      </c>
      <c r="R160" s="168"/>
    </row>
    <row r="161" spans="1:18" ht="18.75" hidden="1" customHeight="1" x14ac:dyDescent="0.25">
      <c r="A161" s="165">
        <v>158</v>
      </c>
      <c r="B161" s="299"/>
      <c r="C161" s="169"/>
      <c r="D161" s="169"/>
      <c r="E161" s="166"/>
      <c r="F161" s="166"/>
      <c r="G161" s="169"/>
      <c r="H161" s="169"/>
      <c r="I161" s="169"/>
      <c r="J161" s="169"/>
      <c r="K161" s="166"/>
      <c r="L161" s="166"/>
      <c r="M161" s="166"/>
      <c r="N161" s="168"/>
      <c r="O161" s="179"/>
      <c r="P161" s="166"/>
      <c r="Q161" s="166">
        <f t="shared" si="2"/>
        <v>0</v>
      </c>
      <c r="R161" s="168"/>
    </row>
    <row r="162" spans="1:18" ht="18.75" hidden="1" customHeight="1" x14ac:dyDescent="0.25">
      <c r="A162" s="165">
        <v>159</v>
      </c>
      <c r="B162" s="299"/>
      <c r="C162" s="169"/>
      <c r="D162" s="169"/>
      <c r="E162" s="166"/>
      <c r="F162" s="166"/>
      <c r="G162" s="169"/>
      <c r="H162" s="169"/>
      <c r="I162" s="169"/>
      <c r="J162" s="169"/>
      <c r="K162" s="166"/>
      <c r="L162" s="166"/>
      <c r="M162" s="166"/>
      <c r="N162" s="168"/>
      <c r="O162" s="179"/>
      <c r="P162" s="166"/>
      <c r="Q162" s="166">
        <f t="shared" si="2"/>
        <v>0</v>
      </c>
      <c r="R162" s="168"/>
    </row>
    <row r="163" spans="1:18" ht="18.75" hidden="1" customHeight="1" x14ac:dyDescent="0.25">
      <c r="A163" s="165">
        <v>160</v>
      </c>
      <c r="B163" s="299"/>
      <c r="C163" s="169"/>
      <c r="D163" s="169"/>
      <c r="E163" s="166"/>
      <c r="F163" s="166"/>
      <c r="G163" s="169"/>
      <c r="H163" s="169"/>
      <c r="I163" s="169"/>
      <c r="J163" s="169"/>
      <c r="K163" s="166"/>
      <c r="L163" s="166"/>
      <c r="M163" s="166"/>
      <c r="N163" s="168"/>
      <c r="O163" s="179"/>
      <c r="P163" s="166"/>
      <c r="Q163" s="166">
        <f t="shared" si="2"/>
        <v>0</v>
      </c>
      <c r="R163" s="168"/>
    </row>
    <row r="164" spans="1:18" ht="18.75" hidden="1" customHeight="1" x14ac:dyDescent="0.25">
      <c r="A164" s="165">
        <v>161</v>
      </c>
      <c r="B164" s="299"/>
      <c r="C164" s="169"/>
      <c r="D164" s="169"/>
      <c r="E164" s="166"/>
      <c r="F164" s="166"/>
      <c r="G164" s="169"/>
      <c r="H164" s="169"/>
      <c r="I164" s="169"/>
      <c r="J164" s="169"/>
      <c r="K164" s="166"/>
      <c r="L164" s="166"/>
      <c r="M164" s="166"/>
      <c r="N164" s="168"/>
      <c r="O164" s="179"/>
      <c r="P164" s="166"/>
      <c r="Q164" s="166">
        <f t="shared" si="2"/>
        <v>0</v>
      </c>
      <c r="R164" s="168"/>
    </row>
    <row r="165" spans="1:18" ht="18.75" hidden="1" customHeight="1" x14ac:dyDescent="0.25">
      <c r="A165" s="165">
        <v>162</v>
      </c>
      <c r="B165" s="299"/>
      <c r="C165" s="169"/>
      <c r="D165" s="169"/>
      <c r="E165" s="166"/>
      <c r="F165" s="166"/>
      <c r="G165" s="169"/>
      <c r="H165" s="169"/>
      <c r="I165" s="169"/>
      <c r="J165" s="169"/>
      <c r="K165" s="166"/>
      <c r="L165" s="166"/>
      <c r="M165" s="166"/>
      <c r="N165" s="168"/>
      <c r="O165" s="179"/>
      <c r="P165" s="166"/>
      <c r="Q165" s="166">
        <f t="shared" si="2"/>
        <v>0</v>
      </c>
      <c r="R165" s="168"/>
    </row>
    <row r="166" spans="1:18" ht="18.75" hidden="1" customHeight="1" x14ac:dyDescent="0.25">
      <c r="A166" s="165">
        <v>163</v>
      </c>
      <c r="B166" s="299"/>
      <c r="C166" s="169"/>
      <c r="D166" s="169"/>
      <c r="E166" s="166"/>
      <c r="F166" s="166"/>
      <c r="G166" s="169"/>
      <c r="H166" s="169"/>
      <c r="I166" s="169"/>
      <c r="J166" s="169"/>
      <c r="K166" s="166"/>
      <c r="L166" s="166"/>
      <c r="M166" s="166"/>
      <c r="N166" s="168"/>
      <c r="O166" s="179"/>
      <c r="P166" s="166"/>
      <c r="Q166" s="166">
        <f t="shared" si="2"/>
        <v>0</v>
      </c>
      <c r="R166" s="168"/>
    </row>
    <row r="167" spans="1:18" ht="18.75" hidden="1" customHeight="1" x14ac:dyDescent="0.25">
      <c r="A167" s="165">
        <v>164</v>
      </c>
      <c r="B167" s="299"/>
      <c r="C167" s="169"/>
      <c r="D167" s="169"/>
      <c r="E167" s="166"/>
      <c r="F167" s="166"/>
      <c r="G167" s="169"/>
      <c r="H167" s="169"/>
      <c r="I167" s="169"/>
      <c r="J167" s="169"/>
      <c r="K167" s="166"/>
      <c r="L167" s="166"/>
      <c r="M167" s="166"/>
      <c r="N167" s="168"/>
      <c r="O167" s="179"/>
      <c r="P167" s="166"/>
      <c r="Q167" s="166">
        <f t="shared" si="2"/>
        <v>0</v>
      </c>
      <c r="R167" s="168"/>
    </row>
    <row r="168" spans="1:18" ht="18.75" hidden="1" customHeight="1" x14ac:dyDescent="0.25">
      <c r="A168" s="165">
        <v>165</v>
      </c>
      <c r="B168" s="299"/>
      <c r="C168" s="169"/>
      <c r="D168" s="169"/>
      <c r="E168" s="166"/>
      <c r="F168" s="166"/>
      <c r="G168" s="169"/>
      <c r="H168" s="169"/>
      <c r="I168" s="169"/>
      <c r="J168" s="169"/>
      <c r="K168" s="166"/>
      <c r="L168" s="166"/>
      <c r="M168" s="166"/>
      <c r="N168" s="168"/>
      <c r="O168" s="179"/>
      <c r="P168" s="166"/>
      <c r="Q168" s="166">
        <f t="shared" si="2"/>
        <v>0</v>
      </c>
      <c r="R168" s="168"/>
    </row>
    <row r="169" spans="1:18" ht="18.75" hidden="1" customHeight="1" x14ac:dyDescent="0.25">
      <c r="A169" s="165">
        <v>166</v>
      </c>
      <c r="B169" s="299"/>
      <c r="C169" s="169"/>
      <c r="D169" s="169"/>
      <c r="E169" s="166"/>
      <c r="F169" s="166"/>
      <c r="G169" s="169"/>
      <c r="H169" s="169"/>
      <c r="I169" s="169"/>
      <c r="J169" s="169"/>
      <c r="K169" s="166"/>
      <c r="L169" s="166"/>
      <c r="M169" s="166"/>
      <c r="N169" s="168"/>
      <c r="O169" s="179"/>
      <c r="P169" s="166"/>
      <c r="Q169" s="166">
        <f t="shared" si="2"/>
        <v>0</v>
      </c>
      <c r="R169" s="168"/>
    </row>
    <row r="170" spans="1:18" ht="18.75" hidden="1" customHeight="1" x14ac:dyDescent="0.25">
      <c r="A170" s="165">
        <v>167</v>
      </c>
      <c r="B170" s="299"/>
      <c r="C170" s="169"/>
      <c r="D170" s="169"/>
      <c r="E170" s="166"/>
      <c r="F170" s="166"/>
      <c r="G170" s="169"/>
      <c r="H170" s="169"/>
      <c r="I170" s="169"/>
      <c r="J170" s="169"/>
      <c r="K170" s="166"/>
      <c r="L170" s="166"/>
      <c r="M170" s="166"/>
      <c r="N170" s="168"/>
      <c r="O170" s="179"/>
      <c r="P170" s="166"/>
      <c r="Q170" s="166">
        <f t="shared" si="2"/>
        <v>0</v>
      </c>
      <c r="R170" s="168"/>
    </row>
    <row r="171" spans="1:18" ht="18.75" hidden="1" customHeight="1" x14ac:dyDescent="0.25">
      <c r="A171" s="165">
        <v>168</v>
      </c>
      <c r="B171" s="299"/>
      <c r="C171" s="169"/>
      <c r="D171" s="169"/>
      <c r="E171" s="166"/>
      <c r="F171" s="166"/>
      <c r="G171" s="169"/>
      <c r="H171" s="169"/>
      <c r="I171" s="169"/>
      <c r="J171" s="169"/>
      <c r="K171" s="166"/>
      <c r="L171" s="166"/>
      <c r="M171" s="166"/>
      <c r="N171" s="168"/>
      <c r="O171" s="179"/>
      <c r="P171" s="166"/>
      <c r="Q171" s="166">
        <f t="shared" si="2"/>
        <v>0</v>
      </c>
      <c r="R171" s="168"/>
    </row>
    <row r="172" spans="1:18" ht="18.75" hidden="1" customHeight="1" x14ac:dyDescent="0.25">
      <c r="A172" s="165">
        <v>169</v>
      </c>
      <c r="B172" s="299"/>
      <c r="C172" s="169"/>
      <c r="D172" s="169"/>
      <c r="E172" s="166"/>
      <c r="F172" s="166"/>
      <c r="G172" s="169"/>
      <c r="H172" s="169"/>
      <c r="I172" s="169"/>
      <c r="J172" s="169"/>
      <c r="K172" s="166"/>
      <c r="L172" s="166"/>
      <c r="M172" s="166"/>
      <c r="N172" s="168"/>
      <c r="O172" s="179"/>
      <c r="P172" s="166"/>
      <c r="Q172" s="166">
        <f t="shared" si="2"/>
        <v>0</v>
      </c>
      <c r="R172" s="168"/>
    </row>
    <row r="173" spans="1:18" ht="18.75" hidden="1" customHeight="1" x14ac:dyDescent="0.25">
      <c r="A173" s="165">
        <v>170</v>
      </c>
      <c r="B173" s="299"/>
      <c r="C173" s="169"/>
      <c r="D173" s="169"/>
      <c r="E173" s="166"/>
      <c r="F173" s="166"/>
      <c r="G173" s="169"/>
      <c r="H173" s="169"/>
      <c r="I173" s="169"/>
      <c r="J173" s="169"/>
      <c r="K173" s="166"/>
      <c r="L173" s="166"/>
      <c r="M173" s="166"/>
      <c r="N173" s="168"/>
      <c r="O173" s="179"/>
      <c r="P173" s="166"/>
      <c r="Q173" s="166">
        <f t="shared" si="2"/>
        <v>0</v>
      </c>
      <c r="R173" s="168"/>
    </row>
    <row r="174" spans="1:18" ht="18.75" hidden="1" customHeight="1" x14ac:dyDescent="0.25">
      <c r="A174" s="165">
        <v>171</v>
      </c>
      <c r="B174" s="299"/>
      <c r="C174" s="169"/>
      <c r="D174" s="169"/>
      <c r="E174" s="166"/>
      <c r="F174" s="166"/>
      <c r="G174" s="169"/>
      <c r="H174" s="169"/>
      <c r="I174" s="169"/>
      <c r="J174" s="169"/>
      <c r="K174" s="166"/>
      <c r="L174" s="166"/>
      <c r="M174" s="166"/>
      <c r="N174" s="168"/>
      <c r="O174" s="179"/>
      <c r="P174" s="166"/>
      <c r="Q174" s="166">
        <f t="shared" si="2"/>
        <v>0</v>
      </c>
      <c r="R174" s="168"/>
    </row>
    <row r="175" spans="1:18" ht="18.75" hidden="1" customHeight="1" x14ac:dyDescent="0.25">
      <c r="A175" s="165">
        <v>172</v>
      </c>
      <c r="B175" s="299"/>
      <c r="C175" s="169"/>
      <c r="D175" s="169"/>
      <c r="E175" s="166"/>
      <c r="F175" s="166"/>
      <c r="G175" s="169"/>
      <c r="H175" s="169"/>
      <c r="I175" s="169"/>
      <c r="J175" s="169"/>
      <c r="K175" s="166"/>
      <c r="L175" s="166"/>
      <c r="M175" s="166"/>
      <c r="N175" s="168"/>
      <c r="O175" s="179"/>
      <c r="P175" s="166"/>
      <c r="Q175" s="166">
        <f t="shared" si="2"/>
        <v>0</v>
      </c>
      <c r="R175" s="168"/>
    </row>
    <row r="176" spans="1:18" ht="18.75" hidden="1" customHeight="1" x14ac:dyDescent="0.25">
      <c r="A176" s="165">
        <v>173</v>
      </c>
      <c r="B176" s="299"/>
      <c r="C176" s="169"/>
      <c r="D176" s="169"/>
      <c r="E176" s="166"/>
      <c r="F176" s="166"/>
      <c r="G176" s="169"/>
      <c r="H176" s="169"/>
      <c r="I176" s="169"/>
      <c r="J176" s="169"/>
      <c r="K176" s="166"/>
      <c r="L176" s="166"/>
      <c r="M176" s="166"/>
      <c r="N176" s="168"/>
      <c r="O176" s="179"/>
      <c r="P176" s="166"/>
      <c r="Q176" s="166">
        <f t="shared" si="2"/>
        <v>0</v>
      </c>
      <c r="R176" s="168"/>
    </row>
    <row r="177" spans="1:18" ht="18.75" hidden="1" customHeight="1" x14ac:dyDescent="0.25">
      <c r="A177" s="165">
        <v>174</v>
      </c>
      <c r="B177" s="299"/>
      <c r="C177" s="169"/>
      <c r="D177" s="169"/>
      <c r="E177" s="166"/>
      <c r="F177" s="166"/>
      <c r="G177" s="169"/>
      <c r="H177" s="169"/>
      <c r="I177" s="169"/>
      <c r="J177" s="169"/>
      <c r="K177" s="166"/>
      <c r="L177" s="166"/>
      <c r="M177" s="166"/>
      <c r="N177" s="168"/>
      <c r="O177" s="179"/>
      <c r="P177" s="166"/>
      <c r="Q177" s="166">
        <f t="shared" si="2"/>
        <v>0</v>
      </c>
      <c r="R177" s="168"/>
    </row>
    <row r="178" spans="1:18" ht="18.75" hidden="1" customHeight="1" x14ac:dyDescent="0.25">
      <c r="A178" s="165">
        <v>175</v>
      </c>
      <c r="B178" s="299"/>
      <c r="C178" s="169"/>
      <c r="D178" s="169"/>
      <c r="E178" s="166"/>
      <c r="F178" s="166"/>
      <c r="G178" s="169"/>
      <c r="H178" s="169"/>
      <c r="I178" s="169"/>
      <c r="J178" s="169"/>
      <c r="K178" s="166"/>
      <c r="L178" s="166"/>
      <c r="M178" s="166"/>
      <c r="N178" s="168"/>
      <c r="O178" s="179"/>
      <c r="P178" s="166"/>
      <c r="Q178" s="166">
        <f t="shared" si="2"/>
        <v>0</v>
      </c>
      <c r="R178" s="168"/>
    </row>
    <row r="179" spans="1:18" ht="18.75" hidden="1" customHeight="1" x14ac:dyDescent="0.25">
      <c r="A179" s="165">
        <v>176</v>
      </c>
      <c r="B179" s="299"/>
      <c r="C179" s="169"/>
      <c r="D179" s="169"/>
      <c r="E179" s="166"/>
      <c r="F179" s="166"/>
      <c r="G179" s="169"/>
      <c r="H179" s="169"/>
      <c r="I179" s="169"/>
      <c r="J179" s="169"/>
      <c r="K179" s="166"/>
      <c r="L179" s="166"/>
      <c r="M179" s="166"/>
      <c r="N179" s="168"/>
      <c r="O179" s="179"/>
      <c r="P179" s="166"/>
      <c r="Q179" s="166">
        <f t="shared" si="2"/>
        <v>0</v>
      </c>
      <c r="R179" s="168"/>
    </row>
    <row r="180" spans="1:18" ht="18.75" hidden="1" customHeight="1" x14ac:dyDescent="0.25">
      <c r="A180" s="165">
        <v>177</v>
      </c>
      <c r="B180" s="299"/>
      <c r="C180" s="169"/>
      <c r="D180" s="169"/>
      <c r="E180" s="166"/>
      <c r="F180" s="166"/>
      <c r="G180" s="169"/>
      <c r="H180" s="169"/>
      <c r="I180" s="169"/>
      <c r="J180" s="169"/>
      <c r="K180" s="166"/>
      <c r="L180" s="166"/>
      <c r="M180" s="166"/>
      <c r="N180" s="168"/>
      <c r="O180" s="179"/>
      <c r="P180" s="166"/>
      <c r="Q180" s="166">
        <f t="shared" si="2"/>
        <v>0</v>
      </c>
      <c r="R180" s="168"/>
    </row>
    <row r="181" spans="1:18" ht="18.75" hidden="1" customHeight="1" x14ac:dyDescent="0.25">
      <c r="A181" s="165">
        <v>178</v>
      </c>
      <c r="B181" s="299"/>
      <c r="C181" s="169"/>
      <c r="D181" s="169"/>
      <c r="E181" s="166"/>
      <c r="F181" s="166"/>
      <c r="G181" s="169"/>
      <c r="H181" s="169"/>
      <c r="I181" s="169"/>
      <c r="J181" s="169"/>
      <c r="K181" s="166"/>
      <c r="L181" s="166"/>
      <c r="M181" s="166"/>
      <c r="N181" s="168"/>
      <c r="O181" s="179"/>
      <c r="P181" s="166"/>
      <c r="Q181" s="166">
        <f t="shared" si="2"/>
        <v>0</v>
      </c>
      <c r="R181" s="168"/>
    </row>
    <row r="182" spans="1:18" ht="18.75" hidden="1" customHeight="1" x14ac:dyDescent="0.25">
      <c r="A182" s="165">
        <v>179</v>
      </c>
      <c r="B182" s="299"/>
      <c r="C182" s="169"/>
      <c r="D182" s="169"/>
      <c r="E182" s="166"/>
      <c r="F182" s="166"/>
      <c r="G182" s="169"/>
      <c r="H182" s="169"/>
      <c r="I182" s="169"/>
      <c r="J182" s="169"/>
      <c r="K182" s="166"/>
      <c r="L182" s="166"/>
      <c r="M182" s="166"/>
      <c r="N182" s="168"/>
      <c r="O182" s="179"/>
      <c r="P182" s="166"/>
      <c r="Q182" s="166">
        <f t="shared" si="2"/>
        <v>0</v>
      </c>
      <c r="R182" s="168"/>
    </row>
    <row r="183" spans="1:18" ht="18.75" hidden="1" customHeight="1" x14ac:dyDescent="0.25">
      <c r="A183" s="165">
        <v>180</v>
      </c>
      <c r="B183" s="299"/>
      <c r="C183" s="169"/>
      <c r="D183" s="169"/>
      <c r="E183" s="166"/>
      <c r="F183" s="166"/>
      <c r="G183" s="169"/>
      <c r="H183" s="169"/>
      <c r="I183" s="169"/>
      <c r="J183" s="169"/>
      <c r="K183" s="166"/>
      <c r="L183" s="166"/>
      <c r="M183" s="166"/>
      <c r="N183" s="168"/>
      <c r="O183" s="179"/>
      <c r="P183" s="166"/>
      <c r="Q183" s="166">
        <f t="shared" si="2"/>
        <v>0</v>
      </c>
      <c r="R183" s="168"/>
    </row>
    <row r="184" spans="1:18" ht="18.75" hidden="1" customHeight="1" x14ac:dyDescent="0.25">
      <c r="A184" s="165">
        <v>181</v>
      </c>
      <c r="B184" s="299"/>
      <c r="C184" s="169"/>
      <c r="D184" s="169"/>
      <c r="E184" s="166"/>
      <c r="F184" s="166"/>
      <c r="G184" s="169"/>
      <c r="H184" s="169"/>
      <c r="I184" s="169"/>
      <c r="J184" s="169"/>
      <c r="K184" s="166"/>
      <c r="L184" s="166"/>
      <c r="M184" s="166"/>
      <c r="N184" s="168"/>
      <c r="O184" s="179"/>
      <c r="P184" s="166"/>
      <c r="Q184" s="166">
        <f t="shared" si="2"/>
        <v>0</v>
      </c>
      <c r="R184" s="168"/>
    </row>
    <row r="185" spans="1:18" ht="18.75" hidden="1" customHeight="1" x14ac:dyDescent="0.25">
      <c r="A185" s="165">
        <v>182</v>
      </c>
      <c r="B185" s="299"/>
      <c r="C185" s="169"/>
      <c r="D185" s="169"/>
      <c r="E185" s="166"/>
      <c r="F185" s="166"/>
      <c r="G185" s="169"/>
      <c r="H185" s="169"/>
      <c r="I185" s="169"/>
      <c r="J185" s="169"/>
      <c r="K185" s="166"/>
      <c r="L185" s="166"/>
      <c r="M185" s="166"/>
      <c r="N185" s="168"/>
      <c r="O185" s="179"/>
      <c r="P185" s="166"/>
      <c r="Q185" s="166">
        <f t="shared" si="2"/>
        <v>0</v>
      </c>
      <c r="R185" s="168"/>
    </row>
    <row r="186" spans="1:18" ht="18.75" hidden="1" customHeight="1" x14ac:dyDescent="0.25">
      <c r="A186" s="165">
        <v>183</v>
      </c>
      <c r="B186" s="299"/>
      <c r="C186" s="169"/>
      <c r="D186" s="169"/>
      <c r="E186" s="166"/>
      <c r="F186" s="166"/>
      <c r="G186" s="169"/>
      <c r="H186" s="169"/>
      <c r="I186" s="169"/>
      <c r="J186" s="169"/>
      <c r="K186" s="166"/>
      <c r="L186" s="166"/>
      <c r="M186" s="166"/>
      <c r="N186" s="168"/>
      <c r="O186" s="179"/>
      <c r="P186" s="166"/>
      <c r="Q186" s="166">
        <f t="shared" si="2"/>
        <v>0</v>
      </c>
      <c r="R186" s="168"/>
    </row>
    <row r="187" spans="1:18" ht="18.75" hidden="1" customHeight="1" x14ac:dyDescent="0.25">
      <c r="A187" s="165">
        <v>184</v>
      </c>
      <c r="B187" s="299"/>
      <c r="C187" s="169"/>
      <c r="D187" s="169"/>
      <c r="E187" s="166"/>
      <c r="F187" s="166"/>
      <c r="G187" s="169"/>
      <c r="H187" s="169"/>
      <c r="I187" s="169"/>
      <c r="J187" s="169"/>
      <c r="K187" s="166"/>
      <c r="L187" s="166"/>
      <c r="M187" s="166"/>
      <c r="N187" s="168"/>
      <c r="O187" s="179"/>
      <c r="P187" s="166"/>
      <c r="Q187" s="166">
        <f t="shared" si="2"/>
        <v>0</v>
      </c>
      <c r="R187" s="168"/>
    </row>
    <row r="188" spans="1:18" ht="18.75" hidden="1" customHeight="1" x14ac:dyDescent="0.25">
      <c r="A188" s="165">
        <v>185</v>
      </c>
      <c r="B188" s="299"/>
      <c r="C188" s="169"/>
      <c r="D188" s="169"/>
      <c r="E188" s="166"/>
      <c r="F188" s="166"/>
      <c r="G188" s="169"/>
      <c r="H188" s="169"/>
      <c r="I188" s="169"/>
      <c r="J188" s="169"/>
      <c r="K188" s="166"/>
      <c r="L188" s="166"/>
      <c r="M188" s="166"/>
      <c r="N188" s="168"/>
      <c r="O188" s="179"/>
      <c r="P188" s="166"/>
      <c r="Q188" s="166">
        <f t="shared" si="2"/>
        <v>0</v>
      </c>
      <c r="R188" s="168"/>
    </row>
    <row r="189" spans="1:18" ht="18.75" hidden="1" customHeight="1" x14ac:dyDescent="0.25">
      <c r="A189" s="165">
        <v>186</v>
      </c>
      <c r="B189" s="299"/>
      <c r="C189" s="169"/>
      <c r="D189" s="169"/>
      <c r="E189" s="166"/>
      <c r="F189" s="166"/>
      <c r="G189" s="169"/>
      <c r="H189" s="169"/>
      <c r="I189" s="169"/>
      <c r="J189" s="169"/>
      <c r="K189" s="166"/>
      <c r="L189" s="166"/>
      <c r="M189" s="166"/>
      <c r="N189" s="168"/>
      <c r="O189" s="179"/>
      <c r="P189" s="166"/>
      <c r="Q189" s="166">
        <f t="shared" si="2"/>
        <v>0</v>
      </c>
      <c r="R189" s="168"/>
    </row>
    <row r="190" spans="1:18" ht="18.75" hidden="1" customHeight="1" x14ac:dyDescent="0.25">
      <c r="A190" s="165">
        <v>187</v>
      </c>
      <c r="B190" s="299"/>
      <c r="C190" s="169"/>
      <c r="D190" s="169"/>
      <c r="E190" s="166"/>
      <c r="F190" s="166"/>
      <c r="G190" s="169"/>
      <c r="H190" s="169"/>
      <c r="I190" s="169"/>
      <c r="J190" s="169"/>
      <c r="K190" s="166"/>
      <c r="L190" s="166"/>
      <c r="M190" s="166"/>
      <c r="N190" s="168"/>
      <c r="O190" s="179"/>
      <c r="P190" s="166"/>
      <c r="Q190" s="166">
        <f t="shared" si="2"/>
        <v>0</v>
      </c>
      <c r="R190" s="168"/>
    </row>
    <row r="191" spans="1:18" ht="18.75" hidden="1" customHeight="1" x14ac:dyDescent="0.25">
      <c r="A191" s="165">
        <v>188</v>
      </c>
      <c r="B191" s="299"/>
      <c r="C191" s="169"/>
      <c r="D191" s="169"/>
      <c r="E191" s="166"/>
      <c r="F191" s="166"/>
      <c r="G191" s="169"/>
      <c r="H191" s="169"/>
      <c r="I191" s="169"/>
      <c r="J191" s="169"/>
      <c r="K191" s="166"/>
      <c r="L191" s="166"/>
      <c r="M191" s="166"/>
      <c r="N191" s="168"/>
      <c r="O191" s="179"/>
      <c r="P191" s="166"/>
      <c r="Q191" s="166">
        <f t="shared" si="2"/>
        <v>0</v>
      </c>
      <c r="R191" s="168"/>
    </row>
    <row r="192" spans="1:18" ht="18.75" hidden="1" customHeight="1" x14ac:dyDescent="0.25">
      <c r="A192" s="165">
        <v>189</v>
      </c>
      <c r="B192" s="299"/>
      <c r="C192" s="169"/>
      <c r="D192" s="169"/>
      <c r="E192" s="166"/>
      <c r="F192" s="166"/>
      <c r="G192" s="169"/>
      <c r="H192" s="169"/>
      <c r="I192" s="169"/>
      <c r="J192" s="169"/>
      <c r="K192" s="166"/>
      <c r="L192" s="166"/>
      <c r="M192" s="166"/>
      <c r="N192" s="168"/>
      <c r="O192" s="179"/>
      <c r="P192" s="166"/>
      <c r="Q192" s="166">
        <f t="shared" si="2"/>
        <v>0</v>
      </c>
      <c r="R192" s="168"/>
    </row>
    <row r="193" spans="1:18" ht="18.75" hidden="1" customHeight="1" x14ac:dyDescent="0.25">
      <c r="A193" s="165">
        <v>190</v>
      </c>
      <c r="B193" s="299"/>
      <c r="C193" s="169"/>
      <c r="D193" s="169"/>
      <c r="E193" s="166"/>
      <c r="F193" s="166"/>
      <c r="G193" s="169"/>
      <c r="H193" s="169"/>
      <c r="I193" s="169"/>
      <c r="J193" s="169"/>
      <c r="K193" s="166"/>
      <c r="L193" s="166"/>
      <c r="M193" s="166"/>
      <c r="N193" s="168"/>
      <c r="O193" s="179"/>
      <c r="P193" s="166"/>
      <c r="Q193" s="166">
        <f t="shared" si="2"/>
        <v>0</v>
      </c>
      <c r="R193" s="168"/>
    </row>
    <row r="194" spans="1:18" ht="18.75" hidden="1" customHeight="1" x14ac:dyDescent="0.25">
      <c r="A194" s="165">
        <v>191</v>
      </c>
      <c r="B194" s="299"/>
      <c r="C194" s="169"/>
      <c r="D194" s="169"/>
      <c r="E194" s="166"/>
      <c r="F194" s="166"/>
      <c r="G194" s="169"/>
      <c r="H194" s="169"/>
      <c r="I194" s="169"/>
      <c r="J194" s="169"/>
      <c r="K194" s="166"/>
      <c r="L194" s="166"/>
      <c r="M194" s="166"/>
      <c r="N194" s="168"/>
      <c r="O194" s="179"/>
      <c r="P194" s="166"/>
      <c r="Q194" s="166">
        <f t="shared" si="2"/>
        <v>0</v>
      </c>
      <c r="R194" s="168"/>
    </row>
    <row r="195" spans="1:18" ht="18.75" hidden="1" customHeight="1" x14ac:dyDescent="0.25">
      <c r="A195" s="165">
        <v>192</v>
      </c>
      <c r="B195" s="299"/>
      <c r="C195" s="169"/>
      <c r="D195" s="169"/>
      <c r="E195" s="166"/>
      <c r="F195" s="166"/>
      <c r="G195" s="169"/>
      <c r="H195" s="169"/>
      <c r="I195" s="169"/>
      <c r="J195" s="169"/>
      <c r="K195" s="166"/>
      <c r="L195" s="166"/>
      <c r="M195" s="166"/>
      <c r="N195" s="168"/>
      <c r="O195" s="179"/>
      <c r="P195" s="166"/>
      <c r="Q195" s="166">
        <f t="shared" si="2"/>
        <v>0</v>
      </c>
      <c r="R195" s="168"/>
    </row>
    <row r="196" spans="1:18" ht="18.75" hidden="1" customHeight="1" x14ac:dyDescent="0.25">
      <c r="A196" s="165">
        <v>193</v>
      </c>
      <c r="B196" s="299"/>
      <c r="C196" s="169"/>
      <c r="D196" s="169"/>
      <c r="E196" s="166"/>
      <c r="F196" s="166"/>
      <c r="G196" s="169"/>
      <c r="H196" s="169"/>
      <c r="I196" s="169"/>
      <c r="J196" s="169"/>
      <c r="K196" s="166"/>
      <c r="L196" s="166"/>
      <c r="M196" s="166"/>
      <c r="N196" s="168"/>
      <c r="O196" s="179"/>
      <c r="P196" s="166"/>
      <c r="Q196" s="166">
        <f t="shared" si="2"/>
        <v>0</v>
      </c>
      <c r="R196" s="168"/>
    </row>
    <row r="197" spans="1:18" ht="18.75" hidden="1" customHeight="1" x14ac:dyDescent="0.25">
      <c r="A197" s="165">
        <v>194</v>
      </c>
      <c r="B197" s="299"/>
      <c r="C197" s="169"/>
      <c r="D197" s="169"/>
      <c r="E197" s="166"/>
      <c r="F197" s="166"/>
      <c r="G197" s="169"/>
      <c r="H197" s="169"/>
      <c r="I197" s="169"/>
      <c r="J197" s="169"/>
      <c r="K197" s="166"/>
      <c r="L197" s="166"/>
      <c r="M197" s="166"/>
      <c r="N197" s="168"/>
      <c r="O197" s="179"/>
      <c r="P197" s="166"/>
      <c r="Q197" s="166">
        <f t="shared" ref="Q197:Q216" si="3">IF(P197="No quiero", "Coaching, Manejo de Resistencia, Reconocimiento y Recompensas",IF(P197="No puedo","Formacion, Coaching",IF(P197="No se ","Patrocinio, Comunicación, formación, Coaching", 0)))</f>
        <v>0</v>
      </c>
      <c r="R197" s="168"/>
    </row>
    <row r="198" spans="1:18" ht="18.75" hidden="1" customHeight="1" x14ac:dyDescent="0.25">
      <c r="A198" s="165">
        <v>195</v>
      </c>
      <c r="B198" s="299"/>
      <c r="C198" s="169"/>
      <c r="D198" s="169"/>
      <c r="E198" s="166"/>
      <c r="F198" s="166"/>
      <c r="G198" s="169"/>
      <c r="H198" s="169"/>
      <c r="I198" s="169"/>
      <c r="J198" s="169"/>
      <c r="K198" s="166"/>
      <c r="L198" s="166"/>
      <c r="M198" s="166"/>
      <c r="N198" s="168"/>
      <c r="O198" s="179"/>
      <c r="P198" s="166"/>
      <c r="Q198" s="166">
        <f t="shared" si="3"/>
        <v>0</v>
      </c>
      <c r="R198" s="168"/>
    </row>
    <row r="199" spans="1:18" ht="18.75" hidden="1" customHeight="1" x14ac:dyDescent="0.25">
      <c r="A199" s="165">
        <v>196</v>
      </c>
      <c r="B199" s="299"/>
      <c r="C199" s="169"/>
      <c r="D199" s="169"/>
      <c r="E199" s="166"/>
      <c r="F199" s="166"/>
      <c r="G199" s="169"/>
      <c r="H199" s="169"/>
      <c r="I199" s="169"/>
      <c r="J199" s="169"/>
      <c r="K199" s="166"/>
      <c r="L199" s="166"/>
      <c r="M199" s="166"/>
      <c r="N199" s="168"/>
      <c r="O199" s="179"/>
      <c r="P199" s="166"/>
      <c r="Q199" s="166">
        <f t="shared" si="3"/>
        <v>0</v>
      </c>
      <c r="R199" s="168"/>
    </row>
    <row r="200" spans="1:18" ht="18.75" hidden="1" customHeight="1" x14ac:dyDescent="0.25">
      <c r="A200" s="165">
        <v>197</v>
      </c>
      <c r="B200" s="299"/>
      <c r="C200" s="169"/>
      <c r="D200" s="169"/>
      <c r="E200" s="166"/>
      <c r="F200" s="166"/>
      <c r="G200" s="169"/>
      <c r="H200" s="169"/>
      <c r="I200" s="169"/>
      <c r="J200" s="169"/>
      <c r="K200" s="166"/>
      <c r="L200" s="166"/>
      <c r="M200" s="166"/>
      <c r="N200" s="168"/>
      <c r="O200" s="179"/>
      <c r="P200" s="166"/>
      <c r="Q200" s="166">
        <f t="shared" si="3"/>
        <v>0</v>
      </c>
      <c r="R200" s="168"/>
    </row>
    <row r="201" spans="1:18" ht="18.75" hidden="1" customHeight="1" x14ac:dyDescent="0.25">
      <c r="A201" s="165">
        <v>198</v>
      </c>
      <c r="B201" s="299"/>
      <c r="C201" s="169"/>
      <c r="D201" s="169"/>
      <c r="E201" s="166"/>
      <c r="F201" s="166"/>
      <c r="G201" s="169"/>
      <c r="H201" s="169"/>
      <c r="I201" s="169"/>
      <c r="J201" s="169"/>
      <c r="K201" s="166"/>
      <c r="L201" s="166"/>
      <c r="M201" s="166"/>
      <c r="N201" s="168"/>
      <c r="O201" s="179"/>
      <c r="P201" s="166"/>
      <c r="Q201" s="166">
        <f t="shared" si="3"/>
        <v>0</v>
      </c>
      <c r="R201" s="168"/>
    </row>
    <row r="202" spans="1:18" ht="18.75" hidden="1" customHeight="1" x14ac:dyDescent="0.25">
      <c r="A202" s="165">
        <v>199</v>
      </c>
      <c r="B202" s="299"/>
      <c r="C202" s="169"/>
      <c r="D202" s="169"/>
      <c r="E202" s="166"/>
      <c r="F202" s="166"/>
      <c r="G202" s="169"/>
      <c r="H202" s="169"/>
      <c r="I202" s="169"/>
      <c r="J202" s="169"/>
      <c r="K202" s="166"/>
      <c r="L202" s="166"/>
      <c r="M202" s="166"/>
      <c r="N202" s="168"/>
      <c r="O202" s="179"/>
      <c r="P202" s="166"/>
      <c r="Q202" s="166">
        <f t="shared" si="3"/>
        <v>0</v>
      </c>
      <c r="R202" s="168"/>
    </row>
    <row r="203" spans="1:18" ht="18.75" hidden="1" customHeight="1" x14ac:dyDescent="0.25">
      <c r="A203" s="165">
        <v>200</v>
      </c>
      <c r="B203" s="299"/>
      <c r="C203" s="169"/>
      <c r="D203" s="169"/>
      <c r="E203" s="166"/>
      <c r="F203" s="166"/>
      <c r="G203" s="169"/>
      <c r="H203" s="169"/>
      <c r="I203" s="169"/>
      <c r="J203" s="169"/>
      <c r="K203" s="166"/>
      <c r="L203" s="166"/>
      <c r="M203" s="166"/>
      <c r="N203" s="168"/>
      <c r="O203" s="179"/>
      <c r="P203" s="166"/>
      <c r="Q203" s="166">
        <f t="shared" si="3"/>
        <v>0</v>
      </c>
      <c r="R203" s="168"/>
    </row>
    <row r="204" spans="1:18" ht="18.75" hidden="1" customHeight="1" x14ac:dyDescent="0.25">
      <c r="A204" s="165">
        <v>201</v>
      </c>
      <c r="B204" s="299"/>
      <c r="C204" s="169"/>
      <c r="D204" s="169"/>
      <c r="E204" s="166"/>
      <c r="F204" s="166"/>
      <c r="G204" s="169"/>
      <c r="H204" s="169"/>
      <c r="I204" s="169"/>
      <c r="J204" s="169"/>
      <c r="K204" s="166"/>
      <c r="L204" s="166"/>
      <c r="M204" s="166"/>
      <c r="N204" s="168"/>
      <c r="O204" s="179"/>
      <c r="P204" s="166"/>
      <c r="Q204" s="166">
        <f t="shared" si="3"/>
        <v>0</v>
      </c>
      <c r="R204" s="168"/>
    </row>
    <row r="205" spans="1:18" ht="18.75" hidden="1" customHeight="1" x14ac:dyDescent="0.25">
      <c r="A205" s="165">
        <v>202</v>
      </c>
      <c r="B205" s="299"/>
      <c r="C205" s="169"/>
      <c r="D205" s="169"/>
      <c r="E205" s="166"/>
      <c r="F205" s="166"/>
      <c r="G205" s="169"/>
      <c r="H205" s="169"/>
      <c r="I205" s="169"/>
      <c r="J205" s="169"/>
      <c r="K205" s="166"/>
      <c r="L205" s="166"/>
      <c r="M205" s="166"/>
      <c r="N205" s="168"/>
      <c r="O205" s="179"/>
      <c r="P205" s="166"/>
      <c r="Q205" s="166">
        <f t="shared" si="3"/>
        <v>0</v>
      </c>
      <c r="R205" s="168"/>
    </row>
    <row r="206" spans="1:18" ht="18.75" hidden="1" customHeight="1" x14ac:dyDescent="0.25">
      <c r="A206" s="165">
        <v>203</v>
      </c>
      <c r="B206" s="299"/>
      <c r="C206" s="169"/>
      <c r="D206" s="169"/>
      <c r="E206" s="166"/>
      <c r="F206" s="166"/>
      <c r="G206" s="169"/>
      <c r="H206" s="169"/>
      <c r="I206" s="169"/>
      <c r="J206" s="169"/>
      <c r="K206" s="166"/>
      <c r="L206" s="166"/>
      <c r="M206" s="166"/>
      <c r="N206" s="168"/>
      <c r="O206" s="179"/>
      <c r="P206" s="166"/>
      <c r="Q206" s="166">
        <f t="shared" si="3"/>
        <v>0</v>
      </c>
      <c r="R206" s="168"/>
    </row>
    <row r="207" spans="1:18" ht="18.75" hidden="1" customHeight="1" x14ac:dyDescent="0.25">
      <c r="A207" s="165">
        <v>204</v>
      </c>
      <c r="B207" s="299"/>
      <c r="C207" s="169"/>
      <c r="D207" s="169"/>
      <c r="E207" s="166"/>
      <c r="F207" s="166"/>
      <c r="G207" s="169"/>
      <c r="H207" s="169"/>
      <c r="I207" s="169"/>
      <c r="J207" s="169"/>
      <c r="K207" s="166"/>
      <c r="L207" s="166"/>
      <c r="M207" s="166"/>
      <c r="N207" s="168"/>
      <c r="O207" s="179"/>
      <c r="P207" s="166"/>
      <c r="Q207" s="166">
        <f t="shared" si="3"/>
        <v>0</v>
      </c>
      <c r="R207" s="168"/>
    </row>
    <row r="208" spans="1:18" ht="18.75" hidden="1" customHeight="1" x14ac:dyDescent="0.25">
      <c r="A208" s="165">
        <v>205</v>
      </c>
      <c r="B208" s="299"/>
      <c r="C208" s="169"/>
      <c r="D208" s="169"/>
      <c r="E208" s="166"/>
      <c r="F208" s="166"/>
      <c r="G208" s="169"/>
      <c r="H208" s="169"/>
      <c r="I208" s="169"/>
      <c r="J208" s="169"/>
      <c r="K208" s="166"/>
      <c r="L208" s="166"/>
      <c r="M208" s="166"/>
      <c r="N208" s="168"/>
      <c r="O208" s="179"/>
      <c r="P208" s="166"/>
      <c r="Q208" s="166">
        <f t="shared" si="3"/>
        <v>0</v>
      </c>
      <c r="R208" s="168"/>
    </row>
    <row r="209" spans="1:18" ht="18.75" hidden="1" customHeight="1" x14ac:dyDescent="0.25">
      <c r="A209" s="165">
        <v>206</v>
      </c>
      <c r="B209" s="299"/>
      <c r="C209" s="169"/>
      <c r="D209" s="169"/>
      <c r="E209" s="166"/>
      <c r="F209" s="166"/>
      <c r="G209" s="169"/>
      <c r="H209" s="169"/>
      <c r="I209" s="169"/>
      <c r="J209" s="169"/>
      <c r="K209" s="166"/>
      <c r="L209" s="166"/>
      <c r="M209" s="166"/>
      <c r="N209" s="168"/>
      <c r="O209" s="179"/>
      <c r="P209" s="166"/>
      <c r="Q209" s="166">
        <f t="shared" si="3"/>
        <v>0</v>
      </c>
      <c r="R209" s="168"/>
    </row>
    <row r="210" spans="1:18" ht="18.75" hidden="1" customHeight="1" x14ac:dyDescent="0.25">
      <c r="A210" s="165">
        <v>207</v>
      </c>
      <c r="B210" s="299"/>
      <c r="C210" s="169"/>
      <c r="D210" s="169"/>
      <c r="E210" s="166"/>
      <c r="F210" s="166"/>
      <c r="G210" s="169"/>
      <c r="H210" s="169"/>
      <c r="I210" s="169"/>
      <c r="J210" s="169"/>
      <c r="K210" s="166"/>
      <c r="L210" s="166"/>
      <c r="M210" s="166"/>
      <c r="N210" s="168"/>
      <c r="O210" s="179"/>
      <c r="P210" s="166"/>
      <c r="Q210" s="166">
        <f t="shared" si="3"/>
        <v>0</v>
      </c>
      <c r="R210" s="168"/>
    </row>
    <row r="211" spans="1:18" ht="18.75" hidden="1" customHeight="1" x14ac:dyDescent="0.25">
      <c r="A211" s="165">
        <v>208</v>
      </c>
      <c r="B211" s="299"/>
      <c r="C211" s="169"/>
      <c r="D211" s="169"/>
      <c r="E211" s="166"/>
      <c r="F211" s="166"/>
      <c r="G211" s="169"/>
      <c r="H211" s="169"/>
      <c r="I211" s="169"/>
      <c r="J211" s="169"/>
      <c r="K211" s="166"/>
      <c r="L211" s="166"/>
      <c r="M211" s="166"/>
      <c r="N211" s="168"/>
      <c r="O211" s="179"/>
      <c r="P211" s="166"/>
      <c r="Q211" s="166">
        <f t="shared" si="3"/>
        <v>0</v>
      </c>
      <c r="R211" s="168"/>
    </row>
    <row r="212" spans="1:18" ht="18.75" hidden="1" customHeight="1" x14ac:dyDescent="0.25">
      <c r="A212" s="165">
        <v>209</v>
      </c>
      <c r="B212" s="299"/>
      <c r="C212" s="169"/>
      <c r="D212" s="169"/>
      <c r="E212" s="166"/>
      <c r="F212" s="166"/>
      <c r="G212" s="169"/>
      <c r="H212" s="169"/>
      <c r="I212" s="169"/>
      <c r="J212" s="169"/>
      <c r="K212" s="166"/>
      <c r="L212" s="166"/>
      <c r="M212" s="166"/>
      <c r="N212" s="168"/>
      <c r="O212" s="179"/>
      <c r="P212" s="166"/>
      <c r="Q212" s="166">
        <f t="shared" si="3"/>
        <v>0</v>
      </c>
      <c r="R212" s="168"/>
    </row>
    <row r="213" spans="1:18" ht="18.75" hidden="1" customHeight="1" x14ac:dyDescent="0.25">
      <c r="A213" s="165">
        <v>210</v>
      </c>
      <c r="B213" s="299"/>
      <c r="C213" s="169"/>
      <c r="D213" s="169"/>
      <c r="E213" s="166"/>
      <c r="F213" s="166"/>
      <c r="G213" s="169"/>
      <c r="H213" s="169"/>
      <c r="I213" s="169"/>
      <c r="J213" s="169"/>
      <c r="K213" s="166"/>
      <c r="L213" s="166"/>
      <c r="M213" s="166"/>
      <c r="N213" s="168"/>
      <c r="O213" s="179"/>
      <c r="P213" s="166"/>
      <c r="Q213" s="166">
        <f t="shared" si="3"/>
        <v>0</v>
      </c>
      <c r="R213" s="168"/>
    </row>
    <row r="214" spans="1:18" ht="18.75" hidden="1" customHeight="1" x14ac:dyDescent="0.25">
      <c r="A214" s="165">
        <v>211</v>
      </c>
      <c r="B214" s="299"/>
      <c r="C214" s="169"/>
      <c r="D214" s="169"/>
      <c r="E214" s="166"/>
      <c r="F214" s="166"/>
      <c r="G214" s="169"/>
      <c r="H214" s="169"/>
      <c r="I214" s="169"/>
      <c r="J214" s="169"/>
      <c r="K214" s="166"/>
      <c r="L214" s="166"/>
      <c r="M214" s="166"/>
      <c r="N214" s="168"/>
      <c r="O214" s="179"/>
      <c r="P214" s="166"/>
      <c r="Q214" s="166">
        <f t="shared" si="3"/>
        <v>0</v>
      </c>
      <c r="R214" s="168"/>
    </row>
    <row r="215" spans="1:18" ht="18.75" hidden="1" customHeight="1" x14ac:dyDescent="0.25">
      <c r="A215" s="165">
        <v>212</v>
      </c>
      <c r="B215" s="299"/>
      <c r="C215" s="169"/>
      <c r="D215" s="169"/>
      <c r="E215" s="166"/>
      <c r="F215" s="166"/>
      <c r="G215" s="169"/>
      <c r="H215" s="169"/>
      <c r="I215" s="169"/>
      <c r="J215" s="169"/>
      <c r="K215" s="166"/>
      <c r="L215" s="166"/>
      <c r="M215" s="166"/>
      <c r="N215" s="168"/>
      <c r="O215" s="179"/>
      <c r="P215" s="166"/>
      <c r="Q215" s="166">
        <f t="shared" si="3"/>
        <v>0</v>
      </c>
      <c r="R215" s="168"/>
    </row>
    <row r="216" spans="1:18" ht="18.75" hidden="1" customHeight="1" thickBot="1" x14ac:dyDescent="0.3">
      <c r="A216" s="223">
        <v>213</v>
      </c>
      <c r="B216" s="293"/>
      <c r="C216" s="171"/>
      <c r="D216" s="171"/>
      <c r="E216" s="172"/>
      <c r="F216" s="172"/>
      <c r="G216" s="171"/>
      <c r="H216" s="171"/>
      <c r="I216" s="171"/>
      <c r="J216" s="171"/>
      <c r="K216" s="172"/>
      <c r="L216" s="172"/>
      <c r="M216" s="172"/>
      <c r="N216" s="173"/>
      <c r="O216" s="222"/>
      <c r="P216" s="172"/>
      <c r="Q216" s="172">
        <f t="shared" si="3"/>
        <v>0</v>
      </c>
      <c r="R216" s="173"/>
    </row>
    <row r="217" spans="1:18" ht="15.75" thickBot="1" x14ac:dyDescent="0.3">
      <c r="C217" s="174"/>
      <c r="D217" s="174"/>
      <c r="E217" s="175"/>
      <c r="F217" s="175"/>
      <c r="G217" s="174"/>
      <c r="H217" s="174"/>
      <c r="I217" s="174"/>
      <c r="J217" s="174"/>
      <c r="K217" s="175"/>
      <c r="L217" s="176"/>
      <c r="M217" s="176"/>
      <c r="N217" s="175"/>
      <c r="O217" s="177"/>
      <c r="P217" s="177"/>
      <c r="Q217" s="177"/>
      <c r="R217" s="178"/>
    </row>
    <row r="218" spans="1:18" hidden="1" x14ac:dyDescent="0.25">
      <c r="C218" s="169"/>
      <c r="D218" s="169"/>
      <c r="E218" s="166"/>
      <c r="F218" s="166"/>
      <c r="G218" s="169"/>
      <c r="H218" s="169"/>
      <c r="I218" s="169"/>
      <c r="J218" s="169"/>
      <c r="K218" s="166"/>
      <c r="L218" s="179"/>
      <c r="M218" s="179"/>
      <c r="N218" s="166"/>
      <c r="O218" s="180"/>
      <c r="P218" s="180"/>
      <c r="Q218" s="180"/>
      <c r="R218" s="168"/>
    </row>
    <row r="219" spans="1:18" hidden="1" x14ac:dyDescent="0.25">
      <c r="C219" s="169"/>
      <c r="D219" s="169"/>
      <c r="E219" s="166"/>
      <c r="F219" s="166"/>
      <c r="G219" s="169"/>
      <c r="H219" s="169"/>
      <c r="I219" s="169"/>
      <c r="J219" s="169"/>
      <c r="K219" s="166"/>
      <c r="L219" s="179"/>
      <c r="M219" s="179"/>
      <c r="N219" s="166"/>
      <c r="O219" s="180"/>
      <c r="P219" s="180"/>
      <c r="Q219" s="180"/>
      <c r="R219" s="168"/>
    </row>
    <row r="220" spans="1:18" hidden="1" x14ac:dyDescent="0.25">
      <c r="C220" s="169"/>
      <c r="D220" s="169"/>
      <c r="E220" s="166"/>
      <c r="F220" s="166"/>
      <c r="G220" s="169"/>
      <c r="H220" s="169"/>
      <c r="I220" s="169"/>
      <c r="J220" s="169"/>
      <c r="K220" s="166"/>
      <c r="L220" s="179"/>
      <c r="M220" s="179"/>
      <c r="N220" s="166"/>
      <c r="O220" s="180"/>
      <c r="P220" s="180"/>
      <c r="Q220" s="180"/>
      <c r="R220" s="168"/>
    </row>
    <row r="221" spans="1:18" hidden="1" x14ac:dyDescent="0.25">
      <c r="B221" s="445"/>
      <c r="C221" s="445"/>
      <c r="D221" s="445"/>
      <c r="E221" s="445"/>
      <c r="F221" s="445"/>
      <c r="G221" s="445"/>
      <c r="H221" s="169"/>
      <c r="I221" s="169"/>
      <c r="J221" s="169"/>
      <c r="K221" s="166"/>
      <c r="L221" s="179"/>
      <c r="M221" s="179"/>
      <c r="N221" s="166"/>
      <c r="O221" s="180"/>
      <c r="P221" s="180"/>
      <c r="Q221" s="180"/>
      <c r="R221" s="168"/>
    </row>
    <row r="222" spans="1:18" hidden="1" x14ac:dyDescent="0.25">
      <c r="B222" s="445"/>
      <c r="C222" s="445"/>
      <c r="D222" s="445"/>
      <c r="E222" s="445"/>
      <c r="F222" s="445"/>
      <c r="G222" s="445"/>
      <c r="H222" s="169"/>
      <c r="I222" s="169"/>
      <c r="J222" s="169"/>
      <c r="K222" s="166"/>
      <c r="L222" s="179"/>
      <c r="M222" s="179"/>
      <c r="N222" s="166"/>
      <c r="O222" s="180"/>
      <c r="P222" s="180"/>
      <c r="Q222" s="180"/>
      <c r="R222" s="168"/>
    </row>
    <row r="223" spans="1:18" hidden="1" x14ac:dyDescent="0.25">
      <c r="B223" s="441"/>
      <c r="C223" s="441"/>
      <c r="D223" s="441"/>
      <c r="E223" s="441"/>
      <c r="F223" s="441"/>
      <c r="G223" s="441"/>
      <c r="H223" s="169"/>
      <c r="I223" s="169"/>
      <c r="J223" s="169"/>
      <c r="K223" s="166"/>
      <c r="L223" s="179"/>
      <c r="M223" s="179"/>
      <c r="N223" s="166"/>
      <c r="O223" s="180"/>
      <c r="P223" s="180"/>
      <c r="Q223" s="180"/>
      <c r="R223" s="168"/>
    </row>
    <row r="224" spans="1:18" hidden="1" x14ac:dyDescent="0.25">
      <c r="B224"/>
      <c r="H224" s="169"/>
      <c r="I224" s="169"/>
      <c r="J224" s="169"/>
      <c r="K224" s="166"/>
      <c r="L224" s="179"/>
      <c r="M224" s="179"/>
      <c r="N224" s="166"/>
      <c r="O224" s="180"/>
      <c r="P224" s="180"/>
      <c r="Q224" s="180"/>
      <c r="R224" s="168"/>
    </row>
    <row r="225" spans="1:18" ht="15.75" hidden="1" x14ac:dyDescent="0.25">
      <c r="B225" s="181"/>
      <c r="C225" s="182"/>
      <c r="D225" s="182"/>
      <c r="E225" s="182"/>
      <c r="F225" s="182"/>
      <c r="G225" s="183"/>
      <c r="H225" s="169"/>
      <c r="I225" s="169"/>
      <c r="J225" s="169"/>
      <c r="K225" s="166"/>
      <c r="L225" s="179"/>
      <c r="M225" s="179"/>
      <c r="N225" s="166"/>
      <c r="O225" s="180"/>
      <c r="P225" s="180"/>
      <c r="Q225" s="180"/>
      <c r="R225" s="168"/>
    </row>
    <row r="226" spans="1:18" hidden="1" x14ac:dyDescent="0.25">
      <c r="A226">
        <v>1</v>
      </c>
      <c r="B226" s="446"/>
      <c r="C226" s="328"/>
      <c r="D226" s="184"/>
      <c r="E226" s="184"/>
      <c r="F226" s="292"/>
      <c r="G226" s="185"/>
      <c r="H226" s="169"/>
      <c r="I226" s="169"/>
      <c r="J226" s="169"/>
      <c r="K226" s="166"/>
      <c r="L226" s="179"/>
      <c r="M226" s="179"/>
      <c r="N226" s="166"/>
      <c r="O226" s="180"/>
      <c r="P226" s="180"/>
      <c r="Q226" s="180"/>
      <c r="R226" s="168"/>
    </row>
    <row r="227" spans="1:18" hidden="1" x14ac:dyDescent="0.25">
      <c r="A227">
        <v>2</v>
      </c>
      <c r="B227" s="447"/>
      <c r="C227" s="449"/>
      <c r="D227" s="186"/>
      <c r="E227" s="186"/>
      <c r="F227" s="299"/>
      <c r="G227" s="187"/>
      <c r="H227" s="169"/>
      <c r="I227" s="169"/>
      <c r="J227" s="169"/>
      <c r="K227" s="166"/>
      <c r="L227" s="179"/>
      <c r="M227" s="179"/>
      <c r="N227" s="166"/>
      <c r="O227" s="180"/>
      <c r="P227" s="180"/>
      <c r="Q227" s="180"/>
      <c r="R227" s="168"/>
    </row>
    <row r="228" spans="1:18" hidden="1" x14ac:dyDescent="0.25">
      <c r="A228">
        <v>3</v>
      </c>
      <c r="B228" s="447"/>
      <c r="C228" s="449"/>
      <c r="D228" s="186"/>
      <c r="E228" s="186"/>
      <c r="F228" s="186"/>
      <c r="G228" s="187"/>
      <c r="H228" s="169"/>
      <c r="I228" s="169"/>
      <c r="J228" s="169"/>
      <c r="K228" s="166"/>
      <c r="L228" s="179"/>
      <c r="M228" s="179"/>
      <c r="N228" s="166"/>
      <c r="O228" s="180"/>
      <c r="P228" s="180"/>
      <c r="Q228" s="180"/>
      <c r="R228" s="168"/>
    </row>
    <row r="229" spans="1:18" ht="15.75" hidden="1" thickBot="1" x14ac:dyDescent="0.3">
      <c r="A229">
        <v>4</v>
      </c>
      <c r="B229" s="448"/>
      <c r="C229" s="318"/>
      <c r="D229" s="188"/>
      <c r="E229" s="188"/>
      <c r="F229" s="188"/>
      <c r="G229" s="294"/>
      <c r="H229" s="169"/>
      <c r="I229" s="169"/>
      <c r="J229" s="169"/>
      <c r="K229" s="166"/>
      <c r="L229" s="179"/>
      <c r="M229" s="179"/>
      <c r="N229" s="166"/>
      <c r="O229" s="180"/>
      <c r="P229" s="180"/>
      <c r="Q229" s="180"/>
      <c r="R229" s="168"/>
    </row>
    <row r="230" spans="1:18" hidden="1" x14ac:dyDescent="0.25">
      <c r="A230">
        <v>5</v>
      </c>
      <c r="B230" s="446"/>
      <c r="C230" s="328"/>
      <c r="D230" s="184"/>
      <c r="E230" s="184"/>
      <c r="F230" s="292"/>
      <c r="G230" s="185"/>
      <c r="H230" s="169"/>
      <c r="I230" s="169"/>
      <c r="J230" s="169"/>
      <c r="K230" s="166"/>
      <c r="L230" s="179"/>
      <c r="M230" s="179"/>
      <c r="N230" s="166"/>
      <c r="O230" s="180"/>
      <c r="P230" s="180"/>
      <c r="Q230" s="180"/>
      <c r="R230" s="168"/>
    </row>
    <row r="231" spans="1:18" hidden="1" x14ac:dyDescent="0.25">
      <c r="A231">
        <v>6</v>
      </c>
      <c r="B231" s="447"/>
      <c r="C231" s="449"/>
      <c r="D231" s="186"/>
      <c r="E231" s="186"/>
      <c r="F231" s="186"/>
      <c r="G231" s="187"/>
      <c r="H231" s="169"/>
      <c r="I231" s="169"/>
      <c r="J231" s="169"/>
      <c r="K231" s="166"/>
      <c r="L231" s="179"/>
      <c r="M231" s="179"/>
      <c r="N231" s="166"/>
      <c r="O231" s="180"/>
      <c r="P231" s="180"/>
      <c r="Q231" s="180"/>
      <c r="R231" s="168"/>
    </row>
    <row r="232" spans="1:18" hidden="1" x14ac:dyDescent="0.25">
      <c r="A232">
        <v>7</v>
      </c>
      <c r="B232" s="447"/>
      <c r="C232" s="449"/>
      <c r="D232" s="186"/>
      <c r="E232" s="186"/>
      <c r="F232" s="186"/>
      <c r="G232" s="187"/>
      <c r="H232" s="169"/>
      <c r="I232" s="169"/>
      <c r="J232" s="169"/>
      <c r="K232" s="166"/>
      <c r="L232" s="179"/>
      <c r="M232" s="179"/>
      <c r="N232" s="166"/>
      <c r="O232" s="180"/>
      <c r="P232" s="180"/>
      <c r="Q232" s="180"/>
      <c r="R232" s="168"/>
    </row>
    <row r="233" spans="1:18" ht="15.75" hidden="1" thickBot="1" x14ac:dyDescent="0.3">
      <c r="A233">
        <v>8</v>
      </c>
      <c r="B233" s="448"/>
      <c r="C233" s="318"/>
      <c r="D233" s="188"/>
      <c r="E233" s="188"/>
      <c r="F233" s="188"/>
      <c r="G233" s="294"/>
      <c r="H233" s="169"/>
      <c r="I233" s="169"/>
      <c r="J233" s="169"/>
      <c r="K233" s="166"/>
      <c r="L233" s="179"/>
      <c r="M233" s="179"/>
      <c r="N233" s="166"/>
      <c r="O233" s="180"/>
      <c r="P233" s="180"/>
      <c r="Q233" s="180"/>
      <c r="R233" s="168"/>
    </row>
    <row r="234" spans="1:18" hidden="1" x14ac:dyDescent="0.25">
      <c r="A234">
        <v>9</v>
      </c>
      <c r="B234" s="446"/>
      <c r="C234" s="328"/>
      <c r="D234" s="184"/>
      <c r="E234" s="184"/>
      <c r="F234" s="292"/>
      <c r="G234" s="189"/>
      <c r="H234" s="169"/>
      <c r="I234" s="169"/>
      <c r="J234" s="169"/>
      <c r="K234" s="166"/>
      <c r="L234" s="179"/>
      <c r="M234" s="179"/>
      <c r="N234" s="166"/>
      <c r="O234" s="180"/>
      <c r="P234" s="180"/>
      <c r="Q234" s="180"/>
      <c r="R234" s="168"/>
    </row>
    <row r="235" spans="1:18" hidden="1" x14ac:dyDescent="0.25">
      <c r="A235">
        <v>10</v>
      </c>
      <c r="B235" s="447"/>
      <c r="C235" s="449"/>
      <c r="D235" s="186"/>
      <c r="E235" s="186"/>
      <c r="F235" s="299"/>
      <c r="G235" s="187"/>
      <c r="H235" s="169"/>
      <c r="I235" s="169"/>
      <c r="J235" s="169"/>
      <c r="K235" s="166"/>
      <c r="L235" s="179"/>
      <c r="M235" s="179"/>
      <c r="N235" s="166"/>
      <c r="O235" s="180"/>
      <c r="P235" s="180"/>
      <c r="Q235" s="180"/>
      <c r="R235" s="168"/>
    </row>
    <row r="236" spans="1:18" hidden="1" x14ac:dyDescent="0.25">
      <c r="A236">
        <v>11</v>
      </c>
      <c r="B236" s="447"/>
      <c r="C236" s="449"/>
      <c r="D236" s="186"/>
      <c r="E236" s="186"/>
      <c r="F236" s="299"/>
      <c r="G236" s="187"/>
      <c r="H236" s="169"/>
      <c r="I236" s="169"/>
      <c r="J236" s="169"/>
      <c r="K236" s="166"/>
      <c r="L236" s="179"/>
      <c r="M236" s="179"/>
      <c r="N236" s="166"/>
      <c r="O236" s="180"/>
      <c r="P236" s="180"/>
      <c r="Q236" s="180"/>
      <c r="R236" s="168"/>
    </row>
    <row r="237" spans="1:18" hidden="1" x14ac:dyDescent="0.25">
      <c r="A237">
        <v>12</v>
      </c>
      <c r="B237" s="447"/>
      <c r="C237" s="449"/>
      <c r="D237" s="186"/>
      <c r="E237" s="186"/>
      <c r="F237" s="299"/>
      <c r="G237" s="187"/>
      <c r="H237" s="169"/>
      <c r="I237" s="169"/>
      <c r="J237" s="169"/>
      <c r="K237" s="166"/>
      <c r="L237" s="179"/>
      <c r="M237" s="179"/>
      <c r="N237" s="166"/>
      <c r="O237" s="180"/>
      <c r="P237" s="180"/>
      <c r="Q237" s="180"/>
      <c r="R237" s="168"/>
    </row>
    <row r="238" spans="1:18" hidden="1" x14ac:dyDescent="0.25">
      <c r="A238">
        <v>13</v>
      </c>
      <c r="B238" s="447"/>
      <c r="C238" s="449"/>
      <c r="D238" s="186"/>
      <c r="E238" s="186"/>
      <c r="F238" s="186"/>
      <c r="G238" s="187"/>
      <c r="H238" s="169"/>
      <c r="I238" s="169"/>
      <c r="J238" s="169"/>
      <c r="K238" s="166"/>
      <c r="L238" s="179"/>
      <c r="M238" s="179"/>
      <c r="N238" s="166"/>
      <c r="O238" s="180"/>
      <c r="P238" s="180"/>
      <c r="Q238" s="180"/>
      <c r="R238" s="168"/>
    </row>
    <row r="239" spans="1:18" ht="15.75" hidden="1" thickBot="1" x14ac:dyDescent="0.3">
      <c r="A239">
        <v>14</v>
      </c>
      <c r="B239" s="448"/>
      <c r="C239" s="318"/>
      <c r="D239" s="188"/>
      <c r="E239" s="188"/>
      <c r="F239" s="188"/>
      <c r="G239" s="294"/>
      <c r="H239" s="169"/>
      <c r="I239" s="169"/>
      <c r="J239" s="169"/>
      <c r="K239" s="166"/>
      <c r="L239" s="179"/>
      <c r="M239" s="179"/>
      <c r="N239" s="166"/>
      <c r="O239" s="180"/>
      <c r="P239" s="180"/>
      <c r="Q239" s="180"/>
      <c r="R239" s="168"/>
    </row>
    <row r="240" spans="1:18" hidden="1" x14ac:dyDescent="0.25">
      <c r="A240">
        <v>15</v>
      </c>
      <c r="B240" s="446"/>
      <c r="C240" s="328"/>
      <c r="D240" s="190"/>
      <c r="E240" s="190"/>
      <c r="F240" s="292"/>
      <c r="G240" s="189"/>
      <c r="H240" s="169"/>
      <c r="I240" s="169"/>
      <c r="J240" s="169"/>
      <c r="K240" s="166"/>
      <c r="L240" s="179"/>
      <c r="M240" s="179"/>
      <c r="N240" s="166"/>
      <c r="O240" s="180"/>
      <c r="P240" s="180"/>
      <c r="Q240" s="180"/>
      <c r="R240" s="168"/>
    </row>
    <row r="241" spans="1:18" hidden="1" x14ac:dyDescent="0.25">
      <c r="A241">
        <v>16</v>
      </c>
      <c r="B241" s="447"/>
      <c r="C241" s="449"/>
      <c r="D241" s="191"/>
      <c r="E241" s="191"/>
      <c r="F241" s="299"/>
      <c r="G241" s="187"/>
      <c r="H241" s="169"/>
      <c r="I241" s="169"/>
      <c r="J241" s="169"/>
      <c r="K241" s="166"/>
      <c r="L241" s="179"/>
      <c r="M241" s="179"/>
      <c r="N241" s="166"/>
      <c r="O241" s="180"/>
      <c r="P241" s="180"/>
      <c r="Q241" s="180"/>
      <c r="R241" s="168"/>
    </row>
    <row r="242" spans="1:18" hidden="1" x14ac:dyDescent="0.25">
      <c r="A242">
        <v>17</v>
      </c>
      <c r="B242" s="447"/>
      <c r="C242" s="449"/>
      <c r="D242" s="191"/>
      <c r="E242" s="191"/>
      <c r="F242" s="299"/>
      <c r="G242" s="187"/>
      <c r="H242" s="169"/>
      <c r="I242" s="169"/>
      <c r="J242" s="169"/>
      <c r="K242" s="166"/>
      <c r="L242" s="179"/>
      <c r="M242" s="179"/>
      <c r="N242" s="166"/>
      <c r="O242" s="180"/>
      <c r="P242" s="180"/>
      <c r="Q242" s="180"/>
      <c r="R242" s="168"/>
    </row>
    <row r="243" spans="1:18" ht="15.75" hidden="1" thickBot="1" x14ac:dyDescent="0.3">
      <c r="A243">
        <v>18</v>
      </c>
      <c r="B243" s="448"/>
      <c r="C243" s="318"/>
      <c r="D243" s="192"/>
      <c r="E243" s="192"/>
      <c r="F243" s="293"/>
      <c r="G243" s="294"/>
      <c r="H243" s="169"/>
      <c r="I243" s="169"/>
      <c r="J243" s="169"/>
      <c r="K243" s="166"/>
      <c r="L243" s="179"/>
      <c r="M243" s="179"/>
      <c r="N243" s="166"/>
      <c r="O243" s="180"/>
      <c r="P243" s="180"/>
      <c r="Q243" s="180"/>
      <c r="R243" s="168"/>
    </row>
    <row r="244" spans="1:18" hidden="1" x14ac:dyDescent="0.25">
      <c r="A244">
        <v>19</v>
      </c>
      <c r="B244" s="446"/>
      <c r="C244" s="328"/>
      <c r="D244" s="190"/>
      <c r="E244" s="190"/>
      <c r="F244" s="292"/>
      <c r="G244" s="189"/>
      <c r="H244" s="169"/>
      <c r="I244" s="169"/>
      <c r="J244" s="169"/>
      <c r="K244" s="166"/>
      <c r="L244" s="179"/>
      <c r="M244" s="179"/>
      <c r="N244" s="166"/>
      <c r="O244" s="180"/>
      <c r="P244" s="180"/>
      <c r="Q244" s="180"/>
      <c r="R244" s="168"/>
    </row>
    <row r="245" spans="1:18" hidden="1" x14ac:dyDescent="0.25">
      <c r="A245">
        <v>20</v>
      </c>
      <c r="B245" s="447"/>
      <c r="C245" s="449"/>
      <c r="D245" s="191"/>
      <c r="E245" s="191"/>
      <c r="F245" s="299"/>
      <c r="G245" s="187"/>
      <c r="H245" s="169"/>
      <c r="I245" s="169"/>
      <c r="J245" s="169"/>
      <c r="K245" s="166"/>
      <c r="L245" s="179"/>
      <c r="M245" s="179"/>
      <c r="N245" s="166"/>
      <c r="O245" s="180"/>
      <c r="P245" s="180"/>
      <c r="Q245" s="180"/>
      <c r="R245" s="168"/>
    </row>
    <row r="246" spans="1:18" ht="15.75" hidden="1" thickBot="1" x14ac:dyDescent="0.3">
      <c r="A246">
        <v>21</v>
      </c>
      <c r="B246" s="448"/>
      <c r="C246" s="318"/>
      <c r="D246" s="192"/>
      <c r="E246" s="192"/>
      <c r="F246" s="293"/>
      <c r="G246" s="294"/>
      <c r="H246" s="169"/>
      <c r="I246" s="169"/>
      <c r="J246" s="169"/>
      <c r="K246" s="166"/>
      <c r="L246" s="179"/>
      <c r="M246" s="179"/>
      <c r="N246" s="166"/>
      <c r="O246" s="180"/>
      <c r="P246" s="180"/>
      <c r="Q246" s="180"/>
      <c r="R246" s="168"/>
    </row>
    <row r="247" spans="1:18" ht="15.75" hidden="1" thickBot="1" x14ac:dyDescent="0.3">
      <c r="A247">
        <v>22</v>
      </c>
      <c r="B247" s="193"/>
      <c r="C247" s="194"/>
      <c r="D247" s="195"/>
      <c r="E247" s="195"/>
      <c r="F247" s="194"/>
      <c r="G247" s="196"/>
      <c r="H247" s="169"/>
      <c r="I247" s="169"/>
      <c r="J247" s="169"/>
      <c r="K247" s="166"/>
      <c r="L247" s="179"/>
      <c r="M247" s="179"/>
      <c r="N247" s="166"/>
      <c r="O247" s="180"/>
      <c r="P247" s="180"/>
      <c r="Q247" s="180"/>
      <c r="R247" s="168"/>
    </row>
    <row r="248" spans="1:18" hidden="1" x14ac:dyDescent="0.25">
      <c r="A248">
        <v>23</v>
      </c>
      <c r="B248" s="446"/>
      <c r="C248" s="328"/>
      <c r="D248" s="190"/>
      <c r="E248" s="190"/>
      <c r="F248" s="292"/>
      <c r="G248" s="189"/>
      <c r="H248" s="169"/>
      <c r="I248" s="169"/>
      <c r="J248" s="169"/>
      <c r="K248" s="166"/>
      <c r="L248" s="179"/>
      <c r="M248" s="179"/>
      <c r="N248" s="166"/>
      <c r="O248" s="180"/>
      <c r="P248" s="180"/>
      <c r="Q248" s="180"/>
      <c r="R248" s="168"/>
    </row>
    <row r="249" spans="1:18" ht="15.75" hidden="1" thickBot="1" x14ac:dyDescent="0.3">
      <c r="A249">
        <v>24</v>
      </c>
      <c r="B249" s="448"/>
      <c r="C249" s="318"/>
      <c r="D249" s="192"/>
      <c r="E249" s="192"/>
      <c r="F249" s="293"/>
      <c r="G249" s="294"/>
      <c r="H249" s="169"/>
      <c r="I249" s="169"/>
      <c r="J249" s="169"/>
      <c r="K249" s="166"/>
      <c r="L249" s="179"/>
      <c r="M249" s="179"/>
      <c r="N249" s="166"/>
      <c r="O249" s="180"/>
      <c r="P249" s="180"/>
      <c r="Q249" s="180"/>
      <c r="R249" s="168"/>
    </row>
    <row r="250" spans="1:18" hidden="1" x14ac:dyDescent="0.25">
      <c r="A250">
        <v>25</v>
      </c>
      <c r="B250" s="446"/>
      <c r="C250" s="328"/>
      <c r="D250" s="190"/>
      <c r="E250" s="190"/>
      <c r="F250" s="292"/>
      <c r="G250" s="189"/>
      <c r="H250" s="169"/>
      <c r="I250" s="169"/>
      <c r="J250" s="169"/>
      <c r="K250" s="166"/>
      <c r="L250" s="179"/>
      <c r="M250" s="179"/>
      <c r="N250" s="166"/>
      <c r="O250" s="180"/>
      <c r="P250" s="180"/>
      <c r="Q250" s="180"/>
      <c r="R250" s="168"/>
    </row>
    <row r="251" spans="1:18" hidden="1" x14ac:dyDescent="0.25">
      <c r="A251">
        <v>26</v>
      </c>
      <c r="B251" s="447"/>
      <c r="C251" s="449"/>
      <c r="D251" s="191"/>
      <c r="E251" s="191"/>
      <c r="F251" s="299"/>
      <c r="G251" s="187"/>
      <c r="H251" s="169"/>
      <c r="I251" s="169"/>
      <c r="J251" s="169"/>
      <c r="K251" s="166"/>
      <c r="L251" s="179"/>
      <c r="M251" s="179"/>
      <c r="N251" s="166"/>
      <c r="O251" s="180"/>
      <c r="P251" s="180"/>
      <c r="Q251" s="180"/>
      <c r="R251" s="168"/>
    </row>
    <row r="252" spans="1:18" hidden="1" x14ac:dyDescent="0.25">
      <c r="A252">
        <v>27</v>
      </c>
      <c r="B252" s="447"/>
      <c r="C252" s="449"/>
      <c r="D252" s="191"/>
      <c r="E252" s="191"/>
      <c r="F252" s="299"/>
      <c r="G252" s="187"/>
      <c r="H252" s="169"/>
      <c r="I252" s="169"/>
      <c r="J252" s="169"/>
      <c r="K252" s="166"/>
      <c r="L252" s="179"/>
      <c r="M252" s="179"/>
      <c r="N252" s="166"/>
      <c r="O252" s="180"/>
      <c r="P252" s="180"/>
      <c r="Q252" s="180"/>
      <c r="R252" s="168"/>
    </row>
    <row r="253" spans="1:18" hidden="1" x14ac:dyDescent="0.25">
      <c r="A253">
        <v>28</v>
      </c>
      <c r="B253" s="447"/>
      <c r="C253" s="449"/>
      <c r="D253" s="191"/>
      <c r="E253" s="191"/>
      <c r="F253" s="299"/>
      <c r="G253" s="187"/>
      <c r="H253" s="169"/>
      <c r="I253" s="169"/>
      <c r="J253" s="169"/>
      <c r="K253" s="166"/>
      <c r="L253" s="179"/>
      <c r="M253" s="179"/>
      <c r="N253" s="166"/>
      <c r="O253" s="180"/>
      <c r="P253" s="180"/>
      <c r="Q253" s="180"/>
      <c r="R253" s="168"/>
    </row>
    <row r="254" spans="1:18" ht="15.75" hidden="1" thickBot="1" x14ac:dyDescent="0.3">
      <c r="A254">
        <v>29</v>
      </c>
      <c r="B254" s="448"/>
      <c r="C254" s="318"/>
      <c r="D254" s="192"/>
      <c r="E254" s="192"/>
      <c r="F254" s="293"/>
      <c r="G254" s="294"/>
      <c r="H254" s="169"/>
      <c r="I254" s="169"/>
      <c r="J254" s="169"/>
      <c r="K254" s="166"/>
      <c r="L254" s="179"/>
      <c r="M254" s="179"/>
      <c r="N254" s="166"/>
      <c r="O254" s="180"/>
      <c r="P254" s="180"/>
      <c r="Q254" s="180"/>
      <c r="R254" s="168"/>
    </row>
    <row r="255" spans="1:18" hidden="1" x14ac:dyDescent="0.25">
      <c r="A255">
        <v>30</v>
      </c>
      <c r="B255" s="446"/>
      <c r="C255" s="328"/>
      <c r="D255" s="184"/>
      <c r="E255" s="184"/>
      <c r="F255" s="184"/>
      <c r="G255" s="189"/>
      <c r="H255" s="169"/>
      <c r="I255" s="169"/>
      <c r="J255" s="169"/>
      <c r="K255" s="166"/>
      <c r="L255" s="179"/>
      <c r="M255" s="179"/>
      <c r="N255" s="166"/>
      <c r="O255" s="180"/>
      <c r="P255" s="180"/>
      <c r="Q255" s="180"/>
      <c r="R255" s="168"/>
    </row>
    <row r="256" spans="1:18" hidden="1" x14ac:dyDescent="0.25">
      <c r="A256">
        <v>31</v>
      </c>
      <c r="B256" s="447"/>
      <c r="C256" s="449"/>
      <c r="D256" s="186"/>
      <c r="E256" s="186"/>
      <c r="F256" s="186"/>
      <c r="G256" s="187"/>
      <c r="H256" s="169"/>
      <c r="I256" s="169"/>
      <c r="J256" s="169"/>
      <c r="K256" s="166"/>
      <c r="L256" s="179"/>
      <c r="M256" s="179"/>
      <c r="N256" s="166"/>
      <c r="O256" s="180"/>
      <c r="P256" s="180"/>
      <c r="Q256" s="180"/>
      <c r="R256" s="168"/>
    </row>
    <row r="257" spans="1:18" hidden="1" x14ac:dyDescent="0.25">
      <c r="A257">
        <v>32</v>
      </c>
      <c r="B257" s="447"/>
      <c r="C257" s="449"/>
      <c r="D257" s="186"/>
      <c r="E257" s="186"/>
      <c r="F257" s="186"/>
      <c r="G257" s="187"/>
      <c r="H257" s="169"/>
      <c r="I257" s="169"/>
      <c r="J257" s="169"/>
      <c r="K257" s="166"/>
      <c r="L257" s="179"/>
      <c r="M257" s="179"/>
      <c r="N257" s="166"/>
      <c r="O257" s="180"/>
      <c r="P257" s="180"/>
      <c r="Q257" s="180"/>
      <c r="R257" s="168"/>
    </row>
    <row r="258" spans="1:18" hidden="1" x14ac:dyDescent="0.25">
      <c r="A258">
        <v>33</v>
      </c>
      <c r="B258" s="447"/>
      <c r="C258" s="449"/>
      <c r="D258" s="186"/>
      <c r="E258" s="186"/>
      <c r="F258" s="186"/>
      <c r="G258" s="187"/>
      <c r="H258" s="169"/>
      <c r="I258" s="169"/>
      <c r="J258" s="169"/>
      <c r="K258" s="166"/>
      <c r="L258" s="179"/>
      <c r="M258" s="179"/>
      <c r="N258" s="166"/>
      <c r="O258" s="180"/>
      <c r="P258" s="180"/>
      <c r="Q258" s="180"/>
      <c r="R258" s="168"/>
    </row>
    <row r="259" spans="1:18" ht="15.75" hidden="1" thickBot="1" x14ac:dyDescent="0.3">
      <c r="A259">
        <v>34</v>
      </c>
      <c r="B259" s="448"/>
      <c r="C259" s="318"/>
      <c r="D259" s="188"/>
      <c r="E259" s="188"/>
      <c r="F259" s="188"/>
      <c r="G259" s="294"/>
      <c r="H259" s="169"/>
      <c r="I259" s="169"/>
      <c r="J259" s="169"/>
      <c r="K259" s="166"/>
      <c r="L259" s="179"/>
      <c r="M259" s="179"/>
      <c r="N259" s="166"/>
      <c r="O259" s="180"/>
      <c r="P259" s="180"/>
      <c r="Q259" s="180"/>
      <c r="R259" s="168"/>
    </row>
    <row r="260" spans="1:18" hidden="1" x14ac:dyDescent="0.25">
      <c r="A260">
        <v>35</v>
      </c>
      <c r="B260" s="446"/>
      <c r="C260" s="328"/>
      <c r="D260" s="184"/>
      <c r="E260" s="184"/>
      <c r="F260" s="184"/>
      <c r="G260" s="189"/>
      <c r="H260" s="169"/>
      <c r="I260" s="169"/>
      <c r="J260" s="169"/>
      <c r="K260" s="166"/>
      <c r="L260" s="179"/>
      <c r="M260" s="179"/>
      <c r="N260" s="166"/>
      <c r="O260" s="180"/>
      <c r="P260" s="180"/>
      <c r="Q260" s="180"/>
      <c r="R260" s="168"/>
    </row>
    <row r="261" spans="1:18" hidden="1" x14ac:dyDescent="0.25">
      <c r="A261">
        <v>36</v>
      </c>
      <c r="B261" s="447"/>
      <c r="C261" s="449"/>
      <c r="D261" s="186"/>
      <c r="E261" s="186"/>
      <c r="F261" s="186"/>
      <c r="G261" s="187"/>
      <c r="J261" s="169"/>
      <c r="K261" s="166"/>
      <c r="L261" s="179"/>
      <c r="M261" s="179"/>
      <c r="N261" s="166"/>
      <c r="O261" s="180"/>
      <c r="P261" s="180"/>
      <c r="Q261" s="180"/>
      <c r="R261" s="168"/>
    </row>
    <row r="262" spans="1:18" hidden="1" x14ac:dyDescent="0.25">
      <c r="A262">
        <v>37</v>
      </c>
      <c r="B262" s="447"/>
      <c r="C262" s="449"/>
      <c r="D262" s="186"/>
      <c r="E262" s="299"/>
      <c r="F262" s="186"/>
      <c r="G262" s="187"/>
      <c r="J262" s="169"/>
      <c r="K262" s="166"/>
      <c r="L262" s="179"/>
      <c r="M262" s="179"/>
      <c r="N262" s="166"/>
      <c r="O262" s="180"/>
      <c r="P262" s="180"/>
      <c r="Q262" s="180"/>
      <c r="R262" s="168"/>
    </row>
    <row r="263" spans="1:18" hidden="1" x14ac:dyDescent="0.25">
      <c r="A263">
        <v>38</v>
      </c>
      <c r="B263" s="447"/>
      <c r="C263" s="449"/>
      <c r="D263" s="299"/>
      <c r="E263" s="186"/>
      <c r="F263" s="186"/>
      <c r="G263" s="187"/>
      <c r="J263" s="169"/>
      <c r="K263" s="166"/>
      <c r="L263" s="179"/>
      <c r="M263" s="179"/>
      <c r="N263" s="166"/>
      <c r="O263" s="180"/>
      <c r="P263" s="180"/>
      <c r="Q263" s="180"/>
      <c r="R263" s="168"/>
    </row>
    <row r="264" spans="1:18" hidden="1" x14ac:dyDescent="0.25">
      <c r="A264">
        <v>39</v>
      </c>
      <c r="B264" s="447"/>
      <c r="C264" s="449"/>
      <c r="D264" s="186"/>
      <c r="E264" s="186"/>
      <c r="F264" s="186"/>
      <c r="G264" s="187"/>
      <c r="J264" s="169"/>
      <c r="K264" s="166"/>
      <c r="L264" s="179"/>
      <c r="M264" s="179"/>
      <c r="N264" s="166"/>
      <c r="O264" s="180"/>
      <c r="P264" s="180"/>
      <c r="Q264" s="180"/>
      <c r="R264" s="168"/>
    </row>
    <row r="265" spans="1:18" hidden="1" x14ac:dyDescent="0.25">
      <c r="A265">
        <v>40</v>
      </c>
      <c r="B265" s="447"/>
      <c r="C265" s="449"/>
      <c r="D265" s="186"/>
      <c r="E265" s="186"/>
      <c r="F265" s="186"/>
      <c r="G265" s="187"/>
      <c r="J265" s="169"/>
      <c r="K265" s="166"/>
      <c r="L265" s="179"/>
      <c r="M265" s="179"/>
      <c r="N265" s="166"/>
      <c r="O265" s="180"/>
      <c r="P265" s="180"/>
      <c r="Q265" s="180"/>
      <c r="R265" s="168"/>
    </row>
    <row r="266" spans="1:18" hidden="1" x14ac:dyDescent="0.25">
      <c r="A266">
        <v>41</v>
      </c>
      <c r="B266" s="447"/>
      <c r="C266" s="449"/>
      <c r="D266" s="186"/>
      <c r="E266" s="186"/>
      <c r="F266" s="186"/>
      <c r="G266" s="187"/>
      <c r="J266" s="169"/>
      <c r="K266" s="166"/>
      <c r="L266" s="179"/>
      <c r="M266" s="179"/>
      <c r="N266" s="166"/>
      <c r="O266" s="180"/>
      <c r="P266" s="180"/>
      <c r="Q266" s="180"/>
      <c r="R266" s="168"/>
    </row>
    <row r="267" spans="1:18" hidden="1" x14ac:dyDescent="0.25">
      <c r="A267">
        <v>42</v>
      </c>
      <c r="B267" s="447"/>
      <c r="C267" s="449"/>
      <c r="D267" s="186"/>
      <c r="E267" s="186"/>
      <c r="F267" s="186"/>
      <c r="G267" s="187"/>
      <c r="J267" s="169"/>
      <c r="K267" s="166"/>
      <c r="L267" s="179"/>
      <c r="M267" s="179"/>
      <c r="N267" s="166"/>
      <c r="O267" s="180"/>
      <c r="P267" s="180"/>
      <c r="Q267" s="180"/>
      <c r="R267" s="168"/>
    </row>
    <row r="268" spans="1:18" hidden="1" x14ac:dyDescent="0.25">
      <c r="A268">
        <v>43</v>
      </c>
      <c r="B268" s="447"/>
      <c r="C268" s="449"/>
      <c r="D268" s="186"/>
      <c r="E268" s="186"/>
      <c r="F268" s="186"/>
      <c r="G268" s="187"/>
      <c r="J268" s="169"/>
      <c r="K268" s="166"/>
      <c r="L268" s="179"/>
      <c r="M268" s="179"/>
      <c r="N268" s="166"/>
      <c r="O268" s="180"/>
      <c r="P268" s="180"/>
      <c r="Q268" s="180"/>
      <c r="R268" s="168"/>
    </row>
    <row r="269" spans="1:18" hidden="1" x14ac:dyDescent="0.25">
      <c r="A269">
        <v>44</v>
      </c>
      <c r="B269" s="447"/>
      <c r="C269" s="449"/>
      <c r="D269" s="186"/>
      <c r="E269" s="186"/>
      <c r="F269" s="186"/>
      <c r="G269" s="187"/>
      <c r="J269" s="169"/>
      <c r="K269" s="166"/>
      <c r="L269" s="179"/>
      <c r="M269" s="179"/>
      <c r="N269" s="166"/>
      <c r="O269" s="180"/>
      <c r="P269" s="180"/>
      <c r="Q269" s="180"/>
      <c r="R269" s="168"/>
    </row>
    <row r="270" spans="1:18" ht="15.75" hidden="1" thickBot="1" x14ac:dyDescent="0.3">
      <c r="A270">
        <v>45</v>
      </c>
      <c r="B270" s="448"/>
      <c r="C270" s="318"/>
      <c r="D270" s="188"/>
      <c r="E270" s="188"/>
      <c r="F270" s="188"/>
      <c r="G270" s="294"/>
      <c r="J270" s="169"/>
      <c r="K270" s="166"/>
      <c r="L270" s="179"/>
      <c r="M270" s="179"/>
      <c r="N270" s="166"/>
      <c r="O270" s="180"/>
      <c r="P270" s="180"/>
      <c r="Q270" s="180"/>
      <c r="R270" s="168"/>
    </row>
    <row r="271" spans="1:18" hidden="1" x14ac:dyDescent="0.25">
      <c r="A271">
        <v>46</v>
      </c>
      <c r="B271" s="450"/>
      <c r="C271" s="453"/>
      <c r="D271" s="197"/>
      <c r="E271" s="197"/>
      <c r="F271" s="197"/>
      <c r="G271" s="198"/>
      <c r="J271" s="169"/>
      <c r="K271" s="166"/>
      <c r="L271" s="179"/>
      <c r="M271" s="179"/>
      <c r="N271" s="166"/>
      <c r="O271" s="180"/>
      <c r="P271" s="180"/>
      <c r="Q271" s="180"/>
      <c r="R271" s="168"/>
    </row>
    <row r="272" spans="1:18" hidden="1" x14ac:dyDescent="0.25">
      <c r="A272">
        <v>47</v>
      </c>
      <c r="B272" s="451"/>
      <c r="C272" s="454"/>
      <c r="D272" s="169"/>
      <c r="E272" s="169"/>
      <c r="F272" s="169"/>
      <c r="G272" s="199"/>
      <c r="J272" s="169"/>
      <c r="K272" s="166"/>
      <c r="L272" s="179"/>
      <c r="M272" s="179"/>
      <c r="N272" s="166"/>
      <c r="O272" s="180"/>
      <c r="P272" s="180"/>
      <c r="Q272" s="180"/>
      <c r="R272" s="168"/>
    </row>
    <row r="273" spans="1:18" hidden="1" x14ac:dyDescent="0.25">
      <c r="A273">
        <v>48</v>
      </c>
      <c r="B273" s="451"/>
      <c r="C273" s="454"/>
      <c r="D273" s="169"/>
      <c r="E273" s="169"/>
      <c r="F273" s="169"/>
      <c r="G273" s="199"/>
      <c r="J273" s="169"/>
      <c r="K273" s="166"/>
      <c r="L273" s="179"/>
      <c r="M273" s="179"/>
      <c r="N273" s="166"/>
      <c r="O273" s="180"/>
      <c r="P273" s="180"/>
      <c r="Q273" s="180"/>
      <c r="R273" s="168"/>
    </row>
    <row r="274" spans="1:18" hidden="1" x14ac:dyDescent="0.25">
      <c r="A274">
        <v>49</v>
      </c>
      <c r="B274" s="451"/>
      <c r="C274" s="454"/>
      <c r="D274" s="169"/>
      <c r="E274" s="169"/>
      <c r="F274" s="169"/>
      <c r="G274" s="199"/>
      <c r="J274" s="169"/>
      <c r="K274" s="166"/>
      <c r="L274" s="179"/>
      <c r="M274" s="179"/>
      <c r="N274" s="166"/>
      <c r="O274" s="180"/>
      <c r="P274" s="180"/>
      <c r="Q274" s="180"/>
      <c r="R274" s="168"/>
    </row>
    <row r="275" spans="1:18" ht="15.75" hidden="1" thickBot="1" x14ac:dyDescent="0.3">
      <c r="A275">
        <v>50</v>
      </c>
      <c r="B275" s="452"/>
      <c r="C275" s="455"/>
      <c r="D275" s="171"/>
      <c r="E275" s="171"/>
      <c r="F275" s="171"/>
      <c r="G275" s="200"/>
      <c r="J275" s="169"/>
      <c r="K275" s="166"/>
      <c r="L275" s="179"/>
      <c r="M275" s="179"/>
      <c r="N275" s="166"/>
      <c r="O275" s="180"/>
      <c r="P275" s="180"/>
      <c r="Q275" s="180"/>
      <c r="R275" s="168"/>
    </row>
    <row r="276" spans="1:18" hidden="1" x14ac:dyDescent="0.25">
      <c r="A276">
        <v>51</v>
      </c>
      <c r="B276" s="446"/>
      <c r="C276" s="328"/>
      <c r="D276" s="184"/>
      <c r="E276" s="184"/>
      <c r="F276" s="292"/>
      <c r="G276" s="185"/>
      <c r="J276" s="169"/>
      <c r="K276" s="166"/>
      <c r="L276" s="179"/>
      <c r="M276" s="179"/>
      <c r="N276" s="166"/>
      <c r="O276" s="180"/>
      <c r="P276" s="180"/>
      <c r="Q276" s="180"/>
      <c r="R276" s="168"/>
    </row>
    <row r="277" spans="1:18" ht="15.75" hidden="1" thickBot="1" x14ac:dyDescent="0.3">
      <c r="A277">
        <v>52</v>
      </c>
      <c r="B277" s="448"/>
      <c r="C277" s="318"/>
      <c r="D277" s="188"/>
      <c r="E277" s="188"/>
      <c r="F277" s="293"/>
      <c r="G277" s="201"/>
      <c r="J277" s="169"/>
      <c r="K277" s="166"/>
      <c r="L277" s="179"/>
      <c r="M277" s="179"/>
      <c r="N277" s="166"/>
      <c r="O277" s="180"/>
      <c r="P277" s="180"/>
      <c r="Q277" s="180"/>
      <c r="R277" s="168"/>
    </row>
    <row r="278" spans="1:18" hidden="1" x14ac:dyDescent="0.25">
      <c r="A278">
        <v>53</v>
      </c>
      <c r="B278" s="450"/>
      <c r="C278" s="453"/>
      <c r="D278" s="197"/>
      <c r="E278" s="197"/>
      <c r="F278" s="197"/>
      <c r="G278" s="198"/>
      <c r="J278" s="169"/>
      <c r="K278" s="166"/>
      <c r="L278" s="179"/>
      <c r="M278" s="179"/>
      <c r="N278" s="166"/>
      <c r="O278" s="180"/>
      <c r="P278" s="180"/>
      <c r="Q278" s="180"/>
      <c r="R278" s="168"/>
    </row>
    <row r="279" spans="1:18" hidden="1" x14ac:dyDescent="0.25">
      <c r="A279">
        <v>54</v>
      </c>
      <c r="B279" s="451"/>
      <c r="C279" s="454"/>
      <c r="D279" s="169"/>
      <c r="E279" s="169"/>
      <c r="F279" s="169"/>
      <c r="G279" s="199"/>
      <c r="J279" s="169"/>
      <c r="K279" s="166"/>
      <c r="L279" s="179"/>
      <c r="M279" s="179"/>
      <c r="N279" s="166"/>
      <c r="O279" s="180"/>
      <c r="P279" s="180"/>
      <c r="Q279" s="180"/>
      <c r="R279" s="168"/>
    </row>
    <row r="280" spans="1:18" hidden="1" x14ac:dyDescent="0.25">
      <c r="A280">
        <v>55</v>
      </c>
      <c r="B280" s="451"/>
      <c r="C280" s="454"/>
      <c r="D280" s="169"/>
      <c r="E280" s="169"/>
      <c r="F280" s="202"/>
      <c r="G280" s="203"/>
      <c r="J280" s="169"/>
      <c r="K280" s="166"/>
      <c r="L280" s="179"/>
      <c r="M280" s="179"/>
      <c r="N280" s="166"/>
      <c r="O280" s="180"/>
      <c r="P280" s="180"/>
      <c r="Q280" s="180"/>
      <c r="R280" s="168"/>
    </row>
    <row r="281" spans="1:18" hidden="1" x14ac:dyDescent="0.25">
      <c r="A281">
        <v>56</v>
      </c>
      <c r="B281" s="451"/>
      <c r="C281" s="454"/>
      <c r="D281" s="169"/>
      <c r="E281" s="169"/>
      <c r="F281" s="202"/>
      <c r="G281" s="203"/>
      <c r="J281" s="169"/>
      <c r="K281" s="166"/>
      <c r="L281" s="179"/>
      <c r="M281" s="179"/>
      <c r="N281" s="166"/>
      <c r="O281" s="180"/>
      <c r="P281" s="180"/>
      <c r="Q281" s="180"/>
      <c r="R281" s="168"/>
    </row>
    <row r="282" spans="1:18" ht="15.75" hidden="1" thickBot="1" x14ac:dyDescent="0.3">
      <c r="A282">
        <v>57</v>
      </c>
      <c r="B282" s="452"/>
      <c r="C282" s="455"/>
      <c r="D282" s="171"/>
      <c r="E282" s="171"/>
      <c r="F282" s="204"/>
      <c r="G282" s="205"/>
      <c r="J282" s="169"/>
      <c r="K282" s="166"/>
      <c r="L282" s="179"/>
      <c r="M282" s="179"/>
      <c r="N282" s="166"/>
      <c r="O282" s="180"/>
      <c r="P282" s="180"/>
      <c r="Q282" s="180"/>
      <c r="R282" s="168"/>
    </row>
    <row r="283" spans="1:18" hidden="1" x14ac:dyDescent="0.25">
      <c r="A283">
        <v>58</v>
      </c>
      <c r="B283" s="450"/>
      <c r="C283" s="453"/>
      <c r="D283" s="197"/>
      <c r="E283" s="197"/>
      <c r="F283" s="197"/>
      <c r="G283" s="198"/>
      <c r="J283" s="169"/>
      <c r="K283" s="166"/>
      <c r="L283" s="179"/>
      <c r="M283" s="179"/>
      <c r="N283" s="166"/>
      <c r="O283" s="180"/>
      <c r="P283" s="180"/>
      <c r="Q283" s="180"/>
      <c r="R283" s="168"/>
    </row>
    <row r="284" spans="1:18" hidden="1" x14ac:dyDescent="0.25">
      <c r="A284">
        <v>59</v>
      </c>
      <c r="B284" s="451"/>
      <c r="C284" s="454"/>
      <c r="D284" s="169"/>
      <c r="E284" s="169"/>
      <c r="F284" s="169"/>
      <c r="G284" s="199"/>
      <c r="J284" s="169"/>
      <c r="K284" s="166"/>
      <c r="L284" s="179"/>
      <c r="M284" s="179"/>
      <c r="N284" s="166"/>
      <c r="O284" s="180"/>
      <c r="P284" s="180"/>
      <c r="Q284" s="180"/>
      <c r="R284" s="168"/>
    </row>
    <row r="285" spans="1:18" hidden="1" x14ac:dyDescent="0.25">
      <c r="A285">
        <v>60</v>
      </c>
      <c r="B285" s="451"/>
      <c r="C285" s="454"/>
      <c r="D285" s="169"/>
      <c r="E285" s="169"/>
      <c r="F285" s="169"/>
      <c r="G285" s="199"/>
      <c r="J285" s="169"/>
      <c r="K285" s="166"/>
      <c r="L285" s="179"/>
      <c r="M285" s="179"/>
      <c r="N285" s="166"/>
      <c r="O285" s="180"/>
      <c r="P285" s="180"/>
      <c r="Q285" s="180"/>
      <c r="R285" s="168"/>
    </row>
    <row r="286" spans="1:18" hidden="1" x14ac:dyDescent="0.25">
      <c r="A286">
        <v>61</v>
      </c>
      <c r="B286" s="451"/>
      <c r="C286" s="454"/>
      <c r="D286" s="169"/>
      <c r="E286" s="169"/>
      <c r="F286" s="169"/>
      <c r="G286" s="199"/>
      <c r="J286" s="169"/>
      <c r="K286" s="166"/>
      <c r="L286" s="179"/>
      <c r="M286" s="179"/>
      <c r="N286" s="166"/>
      <c r="O286" s="180"/>
      <c r="P286" s="180"/>
      <c r="Q286" s="180"/>
      <c r="R286" s="168"/>
    </row>
    <row r="287" spans="1:18" ht="15.75" hidden="1" thickBot="1" x14ac:dyDescent="0.3">
      <c r="A287">
        <v>62</v>
      </c>
      <c r="B287" s="452"/>
      <c r="C287" s="455"/>
      <c r="D287" s="171"/>
      <c r="E287" s="171"/>
      <c r="F287" s="204"/>
      <c r="G287" s="200"/>
      <c r="J287" s="169"/>
      <c r="K287" s="166"/>
      <c r="L287" s="179"/>
      <c r="M287" s="179"/>
      <c r="N287" s="166"/>
      <c r="O287" s="180"/>
      <c r="P287" s="180"/>
      <c r="Q287" s="180"/>
      <c r="R287" s="168"/>
    </row>
    <row r="288" spans="1:18" hidden="1" x14ac:dyDescent="0.25">
      <c r="A288">
        <v>63</v>
      </c>
      <c r="B288" s="446"/>
      <c r="C288" s="328"/>
      <c r="D288" s="190"/>
      <c r="E288" s="190"/>
      <c r="F288" s="292"/>
      <c r="G288" s="189"/>
      <c r="J288" s="169"/>
      <c r="K288" s="166"/>
      <c r="L288" s="179"/>
      <c r="M288" s="179"/>
      <c r="N288" s="166"/>
      <c r="O288" s="180"/>
      <c r="P288" s="180"/>
      <c r="Q288" s="180"/>
      <c r="R288" s="168"/>
    </row>
    <row r="289" spans="1:18" ht="15.75" hidden="1" thickBot="1" x14ac:dyDescent="0.3">
      <c r="A289">
        <v>64</v>
      </c>
      <c r="B289" s="448"/>
      <c r="C289" s="318"/>
      <c r="D289" s="192"/>
      <c r="E289" s="192"/>
      <c r="F289" s="293"/>
      <c r="G289" s="294"/>
      <c r="J289" s="169"/>
      <c r="K289" s="166"/>
      <c r="L289" s="179"/>
      <c r="M289" s="179"/>
      <c r="N289" s="166"/>
      <c r="O289" s="180"/>
      <c r="P289" s="180"/>
      <c r="Q289" s="180"/>
      <c r="R289" s="168"/>
    </row>
    <row r="290" spans="1:18" hidden="1" x14ac:dyDescent="0.25">
      <c r="A290">
        <v>65</v>
      </c>
      <c r="B290" s="446"/>
      <c r="C290" s="328"/>
      <c r="D290" s="190"/>
      <c r="E290" s="190"/>
      <c r="F290" s="292"/>
      <c r="G290" s="189"/>
      <c r="J290" s="169"/>
      <c r="K290" s="166"/>
      <c r="L290" s="179"/>
      <c r="M290" s="179"/>
      <c r="N290" s="166"/>
      <c r="O290" s="180"/>
      <c r="P290" s="180"/>
      <c r="Q290" s="180"/>
      <c r="R290" s="168"/>
    </row>
    <row r="291" spans="1:18" hidden="1" x14ac:dyDescent="0.25">
      <c r="A291">
        <v>66</v>
      </c>
      <c r="B291" s="447"/>
      <c r="C291" s="449"/>
      <c r="D291" s="206"/>
      <c r="E291" s="191"/>
      <c r="F291" s="299"/>
      <c r="G291" s="187"/>
      <c r="J291" s="169"/>
      <c r="K291" s="166"/>
      <c r="L291" s="179"/>
      <c r="M291" s="179"/>
      <c r="N291" s="166"/>
      <c r="O291" s="180"/>
      <c r="P291" s="180"/>
      <c r="Q291" s="180"/>
      <c r="R291" s="168"/>
    </row>
    <row r="292" spans="1:18" hidden="1" x14ac:dyDescent="0.25">
      <c r="A292">
        <v>67</v>
      </c>
      <c r="B292" s="447"/>
      <c r="C292" s="449"/>
      <c r="D292" s="206"/>
      <c r="E292" s="191"/>
      <c r="F292" s="299"/>
      <c r="G292" s="187"/>
      <c r="J292" s="169"/>
      <c r="K292" s="166"/>
      <c r="L292" s="179"/>
      <c r="M292" s="179"/>
      <c r="N292" s="166"/>
      <c r="O292" s="180"/>
      <c r="P292" s="180"/>
      <c r="Q292" s="180"/>
      <c r="R292" s="168"/>
    </row>
    <row r="293" spans="1:18" hidden="1" x14ac:dyDescent="0.25">
      <c r="A293">
        <v>68</v>
      </c>
      <c r="B293" s="447"/>
      <c r="C293" s="449"/>
      <c r="D293" s="206"/>
      <c r="E293" s="191"/>
      <c r="F293" s="299"/>
      <c r="G293" s="187"/>
      <c r="J293" s="169"/>
      <c r="K293" s="166"/>
      <c r="L293" s="179"/>
      <c r="M293" s="179"/>
      <c r="N293" s="166"/>
      <c r="O293" s="180"/>
      <c r="P293" s="180"/>
      <c r="Q293" s="180"/>
      <c r="R293" s="168"/>
    </row>
    <row r="294" spans="1:18" ht="15.75" hidden="1" thickBot="1" x14ac:dyDescent="0.3">
      <c r="A294">
        <v>69</v>
      </c>
      <c r="B294" s="448"/>
      <c r="C294" s="318"/>
      <c r="D294" s="207"/>
      <c r="E294" s="192"/>
      <c r="F294" s="293"/>
      <c r="G294" s="294"/>
      <c r="J294" s="169"/>
      <c r="K294" s="166"/>
      <c r="L294" s="179"/>
      <c r="M294" s="179"/>
      <c r="N294" s="166"/>
      <c r="O294" s="180"/>
      <c r="P294" s="180"/>
      <c r="Q294" s="180"/>
      <c r="R294" s="168"/>
    </row>
    <row r="295" spans="1:18" hidden="1" x14ac:dyDescent="0.25">
      <c r="A295">
        <v>70</v>
      </c>
      <c r="B295" s="446"/>
      <c r="C295" s="328"/>
      <c r="D295" s="184"/>
      <c r="E295" s="184"/>
      <c r="F295" s="292"/>
      <c r="G295" s="189"/>
      <c r="J295" s="169"/>
      <c r="K295" s="166"/>
      <c r="L295" s="179"/>
      <c r="M295" s="179"/>
      <c r="N295" s="166"/>
      <c r="O295" s="180"/>
      <c r="P295" s="180"/>
      <c r="Q295" s="180"/>
      <c r="R295" s="168"/>
    </row>
    <row r="296" spans="1:18" hidden="1" x14ac:dyDescent="0.25">
      <c r="A296">
        <v>71</v>
      </c>
      <c r="B296" s="447"/>
      <c r="C296" s="449"/>
      <c r="D296" s="186"/>
      <c r="E296" s="186"/>
      <c r="F296" s="299"/>
      <c r="G296" s="187"/>
      <c r="J296" s="169"/>
      <c r="K296" s="166"/>
      <c r="L296" s="179"/>
      <c r="M296" s="179"/>
      <c r="N296" s="166"/>
      <c r="O296" s="180"/>
      <c r="P296" s="180"/>
      <c r="Q296" s="180"/>
      <c r="R296" s="168"/>
    </row>
    <row r="297" spans="1:18" hidden="1" x14ac:dyDescent="0.25">
      <c r="A297">
        <v>72</v>
      </c>
      <c r="B297" s="447"/>
      <c r="C297" s="449"/>
      <c r="D297" s="186"/>
      <c r="E297" s="186"/>
      <c r="F297" s="299"/>
      <c r="G297" s="187"/>
      <c r="J297" s="169"/>
      <c r="K297" s="166"/>
      <c r="L297" s="179"/>
      <c r="M297" s="179"/>
      <c r="N297" s="166"/>
      <c r="O297" s="180"/>
      <c r="P297" s="180"/>
      <c r="Q297" s="180"/>
      <c r="R297" s="168"/>
    </row>
    <row r="298" spans="1:18" hidden="1" x14ac:dyDescent="0.25">
      <c r="A298">
        <v>73</v>
      </c>
      <c r="B298" s="447"/>
      <c r="C298" s="449"/>
      <c r="D298" s="186"/>
      <c r="E298" s="186"/>
      <c r="F298" s="299"/>
      <c r="G298" s="187"/>
      <c r="J298" s="169"/>
      <c r="K298" s="166"/>
      <c r="L298" s="179"/>
      <c r="M298" s="179"/>
      <c r="N298" s="166"/>
      <c r="O298" s="180"/>
      <c r="P298" s="180"/>
      <c r="Q298" s="180"/>
      <c r="R298" s="168"/>
    </row>
    <row r="299" spans="1:18" hidden="1" x14ac:dyDescent="0.25">
      <c r="A299">
        <v>74</v>
      </c>
      <c r="B299" s="447"/>
      <c r="C299" s="449"/>
      <c r="D299" s="186"/>
      <c r="E299" s="186"/>
      <c r="F299" s="299"/>
      <c r="G299" s="187"/>
      <c r="J299" s="169"/>
      <c r="K299" s="166"/>
      <c r="L299" s="179"/>
      <c r="M299" s="179"/>
      <c r="N299" s="166"/>
      <c r="O299" s="180"/>
      <c r="P299" s="180"/>
      <c r="Q299" s="180"/>
      <c r="R299" s="168"/>
    </row>
    <row r="300" spans="1:18" ht="15.75" hidden="1" thickBot="1" x14ac:dyDescent="0.3">
      <c r="A300">
        <v>75</v>
      </c>
      <c r="B300" s="448"/>
      <c r="C300" s="318"/>
      <c r="D300" s="188"/>
      <c r="E300" s="188"/>
      <c r="F300" s="293"/>
      <c r="G300" s="294"/>
      <c r="J300" s="169"/>
      <c r="K300" s="166"/>
      <c r="L300" s="179"/>
      <c r="M300" s="179"/>
      <c r="N300" s="166"/>
      <c r="O300" s="180"/>
      <c r="P300" s="180"/>
      <c r="Q300" s="180"/>
      <c r="R300" s="168"/>
    </row>
    <row r="301" spans="1:18" hidden="1" x14ac:dyDescent="0.25">
      <c r="A301">
        <v>76</v>
      </c>
      <c r="B301" s="446"/>
      <c r="C301" s="328"/>
      <c r="D301" s="208"/>
      <c r="E301" s="190"/>
      <c r="F301" s="292"/>
      <c r="G301" s="189"/>
      <c r="J301" s="169"/>
      <c r="K301" s="166"/>
      <c r="L301" s="179"/>
      <c r="M301" s="179"/>
      <c r="N301" s="166"/>
      <c r="O301" s="180"/>
      <c r="P301" s="180"/>
      <c r="Q301" s="180"/>
      <c r="R301" s="168"/>
    </row>
    <row r="302" spans="1:18" ht="15.75" hidden="1" thickBot="1" x14ac:dyDescent="0.3">
      <c r="A302">
        <v>77</v>
      </c>
      <c r="B302" s="448"/>
      <c r="C302" s="318"/>
      <c r="D302" s="207"/>
      <c r="E302" s="192"/>
      <c r="F302" s="188"/>
      <c r="G302" s="294"/>
      <c r="J302" s="169"/>
      <c r="K302" s="166"/>
      <c r="L302" s="179"/>
      <c r="M302" s="179"/>
      <c r="N302" s="166"/>
      <c r="O302" s="180"/>
      <c r="P302" s="180"/>
      <c r="Q302" s="180"/>
      <c r="R302" s="168"/>
    </row>
    <row r="303" spans="1:18" hidden="1" x14ac:dyDescent="0.25">
      <c r="A303">
        <v>78</v>
      </c>
      <c r="B303" s="446"/>
      <c r="C303" s="328"/>
      <c r="D303" s="208"/>
      <c r="E303" s="190"/>
      <c r="F303" s="184"/>
      <c r="G303" s="189"/>
      <c r="J303" s="169"/>
      <c r="K303" s="166"/>
      <c r="L303" s="179"/>
      <c r="M303" s="179"/>
      <c r="N303" s="166"/>
      <c r="O303" s="180"/>
      <c r="P303" s="180"/>
      <c r="Q303" s="180"/>
      <c r="R303" s="168"/>
    </row>
    <row r="304" spans="1:18" hidden="1" x14ac:dyDescent="0.25">
      <c r="A304">
        <v>79</v>
      </c>
      <c r="B304" s="447"/>
      <c r="C304" s="449"/>
      <c r="D304" s="206"/>
      <c r="E304" s="191"/>
      <c r="F304" s="186"/>
      <c r="G304" s="187"/>
      <c r="J304" s="169"/>
      <c r="K304" s="166"/>
      <c r="L304" s="179"/>
      <c r="M304" s="179"/>
      <c r="N304" s="166"/>
      <c r="O304" s="180"/>
      <c r="P304" s="180"/>
      <c r="Q304" s="180"/>
      <c r="R304" s="168"/>
    </row>
    <row r="305" spans="1:18" hidden="1" x14ac:dyDescent="0.25">
      <c r="A305">
        <v>80</v>
      </c>
      <c r="B305" s="447"/>
      <c r="C305" s="449"/>
      <c r="D305" s="206"/>
      <c r="E305" s="191"/>
      <c r="F305" s="186"/>
      <c r="G305" s="187"/>
      <c r="J305" s="169"/>
      <c r="K305" s="166"/>
      <c r="L305" s="179"/>
      <c r="M305" s="179"/>
      <c r="N305" s="166"/>
      <c r="O305" s="180"/>
      <c r="P305" s="180"/>
      <c r="Q305" s="180"/>
      <c r="R305" s="168"/>
    </row>
    <row r="306" spans="1:18" ht="15.75" hidden="1" thickBot="1" x14ac:dyDescent="0.3">
      <c r="A306">
        <v>81</v>
      </c>
      <c r="B306" s="448"/>
      <c r="C306" s="318"/>
      <c r="D306" s="207"/>
      <c r="E306" s="192"/>
      <c r="F306" s="188"/>
      <c r="G306" s="294"/>
      <c r="J306" s="169"/>
      <c r="K306" s="166"/>
      <c r="L306" s="179"/>
      <c r="M306" s="179"/>
      <c r="N306" s="166"/>
      <c r="O306" s="180"/>
      <c r="P306" s="180"/>
      <c r="Q306" s="180"/>
      <c r="R306" s="168"/>
    </row>
    <row r="307" spans="1:18" hidden="1" x14ac:dyDescent="0.25">
      <c r="A307">
        <v>82</v>
      </c>
      <c r="B307" s="446"/>
      <c r="C307" s="328"/>
      <c r="D307" s="208"/>
      <c r="E307" s="208"/>
      <c r="F307" s="292"/>
      <c r="G307" s="185"/>
      <c r="J307" s="169"/>
      <c r="K307" s="166"/>
      <c r="L307" s="179"/>
      <c r="M307" s="179"/>
      <c r="N307" s="166"/>
      <c r="O307" s="180"/>
      <c r="P307" s="180"/>
      <c r="Q307" s="180"/>
      <c r="R307" s="168"/>
    </row>
    <row r="308" spans="1:18" ht="15.75" hidden="1" thickBot="1" x14ac:dyDescent="0.3">
      <c r="A308">
        <v>83</v>
      </c>
      <c r="B308" s="448"/>
      <c r="C308" s="318"/>
      <c r="D308" s="207"/>
      <c r="E308" s="207"/>
      <c r="F308" s="293"/>
      <c r="G308" s="201"/>
      <c r="J308" s="169"/>
      <c r="K308" s="166"/>
      <c r="L308" s="179"/>
      <c r="M308" s="179"/>
      <c r="N308" s="166"/>
      <c r="O308" s="180"/>
      <c r="P308" s="180"/>
      <c r="Q308" s="180"/>
      <c r="R308" s="168"/>
    </row>
    <row r="309" spans="1:18" hidden="1" x14ac:dyDescent="0.25">
      <c r="J309" s="169"/>
      <c r="K309" s="166"/>
      <c r="L309" s="179"/>
      <c r="M309" s="179"/>
      <c r="N309" s="166"/>
      <c r="O309" s="180"/>
      <c r="P309" s="180"/>
      <c r="Q309" s="180"/>
      <c r="R309" s="168"/>
    </row>
    <row r="310" spans="1:18" hidden="1" x14ac:dyDescent="0.25">
      <c r="C310" s="456" t="s">
        <v>247</v>
      </c>
      <c r="D310" s="456"/>
      <c r="J310" s="169"/>
      <c r="K310" s="166"/>
      <c r="L310" s="179"/>
      <c r="M310" s="179"/>
      <c r="N310" s="166"/>
      <c r="O310" s="180"/>
      <c r="P310" s="180"/>
      <c r="Q310" s="180"/>
      <c r="R310" s="168"/>
    </row>
    <row r="311" spans="1:18" hidden="1" x14ac:dyDescent="0.25">
      <c r="C311" s="209" t="s">
        <v>248</v>
      </c>
      <c r="D311" s="210" t="s">
        <v>249</v>
      </c>
      <c r="J311" s="169"/>
      <c r="K311" s="166"/>
      <c r="L311" s="179"/>
      <c r="M311" s="179"/>
      <c r="N311" s="166"/>
      <c r="O311" s="180"/>
      <c r="P311" s="180"/>
      <c r="Q311" s="180"/>
      <c r="R311" s="168"/>
    </row>
    <row r="312" spans="1:18" hidden="1" x14ac:dyDescent="0.25">
      <c r="B312" s="158">
        <v>1</v>
      </c>
      <c r="C312" s="211" t="s">
        <v>250</v>
      </c>
      <c r="D312" s="212" t="s">
        <v>251</v>
      </c>
      <c r="J312" s="169"/>
      <c r="K312" s="166"/>
      <c r="L312" s="179"/>
      <c r="M312" s="179"/>
      <c r="N312" s="166"/>
      <c r="O312" s="180"/>
      <c r="P312" s="180"/>
      <c r="Q312" s="180"/>
      <c r="R312" s="168"/>
    </row>
    <row r="313" spans="1:18" hidden="1" x14ac:dyDescent="0.25">
      <c r="B313" s="158">
        <v>2</v>
      </c>
      <c r="C313" s="211" t="s">
        <v>250</v>
      </c>
      <c r="D313" s="212" t="s">
        <v>252</v>
      </c>
      <c r="J313" s="169"/>
      <c r="K313" s="166"/>
      <c r="L313" s="179"/>
      <c r="M313" s="179"/>
      <c r="N313" s="166"/>
      <c r="O313" s="180"/>
      <c r="P313" s="180"/>
      <c r="Q313" s="180"/>
      <c r="R313" s="168"/>
    </row>
    <row r="314" spans="1:18" hidden="1" x14ac:dyDescent="0.25">
      <c r="B314" s="158">
        <v>3</v>
      </c>
      <c r="C314" s="211" t="s">
        <v>250</v>
      </c>
      <c r="D314" s="212" t="s">
        <v>253</v>
      </c>
      <c r="J314" s="169"/>
      <c r="K314" s="166"/>
      <c r="L314" s="179"/>
      <c r="M314" s="179"/>
      <c r="N314" s="166"/>
      <c r="O314" s="180"/>
      <c r="P314" s="180"/>
      <c r="Q314" s="180"/>
      <c r="R314" s="168"/>
    </row>
    <row r="315" spans="1:18" hidden="1" x14ac:dyDescent="0.25">
      <c r="B315" s="158">
        <v>4</v>
      </c>
      <c r="C315" s="213" t="s">
        <v>254</v>
      </c>
      <c r="D315" s="212" t="s">
        <v>255</v>
      </c>
      <c r="J315" s="169"/>
      <c r="K315" s="166"/>
      <c r="L315" s="179"/>
      <c r="M315" s="179"/>
      <c r="N315" s="166"/>
      <c r="O315" s="180"/>
      <c r="P315" s="180"/>
      <c r="Q315" s="180"/>
      <c r="R315" s="168"/>
    </row>
    <row r="316" spans="1:18" hidden="1" x14ac:dyDescent="0.25">
      <c r="B316" s="158">
        <v>5</v>
      </c>
      <c r="C316" s="213" t="s">
        <v>254</v>
      </c>
      <c r="D316" s="212" t="s">
        <v>256</v>
      </c>
      <c r="J316" s="169"/>
      <c r="K316" s="166"/>
      <c r="L316" s="179"/>
      <c r="M316" s="179"/>
      <c r="N316" s="166"/>
      <c r="O316" s="180"/>
      <c r="P316" s="180"/>
      <c r="Q316" s="180"/>
      <c r="R316" s="168"/>
    </row>
    <row r="317" spans="1:18" hidden="1" x14ac:dyDescent="0.25">
      <c r="B317" s="158">
        <v>6</v>
      </c>
      <c r="C317" s="213" t="s">
        <v>257</v>
      </c>
      <c r="D317" s="212" t="s">
        <v>258</v>
      </c>
      <c r="J317" s="169"/>
      <c r="K317" s="166"/>
      <c r="L317" s="179"/>
      <c r="M317" s="179"/>
      <c r="N317" s="166"/>
      <c r="O317" s="180"/>
      <c r="P317" s="180"/>
      <c r="Q317" s="180"/>
      <c r="R317" s="168"/>
    </row>
    <row r="318" spans="1:18" hidden="1" x14ac:dyDescent="0.25">
      <c r="B318" s="158">
        <v>7</v>
      </c>
      <c r="C318" s="213" t="s">
        <v>257</v>
      </c>
      <c r="D318" s="212" t="s">
        <v>259</v>
      </c>
      <c r="J318" s="169"/>
      <c r="K318" s="166"/>
      <c r="L318" s="179"/>
      <c r="M318" s="179"/>
      <c r="N318" s="166"/>
      <c r="O318" s="180"/>
      <c r="P318" s="180"/>
      <c r="Q318" s="180"/>
      <c r="R318" s="168"/>
    </row>
    <row r="319" spans="1:18" hidden="1" x14ac:dyDescent="0.25">
      <c r="B319" s="158">
        <v>8</v>
      </c>
      <c r="C319" s="213" t="s">
        <v>260</v>
      </c>
      <c r="D319" s="212" t="s">
        <v>261</v>
      </c>
      <c r="J319" s="169"/>
      <c r="K319" s="166"/>
      <c r="L319" s="179"/>
      <c r="M319" s="179"/>
      <c r="N319" s="166"/>
      <c r="O319" s="180"/>
      <c r="P319" s="180"/>
      <c r="Q319" s="180"/>
      <c r="R319" s="168"/>
    </row>
    <row r="320" spans="1:18" hidden="1" x14ac:dyDescent="0.25">
      <c r="B320" s="158">
        <v>9</v>
      </c>
      <c r="C320" s="213" t="s">
        <v>260</v>
      </c>
      <c r="D320" s="212" t="s">
        <v>262</v>
      </c>
      <c r="J320" s="169"/>
      <c r="K320" s="166"/>
      <c r="L320" s="179"/>
      <c r="M320" s="179"/>
      <c r="N320" s="166"/>
      <c r="O320" s="180"/>
      <c r="P320" s="180"/>
      <c r="Q320" s="180"/>
      <c r="R320" s="168"/>
    </row>
    <row r="321" spans="2:18" hidden="1" x14ac:dyDescent="0.25">
      <c r="B321" s="158">
        <v>10</v>
      </c>
      <c r="C321" s="213" t="s">
        <v>263</v>
      </c>
      <c r="D321" s="212" t="s">
        <v>264</v>
      </c>
      <c r="J321" s="169"/>
      <c r="K321" s="166"/>
      <c r="L321" s="179"/>
      <c r="M321" s="179"/>
      <c r="N321" s="166"/>
      <c r="O321" s="180"/>
      <c r="P321" s="180"/>
      <c r="Q321" s="180"/>
      <c r="R321" s="168"/>
    </row>
    <row r="322" spans="2:18" hidden="1" x14ac:dyDescent="0.25">
      <c r="B322" s="158">
        <v>11</v>
      </c>
      <c r="C322" s="213" t="s">
        <v>263</v>
      </c>
      <c r="D322" s="212" t="s">
        <v>265</v>
      </c>
      <c r="J322" s="169"/>
      <c r="K322" s="166"/>
      <c r="L322" s="179"/>
      <c r="M322" s="179"/>
      <c r="N322" s="166"/>
      <c r="O322" s="180"/>
      <c r="P322" s="180"/>
      <c r="Q322" s="180"/>
      <c r="R322" s="168"/>
    </row>
    <row r="323" spans="2:18" hidden="1" x14ac:dyDescent="0.25">
      <c r="B323" s="158">
        <v>12</v>
      </c>
      <c r="C323" s="213" t="s">
        <v>266</v>
      </c>
      <c r="D323" s="212" t="s">
        <v>267</v>
      </c>
      <c r="J323" s="169"/>
      <c r="K323" s="166"/>
      <c r="L323" s="179"/>
      <c r="M323" s="179"/>
      <c r="N323" s="166"/>
      <c r="O323" s="180"/>
      <c r="P323" s="180"/>
      <c r="Q323" s="180"/>
      <c r="R323" s="168"/>
    </row>
    <row r="324" spans="2:18" hidden="1" x14ac:dyDescent="0.25">
      <c r="B324" s="158">
        <v>13</v>
      </c>
      <c r="C324" s="213" t="s">
        <v>266</v>
      </c>
      <c r="D324" s="212" t="s">
        <v>268</v>
      </c>
      <c r="J324" s="169"/>
      <c r="K324" s="166"/>
      <c r="L324" s="179"/>
      <c r="M324" s="179"/>
      <c r="N324" s="166"/>
      <c r="O324" s="180"/>
      <c r="P324" s="180"/>
      <c r="Q324" s="180"/>
      <c r="R324" s="168"/>
    </row>
    <row r="325" spans="2:18" hidden="1" x14ac:dyDescent="0.25">
      <c r="B325" s="158">
        <v>14</v>
      </c>
      <c r="C325" s="213" t="s">
        <v>269</v>
      </c>
      <c r="D325" s="212" t="s">
        <v>270</v>
      </c>
      <c r="J325" s="169"/>
      <c r="K325" s="166"/>
      <c r="L325" s="179"/>
      <c r="M325" s="179"/>
      <c r="N325" s="166"/>
      <c r="O325" s="180"/>
      <c r="P325" s="180"/>
      <c r="Q325" s="180"/>
      <c r="R325" s="168"/>
    </row>
    <row r="326" spans="2:18" hidden="1" x14ac:dyDescent="0.25">
      <c r="B326" s="158">
        <v>15</v>
      </c>
      <c r="C326" s="213" t="s">
        <v>269</v>
      </c>
      <c r="D326" s="212" t="s">
        <v>271</v>
      </c>
      <c r="J326" s="169"/>
      <c r="K326" s="166"/>
      <c r="L326" s="179"/>
      <c r="M326" s="179"/>
      <c r="N326" s="166"/>
      <c r="O326" s="180"/>
      <c r="P326" s="180"/>
      <c r="Q326" s="180"/>
      <c r="R326" s="168"/>
    </row>
    <row r="327" spans="2:18" hidden="1" x14ac:dyDescent="0.25">
      <c r="B327" s="158">
        <v>16</v>
      </c>
      <c r="C327" s="213" t="s">
        <v>272</v>
      </c>
      <c r="D327" s="212" t="s">
        <v>273</v>
      </c>
      <c r="J327" s="169"/>
      <c r="K327" s="166"/>
      <c r="L327" s="179"/>
      <c r="M327" s="179"/>
      <c r="N327" s="166"/>
      <c r="O327" s="180"/>
      <c r="P327" s="180"/>
      <c r="Q327" s="180"/>
      <c r="R327" s="168"/>
    </row>
    <row r="328" spans="2:18" hidden="1" x14ac:dyDescent="0.25">
      <c r="B328" s="158">
        <v>17</v>
      </c>
      <c r="C328" s="213" t="s">
        <v>274</v>
      </c>
      <c r="D328" s="212" t="s">
        <v>275</v>
      </c>
      <c r="J328" s="169"/>
      <c r="K328" s="166"/>
      <c r="L328" s="179"/>
      <c r="M328" s="179"/>
      <c r="N328" s="166"/>
      <c r="O328" s="180"/>
      <c r="P328" s="180"/>
      <c r="Q328" s="180"/>
      <c r="R328" s="168"/>
    </row>
    <row r="329" spans="2:18" hidden="1" x14ac:dyDescent="0.25">
      <c r="B329" s="158">
        <v>18</v>
      </c>
      <c r="C329" s="213" t="s">
        <v>274</v>
      </c>
      <c r="D329" s="212" t="s">
        <v>276</v>
      </c>
      <c r="J329" s="169"/>
      <c r="K329" s="166"/>
      <c r="L329" s="179"/>
      <c r="M329" s="179"/>
      <c r="N329" s="166"/>
      <c r="O329" s="180"/>
      <c r="P329" s="180"/>
      <c r="Q329" s="180"/>
      <c r="R329" s="168"/>
    </row>
    <row r="330" spans="2:18" hidden="1" x14ac:dyDescent="0.25">
      <c r="B330" s="158">
        <v>19</v>
      </c>
      <c r="C330" s="213" t="s">
        <v>274</v>
      </c>
      <c r="D330" s="212" t="s">
        <v>277</v>
      </c>
      <c r="J330" s="169"/>
      <c r="K330" s="166"/>
      <c r="L330" s="179"/>
      <c r="M330" s="179"/>
      <c r="N330" s="166"/>
      <c r="O330" s="180"/>
      <c r="P330" s="180"/>
      <c r="Q330" s="180"/>
      <c r="R330" s="168"/>
    </row>
    <row r="331" spans="2:18" hidden="1" x14ac:dyDescent="0.25">
      <c r="B331" s="158">
        <v>20</v>
      </c>
      <c r="C331" s="213" t="s">
        <v>278</v>
      </c>
      <c r="D331" s="212" t="s">
        <v>279</v>
      </c>
      <c r="J331" s="169"/>
      <c r="K331" s="166"/>
      <c r="L331" s="179"/>
      <c r="M331" s="179"/>
      <c r="N331" s="166"/>
      <c r="O331" s="180"/>
      <c r="P331" s="180"/>
      <c r="Q331" s="180"/>
      <c r="R331" s="168"/>
    </row>
    <row r="332" spans="2:18" hidden="1" x14ac:dyDescent="0.25">
      <c r="B332" s="158">
        <v>21</v>
      </c>
      <c r="C332" s="213" t="s">
        <v>278</v>
      </c>
      <c r="D332" s="212" t="s">
        <v>280</v>
      </c>
      <c r="J332" s="169"/>
      <c r="K332" s="166"/>
      <c r="L332" s="179"/>
      <c r="M332" s="179"/>
      <c r="N332" s="166"/>
      <c r="O332" s="180"/>
      <c r="P332" s="180"/>
      <c r="Q332" s="180"/>
      <c r="R332" s="168"/>
    </row>
    <row r="333" spans="2:18" hidden="1" x14ac:dyDescent="0.25">
      <c r="B333" s="158">
        <v>22</v>
      </c>
      <c r="C333" s="213" t="s">
        <v>281</v>
      </c>
      <c r="D333" s="212" t="s">
        <v>282</v>
      </c>
      <c r="J333" s="169"/>
      <c r="K333" s="166"/>
      <c r="L333" s="179"/>
      <c r="M333" s="179"/>
      <c r="N333" s="166"/>
      <c r="O333" s="180"/>
      <c r="P333" s="180"/>
      <c r="Q333" s="180"/>
      <c r="R333" s="168"/>
    </row>
    <row r="334" spans="2:18" hidden="1" x14ac:dyDescent="0.25">
      <c r="B334" s="158">
        <v>23</v>
      </c>
      <c r="C334" s="213" t="s">
        <v>281</v>
      </c>
      <c r="D334" s="212" t="s">
        <v>283</v>
      </c>
      <c r="J334" s="169"/>
      <c r="K334" s="166"/>
      <c r="L334" s="179"/>
      <c r="M334" s="179"/>
      <c r="N334" s="166"/>
      <c r="O334" s="180"/>
      <c r="P334" s="180"/>
      <c r="Q334" s="180"/>
      <c r="R334" s="168"/>
    </row>
    <row r="335" spans="2:18" hidden="1" x14ac:dyDescent="0.25">
      <c r="B335" s="158">
        <v>24</v>
      </c>
      <c r="C335" s="213" t="s">
        <v>284</v>
      </c>
      <c r="D335" s="212" t="s">
        <v>285</v>
      </c>
      <c r="J335" s="169"/>
      <c r="K335" s="166"/>
      <c r="L335" s="179"/>
      <c r="M335" s="179"/>
      <c r="N335" s="166"/>
      <c r="O335" s="180"/>
      <c r="P335" s="180"/>
      <c r="Q335" s="180"/>
      <c r="R335" s="168"/>
    </row>
    <row r="336" spans="2:18" hidden="1" x14ac:dyDescent="0.25">
      <c r="B336" s="158">
        <v>25</v>
      </c>
      <c r="C336" s="211" t="s">
        <v>286</v>
      </c>
      <c r="D336" s="212" t="s">
        <v>287</v>
      </c>
      <c r="J336" s="169"/>
      <c r="K336" s="166"/>
      <c r="L336" s="179"/>
      <c r="M336" s="179"/>
      <c r="N336" s="166"/>
      <c r="O336" s="180"/>
      <c r="P336" s="180"/>
      <c r="Q336" s="180"/>
      <c r="R336" s="168"/>
    </row>
    <row r="337" spans="2:18" hidden="1" x14ac:dyDescent="0.25">
      <c r="B337" s="158">
        <v>26</v>
      </c>
      <c r="C337" s="211" t="s">
        <v>286</v>
      </c>
      <c r="D337" s="212" t="s">
        <v>288</v>
      </c>
      <c r="J337" s="169"/>
      <c r="K337" s="166"/>
      <c r="L337" s="179"/>
      <c r="M337" s="179"/>
      <c r="N337" s="166"/>
      <c r="O337" s="180"/>
      <c r="P337" s="180"/>
      <c r="Q337" s="180"/>
      <c r="R337" s="168"/>
    </row>
    <row r="338" spans="2:18" hidden="1" x14ac:dyDescent="0.25">
      <c r="B338" s="158">
        <v>27</v>
      </c>
      <c r="C338" s="213" t="s">
        <v>289</v>
      </c>
      <c r="D338" s="212" t="s">
        <v>290</v>
      </c>
      <c r="J338" s="169"/>
      <c r="K338" s="166"/>
      <c r="L338" s="179"/>
      <c r="M338" s="179"/>
      <c r="N338" s="166"/>
      <c r="O338" s="180"/>
      <c r="P338" s="180"/>
      <c r="Q338" s="180"/>
      <c r="R338" s="168"/>
    </row>
    <row r="339" spans="2:18" hidden="1" x14ac:dyDescent="0.25">
      <c r="B339" s="158">
        <v>28</v>
      </c>
      <c r="C339" s="213" t="s">
        <v>291</v>
      </c>
      <c r="D339" s="212" t="s">
        <v>292</v>
      </c>
      <c r="J339" s="169"/>
      <c r="K339" s="166"/>
      <c r="L339" s="179"/>
      <c r="M339" s="179"/>
      <c r="N339" s="166"/>
      <c r="O339" s="180"/>
      <c r="P339" s="180"/>
      <c r="Q339" s="180"/>
      <c r="R339" s="168"/>
    </row>
    <row r="340" spans="2:18" hidden="1" x14ac:dyDescent="0.25">
      <c r="B340" s="158">
        <v>29</v>
      </c>
      <c r="C340" s="213" t="s">
        <v>291</v>
      </c>
      <c r="D340" s="212" t="s">
        <v>293</v>
      </c>
      <c r="J340" s="169"/>
      <c r="K340" s="166"/>
      <c r="L340" s="179"/>
      <c r="M340" s="179"/>
      <c r="N340" s="166"/>
      <c r="O340" s="180"/>
      <c r="P340" s="180"/>
      <c r="Q340" s="180"/>
      <c r="R340" s="168"/>
    </row>
    <row r="341" spans="2:18" hidden="1" x14ac:dyDescent="0.25">
      <c r="B341" s="158">
        <v>30</v>
      </c>
      <c r="C341" s="213" t="s">
        <v>294</v>
      </c>
      <c r="D341" s="212" t="s">
        <v>295</v>
      </c>
      <c r="J341" s="169"/>
      <c r="K341" s="166"/>
      <c r="L341" s="179"/>
      <c r="M341" s="179"/>
      <c r="N341" s="166"/>
      <c r="O341" s="180"/>
      <c r="P341" s="180"/>
      <c r="Q341" s="180"/>
      <c r="R341" s="168"/>
    </row>
    <row r="342" spans="2:18" hidden="1" x14ac:dyDescent="0.25">
      <c r="B342" s="158">
        <v>31</v>
      </c>
      <c r="C342" s="213" t="s">
        <v>296</v>
      </c>
      <c r="D342" s="212" t="s">
        <v>297</v>
      </c>
      <c r="J342" s="169"/>
      <c r="K342" s="166"/>
      <c r="L342" s="179"/>
      <c r="M342" s="179"/>
      <c r="N342" s="166"/>
      <c r="O342" s="180"/>
      <c r="P342" s="180"/>
      <c r="Q342" s="180"/>
      <c r="R342" s="168"/>
    </row>
    <row r="343" spans="2:18" hidden="1" x14ac:dyDescent="0.25">
      <c r="B343" s="158">
        <v>32</v>
      </c>
      <c r="C343" s="213" t="s">
        <v>298</v>
      </c>
      <c r="D343" s="212" t="s">
        <v>299</v>
      </c>
      <c r="J343" s="169"/>
      <c r="K343" s="166"/>
      <c r="L343" s="179"/>
      <c r="M343" s="179"/>
      <c r="N343" s="166"/>
      <c r="O343" s="180"/>
      <c r="P343" s="180"/>
      <c r="Q343" s="180"/>
      <c r="R343" s="168"/>
    </row>
    <row r="344" spans="2:18" hidden="1" x14ac:dyDescent="0.25">
      <c r="B344" s="158">
        <v>33</v>
      </c>
      <c r="C344" s="213" t="s">
        <v>300</v>
      </c>
      <c r="D344" s="212" t="s">
        <v>301</v>
      </c>
      <c r="J344" s="169"/>
      <c r="K344" s="166"/>
      <c r="L344" s="179"/>
      <c r="M344" s="179"/>
      <c r="N344" s="166"/>
      <c r="O344" s="180"/>
      <c r="P344" s="180"/>
      <c r="Q344" s="180"/>
      <c r="R344" s="168"/>
    </row>
    <row r="345" spans="2:18" hidden="1" x14ac:dyDescent="0.25">
      <c r="B345" s="158">
        <v>34</v>
      </c>
      <c r="C345" s="213" t="s">
        <v>302</v>
      </c>
      <c r="D345" s="212" t="s">
        <v>303</v>
      </c>
      <c r="J345" s="169"/>
      <c r="K345" s="166"/>
      <c r="L345" s="179"/>
      <c r="M345" s="179"/>
      <c r="N345" s="166"/>
      <c r="O345" s="180"/>
      <c r="P345" s="180"/>
      <c r="Q345" s="180"/>
      <c r="R345" s="168"/>
    </row>
    <row r="346" spans="2:18" hidden="1" x14ac:dyDescent="0.25">
      <c r="B346" s="158">
        <v>35</v>
      </c>
      <c r="C346" s="213" t="s">
        <v>302</v>
      </c>
      <c r="D346" s="212" t="s">
        <v>304</v>
      </c>
      <c r="J346" s="169"/>
      <c r="K346" s="166"/>
      <c r="L346" s="179"/>
      <c r="M346" s="179"/>
      <c r="N346" s="166"/>
      <c r="O346" s="180"/>
      <c r="P346" s="180"/>
      <c r="Q346" s="180"/>
      <c r="R346" s="168"/>
    </row>
    <row r="347" spans="2:18" hidden="1" x14ac:dyDescent="0.25">
      <c r="B347" s="158">
        <v>36</v>
      </c>
      <c r="C347" s="213" t="s">
        <v>305</v>
      </c>
      <c r="D347" s="212" t="s">
        <v>306</v>
      </c>
      <c r="J347" s="169"/>
      <c r="K347" s="166"/>
      <c r="L347" s="179"/>
      <c r="M347" s="179"/>
      <c r="N347" s="166"/>
      <c r="O347" s="180"/>
      <c r="P347" s="180"/>
      <c r="Q347" s="180"/>
      <c r="R347" s="168"/>
    </row>
    <row r="348" spans="2:18" hidden="1" x14ac:dyDescent="0.25">
      <c r="B348" s="158">
        <v>37</v>
      </c>
      <c r="C348" s="213" t="s">
        <v>307</v>
      </c>
      <c r="D348" s="212" t="s">
        <v>308</v>
      </c>
      <c r="J348" s="169"/>
      <c r="K348" s="166"/>
      <c r="L348" s="179"/>
      <c r="M348" s="179"/>
      <c r="N348" s="166"/>
      <c r="O348" s="180"/>
      <c r="P348" s="180"/>
      <c r="Q348" s="180"/>
      <c r="R348" s="168"/>
    </row>
    <row r="349" spans="2:18" hidden="1" x14ac:dyDescent="0.25">
      <c r="B349" s="158">
        <v>38</v>
      </c>
      <c r="C349" s="213" t="s">
        <v>307</v>
      </c>
      <c r="D349" s="212" t="s">
        <v>309</v>
      </c>
      <c r="J349" s="169"/>
      <c r="K349" s="166"/>
      <c r="L349" s="179"/>
      <c r="M349" s="179"/>
      <c r="N349" s="166"/>
      <c r="O349" s="180"/>
      <c r="P349" s="180"/>
      <c r="Q349" s="180"/>
      <c r="R349" s="168"/>
    </row>
    <row r="350" spans="2:18" hidden="1" x14ac:dyDescent="0.25">
      <c r="B350" s="158">
        <v>39</v>
      </c>
      <c r="C350" s="213" t="s">
        <v>310</v>
      </c>
      <c r="D350" s="212" t="s">
        <v>311</v>
      </c>
      <c r="J350" s="169"/>
      <c r="K350" s="166"/>
      <c r="L350" s="179"/>
      <c r="M350" s="179"/>
      <c r="N350" s="166"/>
      <c r="O350" s="180"/>
      <c r="P350" s="180"/>
      <c r="Q350" s="180"/>
      <c r="R350" s="168"/>
    </row>
    <row r="351" spans="2:18" hidden="1" x14ac:dyDescent="0.25">
      <c r="B351" s="158">
        <v>40</v>
      </c>
      <c r="C351" s="213" t="s">
        <v>310</v>
      </c>
      <c r="D351" s="212" t="s">
        <v>312</v>
      </c>
      <c r="J351" s="169"/>
      <c r="K351" s="166"/>
      <c r="L351" s="179"/>
      <c r="M351" s="179"/>
      <c r="N351" s="166"/>
      <c r="O351" s="180"/>
      <c r="P351" s="180"/>
      <c r="Q351" s="180"/>
      <c r="R351" s="168"/>
    </row>
    <row r="352" spans="2:18" hidden="1" x14ac:dyDescent="0.25">
      <c r="B352" s="158">
        <v>41</v>
      </c>
      <c r="C352" s="213" t="s">
        <v>313</v>
      </c>
      <c r="D352" s="212" t="s">
        <v>314</v>
      </c>
      <c r="J352" s="169"/>
      <c r="K352" s="166"/>
      <c r="L352" s="179"/>
      <c r="M352" s="179"/>
      <c r="N352" s="166"/>
      <c r="O352" s="180"/>
      <c r="P352" s="180"/>
      <c r="Q352" s="180"/>
      <c r="R352" s="168"/>
    </row>
    <row r="353" spans="2:18" hidden="1" x14ac:dyDescent="0.25">
      <c r="B353" s="158">
        <v>42</v>
      </c>
      <c r="C353" s="213" t="s">
        <v>313</v>
      </c>
      <c r="D353" s="212" t="s">
        <v>315</v>
      </c>
      <c r="J353" s="169"/>
      <c r="K353" s="166"/>
      <c r="L353" s="179"/>
      <c r="M353" s="179"/>
      <c r="N353" s="166"/>
      <c r="O353" s="180"/>
      <c r="P353" s="180"/>
      <c r="Q353" s="180"/>
      <c r="R353" s="168"/>
    </row>
    <row r="354" spans="2:18" hidden="1" x14ac:dyDescent="0.25">
      <c r="B354" s="158">
        <v>43</v>
      </c>
      <c r="C354" s="213" t="s">
        <v>313</v>
      </c>
      <c r="D354" s="212" t="s">
        <v>316</v>
      </c>
      <c r="J354" s="169"/>
      <c r="K354" s="166"/>
      <c r="L354" s="179"/>
      <c r="M354" s="179"/>
      <c r="N354" s="166"/>
      <c r="O354" s="180"/>
      <c r="P354" s="180"/>
      <c r="Q354" s="180"/>
      <c r="R354" s="168"/>
    </row>
    <row r="355" spans="2:18" hidden="1" x14ac:dyDescent="0.25">
      <c r="B355" s="158">
        <v>44</v>
      </c>
      <c r="C355" s="213" t="s">
        <v>313</v>
      </c>
      <c r="D355" s="212" t="s">
        <v>317</v>
      </c>
      <c r="J355" s="169"/>
      <c r="K355" s="166"/>
      <c r="L355" s="179"/>
      <c r="M355" s="179"/>
      <c r="N355" s="166"/>
      <c r="O355" s="180"/>
      <c r="P355" s="180"/>
      <c r="Q355" s="180"/>
      <c r="R355" s="168"/>
    </row>
    <row r="356" spans="2:18" hidden="1" x14ac:dyDescent="0.25">
      <c r="B356" s="158">
        <v>45</v>
      </c>
      <c r="C356" s="213" t="s">
        <v>313</v>
      </c>
      <c r="D356" s="212" t="s">
        <v>318</v>
      </c>
      <c r="J356" s="169"/>
      <c r="K356" s="166"/>
      <c r="L356" s="179"/>
      <c r="M356" s="179"/>
      <c r="N356" s="166"/>
      <c r="O356" s="180"/>
      <c r="P356" s="180"/>
      <c r="Q356" s="180"/>
      <c r="R356" s="168"/>
    </row>
    <row r="357" spans="2:18" hidden="1" x14ac:dyDescent="0.25">
      <c r="B357" s="158">
        <v>46</v>
      </c>
      <c r="C357" s="213" t="s">
        <v>313</v>
      </c>
      <c r="D357" s="212" t="s">
        <v>319</v>
      </c>
      <c r="J357" s="169"/>
      <c r="K357" s="166"/>
      <c r="L357" s="179"/>
      <c r="M357" s="179"/>
      <c r="N357" s="166"/>
      <c r="O357" s="180"/>
      <c r="P357" s="180"/>
      <c r="Q357" s="180"/>
      <c r="R357" s="168"/>
    </row>
    <row r="358" spans="2:18" hidden="1" x14ac:dyDescent="0.25">
      <c r="B358" s="158">
        <v>47</v>
      </c>
      <c r="C358" s="213" t="s">
        <v>313</v>
      </c>
      <c r="D358" s="212" t="s">
        <v>320</v>
      </c>
      <c r="J358" s="169"/>
      <c r="K358" s="166"/>
      <c r="L358" s="179"/>
      <c r="M358" s="179"/>
      <c r="N358" s="166"/>
      <c r="O358" s="180"/>
      <c r="P358" s="180"/>
      <c r="Q358" s="180"/>
      <c r="R358" s="168"/>
    </row>
    <row r="359" spans="2:18" hidden="1" x14ac:dyDescent="0.25">
      <c r="B359" s="158">
        <v>48</v>
      </c>
      <c r="C359" s="213" t="s">
        <v>313</v>
      </c>
      <c r="D359" s="212" t="s">
        <v>321</v>
      </c>
      <c r="J359" s="169"/>
      <c r="K359" s="166"/>
      <c r="L359" s="179"/>
      <c r="M359" s="179"/>
      <c r="N359" s="166"/>
      <c r="O359" s="180"/>
      <c r="P359" s="180"/>
      <c r="Q359" s="180"/>
      <c r="R359" s="168"/>
    </row>
    <row r="360" spans="2:18" hidden="1" x14ac:dyDescent="0.25">
      <c r="B360" s="158">
        <v>49</v>
      </c>
      <c r="C360" s="213" t="s">
        <v>313</v>
      </c>
      <c r="D360" s="212" t="s">
        <v>322</v>
      </c>
      <c r="J360" s="169"/>
      <c r="K360" s="166"/>
      <c r="L360" s="179"/>
      <c r="M360" s="179"/>
      <c r="N360" s="166"/>
      <c r="O360" s="180"/>
      <c r="P360" s="180"/>
      <c r="Q360" s="180"/>
      <c r="R360" s="168"/>
    </row>
    <row r="361" spans="2:18" hidden="1" x14ac:dyDescent="0.25">
      <c r="B361" s="158">
        <v>50</v>
      </c>
      <c r="C361" s="213" t="s">
        <v>313</v>
      </c>
      <c r="D361" s="212" t="s">
        <v>323</v>
      </c>
      <c r="J361" s="169"/>
      <c r="K361" s="166"/>
      <c r="L361" s="179"/>
      <c r="M361" s="179"/>
      <c r="N361" s="166"/>
      <c r="O361" s="180"/>
      <c r="P361" s="180"/>
      <c r="Q361" s="180"/>
      <c r="R361" s="168"/>
    </row>
    <row r="362" spans="2:18" hidden="1" x14ac:dyDescent="0.25">
      <c r="B362" s="158">
        <v>51</v>
      </c>
      <c r="C362" s="213" t="s">
        <v>313</v>
      </c>
      <c r="D362" s="212" t="s">
        <v>324</v>
      </c>
      <c r="J362" s="169"/>
      <c r="K362" s="166"/>
      <c r="L362" s="179"/>
      <c r="M362" s="179"/>
      <c r="N362" s="166"/>
      <c r="O362" s="180"/>
      <c r="P362" s="180"/>
      <c r="Q362" s="180"/>
      <c r="R362" s="168"/>
    </row>
    <row r="363" spans="2:18" hidden="1" x14ac:dyDescent="0.25">
      <c r="B363" s="158">
        <v>52</v>
      </c>
      <c r="C363" s="213" t="s">
        <v>313</v>
      </c>
      <c r="D363" s="212" t="s">
        <v>325</v>
      </c>
      <c r="J363" s="169"/>
      <c r="K363" s="166"/>
      <c r="L363" s="179"/>
      <c r="M363" s="179"/>
      <c r="N363" s="166"/>
      <c r="O363" s="180"/>
      <c r="P363" s="180"/>
      <c r="Q363" s="180"/>
      <c r="R363" s="168"/>
    </row>
    <row r="364" spans="2:18" hidden="1" x14ac:dyDescent="0.25">
      <c r="B364" s="158">
        <v>53</v>
      </c>
      <c r="C364" s="213" t="s">
        <v>313</v>
      </c>
      <c r="D364" s="212" t="s">
        <v>326</v>
      </c>
      <c r="J364" s="169"/>
      <c r="K364" s="166"/>
      <c r="L364" s="179"/>
      <c r="M364" s="179"/>
      <c r="N364" s="166"/>
      <c r="O364" s="180"/>
      <c r="P364" s="180"/>
      <c r="Q364" s="180"/>
      <c r="R364" s="168"/>
    </row>
    <row r="365" spans="2:18" hidden="1" x14ac:dyDescent="0.25">
      <c r="B365" s="158">
        <v>54</v>
      </c>
      <c r="C365" s="213" t="s">
        <v>313</v>
      </c>
      <c r="D365" s="212" t="s">
        <v>327</v>
      </c>
      <c r="J365" s="169"/>
      <c r="K365" s="166"/>
      <c r="L365" s="179"/>
      <c r="M365" s="179"/>
      <c r="N365" s="166"/>
      <c r="O365" s="180"/>
      <c r="P365" s="180"/>
      <c r="Q365" s="180"/>
      <c r="R365" s="168"/>
    </row>
    <row r="366" spans="2:18" hidden="1" x14ac:dyDescent="0.25">
      <c r="B366" s="158">
        <v>55</v>
      </c>
      <c r="C366" s="213" t="s">
        <v>313</v>
      </c>
      <c r="D366" s="212" t="s">
        <v>328</v>
      </c>
      <c r="J366" s="169"/>
      <c r="K366" s="166"/>
      <c r="L366" s="179"/>
      <c r="M366" s="179"/>
      <c r="N366" s="166"/>
      <c r="O366" s="180"/>
      <c r="P366" s="180"/>
      <c r="Q366" s="180"/>
      <c r="R366" s="168"/>
    </row>
    <row r="367" spans="2:18" hidden="1" x14ac:dyDescent="0.25">
      <c r="B367" s="158">
        <v>56</v>
      </c>
      <c r="C367" s="213" t="s">
        <v>313</v>
      </c>
      <c r="D367" s="212" t="s">
        <v>329</v>
      </c>
      <c r="J367" s="169"/>
      <c r="K367" s="166"/>
      <c r="L367" s="179"/>
      <c r="M367" s="179"/>
      <c r="N367" s="166"/>
      <c r="O367" s="180"/>
      <c r="P367" s="180"/>
      <c r="Q367" s="180"/>
      <c r="R367" s="168"/>
    </row>
    <row r="368" spans="2:18" hidden="1" x14ac:dyDescent="0.25">
      <c r="B368" s="158">
        <v>57</v>
      </c>
      <c r="C368" s="213" t="s">
        <v>313</v>
      </c>
      <c r="D368" s="212" t="s">
        <v>330</v>
      </c>
      <c r="J368" s="169"/>
      <c r="K368" s="166"/>
      <c r="L368" s="179"/>
      <c r="M368" s="179"/>
      <c r="N368" s="166"/>
      <c r="O368" s="180"/>
      <c r="P368" s="180"/>
      <c r="Q368" s="180"/>
      <c r="R368" s="168"/>
    </row>
    <row r="369" spans="3:11" hidden="1" x14ac:dyDescent="0.25"/>
    <row r="370" spans="3:11" ht="15.75" hidden="1" thickBot="1" x14ac:dyDescent="0.3"/>
    <row r="371" spans="3:11" x14ac:dyDescent="0.25">
      <c r="C371" s="331" t="s">
        <v>331</v>
      </c>
      <c r="D371" s="332"/>
      <c r="E371" s="333"/>
      <c r="F371" s="331" t="s">
        <v>332</v>
      </c>
      <c r="G371" s="332"/>
      <c r="H371" s="333"/>
      <c r="I371" s="331" t="s">
        <v>333</v>
      </c>
      <c r="J371" s="332"/>
      <c r="K371" s="333"/>
    </row>
    <row r="372" spans="3:11" x14ac:dyDescent="0.25">
      <c r="C372" s="334"/>
      <c r="D372" s="335"/>
      <c r="E372" s="336"/>
      <c r="F372" s="334"/>
      <c r="G372" s="335"/>
      <c r="H372" s="336"/>
      <c r="I372" s="334"/>
      <c r="J372" s="335"/>
      <c r="K372" s="336"/>
    </row>
    <row r="373" spans="3:11" x14ac:dyDescent="0.25">
      <c r="C373" s="334"/>
      <c r="D373" s="335"/>
      <c r="E373" s="336"/>
      <c r="F373" s="334"/>
      <c r="G373" s="335"/>
      <c r="H373" s="336"/>
      <c r="I373" s="334"/>
      <c r="J373" s="335"/>
      <c r="K373" s="336"/>
    </row>
    <row r="374" spans="3:11" ht="15.75" thickBot="1" x14ac:dyDescent="0.3">
      <c r="C374" s="337"/>
      <c r="D374" s="338"/>
      <c r="E374" s="339"/>
      <c r="F374" s="337"/>
      <c r="G374" s="338"/>
      <c r="H374" s="339"/>
      <c r="I374" s="337"/>
      <c r="J374" s="338"/>
      <c r="K374" s="339"/>
    </row>
  </sheetData>
  <mergeCells count="48">
    <mergeCell ref="I371:K374"/>
    <mergeCell ref="B295:B300"/>
    <mergeCell ref="C295:C300"/>
    <mergeCell ref="B301:B302"/>
    <mergeCell ref="C301:C302"/>
    <mergeCell ref="B303:B306"/>
    <mergeCell ref="C303:C306"/>
    <mergeCell ref="B307:B308"/>
    <mergeCell ref="C307:C308"/>
    <mergeCell ref="C310:D310"/>
    <mergeCell ref="C371:E374"/>
    <mergeCell ref="F371:H374"/>
    <mergeCell ref="B283:B287"/>
    <mergeCell ref="C283:C287"/>
    <mergeCell ref="B288:B289"/>
    <mergeCell ref="C288:C289"/>
    <mergeCell ref="B290:B294"/>
    <mergeCell ref="C290:C294"/>
    <mergeCell ref="B271:B275"/>
    <mergeCell ref="C271:C275"/>
    <mergeCell ref="B276:B277"/>
    <mergeCell ref="C276:C277"/>
    <mergeCell ref="B278:B282"/>
    <mergeCell ref="C278:C282"/>
    <mergeCell ref="B250:B254"/>
    <mergeCell ref="C250:C254"/>
    <mergeCell ref="B255:B259"/>
    <mergeCell ref="C255:C259"/>
    <mergeCell ref="B260:B270"/>
    <mergeCell ref="C260:C270"/>
    <mergeCell ref="B240:B243"/>
    <mergeCell ref="C240:C243"/>
    <mergeCell ref="B244:B246"/>
    <mergeCell ref="C244:C246"/>
    <mergeCell ref="B248:B249"/>
    <mergeCell ref="C248:C249"/>
    <mergeCell ref="B226:B229"/>
    <mergeCell ref="C226:C229"/>
    <mergeCell ref="B230:B233"/>
    <mergeCell ref="C230:C233"/>
    <mergeCell ref="B234:B239"/>
    <mergeCell ref="C234:C239"/>
    <mergeCell ref="B223:G223"/>
    <mergeCell ref="C1:N1"/>
    <mergeCell ref="C2:K2"/>
    <mergeCell ref="L2:R2"/>
    <mergeCell ref="B221:G221"/>
    <mergeCell ref="B222:G222"/>
  </mergeCells>
  <dataValidations count="7">
    <dataValidation type="list" allowBlank="1" showInputMessage="1" showErrorMessage="1" sqref="F4:F43 F45:F260">
      <formula1>Replicador</formula1>
    </dataValidation>
    <dataValidation type="list" allowBlank="1" showInputMessage="1" showErrorMessage="1" sqref="K217:K260 K4:K216">
      <formula1>SOPORTE</formula1>
    </dataValidation>
    <dataValidation type="list" allowBlank="1" showInputMessage="1" showErrorMessage="1" sqref="E217:E260 E4:E216">
      <formula1>ROL</formula1>
    </dataValidation>
    <dataValidation type="list" allowBlank="1" showInputMessage="1" showErrorMessage="1" sqref="I4:I216">
      <formula1>LOCALIDAD</formula1>
    </dataValidation>
    <dataValidation type="list" allowBlank="1" showInputMessage="1" showErrorMessage="1" sqref="G4:G216">
      <formula1>GFUNCIONALES</formula1>
    </dataValidation>
    <dataValidation type="list" allowBlank="1" showInputMessage="1" showErrorMessage="1" sqref="L4:L216 M4:M216">
      <formula1>CAUSAR</formula1>
    </dataValidation>
    <dataValidation type="list" allowBlank="1" showInputMessage="1" showErrorMessage="1" sqref="P4:P216">
      <formula1>ORIGENR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8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70" zoomScaleNormal="70" workbookViewId="0">
      <selection activeCell="K5" sqref="K5"/>
    </sheetView>
  </sheetViews>
  <sheetFormatPr baseColWidth="10" defaultColWidth="11.42578125" defaultRowHeight="15" outlineLevelCol="1" x14ac:dyDescent="0.25"/>
  <cols>
    <col min="1" max="1" width="21.5703125" customWidth="1"/>
    <col min="2" max="2" width="20.5703125" customWidth="1"/>
    <col min="3" max="3" width="22" customWidth="1"/>
    <col min="4" max="4" width="23.85546875" customWidth="1"/>
    <col min="5" max="5" width="23" customWidth="1"/>
    <col min="6" max="6" width="23.85546875" customWidth="1"/>
    <col min="7" max="7" width="25.28515625" customWidth="1"/>
    <col min="8" max="9" width="25.28515625" customWidth="1" outlineLevel="1"/>
    <col min="10" max="10" width="12.7109375" customWidth="1" outlineLevel="1"/>
    <col min="11" max="11" width="21.85546875" customWidth="1" outlineLevel="1"/>
    <col min="12" max="12" width="36" customWidth="1"/>
    <col min="13" max="13" width="30.28515625" customWidth="1"/>
    <col min="14" max="14" width="4.7109375" customWidth="1"/>
  </cols>
  <sheetData>
    <row r="1" spans="1:13" ht="15.75" thickBot="1" x14ac:dyDescent="0.3"/>
    <row r="2" spans="1:13" ht="19.5" thickBot="1" x14ac:dyDescent="0.35">
      <c r="A2" s="323" t="s">
        <v>334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8"/>
    </row>
    <row r="3" spans="1:13" ht="19.5" thickBot="1" x14ac:dyDescent="0.35">
      <c r="A3" s="323" t="str">
        <f>+Dofa!C2</f>
        <v xml:space="preserve">Nuevo Gestor Documental 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8"/>
    </row>
    <row r="4" spans="1:13" s="229" customFormat="1" ht="32.25" thickBot="1" x14ac:dyDescent="0.3">
      <c r="A4" s="224" t="s">
        <v>335</v>
      </c>
      <c r="B4" s="224" t="s">
        <v>231</v>
      </c>
      <c r="C4" s="224" t="s">
        <v>336</v>
      </c>
      <c r="D4" s="225" t="s">
        <v>337</v>
      </c>
      <c r="E4" s="226" t="s">
        <v>338</v>
      </c>
      <c r="F4" s="227" t="s">
        <v>339</v>
      </c>
      <c r="G4" s="228" t="s">
        <v>340</v>
      </c>
      <c r="H4" s="228" t="s">
        <v>341</v>
      </c>
      <c r="I4" s="228" t="s">
        <v>342</v>
      </c>
      <c r="J4" s="228" t="s">
        <v>343</v>
      </c>
      <c r="K4" s="228" t="s">
        <v>344</v>
      </c>
      <c r="L4" s="226" t="s">
        <v>345</v>
      </c>
      <c r="M4" s="226" t="s">
        <v>346</v>
      </c>
    </row>
    <row r="5" spans="1:13" ht="90" customHeight="1" x14ac:dyDescent="0.25">
      <c r="A5" s="230"/>
      <c r="B5" s="231"/>
      <c r="C5" s="231"/>
      <c r="D5" s="231"/>
      <c r="E5" s="231"/>
      <c r="F5" s="231"/>
      <c r="G5" s="231"/>
      <c r="H5" s="231">
        <v>0</v>
      </c>
      <c r="I5" s="231" t="e">
        <f>IF(G5=#REF!,#REF!,IF(G5=#REF!,#REF!,IF(G5=#REF!,#REF!,IF(G5=#REF!,#REF!,IF(G5=#REF!,#REF!,0)))))</f>
        <v>#REF!</v>
      </c>
      <c r="J5" s="231" t="e">
        <f>IF(G5=#REF!,#REF!,IF(G5=#REF!,#REF!,IF(G5=#REF!,#REF!,IF(G5=#REF!,#REF!,IF(G5=#REF!,#REF!,0)))))</f>
        <v>#REF!</v>
      </c>
      <c r="K5" s="231" t="e">
        <f>IF(G5=#REF!,#REF!,IF(G5=#REF!,#REF!,IF(G5=#REF!,#REF!,IF(G5=#REF!,#REF!,IF(G5=#REF!,#REF!,0)))))</f>
        <v>#REF!</v>
      </c>
      <c r="L5" s="231"/>
      <c r="M5" s="232"/>
    </row>
    <row r="6" spans="1:13" ht="90" customHeight="1" x14ac:dyDescent="0.25">
      <c r="A6" s="233"/>
      <c r="B6" s="234"/>
      <c r="C6" s="234"/>
      <c r="D6" s="234"/>
      <c r="E6" s="234"/>
      <c r="F6" s="234"/>
      <c r="G6" s="234"/>
      <c r="H6" s="234">
        <v>0</v>
      </c>
      <c r="I6" s="234" t="e">
        <f>IF(G6=#REF!,#REF!,IF(G6=#REF!,#REF!,IF(G6=#REF!,#REF!,IF(G6=#REF!,#REF!,IF(G6=#REF!,#REF!,0)))))</f>
        <v>#REF!</v>
      </c>
      <c r="J6" s="234" t="e">
        <f>IF(G6=#REF!,#REF!,IF(G6=#REF!,#REF!,IF(G6=#REF!,#REF!,IF(G6=#REF!,#REF!,IF(G6=#REF!,#REF!,0)))))</f>
        <v>#REF!</v>
      </c>
      <c r="K6" s="234" t="e">
        <f>IF(G6=#REF!,#REF!,IF(G6=#REF!,#REF!,IF(G6=#REF!,#REF!,IF(G6=#REF!,#REF!,IF(G6=#REF!,#REF!,0)))))</f>
        <v>#REF!</v>
      </c>
      <c r="L6" s="234"/>
      <c r="M6" s="235"/>
    </row>
    <row r="7" spans="1:13" ht="90" customHeight="1" x14ac:dyDescent="0.25">
      <c r="A7" s="233"/>
      <c r="B7" s="234"/>
      <c r="C7" s="234"/>
      <c r="D7" s="234"/>
      <c r="E7" s="234"/>
      <c r="F7" s="234"/>
      <c r="G7" s="234"/>
      <c r="H7" s="234">
        <v>0</v>
      </c>
      <c r="I7" s="234" t="e">
        <f>IF(G7=#REF!,#REF!,IF(G7=#REF!,#REF!,IF(G7=#REF!,#REF!,IF(G7=#REF!,#REF!,IF(G7=#REF!,#REF!,0)))))</f>
        <v>#REF!</v>
      </c>
      <c r="J7" s="234" t="e">
        <f>IF(G7=#REF!,#REF!,IF(G7=#REF!,#REF!,IF(G7=#REF!,#REF!,IF(G7=#REF!,#REF!,IF(G7=#REF!,#REF!,0)))))</f>
        <v>#REF!</v>
      </c>
      <c r="K7" s="234" t="e">
        <f>IF(G7=#REF!,#REF!,IF(G7=#REF!,#REF!,IF(G7=#REF!,#REF!,IF(G7=#REF!,#REF!,IF(G7=#REF!,#REF!,0)))))</f>
        <v>#REF!</v>
      </c>
      <c r="L7" s="234"/>
      <c r="M7" s="235"/>
    </row>
    <row r="8" spans="1:13" ht="90" customHeight="1" x14ac:dyDescent="0.25">
      <c r="A8" s="233"/>
      <c r="B8" s="234"/>
      <c r="C8" s="234"/>
      <c r="D8" s="234"/>
      <c r="E8" s="234"/>
      <c r="F8" s="234"/>
      <c r="G8" s="234"/>
      <c r="H8" s="234">
        <v>0</v>
      </c>
      <c r="I8" s="234" t="e">
        <f>IF(G8=#REF!,#REF!,IF(G8=#REF!,#REF!,IF(G8=#REF!,#REF!,IF(G8=#REF!,#REF!,IF(G8=#REF!,#REF!,0)))))</f>
        <v>#REF!</v>
      </c>
      <c r="J8" s="234" t="e">
        <f>IF(G8=#REF!,#REF!,IF(G8=#REF!,#REF!,IF(G8=#REF!,#REF!,IF(G8=#REF!,#REF!,IF(G8=#REF!,#REF!,0)))))</f>
        <v>#REF!</v>
      </c>
      <c r="K8" s="234" t="e">
        <f>IF(G8=#REF!,#REF!,IF(G8=#REF!,#REF!,IF(G8=#REF!,#REF!,IF(G8=#REF!,#REF!,IF(G8=#REF!,#REF!,0)))))</f>
        <v>#REF!</v>
      </c>
      <c r="L8" s="234"/>
      <c r="M8" s="235"/>
    </row>
    <row r="9" spans="1:13" ht="90" customHeight="1" x14ac:dyDescent="0.25">
      <c r="A9" s="233"/>
      <c r="B9" s="234"/>
      <c r="C9" s="234"/>
      <c r="D9" s="234"/>
      <c r="E9" s="234"/>
      <c r="F9" s="234"/>
      <c r="G9" s="234"/>
      <c r="H9" s="234">
        <v>0</v>
      </c>
      <c r="I9" s="234" t="e">
        <f>IF(G9=#REF!,#REF!,IF(G9=#REF!,#REF!,IF(G9=#REF!,#REF!,IF(G9=#REF!,#REF!,IF(G9=#REF!,#REF!,0)))))</f>
        <v>#REF!</v>
      </c>
      <c r="J9" s="234" t="e">
        <f>IF(G9=#REF!,#REF!,IF(G9=#REF!,#REF!,IF(G9=#REF!,#REF!,IF(G9=#REF!,#REF!,IF(G9=#REF!,#REF!,0)))))</f>
        <v>#REF!</v>
      </c>
      <c r="K9" s="234" t="e">
        <f>IF(G9=#REF!,#REF!,IF(G9=#REF!,#REF!,IF(G9=#REF!,#REF!,IF(G9=#REF!,#REF!,IF(G9=#REF!,#REF!,0)))))</f>
        <v>#REF!</v>
      </c>
      <c r="L9" s="234"/>
      <c r="M9" s="235"/>
    </row>
    <row r="10" spans="1:13" ht="90" customHeight="1" x14ac:dyDescent="0.25">
      <c r="A10" s="233"/>
      <c r="B10" s="234"/>
      <c r="C10" s="234"/>
      <c r="D10" s="234"/>
      <c r="E10" s="234"/>
      <c r="F10" s="234"/>
      <c r="G10" s="234"/>
      <c r="H10" s="234">
        <v>0</v>
      </c>
      <c r="I10" s="234" t="e">
        <f>IF(G10=#REF!,#REF!,IF(G10=#REF!,#REF!,IF(G10=#REF!,#REF!,IF(G10=#REF!,#REF!,IF(G10=#REF!,#REF!,0)))))</f>
        <v>#REF!</v>
      </c>
      <c r="J10" s="234" t="e">
        <f>IF(G10=#REF!,#REF!,IF(G10=#REF!,#REF!,IF(G10=#REF!,#REF!,IF(G10=#REF!,#REF!,IF(G10=#REF!,#REF!,0)))))</f>
        <v>#REF!</v>
      </c>
      <c r="K10" s="234" t="e">
        <f>IF(G10=#REF!,#REF!,IF(G10=#REF!,#REF!,IF(G10=#REF!,#REF!,IF(G10=#REF!,#REF!,IF(G10=#REF!,#REF!,0)))))</f>
        <v>#REF!</v>
      </c>
      <c r="L10" s="234"/>
      <c r="M10" s="235"/>
    </row>
    <row r="11" spans="1:13" ht="90" customHeight="1" x14ac:dyDescent="0.25">
      <c r="A11" s="233"/>
      <c r="B11" s="234"/>
      <c r="C11" s="234"/>
      <c r="D11" s="234"/>
      <c r="E11" s="234"/>
      <c r="F11" s="234"/>
      <c r="G11" s="234"/>
      <c r="H11" s="234">
        <v>0</v>
      </c>
      <c r="I11" s="234" t="e">
        <f>IF(G11=#REF!,#REF!,IF(G11=#REF!,#REF!,IF(G11=#REF!,#REF!,IF(G11=#REF!,#REF!,IF(G11=#REF!,#REF!,0)))))</f>
        <v>#REF!</v>
      </c>
      <c r="J11" s="234" t="e">
        <f>IF(G11=#REF!,#REF!,IF(G11=#REF!,#REF!,IF(G11=#REF!,#REF!,IF(G11=#REF!,#REF!,IF(G11=#REF!,#REF!,0)))))</f>
        <v>#REF!</v>
      </c>
      <c r="K11" s="234" t="e">
        <f>IF(G11=#REF!,#REF!,IF(G11=#REF!,#REF!,IF(G11=#REF!,#REF!,IF(G11=#REF!,#REF!,IF(G11=#REF!,#REF!,0)))))</f>
        <v>#REF!</v>
      </c>
      <c r="L11" s="234"/>
      <c r="M11" s="235"/>
    </row>
    <row r="12" spans="1:13" ht="90" hidden="1" customHeight="1" x14ac:dyDescent="0.25">
      <c r="A12" s="233"/>
      <c r="B12" s="234"/>
      <c r="C12" s="234"/>
      <c r="D12" s="234"/>
      <c r="E12" s="234"/>
      <c r="F12" s="234"/>
      <c r="G12" s="234"/>
      <c r="H12" s="234">
        <v>0</v>
      </c>
      <c r="I12" s="234" t="e">
        <f>IF(G12=#REF!,#REF!,IF(G12=#REF!,#REF!,IF(G12=#REF!,#REF!,IF(G12=#REF!,#REF!,IF(G12=#REF!,#REF!,0)))))</f>
        <v>#REF!</v>
      </c>
      <c r="J12" s="234" t="e">
        <f>IF(G12=#REF!,#REF!,IF(G12=#REF!,#REF!,IF(G12=#REF!,#REF!,IF(G12=#REF!,#REF!,IF(G12=#REF!,#REF!,0)))))</f>
        <v>#REF!</v>
      </c>
      <c r="K12" s="234" t="e">
        <f>IF(G12=#REF!,#REF!,IF(G12=#REF!,#REF!,IF(G12=#REF!,#REF!,IF(G12=#REF!,#REF!,IF(G12=#REF!,#REF!,0)))))</f>
        <v>#REF!</v>
      </c>
      <c r="L12" s="234"/>
      <c r="M12" s="235"/>
    </row>
    <row r="13" spans="1:13" ht="90" hidden="1" customHeight="1" x14ac:dyDescent="0.25">
      <c r="A13" s="233"/>
      <c r="B13" s="234"/>
      <c r="C13" s="234"/>
      <c r="D13" s="234"/>
      <c r="E13" s="234"/>
      <c r="F13" s="234"/>
      <c r="G13" s="234"/>
      <c r="H13" s="234">
        <v>0</v>
      </c>
      <c r="I13" s="234" t="e">
        <f>IF(G13=#REF!,#REF!,IF(G13=#REF!,#REF!,IF(G13=#REF!,#REF!,IF(G13=#REF!,#REF!,IF(G13=#REF!,#REF!,0)))))</f>
        <v>#REF!</v>
      </c>
      <c r="J13" s="234" t="e">
        <f>IF(G13=#REF!,#REF!,IF(G13=#REF!,#REF!,IF(G13=#REF!,#REF!,IF(G13=#REF!,#REF!,IF(G13=#REF!,#REF!,0)))))</f>
        <v>#REF!</v>
      </c>
      <c r="K13" s="234" t="e">
        <f>IF(G13=#REF!,#REF!,IF(G13=#REF!,#REF!,IF(G13=#REF!,#REF!,IF(G13=#REF!,#REF!,IF(G13=#REF!,#REF!,0)))))</f>
        <v>#REF!</v>
      </c>
      <c r="L13" s="234"/>
      <c r="M13" s="235"/>
    </row>
    <row r="14" spans="1:13" ht="90" hidden="1" customHeight="1" x14ac:dyDescent="0.25">
      <c r="A14" s="233"/>
      <c r="B14" s="234"/>
      <c r="C14" s="234"/>
      <c r="D14" s="234"/>
      <c r="E14" s="234"/>
      <c r="F14" s="234"/>
      <c r="G14" s="234"/>
      <c r="H14" s="234">
        <v>0</v>
      </c>
      <c r="I14" s="234" t="e">
        <f>IF(G14=#REF!,#REF!,IF(G14=#REF!,#REF!,IF(G14=#REF!,#REF!,IF(G14=#REF!,#REF!,IF(G14=#REF!,#REF!,0)))))</f>
        <v>#REF!</v>
      </c>
      <c r="J14" s="234" t="e">
        <f>IF(G14=#REF!,#REF!,IF(G14=#REF!,#REF!,IF(G14=#REF!,#REF!,IF(G14=#REF!,#REF!,IF(G14=#REF!,#REF!,0)))))</f>
        <v>#REF!</v>
      </c>
      <c r="K14" s="234" t="e">
        <f>IF(G14=#REF!,#REF!,IF(G14=#REF!,#REF!,IF(G14=#REF!,#REF!,IF(G14=#REF!,#REF!,IF(G14=#REF!,#REF!,0)))))</f>
        <v>#REF!</v>
      </c>
      <c r="L14" s="234"/>
      <c r="M14" s="235"/>
    </row>
    <row r="15" spans="1:13" ht="90" hidden="1" customHeight="1" x14ac:dyDescent="0.25">
      <c r="A15" s="233"/>
      <c r="B15" s="234"/>
      <c r="C15" s="234"/>
      <c r="D15" s="234"/>
      <c r="E15" s="234"/>
      <c r="F15" s="234"/>
      <c r="G15" s="234"/>
      <c r="H15" s="234">
        <v>0</v>
      </c>
      <c r="I15" s="234" t="e">
        <f>IF(G15=#REF!,#REF!,IF(G15=#REF!,#REF!,IF(G15=#REF!,#REF!,IF(G15=#REF!,#REF!,IF(G15=#REF!,#REF!,0)))))</f>
        <v>#REF!</v>
      </c>
      <c r="J15" s="234" t="e">
        <f>IF(G15=#REF!,#REF!,IF(G15=#REF!,#REF!,IF(G15=#REF!,#REF!,IF(G15=#REF!,#REF!,IF(G15=#REF!,#REF!,0)))))</f>
        <v>#REF!</v>
      </c>
      <c r="K15" s="234" t="e">
        <f>IF(G15=#REF!,#REF!,IF(G15=#REF!,#REF!,IF(G15=#REF!,#REF!,IF(G15=#REF!,#REF!,IF(G15=#REF!,#REF!,0)))))</f>
        <v>#REF!</v>
      </c>
      <c r="L15" s="234"/>
      <c r="M15" s="235"/>
    </row>
    <row r="16" spans="1:13" ht="90" hidden="1" customHeight="1" x14ac:dyDescent="0.25">
      <c r="A16" s="233"/>
      <c r="B16" s="234"/>
      <c r="C16" s="234"/>
      <c r="D16" s="234"/>
      <c r="E16" s="234"/>
      <c r="F16" s="234"/>
      <c r="G16" s="234"/>
      <c r="H16" s="234">
        <v>0</v>
      </c>
      <c r="I16" s="234" t="e">
        <f>IF(G16=#REF!,#REF!,IF(G16=#REF!,#REF!,IF(G16=#REF!,#REF!,IF(G16=#REF!,#REF!,IF(G16=#REF!,#REF!,0)))))</f>
        <v>#REF!</v>
      </c>
      <c r="J16" s="234" t="e">
        <f>IF(G16=#REF!,#REF!,IF(G16=#REF!,#REF!,IF(G16=#REF!,#REF!,IF(G16=#REF!,#REF!,IF(G16=#REF!,#REF!,0)))))</f>
        <v>#REF!</v>
      </c>
      <c r="K16" s="234" t="e">
        <f>IF(G16=#REF!,#REF!,IF(G16=#REF!,#REF!,IF(G16=#REF!,#REF!,IF(G16=#REF!,#REF!,IF(G16=#REF!,#REF!,0)))))</f>
        <v>#REF!</v>
      </c>
      <c r="L16" s="234"/>
      <c r="M16" s="235"/>
    </row>
    <row r="17" spans="1:13" ht="90" hidden="1" customHeight="1" x14ac:dyDescent="0.25">
      <c r="A17" s="233"/>
      <c r="B17" s="234"/>
      <c r="C17" s="234"/>
      <c r="D17" s="234"/>
      <c r="E17" s="234"/>
      <c r="F17" s="234"/>
      <c r="G17" s="234"/>
      <c r="H17" s="234">
        <v>0</v>
      </c>
      <c r="I17" s="234" t="e">
        <f>IF(G17=#REF!,#REF!,IF(G17=#REF!,#REF!,IF(G17=#REF!,#REF!,IF(G17=#REF!,#REF!,IF(G17=#REF!,#REF!,0)))))</f>
        <v>#REF!</v>
      </c>
      <c r="J17" s="234" t="e">
        <f>IF(G17=#REF!,#REF!,IF(G17=#REF!,#REF!,IF(G17=#REF!,#REF!,IF(G17=#REF!,#REF!,IF(G17=#REF!,#REF!,0)))))</f>
        <v>#REF!</v>
      </c>
      <c r="K17" s="234" t="e">
        <f>IF(G17=#REF!,#REF!,IF(G17=#REF!,#REF!,IF(G17=#REF!,#REF!,IF(G17=#REF!,#REF!,IF(G17=#REF!,#REF!,0)))))</f>
        <v>#REF!</v>
      </c>
      <c r="L17" s="234"/>
      <c r="M17" s="235"/>
    </row>
    <row r="18" spans="1:13" ht="90" hidden="1" customHeight="1" x14ac:dyDescent="0.25">
      <c r="A18" s="233"/>
      <c r="B18" s="234"/>
      <c r="C18" s="234"/>
      <c r="D18" s="234"/>
      <c r="E18" s="234"/>
      <c r="F18" s="234"/>
      <c r="G18" s="234"/>
      <c r="H18" s="234">
        <v>0</v>
      </c>
      <c r="I18" s="234" t="e">
        <f>IF(G18=#REF!,#REF!,IF(G18=#REF!,#REF!,IF(G18=#REF!,#REF!,IF(G18=#REF!,#REF!,IF(G18=#REF!,#REF!,0)))))</f>
        <v>#REF!</v>
      </c>
      <c r="J18" s="234" t="e">
        <f>IF(G18=#REF!,#REF!,IF(G18=#REF!,#REF!,IF(G18=#REF!,#REF!,IF(G18=#REF!,#REF!,IF(G18=#REF!,#REF!,0)))))</f>
        <v>#REF!</v>
      </c>
      <c r="K18" s="234" t="e">
        <f>IF(G18=#REF!,#REF!,IF(G18=#REF!,#REF!,IF(G18=#REF!,#REF!,IF(G18=#REF!,#REF!,IF(G18=#REF!,#REF!,0)))))</f>
        <v>#REF!</v>
      </c>
      <c r="L18" s="234"/>
      <c r="M18" s="235"/>
    </row>
    <row r="19" spans="1:13" ht="15.75" hidden="1" thickBot="1" x14ac:dyDescent="0.3">
      <c r="A19" s="236"/>
      <c r="B19" s="237"/>
      <c r="C19" s="237"/>
      <c r="D19" s="237"/>
      <c r="E19" s="237"/>
      <c r="F19" s="237"/>
      <c r="G19" s="237"/>
      <c r="H19" s="237">
        <v>0</v>
      </c>
      <c r="I19" s="237" t="e">
        <f>IF(G19=#REF!,#REF!,IF(G19=#REF!,#REF!,IF(G19=#REF!,#REF!,IF(G19=#REF!,#REF!,IF(G19=#REF!,#REF!,0)))))</f>
        <v>#REF!</v>
      </c>
      <c r="J19" s="237" t="e">
        <f>IF(G19=#REF!,#REF!,IF(G19=#REF!,#REF!,IF(G19=#REF!,#REF!,IF(G19=#REF!,#REF!,IF(G19=#REF!,#REF!,0)))))</f>
        <v>#REF!</v>
      </c>
      <c r="K19" s="237" t="e">
        <f>IF(G19=#REF!,#REF!,IF(G19=#REF!,#REF!,IF(G19=#REF!,#REF!,IF(G19=#REF!,#REF!,IF(G19=#REF!,#REF!,0)))))</f>
        <v>#REF!</v>
      </c>
      <c r="L19" s="237"/>
      <c r="M19" s="238"/>
    </row>
    <row r="21" spans="1:13" ht="15" customHeight="1" x14ac:dyDescent="0.25">
      <c r="A21" s="459" t="s">
        <v>347</v>
      </c>
      <c r="B21" s="459"/>
      <c r="C21" s="459"/>
      <c r="D21" s="459"/>
      <c r="E21" s="459" t="s">
        <v>348</v>
      </c>
      <c r="F21" s="459"/>
      <c r="G21" s="459"/>
      <c r="H21" s="459"/>
      <c r="I21" s="460" t="s">
        <v>349</v>
      </c>
      <c r="J21" s="460"/>
      <c r="K21" s="460"/>
      <c r="L21" s="460"/>
      <c r="M21" s="460"/>
    </row>
    <row r="22" spans="1:13" x14ac:dyDescent="0.25">
      <c r="A22" s="459"/>
      <c r="B22" s="459"/>
      <c r="C22" s="459"/>
      <c r="D22" s="459"/>
      <c r="E22" s="459"/>
      <c r="F22" s="459"/>
      <c r="G22" s="459"/>
      <c r="H22" s="459"/>
      <c r="I22" s="460"/>
      <c r="J22" s="460"/>
      <c r="K22" s="460"/>
      <c r="L22" s="460"/>
      <c r="M22" s="460"/>
    </row>
    <row r="23" spans="1:13" x14ac:dyDescent="0.25">
      <c r="A23" s="459"/>
      <c r="B23" s="459"/>
      <c r="C23" s="459"/>
      <c r="D23" s="459"/>
      <c r="E23" s="459"/>
      <c r="F23" s="459"/>
      <c r="G23" s="459"/>
      <c r="H23" s="459"/>
      <c r="I23" s="460"/>
      <c r="J23" s="460"/>
      <c r="K23" s="460"/>
      <c r="L23" s="460"/>
      <c r="M23" s="460"/>
    </row>
    <row r="24" spans="1:13" x14ac:dyDescent="0.25">
      <c r="A24" s="459"/>
      <c r="B24" s="459"/>
      <c r="C24" s="459"/>
      <c r="D24" s="459"/>
      <c r="E24" s="459"/>
      <c r="F24" s="459"/>
      <c r="G24" s="459"/>
      <c r="H24" s="459"/>
      <c r="I24" s="460"/>
      <c r="J24" s="460"/>
      <c r="K24" s="460"/>
      <c r="L24" s="460"/>
      <c r="M24" s="460"/>
    </row>
    <row r="25" spans="1:13" x14ac:dyDescent="0.25">
      <c r="A25" s="459"/>
      <c r="B25" s="459"/>
      <c r="C25" s="459"/>
      <c r="D25" s="459"/>
      <c r="E25" s="459"/>
      <c r="F25" s="459"/>
      <c r="G25" s="459"/>
      <c r="H25" s="459"/>
      <c r="I25" s="460"/>
      <c r="J25" s="460"/>
      <c r="K25" s="460"/>
      <c r="L25" s="460"/>
      <c r="M25" s="460"/>
    </row>
    <row r="26" spans="1:13" x14ac:dyDescent="0.25">
      <c r="A26" s="459"/>
      <c r="B26" s="459"/>
      <c r="C26" s="459"/>
      <c r="D26" s="459"/>
      <c r="E26" s="459"/>
      <c r="F26" s="459"/>
      <c r="G26" s="459"/>
      <c r="H26" s="459"/>
      <c r="I26" s="460"/>
      <c r="J26" s="460"/>
      <c r="K26" s="460"/>
      <c r="L26" s="460"/>
      <c r="M26" s="460"/>
    </row>
    <row r="27" spans="1:13" x14ac:dyDescent="0.25">
      <c r="A27" s="459"/>
      <c r="B27" s="459"/>
      <c r="C27" s="459"/>
      <c r="D27" s="459"/>
      <c r="E27" s="459"/>
      <c r="F27" s="459"/>
      <c r="G27" s="459"/>
      <c r="H27" s="459"/>
      <c r="I27" s="460"/>
      <c r="J27" s="460"/>
      <c r="K27" s="460"/>
      <c r="L27" s="460"/>
      <c r="M27" s="460"/>
    </row>
  </sheetData>
  <mergeCells count="5">
    <mergeCell ref="A2:M2"/>
    <mergeCell ref="A3:M3"/>
    <mergeCell ref="A21:D27"/>
    <mergeCell ref="E21:H27"/>
    <mergeCell ref="I21:M27"/>
  </mergeCells>
  <dataValidations count="5">
    <dataValidation type="list" allowBlank="1" showInputMessage="1" showErrorMessage="1" sqref="M5 M9:M19">
      <formula1>HComunicacion</formula1>
    </dataValidation>
    <dataValidation type="list" allowBlank="1" showInputMessage="1" showErrorMessage="1" sqref="G5:G19">
      <formula1>PERFIL</formula1>
    </dataValidation>
    <dataValidation type="list" allowBlank="1" showInputMessage="1" showErrorMessage="1" sqref="A5:A19">
      <formula1>ROL</formula1>
    </dataValidation>
    <dataValidation type="list" allowBlank="1" showInputMessage="1" showErrorMessage="1" sqref="F5:F19">
      <formula1>MCONTACTO</formula1>
    </dataValidation>
    <dataValidation type="list" allowBlank="1" showInputMessage="1" showErrorMessage="1" sqref="D5:D19">
      <formula1>NIVEL</formula1>
    </dataValidation>
  </dataValidations>
  <pageMargins left="0.70866141732283472" right="0.70866141732283472" top="0.74803149606299213" bottom="0.74803149606299213" header="0.31496062992125984" footer="0.31496062992125984"/>
  <pageSetup paperSize="14" scale="47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60" zoomScaleNormal="85" workbookViewId="0">
      <selection activeCell="K5" sqref="K5"/>
    </sheetView>
  </sheetViews>
  <sheetFormatPr baseColWidth="10" defaultColWidth="11.42578125" defaultRowHeight="15" x14ac:dyDescent="0.25"/>
  <cols>
    <col min="1" max="1" width="33.5703125" customWidth="1"/>
    <col min="2" max="2" width="40.42578125" customWidth="1"/>
    <col min="3" max="3" width="19.7109375" customWidth="1"/>
    <col min="4" max="4" width="34.42578125" bestFit="1" customWidth="1"/>
    <col min="5" max="6" width="26" customWidth="1"/>
    <col min="7" max="7" width="20.28515625" customWidth="1"/>
    <col min="8" max="8" width="7.85546875" customWidth="1"/>
  </cols>
  <sheetData>
    <row r="1" spans="1:7" ht="15.75" thickBot="1" x14ac:dyDescent="0.3"/>
    <row r="2" spans="1:7" ht="19.5" thickBot="1" x14ac:dyDescent="0.35">
      <c r="A2" s="323" t="s">
        <v>350</v>
      </c>
      <c r="B2" s="457"/>
      <c r="C2" s="457"/>
      <c r="D2" s="457"/>
      <c r="E2" s="457"/>
      <c r="F2" s="457"/>
      <c r="G2" s="458"/>
    </row>
    <row r="3" spans="1:7" ht="19.5" thickBot="1" x14ac:dyDescent="0.35">
      <c r="A3" s="301"/>
      <c r="B3" s="457" t="str">
        <f>+Dofa!C2</f>
        <v xml:space="preserve">Nuevo Gestor Documental </v>
      </c>
      <c r="C3" s="457"/>
      <c r="D3" s="457"/>
      <c r="E3" s="457"/>
      <c r="F3" s="301"/>
      <c r="G3" s="302"/>
    </row>
    <row r="4" spans="1:7" ht="16.5" thickBot="1" x14ac:dyDescent="0.3">
      <c r="A4" s="239" t="s">
        <v>351</v>
      </c>
      <c r="B4" s="461">
        <f>+COACHING!C5</f>
        <v>0</v>
      </c>
      <c r="C4" s="461"/>
      <c r="D4" s="462"/>
      <c r="E4" s="463" t="s">
        <v>352</v>
      </c>
      <c r="F4" s="464"/>
      <c r="G4" s="465"/>
    </row>
    <row r="5" spans="1:7" s="229" customFormat="1" ht="38.25" customHeight="1" thickBot="1" x14ac:dyDescent="0.3">
      <c r="A5" s="240" t="s">
        <v>353</v>
      </c>
      <c r="B5" s="307" t="s">
        <v>354</v>
      </c>
      <c r="C5" s="241" t="s">
        <v>355</v>
      </c>
      <c r="D5" s="241" t="s">
        <v>356</v>
      </c>
      <c r="E5" s="242" t="s">
        <v>357</v>
      </c>
      <c r="F5" s="242" t="s">
        <v>358</v>
      </c>
      <c r="G5" s="242" t="s">
        <v>359</v>
      </c>
    </row>
    <row r="6" spans="1:7" ht="79.5" customHeight="1" thickBot="1" x14ac:dyDescent="0.3">
      <c r="A6" s="243"/>
      <c r="B6" s="243"/>
      <c r="C6" s="243"/>
      <c r="D6" s="243"/>
      <c r="E6" s="243"/>
      <c r="F6" s="243"/>
      <c r="G6" s="244"/>
    </row>
    <row r="7" spans="1:7" ht="16.5" thickBot="1" x14ac:dyDescent="0.3">
      <c r="A7" s="239" t="s">
        <v>351</v>
      </c>
      <c r="B7" s="461">
        <f>+COACHING!C6</f>
        <v>0</v>
      </c>
      <c r="C7" s="461"/>
      <c r="D7" s="462"/>
      <c r="E7" s="463" t="s">
        <v>352</v>
      </c>
      <c r="F7" s="464"/>
      <c r="G7" s="465"/>
    </row>
    <row r="8" spans="1:7" s="229" customFormat="1" ht="38.25" customHeight="1" thickBot="1" x14ac:dyDescent="0.3">
      <c r="A8" s="240" t="s">
        <v>353</v>
      </c>
      <c r="B8" s="307" t="s">
        <v>354</v>
      </c>
      <c r="C8" s="241" t="s">
        <v>355</v>
      </c>
      <c r="D8" s="241" t="s">
        <v>356</v>
      </c>
      <c r="E8" s="242" t="s">
        <v>357</v>
      </c>
      <c r="F8" s="242" t="s">
        <v>358</v>
      </c>
      <c r="G8" s="242" t="s">
        <v>359</v>
      </c>
    </row>
    <row r="9" spans="1:7" ht="79.5" customHeight="1" thickBot="1" x14ac:dyDescent="0.3">
      <c r="A9" s="243"/>
      <c r="B9" s="243"/>
      <c r="C9" s="243"/>
      <c r="D9" s="243"/>
      <c r="E9" s="243"/>
      <c r="F9" s="243"/>
      <c r="G9" s="244"/>
    </row>
    <row r="10" spans="1:7" ht="16.5" thickBot="1" x14ac:dyDescent="0.3">
      <c r="A10" s="239" t="s">
        <v>351</v>
      </c>
      <c r="B10" s="461">
        <f>+COACHING!C7</f>
        <v>0</v>
      </c>
      <c r="C10" s="461"/>
      <c r="D10" s="462"/>
      <c r="E10" s="463" t="s">
        <v>352</v>
      </c>
      <c r="F10" s="464"/>
      <c r="G10" s="465"/>
    </row>
    <row r="11" spans="1:7" s="229" customFormat="1" ht="38.25" customHeight="1" thickBot="1" x14ac:dyDescent="0.3">
      <c r="A11" s="240" t="s">
        <v>353</v>
      </c>
      <c r="B11" s="307" t="s">
        <v>354</v>
      </c>
      <c r="C11" s="241" t="s">
        <v>355</v>
      </c>
      <c r="D11" s="241" t="s">
        <v>356</v>
      </c>
      <c r="E11" s="242" t="s">
        <v>357</v>
      </c>
      <c r="F11" s="242" t="s">
        <v>358</v>
      </c>
      <c r="G11" s="242" t="s">
        <v>359</v>
      </c>
    </row>
    <row r="12" spans="1:7" ht="79.5" customHeight="1" thickBot="1" x14ac:dyDescent="0.3">
      <c r="A12" s="243"/>
      <c r="B12" s="243"/>
      <c r="C12" s="243"/>
      <c r="D12" s="243"/>
      <c r="E12" s="243"/>
      <c r="F12" s="243"/>
      <c r="G12" s="244"/>
    </row>
    <row r="13" spans="1:7" ht="16.5" thickBot="1" x14ac:dyDescent="0.3">
      <c r="A13" s="239" t="s">
        <v>351</v>
      </c>
      <c r="B13" s="461">
        <f>+COACHING!C8</f>
        <v>0</v>
      </c>
      <c r="C13" s="461"/>
      <c r="D13" s="462"/>
      <c r="E13" s="463" t="s">
        <v>352</v>
      </c>
      <c r="F13" s="464"/>
      <c r="G13" s="465"/>
    </row>
    <row r="14" spans="1:7" s="229" customFormat="1" ht="38.25" customHeight="1" thickBot="1" x14ac:dyDescent="0.3">
      <c r="A14" s="240" t="s">
        <v>353</v>
      </c>
      <c r="B14" s="307" t="s">
        <v>354</v>
      </c>
      <c r="C14" s="241" t="s">
        <v>355</v>
      </c>
      <c r="D14" s="241" t="s">
        <v>356</v>
      </c>
      <c r="E14" s="242" t="s">
        <v>357</v>
      </c>
      <c r="F14" s="242" t="s">
        <v>358</v>
      </c>
      <c r="G14" s="242" t="s">
        <v>359</v>
      </c>
    </row>
    <row r="15" spans="1:7" ht="79.5" customHeight="1" x14ac:dyDescent="0.25">
      <c r="A15" s="243"/>
      <c r="B15" s="243"/>
      <c r="C15" s="243"/>
      <c r="D15" s="243"/>
      <c r="E15" s="243"/>
      <c r="F15" s="243"/>
      <c r="G15" s="244"/>
    </row>
    <row r="16" spans="1:7" ht="16.5" hidden="1" thickBot="1" x14ac:dyDescent="0.3">
      <c r="A16" s="239" t="s">
        <v>351</v>
      </c>
      <c r="B16" s="461">
        <f>+COACHING!C9</f>
        <v>0</v>
      </c>
      <c r="C16" s="461"/>
      <c r="D16" s="462"/>
      <c r="E16" s="463" t="s">
        <v>352</v>
      </c>
      <c r="F16" s="464"/>
      <c r="G16" s="465"/>
    </row>
    <row r="17" spans="1:7" s="229" customFormat="1" ht="38.25" hidden="1" customHeight="1" thickBot="1" x14ac:dyDescent="0.3">
      <c r="A17" s="240" t="s">
        <v>353</v>
      </c>
      <c r="B17" s="307" t="s">
        <v>354</v>
      </c>
      <c r="C17" s="241" t="s">
        <v>355</v>
      </c>
      <c r="D17" s="241" t="s">
        <v>356</v>
      </c>
      <c r="E17" s="242" t="s">
        <v>357</v>
      </c>
      <c r="F17" s="242" t="s">
        <v>358</v>
      </c>
      <c r="G17" s="242" t="s">
        <v>359</v>
      </c>
    </row>
    <row r="18" spans="1:7" ht="79.5" hidden="1" customHeight="1" x14ac:dyDescent="0.25">
      <c r="A18" s="243"/>
      <c r="B18" s="243"/>
      <c r="C18" s="243"/>
      <c r="D18" s="243"/>
      <c r="E18" s="243"/>
      <c r="F18" s="243"/>
      <c r="G18" s="244"/>
    </row>
    <row r="19" spans="1:7" ht="16.5" hidden="1" thickBot="1" x14ac:dyDescent="0.3">
      <c r="A19" s="239" t="s">
        <v>351</v>
      </c>
      <c r="B19" s="461">
        <f>+COACHING!C10</f>
        <v>0</v>
      </c>
      <c r="C19" s="461"/>
      <c r="D19" s="462"/>
      <c r="E19" s="463" t="s">
        <v>352</v>
      </c>
      <c r="F19" s="464"/>
      <c r="G19" s="465"/>
    </row>
    <row r="20" spans="1:7" s="229" customFormat="1" ht="38.25" hidden="1" customHeight="1" thickBot="1" x14ac:dyDescent="0.3">
      <c r="A20" s="240" t="s">
        <v>353</v>
      </c>
      <c r="B20" s="307" t="s">
        <v>354</v>
      </c>
      <c r="C20" s="241" t="s">
        <v>355</v>
      </c>
      <c r="D20" s="241" t="s">
        <v>356</v>
      </c>
      <c r="E20" s="242" t="s">
        <v>357</v>
      </c>
      <c r="F20" s="242" t="s">
        <v>358</v>
      </c>
      <c r="G20" s="242" t="s">
        <v>359</v>
      </c>
    </row>
    <row r="21" spans="1:7" ht="79.5" hidden="1" customHeight="1" x14ac:dyDescent="0.25">
      <c r="A21" s="243"/>
      <c r="B21" s="243"/>
      <c r="C21" s="243"/>
      <c r="D21" s="243"/>
      <c r="E21" s="243"/>
      <c r="F21" s="243"/>
      <c r="G21" s="244"/>
    </row>
    <row r="22" spans="1:7" ht="16.5" hidden="1" thickBot="1" x14ac:dyDescent="0.3">
      <c r="A22" s="239" t="s">
        <v>351</v>
      </c>
      <c r="B22" s="461">
        <f>+COACHING!C11</f>
        <v>0</v>
      </c>
      <c r="C22" s="461"/>
      <c r="D22" s="462"/>
      <c r="E22" s="463" t="s">
        <v>352</v>
      </c>
      <c r="F22" s="464"/>
      <c r="G22" s="465"/>
    </row>
    <row r="23" spans="1:7" s="229" customFormat="1" ht="38.25" hidden="1" customHeight="1" thickBot="1" x14ac:dyDescent="0.3">
      <c r="A23" s="240" t="s">
        <v>353</v>
      </c>
      <c r="B23" s="307" t="s">
        <v>354</v>
      </c>
      <c r="C23" s="241" t="s">
        <v>355</v>
      </c>
      <c r="D23" s="241" t="s">
        <v>356</v>
      </c>
      <c r="E23" s="242" t="s">
        <v>357</v>
      </c>
      <c r="F23" s="242" t="s">
        <v>358</v>
      </c>
      <c r="G23" s="242" t="s">
        <v>359</v>
      </c>
    </row>
    <row r="24" spans="1:7" ht="79.5" hidden="1" customHeight="1" thickBot="1" x14ac:dyDescent="0.3">
      <c r="A24" s="243"/>
      <c r="B24" s="243"/>
      <c r="C24" s="243"/>
      <c r="D24" s="243"/>
      <c r="E24" s="243"/>
      <c r="F24" s="243"/>
      <c r="G24" s="244"/>
    </row>
    <row r="25" spans="1:7" ht="16.5" hidden="1" thickBot="1" x14ac:dyDescent="0.3">
      <c r="A25" s="239" t="s">
        <v>351</v>
      </c>
      <c r="B25" s="461">
        <f>+COACHING!C12</f>
        <v>0</v>
      </c>
      <c r="C25" s="461"/>
      <c r="D25" s="462"/>
      <c r="E25" s="463" t="s">
        <v>352</v>
      </c>
      <c r="F25" s="464"/>
      <c r="G25" s="465"/>
    </row>
    <row r="26" spans="1:7" s="229" customFormat="1" ht="38.25" hidden="1" customHeight="1" thickBot="1" x14ac:dyDescent="0.3">
      <c r="A26" s="240" t="s">
        <v>353</v>
      </c>
      <c r="B26" s="307" t="s">
        <v>354</v>
      </c>
      <c r="C26" s="241" t="s">
        <v>355</v>
      </c>
      <c r="D26" s="241" t="s">
        <v>356</v>
      </c>
      <c r="E26" s="242" t="s">
        <v>357</v>
      </c>
      <c r="F26" s="242" t="s">
        <v>358</v>
      </c>
      <c r="G26" s="242" t="s">
        <v>359</v>
      </c>
    </row>
    <row r="27" spans="1:7" ht="79.5" hidden="1" customHeight="1" x14ac:dyDescent="0.25">
      <c r="A27" s="243"/>
      <c r="B27" s="243"/>
      <c r="C27" s="243"/>
      <c r="D27" s="243"/>
      <c r="E27" s="243"/>
      <c r="F27" s="243"/>
      <c r="G27" s="244"/>
    </row>
    <row r="28" spans="1:7" ht="16.5" hidden="1" thickBot="1" x14ac:dyDescent="0.3">
      <c r="A28" s="239" t="s">
        <v>351</v>
      </c>
      <c r="B28" s="461">
        <f>+COACHING!C13</f>
        <v>0</v>
      </c>
      <c r="C28" s="461"/>
      <c r="D28" s="462"/>
      <c r="E28" s="463" t="s">
        <v>352</v>
      </c>
      <c r="F28" s="464"/>
      <c r="G28" s="465"/>
    </row>
    <row r="29" spans="1:7" s="229" customFormat="1" ht="38.25" hidden="1" customHeight="1" thickBot="1" x14ac:dyDescent="0.3">
      <c r="A29" s="240" t="s">
        <v>353</v>
      </c>
      <c r="B29" s="307" t="s">
        <v>354</v>
      </c>
      <c r="C29" s="241" t="s">
        <v>355</v>
      </c>
      <c r="D29" s="241" t="s">
        <v>356</v>
      </c>
      <c r="E29" s="242" t="s">
        <v>357</v>
      </c>
      <c r="F29" s="242" t="s">
        <v>358</v>
      </c>
      <c r="G29" s="242" t="s">
        <v>359</v>
      </c>
    </row>
    <row r="30" spans="1:7" ht="79.5" hidden="1" customHeight="1" thickBot="1" x14ac:dyDescent="0.3">
      <c r="A30" s="243"/>
      <c r="B30" s="243"/>
      <c r="C30" s="243"/>
      <c r="D30" s="243"/>
      <c r="E30" s="243"/>
      <c r="F30" s="243"/>
      <c r="G30" s="244"/>
    </row>
    <row r="31" spans="1:7" ht="16.5" hidden="1" thickBot="1" x14ac:dyDescent="0.3">
      <c r="A31" s="239" t="s">
        <v>351</v>
      </c>
      <c r="B31" s="461">
        <f>+COACHING!C14</f>
        <v>0</v>
      </c>
      <c r="C31" s="461"/>
      <c r="D31" s="462"/>
      <c r="E31" s="463" t="s">
        <v>352</v>
      </c>
      <c r="F31" s="464"/>
      <c r="G31" s="465"/>
    </row>
    <row r="32" spans="1:7" s="229" customFormat="1" ht="38.25" hidden="1" customHeight="1" thickBot="1" x14ac:dyDescent="0.3">
      <c r="A32" s="240" t="s">
        <v>353</v>
      </c>
      <c r="B32" s="307" t="s">
        <v>354</v>
      </c>
      <c r="C32" s="241" t="s">
        <v>355</v>
      </c>
      <c r="D32" s="241" t="s">
        <v>356</v>
      </c>
      <c r="E32" s="242" t="s">
        <v>357</v>
      </c>
      <c r="F32" s="242" t="s">
        <v>358</v>
      </c>
      <c r="G32" s="242" t="s">
        <v>359</v>
      </c>
    </row>
    <row r="33" spans="1:10" ht="79.5" hidden="1" customHeight="1" thickBot="1" x14ac:dyDescent="0.3">
      <c r="A33" s="243"/>
      <c r="B33" s="243"/>
      <c r="C33" s="243"/>
      <c r="D33" s="243"/>
      <c r="E33" s="243"/>
      <c r="F33" s="243"/>
      <c r="G33" s="244"/>
    </row>
    <row r="34" spans="1:10" ht="16.5" hidden="1" thickBot="1" x14ac:dyDescent="0.3">
      <c r="A34" s="239" t="s">
        <v>351</v>
      </c>
      <c r="B34" s="461">
        <f>+COACHING!C15</f>
        <v>0</v>
      </c>
      <c r="C34" s="461"/>
      <c r="D34" s="462"/>
      <c r="E34" s="463" t="s">
        <v>352</v>
      </c>
      <c r="F34" s="464"/>
      <c r="G34" s="465"/>
    </row>
    <row r="35" spans="1:10" s="229" customFormat="1" ht="38.25" hidden="1" customHeight="1" thickBot="1" x14ac:dyDescent="0.3">
      <c r="A35" s="240" t="s">
        <v>353</v>
      </c>
      <c r="B35" s="307" t="s">
        <v>354</v>
      </c>
      <c r="C35" s="241" t="s">
        <v>355</v>
      </c>
      <c r="D35" s="241" t="s">
        <v>356</v>
      </c>
      <c r="E35" s="242" t="s">
        <v>357</v>
      </c>
      <c r="F35" s="242" t="s">
        <v>358</v>
      </c>
      <c r="G35" s="242" t="s">
        <v>359</v>
      </c>
    </row>
    <row r="36" spans="1:10" ht="79.5" hidden="1" customHeight="1" x14ac:dyDescent="0.25">
      <c r="A36" s="243"/>
      <c r="B36" s="243"/>
      <c r="C36" s="243"/>
      <c r="D36" s="243"/>
      <c r="E36" s="243"/>
      <c r="F36" s="243"/>
      <c r="G36" s="244"/>
    </row>
    <row r="37" spans="1:10" ht="15.75" thickBot="1" x14ac:dyDescent="0.3"/>
    <row r="38" spans="1:10" ht="15" customHeight="1" x14ac:dyDescent="0.25">
      <c r="A38" s="466" t="s">
        <v>360</v>
      </c>
      <c r="B38" s="467"/>
      <c r="C38" s="472" t="s">
        <v>348</v>
      </c>
      <c r="D38" s="473"/>
      <c r="E38" s="474"/>
      <c r="F38" s="481" t="s">
        <v>349</v>
      </c>
      <c r="G38" s="482"/>
      <c r="H38" s="298"/>
      <c r="I38" s="298"/>
      <c r="J38" s="298"/>
    </row>
    <row r="39" spans="1:10" x14ac:dyDescent="0.25">
      <c r="A39" s="468"/>
      <c r="B39" s="469"/>
      <c r="C39" s="475"/>
      <c r="D39" s="476"/>
      <c r="E39" s="477"/>
      <c r="F39" s="483"/>
      <c r="G39" s="484"/>
    </row>
    <row r="40" spans="1:10" x14ac:dyDescent="0.25">
      <c r="A40" s="468"/>
      <c r="B40" s="469"/>
      <c r="C40" s="475"/>
      <c r="D40" s="476"/>
      <c r="E40" s="477"/>
      <c r="F40" s="483"/>
      <c r="G40" s="484"/>
    </row>
    <row r="41" spans="1:10" x14ac:dyDescent="0.25">
      <c r="A41" s="468"/>
      <c r="B41" s="469"/>
      <c r="C41" s="475"/>
      <c r="D41" s="476"/>
      <c r="E41" s="477"/>
      <c r="F41" s="483"/>
      <c r="G41" s="484"/>
    </row>
    <row r="42" spans="1:10" x14ac:dyDescent="0.25">
      <c r="A42" s="468"/>
      <c r="B42" s="469"/>
      <c r="C42" s="475"/>
      <c r="D42" s="476"/>
      <c r="E42" s="477"/>
      <c r="F42" s="483"/>
      <c r="G42" s="484"/>
    </row>
    <row r="43" spans="1:10" ht="15.75" thickBot="1" x14ac:dyDescent="0.3">
      <c r="A43" s="470"/>
      <c r="B43" s="471"/>
      <c r="C43" s="478"/>
      <c r="D43" s="479"/>
      <c r="E43" s="480"/>
      <c r="F43" s="485"/>
      <c r="G43" s="486"/>
    </row>
  </sheetData>
  <mergeCells count="27">
    <mergeCell ref="A38:B43"/>
    <mergeCell ref="C38:E43"/>
    <mergeCell ref="F38:G43"/>
    <mergeCell ref="B28:D28"/>
    <mergeCell ref="E28:G28"/>
    <mergeCell ref="B31:D31"/>
    <mergeCell ref="E31:G31"/>
    <mergeCell ref="B34:D34"/>
    <mergeCell ref="E34:G34"/>
    <mergeCell ref="B19:D19"/>
    <mergeCell ref="E19:G19"/>
    <mergeCell ref="B22:D22"/>
    <mergeCell ref="E22:G22"/>
    <mergeCell ref="B25:D25"/>
    <mergeCell ref="E25:G25"/>
    <mergeCell ref="B10:D10"/>
    <mergeCell ref="E10:G10"/>
    <mergeCell ref="B13:D13"/>
    <mergeCell ref="E13:G13"/>
    <mergeCell ref="B16:D16"/>
    <mergeCell ref="E16:G16"/>
    <mergeCell ref="A2:G2"/>
    <mergeCell ref="B3:E3"/>
    <mergeCell ref="B4:D4"/>
    <mergeCell ref="E4:G4"/>
    <mergeCell ref="B7:D7"/>
    <mergeCell ref="E7:G7"/>
  </mergeCells>
  <dataValidations disablePrompts="1" count="2">
    <dataValidation type="list" allowBlank="1" showInputMessage="1" showErrorMessage="1" sqref="D9 D12 D15 D18 D21 D24 D27 D30 D33 D36 D6">
      <formula1>Canal</formula1>
    </dataValidation>
    <dataValidation type="list" allowBlank="1" showInputMessage="1" showErrorMessage="1" sqref="E6 E12 E21 E27 E18 E9 E15 E24 E30 E33 E36">
      <formula1>HComunicacion</formula1>
    </dataValidation>
  </dataValidations>
  <pageMargins left="0.70866141732283472" right="0.70866141732283472" top="0.74803149606299213" bottom="0.74803149606299213" header="0.31496062992125984" footer="0.31496062992125984"/>
  <pageSetup paperSize="14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70" zoomScaleNormal="70" workbookViewId="0">
      <selection activeCell="K5" sqref="K5"/>
    </sheetView>
  </sheetViews>
  <sheetFormatPr baseColWidth="10" defaultColWidth="11.42578125" defaultRowHeight="15" x14ac:dyDescent="0.25"/>
  <cols>
    <col min="1" max="2" width="23" customWidth="1"/>
    <col min="3" max="3" width="21.140625" customWidth="1"/>
    <col min="4" max="4" width="25" customWidth="1"/>
    <col min="5" max="5" width="57.7109375" customWidth="1"/>
    <col min="6" max="6" width="31" customWidth="1"/>
    <col min="7" max="7" width="28.7109375" customWidth="1"/>
    <col min="8" max="8" width="19.7109375" customWidth="1"/>
    <col min="9" max="9" width="18.28515625" customWidth="1"/>
    <col min="10" max="11" width="26" customWidth="1"/>
    <col min="12" max="12" width="20.42578125" customWidth="1"/>
    <col min="13" max="13" width="24" customWidth="1"/>
    <col min="14" max="14" width="21.85546875" customWidth="1"/>
  </cols>
  <sheetData>
    <row r="1" spans="1:14" ht="15.75" thickBot="1" x14ac:dyDescent="0.3"/>
    <row r="2" spans="1:14" ht="21.75" thickBot="1" x14ac:dyDescent="0.4">
      <c r="A2" s="488" t="s">
        <v>361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</row>
    <row r="3" spans="1:14" ht="21.75" thickBot="1" x14ac:dyDescent="0.4">
      <c r="A3" s="303"/>
      <c r="B3" s="304"/>
      <c r="C3" s="304"/>
      <c r="D3" s="304"/>
      <c r="E3" s="488" t="str">
        <f>+Dofa!C2</f>
        <v xml:space="preserve">Nuevo Gestor Documental </v>
      </c>
      <c r="F3" s="489"/>
      <c r="G3" s="489"/>
      <c r="H3" s="489"/>
      <c r="I3" s="490"/>
      <c r="J3" s="304"/>
      <c r="K3" s="304"/>
      <c r="L3" s="304"/>
      <c r="M3" s="304"/>
      <c r="N3" s="305"/>
    </row>
    <row r="4" spans="1:14" ht="21.75" thickBot="1" x14ac:dyDescent="0.4">
      <c r="A4" s="491" t="s">
        <v>362</v>
      </c>
      <c r="B4" s="492"/>
      <c r="C4" s="492"/>
      <c r="D4" s="493"/>
      <c r="E4" s="488" t="s">
        <v>363</v>
      </c>
      <c r="F4" s="489"/>
      <c r="G4" s="490"/>
      <c r="H4" s="245" t="s">
        <v>364</v>
      </c>
      <c r="I4" s="246"/>
      <c r="J4" s="246">
        <v>2018</v>
      </c>
      <c r="K4" s="246"/>
      <c r="L4" s="246"/>
      <c r="M4" s="246"/>
      <c r="N4" s="247"/>
    </row>
    <row r="5" spans="1:14" ht="84.75" thickBot="1" x14ac:dyDescent="0.3">
      <c r="A5" s="248" t="s">
        <v>365</v>
      </c>
      <c r="B5" s="249" t="s">
        <v>366</v>
      </c>
      <c r="C5" s="250" t="s">
        <v>353</v>
      </c>
      <c r="D5" s="249" t="s">
        <v>367</v>
      </c>
      <c r="E5" s="249" t="s">
        <v>354</v>
      </c>
      <c r="F5" s="251" t="s">
        <v>355</v>
      </c>
      <c r="G5" s="252" t="s">
        <v>368</v>
      </c>
      <c r="H5" s="251" t="s">
        <v>217</v>
      </c>
      <c r="I5" s="251" t="s">
        <v>356</v>
      </c>
      <c r="J5" s="252" t="s">
        <v>357</v>
      </c>
      <c r="K5" s="252" t="s">
        <v>358</v>
      </c>
      <c r="L5" s="252" t="s">
        <v>369</v>
      </c>
      <c r="M5" s="252" t="s">
        <v>370</v>
      </c>
      <c r="N5" s="252" t="s">
        <v>359</v>
      </c>
    </row>
    <row r="6" spans="1:14" ht="21" x14ac:dyDescent="0.25">
      <c r="A6" s="253">
        <f>+COACHING!C5</f>
        <v>0</v>
      </c>
      <c r="B6" s="254"/>
      <c r="C6" s="255">
        <f>+'Com Patr'!A6</f>
        <v>0</v>
      </c>
      <c r="D6" s="256"/>
      <c r="E6" s="255">
        <f>+'Com Patr'!B6</f>
        <v>0</v>
      </c>
      <c r="F6" s="255">
        <f>+'Com Patr'!C6</f>
        <v>0</v>
      </c>
      <c r="G6" s="254"/>
      <c r="H6" s="254"/>
      <c r="I6" s="257">
        <f>+'Com Patr'!D6</f>
        <v>0</v>
      </c>
      <c r="J6" s="256"/>
      <c r="K6" s="254"/>
      <c r="L6" s="256"/>
      <c r="M6" s="256"/>
      <c r="N6" s="258"/>
    </row>
    <row r="7" spans="1:14" ht="21" x14ac:dyDescent="0.25">
      <c r="A7" s="259">
        <f>+COACHING!C6</f>
        <v>0</v>
      </c>
      <c r="B7" s="260"/>
      <c r="C7" s="261">
        <f>+'Com Patr'!A9</f>
        <v>0</v>
      </c>
      <c r="D7" s="262"/>
      <c r="E7" s="261">
        <f>+'Com Patr'!B9</f>
        <v>0</v>
      </c>
      <c r="F7" s="261">
        <f>+'Com Patr'!C9</f>
        <v>0</v>
      </c>
      <c r="G7" s="260"/>
      <c r="H7" s="260"/>
      <c r="I7" s="263">
        <f>+'Com Patr'!D9</f>
        <v>0</v>
      </c>
      <c r="J7" s="262"/>
      <c r="K7" s="260"/>
      <c r="L7" s="262"/>
      <c r="M7" s="262"/>
      <c r="N7" s="264"/>
    </row>
    <row r="8" spans="1:14" ht="21" x14ac:dyDescent="0.25">
      <c r="A8" s="259">
        <f>+COACHING!C7</f>
        <v>0</v>
      </c>
      <c r="B8" s="260"/>
      <c r="C8" s="261">
        <f>+'Com Patr'!A12</f>
        <v>0</v>
      </c>
      <c r="D8" s="262"/>
      <c r="E8" s="261">
        <f>+'Com Patr'!B12</f>
        <v>0</v>
      </c>
      <c r="F8" s="261">
        <f>+'Com Patr'!C12</f>
        <v>0</v>
      </c>
      <c r="G8" s="260"/>
      <c r="H8" s="260"/>
      <c r="I8" s="263">
        <f>+'Com Patr'!D12</f>
        <v>0</v>
      </c>
      <c r="J8" s="262"/>
      <c r="K8" s="260"/>
      <c r="L8" s="262"/>
      <c r="M8" s="262"/>
      <c r="N8" s="264"/>
    </row>
    <row r="9" spans="1:14" ht="21" x14ac:dyDescent="0.25">
      <c r="A9" s="259">
        <f>+COACHING!C8</f>
        <v>0</v>
      </c>
      <c r="B9" s="260"/>
      <c r="C9" s="261">
        <f>+'Com Patr'!A15</f>
        <v>0</v>
      </c>
      <c r="D9" s="262"/>
      <c r="E9" s="261">
        <f>+'Com Patr'!B15</f>
        <v>0</v>
      </c>
      <c r="F9" s="261">
        <f>+'Com Patr'!C15</f>
        <v>0</v>
      </c>
      <c r="G9" s="260"/>
      <c r="H9" s="260"/>
      <c r="I9" s="263">
        <f>+'Com Patr'!D15</f>
        <v>0</v>
      </c>
      <c r="J9" s="262"/>
      <c r="K9" s="260"/>
      <c r="L9" s="262"/>
      <c r="M9" s="262"/>
      <c r="N9" s="264"/>
    </row>
    <row r="10" spans="1:14" ht="21" x14ac:dyDescent="0.25">
      <c r="A10" s="259">
        <f>+COACHING!C9</f>
        <v>0</v>
      </c>
      <c r="B10" s="260"/>
      <c r="C10" s="261">
        <f>+'Com Patr'!A118</f>
        <v>0</v>
      </c>
      <c r="D10" s="262"/>
      <c r="E10" s="261">
        <f>+'Com Patr'!B18</f>
        <v>0</v>
      </c>
      <c r="F10" s="261">
        <f>+'Com Patr'!C18</f>
        <v>0</v>
      </c>
      <c r="G10" s="260"/>
      <c r="H10" s="260"/>
      <c r="I10" s="263">
        <f>+'Com Patr'!D18</f>
        <v>0</v>
      </c>
      <c r="J10" s="262"/>
      <c r="K10" s="260"/>
      <c r="L10" s="262"/>
      <c r="M10" s="262"/>
      <c r="N10" s="264"/>
    </row>
    <row r="11" spans="1:14" ht="21" x14ac:dyDescent="0.25">
      <c r="A11" s="259">
        <f>+COACHING!C10</f>
        <v>0</v>
      </c>
      <c r="B11" s="260"/>
      <c r="C11" s="261">
        <f>+'Com Patr'!A21</f>
        <v>0</v>
      </c>
      <c r="D11" s="262"/>
      <c r="E11" s="261">
        <f>+'Com Patr'!B21</f>
        <v>0</v>
      </c>
      <c r="F11" s="261">
        <f>+'Com Patr'!C21</f>
        <v>0</v>
      </c>
      <c r="G11" s="260"/>
      <c r="H11" s="260"/>
      <c r="I11" s="263">
        <f>+'Com Patr'!D21</f>
        <v>0</v>
      </c>
      <c r="J11" s="262"/>
      <c r="K11" s="260"/>
      <c r="L11" s="262"/>
      <c r="M11" s="262"/>
      <c r="N11" s="264"/>
    </row>
    <row r="12" spans="1:14" ht="21" x14ac:dyDescent="0.25">
      <c r="A12" s="259">
        <f>+COACHING!C11</f>
        <v>0</v>
      </c>
      <c r="B12" s="260"/>
      <c r="C12" s="261">
        <f>+'Com Patr'!A12</f>
        <v>0</v>
      </c>
      <c r="D12" s="262"/>
      <c r="E12" s="261">
        <f>+'Com Patr'!B24</f>
        <v>0</v>
      </c>
      <c r="F12" s="261">
        <f>+'Com Patr'!C24</f>
        <v>0</v>
      </c>
      <c r="G12" s="260"/>
      <c r="H12" s="260"/>
      <c r="I12" s="263">
        <f>+'Com Patr'!D24</f>
        <v>0</v>
      </c>
      <c r="J12" s="262"/>
      <c r="K12" s="260"/>
      <c r="L12" s="262"/>
      <c r="M12" s="262"/>
      <c r="N12" s="264"/>
    </row>
    <row r="13" spans="1:14" ht="21" x14ac:dyDescent="0.25">
      <c r="A13" s="259">
        <f>+COACHING!C12</f>
        <v>0</v>
      </c>
      <c r="B13" s="260"/>
      <c r="C13" s="261">
        <f>+'Com Patr'!A24</f>
        <v>0</v>
      </c>
      <c r="D13" s="262"/>
      <c r="E13" s="261">
        <f>+'Com Patr'!B27</f>
        <v>0</v>
      </c>
      <c r="F13" s="261">
        <f>+'Com Patr'!C27</f>
        <v>0</v>
      </c>
      <c r="G13" s="260"/>
      <c r="H13" s="260"/>
      <c r="I13" s="263">
        <f>+'Com Patr'!D27</f>
        <v>0</v>
      </c>
      <c r="J13" s="262"/>
      <c r="K13" s="260"/>
      <c r="L13" s="262"/>
      <c r="M13" s="262"/>
      <c r="N13" s="264"/>
    </row>
    <row r="14" spans="1:14" ht="21" x14ac:dyDescent="0.25">
      <c r="A14" s="259">
        <f>+COACHING!C13</f>
        <v>0</v>
      </c>
      <c r="B14" s="260"/>
      <c r="C14" s="261">
        <f>+'Com Patr'!A27</f>
        <v>0</v>
      </c>
      <c r="D14" s="262"/>
      <c r="E14" s="261">
        <f>+'Com Patr'!B30</f>
        <v>0</v>
      </c>
      <c r="F14" s="261">
        <f>+'Com Patr'!C30</f>
        <v>0</v>
      </c>
      <c r="G14" s="260"/>
      <c r="H14" s="260"/>
      <c r="I14" s="263">
        <f>+'Com Patr'!D30</f>
        <v>0</v>
      </c>
      <c r="J14" s="262"/>
      <c r="K14" s="260"/>
      <c r="L14" s="262"/>
      <c r="M14" s="262"/>
      <c r="N14" s="264"/>
    </row>
    <row r="15" spans="1:14" ht="21" x14ac:dyDescent="0.25">
      <c r="A15" s="259">
        <f>+COACHING!C14</f>
        <v>0</v>
      </c>
      <c r="B15" s="260"/>
      <c r="C15" s="261">
        <f>+'Com Patr'!A30</f>
        <v>0</v>
      </c>
      <c r="D15" s="262"/>
      <c r="E15" s="261">
        <f>+'Com Patr'!B33</f>
        <v>0</v>
      </c>
      <c r="F15" s="261">
        <f>+'Com Patr'!C33</f>
        <v>0</v>
      </c>
      <c r="G15" s="260"/>
      <c r="H15" s="260"/>
      <c r="I15" s="263">
        <f>+'Com Patr'!D33</f>
        <v>0</v>
      </c>
      <c r="J15" s="262"/>
      <c r="K15" s="260"/>
      <c r="L15" s="262"/>
      <c r="M15" s="262"/>
      <c r="N15" s="264"/>
    </row>
    <row r="16" spans="1:14" ht="21" x14ac:dyDescent="0.25">
      <c r="A16" s="259">
        <f>+COACHING!C15</f>
        <v>0</v>
      </c>
      <c r="B16" s="260"/>
      <c r="C16" s="261">
        <f>+'Com Patr'!A33</f>
        <v>0</v>
      </c>
      <c r="D16" s="262"/>
      <c r="E16" s="261">
        <f>+'Com Patr'!B34</f>
        <v>0</v>
      </c>
      <c r="F16" s="261">
        <f>+'Com Patr'!C34</f>
        <v>0</v>
      </c>
      <c r="G16" s="260"/>
      <c r="H16" s="260"/>
      <c r="I16" s="263">
        <f>+'Com Patr'!D34</f>
        <v>0</v>
      </c>
      <c r="J16" s="262"/>
      <c r="K16" s="260"/>
      <c r="L16" s="262"/>
      <c r="M16" s="262"/>
      <c r="N16" s="264"/>
    </row>
    <row r="17" spans="1:14" ht="21" x14ac:dyDescent="0.25">
      <c r="A17" s="259">
        <f>+COACHING!C16</f>
        <v>0</v>
      </c>
      <c r="B17" s="260"/>
      <c r="C17" s="261">
        <f>+'Com Patr'!A36</f>
        <v>0</v>
      </c>
      <c r="D17" s="262"/>
      <c r="E17" s="261">
        <f>+'Com Patr'!B37</f>
        <v>0</v>
      </c>
      <c r="F17" s="261">
        <f>+'Com Patr'!C37</f>
        <v>0</v>
      </c>
      <c r="G17" s="260"/>
      <c r="H17" s="260"/>
      <c r="I17" s="263">
        <f>+'Com Patr'!D37</f>
        <v>0</v>
      </c>
      <c r="J17" s="262"/>
      <c r="K17" s="260"/>
      <c r="L17" s="262"/>
      <c r="M17" s="262"/>
      <c r="N17" s="264"/>
    </row>
    <row r="18" spans="1:14" ht="21" x14ac:dyDescent="0.25">
      <c r="A18" s="259">
        <f>+COACHING!C17</f>
        <v>0</v>
      </c>
      <c r="B18" s="260"/>
      <c r="C18" s="261">
        <f>+'Com Patr'!A39</f>
        <v>0</v>
      </c>
      <c r="D18" s="262"/>
      <c r="E18" s="261">
        <f>+'Com Patr'!B40</f>
        <v>0</v>
      </c>
      <c r="F18" s="261">
        <f>+'Com Patr'!C40</f>
        <v>0</v>
      </c>
      <c r="G18" s="260"/>
      <c r="H18" s="260"/>
      <c r="I18" s="263">
        <f>+'Com Patr'!D40</f>
        <v>0</v>
      </c>
      <c r="J18" s="262"/>
      <c r="K18" s="260"/>
      <c r="L18" s="262"/>
      <c r="M18" s="262"/>
      <c r="N18" s="264"/>
    </row>
    <row r="19" spans="1:14" ht="21" x14ac:dyDescent="0.25">
      <c r="A19" s="259">
        <f>+COACHING!C18</f>
        <v>0</v>
      </c>
      <c r="B19" s="260"/>
      <c r="C19" s="261">
        <f>+'Com Patr'!A42</f>
        <v>0</v>
      </c>
      <c r="D19" s="262"/>
      <c r="E19" s="261">
        <f>+'Com Patr'!B43</f>
        <v>0</v>
      </c>
      <c r="F19" s="261">
        <f>+'Com Patr'!C43</f>
        <v>0</v>
      </c>
      <c r="G19" s="260"/>
      <c r="H19" s="260"/>
      <c r="I19" s="263">
        <f>+'Com Patr'!D43</f>
        <v>0</v>
      </c>
      <c r="J19" s="262"/>
      <c r="K19" s="260"/>
      <c r="L19" s="262"/>
      <c r="M19" s="262"/>
      <c r="N19" s="264"/>
    </row>
    <row r="20" spans="1:14" ht="21" x14ac:dyDescent="0.25">
      <c r="A20" s="259">
        <f>+COACHING!C19</f>
        <v>0</v>
      </c>
      <c r="B20" s="260"/>
      <c r="C20" s="261">
        <f>+'Com Patr'!A45</f>
        <v>0</v>
      </c>
      <c r="D20" s="262"/>
      <c r="E20" s="261">
        <f>+'Com Patr'!B47</f>
        <v>0</v>
      </c>
      <c r="F20" s="261">
        <f>+'Com Patr'!C47</f>
        <v>0</v>
      </c>
      <c r="G20" s="260"/>
      <c r="H20" s="260"/>
      <c r="I20" s="263">
        <f>+'Com Patr'!D47</f>
        <v>0</v>
      </c>
      <c r="J20" s="262"/>
      <c r="K20" s="260"/>
      <c r="L20" s="262"/>
      <c r="M20" s="262"/>
      <c r="N20" s="264"/>
    </row>
    <row r="21" spans="1:14" ht="21" x14ac:dyDescent="0.25">
      <c r="A21" s="259">
        <f>+COACHING!C20</f>
        <v>0</v>
      </c>
      <c r="B21" s="260"/>
      <c r="C21" s="261">
        <f>+'Com Patr'!A48</f>
        <v>0</v>
      </c>
      <c r="D21" s="262"/>
      <c r="E21" s="261">
        <f>+'Com Patr'!B53</f>
        <v>0</v>
      </c>
      <c r="F21" s="261">
        <f>+'Com Patr'!C53</f>
        <v>0</v>
      </c>
      <c r="G21" s="260"/>
      <c r="H21" s="260"/>
      <c r="I21" s="263">
        <f>+'Com Patr'!D53</f>
        <v>0</v>
      </c>
      <c r="J21" s="262"/>
      <c r="K21" s="260"/>
      <c r="L21" s="262"/>
      <c r="M21" s="262"/>
      <c r="N21" s="264"/>
    </row>
    <row r="22" spans="1:14" ht="21" x14ac:dyDescent="0.25">
      <c r="A22" s="259">
        <f>+COACHING!C21</f>
        <v>0</v>
      </c>
      <c r="B22" s="260"/>
      <c r="C22" s="261">
        <f>+'Com Patr'!A51</f>
        <v>0</v>
      </c>
      <c r="D22" s="262"/>
      <c r="E22" s="261">
        <f>+'Com Patr'!B56</f>
        <v>0</v>
      </c>
      <c r="F22" s="261">
        <f>+'Com Patr'!C56</f>
        <v>0</v>
      </c>
      <c r="G22" s="260"/>
      <c r="H22" s="260"/>
      <c r="I22" s="263">
        <f>+'Com Patr'!D56</f>
        <v>0</v>
      </c>
      <c r="J22" s="262"/>
      <c r="K22" s="260"/>
      <c r="L22" s="262"/>
      <c r="M22" s="262"/>
      <c r="N22" s="264"/>
    </row>
    <row r="23" spans="1:14" ht="21" x14ac:dyDescent="0.25">
      <c r="A23" s="259">
        <f>+COACHING!C22</f>
        <v>0</v>
      </c>
      <c r="B23" s="260"/>
      <c r="C23" s="261">
        <f>+'Com Patr'!A54</f>
        <v>0</v>
      </c>
      <c r="D23" s="262"/>
      <c r="E23" s="261">
        <f>+'Com Patr'!B59</f>
        <v>0</v>
      </c>
      <c r="F23" s="261">
        <f>+'Com Patr'!C59</f>
        <v>0</v>
      </c>
      <c r="G23" s="260"/>
      <c r="H23" s="260"/>
      <c r="I23" s="263">
        <f>+'Com Patr'!D59</f>
        <v>0</v>
      </c>
      <c r="J23" s="262"/>
      <c r="K23" s="260"/>
      <c r="L23" s="262"/>
      <c r="M23" s="262"/>
      <c r="N23" s="264"/>
    </row>
    <row r="24" spans="1:14" ht="21.75" thickBot="1" x14ac:dyDescent="0.3">
      <c r="A24" s="265">
        <f>+COACHING!C23</f>
        <v>0</v>
      </c>
      <c r="B24" s="266"/>
      <c r="C24" s="267">
        <f>+'Com Patr'!A57</f>
        <v>0</v>
      </c>
      <c r="D24" s="268"/>
      <c r="E24" s="267">
        <f>+'Com Patr'!B60</f>
        <v>0</v>
      </c>
      <c r="F24" s="267">
        <f>+'Com Patr'!C60</f>
        <v>0</v>
      </c>
      <c r="G24" s="266"/>
      <c r="H24" s="266"/>
      <c r="I24" s="269">
        <f>+'Com Patr'!D60</f>
        <v>0</v>
      </c>
      <c r="J24" s="268"/>
      <c r="K24" s="266"/>
      <c r="L24" s="268"/>
      <c r="M24" s="268"/>
      <c r="N24" s="270"/>
    </row>
    <row r="25" spans="1:14" ht="21" x14ac:dyDescent="0.25">
      <c r="A25" s="494" t="s">
        <v>371</v>
      </c>
      <c r="B25" s="495"/>
      <c r="C25" s="495"/>
      <c r="D25" s="495"/>
      <c r="E25" s="495"/>
      <c r="F25" s="495"/>
    </row>
    <row r="27" spans="1:14" ht="146.25" customHeight="1" x14ac:dyDescent="0.25">
      <c r="A27" s="459" t="s">
        <v>372</v>
      </c>
      <c r="B27" s="487"/>
      <c r="C27" s="487"/>
      <c r="D27" s="487"/>
      <c r="E27" s="459" t="s">
        <v>348</v>
      </c>
      <c r="F27" s="487"/>
      <c r="G27" s="487"/>
      <c r="H27" s="487"/>
      <c r="I27" s="487" t="s">
        <v>349</v>
      </c>
      <c r="J27" s="487"/>
      <c r="K27" s="487"/>
      <c r="L27" s="487"/>
    </row>
  </sheetData>
  <mergeCells count="8">
    <mergeCell ref="A27:D27"/>
    <mergeCell ref="E27:H27"/>
    <mergeCell ref="I27:L27"/>
    <mergeCell ref="A2:N2"/>
    <mergeCell ref="E3:I3"/>
    <mergeCell ref="A4:D4"/>
    <mergeCell ref="E4:G4"/>
    <mergeCell ref="A25:F25"/>
  </mergeCells>
  <dataValidations count="4">
    <dataValidation type="list" allowBlank="1" showInputMessage="1" showErrorMessage="1" sqref="J6:J24">
      <formula1>HComunicacion</formula1>
    </dataValidation>
    <dataValidation type="list" allowBlank="1" showInputMessage="1" showErrorMessage="1" sqref="M6:M24">
      <formula1>OPCION</formula1>
    </dataValidation>
    <dataValidation type="list" allowBlank="1" showInputMessage="1" showErrorMessage="1" sqref="I6:I22">
      <formula1>Canal</formula1>
    </dataValidation>
    <dataValidation type="list" allowBlank="1" showInputMessage="1" showErrorMessage="1" sqref="D6:D24 B6:B24">
      <formula1>ROL</formula1>
    </dataValidation>
  </dataValidations>
  <pageMargins left="0.70866141732283472" right="0.70866141732283472" top="0.74803149606299213" bottom="0.74803149606299213" header="0.31496062992125984" footer="0.31496062992125984"/>
  <pageSetup paperSize="14" scale="40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'C:\Users\david.robles\Desktop\David Robles\Documentos de apoyo\[2018-03-09 Formatos Plan Operativo_Uso_Aprop.xlsx]LISTADO'!#REF!</xm:f>
          </x14:formula1>
          <xm:sqref>I23:I24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0" zoomScaleNormal="80" zoomScaleSheetLayoutView="80" workbookViewId="0">
      <selection activeCell="B7" sqref="B7:J7"/>
    </sheetView>
  </sheetViews>
  <sheetFormatPr baseColWidth="10" defaultColWidth="11.42578125" defaultRowHeight="15" x14ac:dyDescent="0.25"/>
  <cols>
    <col min="1" max="1" width="19" customWidth="1"/>
    <col min="2" max="2" width="17.5703125" customWidth="1"/>
    <col min="3" max="3" width="14.42578125" customWidth="1"/>
    <col min="4" max="4" width="20.85546875" customWidth="1"/>
    <col min="5" max="5" width="20.28515625" customWidth="1"/>
    <col min="6" max="6" width="18.28515625" customWidth="1"/>
    <col min="7" max="7" width="12.7109375" customWidth="1"/>
    <col min="8" max="8" width="15.85546875" customWidth="1"/>
    <col min="9" max="9" width="16.140625" customWidth="1"/>
    <col min="10" max="10" width="25.140625" customWidth="1"/>
    <col min="11" max="11" width="16.7109375" customWidth="1"/>
    <col min="12" max="12" width="19.140625" customWidth="1"/>
  </cols>
  <sheetData>
    <row r="1" spans="1:12" ht="15.75" thickBot="1" x14ac:dyDescent="0.3">
      <c r="A1" s="313"/>
      <c r="B1" s="314"/>
      <c r="C1" s="314"/>
      <c r="D1" s="314"/>
      <c r="E1" s="314"/>
      <c r="F1" s="314"/>
      <c r="G1" s="314"/>
      <c r="H1" s="314"/>
      <c r="I1" s="314"/>
      <c r="J1" s="314"/>
      <c r="K1" s="496"/>
      <c r="L1" s="497"/>
    </row>
    <row r="2" spans="1:12" ht="15" customHeight="1" thickBot="1" x14ac:dyDescent="0.3">
      <c r="A2" s="315"/>
      <c r="B2" s="519" t="s">
        <v>373</v>
      </c>
      <c r="C2" s="520"/>
      <c r="D2" s="520"/>
      <c r="E2" s="520"/>
      <c r="F2" s="520"/>
      <c r="G2" s="520"/>
      <c r="H2" s="520"/>
      <c r="I2" s="520"/>
      <c r="J2" s="521"/>
      <c r="K2" s="498"/>
      <c r="L2" s="499"/>
    </row>
    <row r="3" spans="1:12" ht="15.75" thickBot="1" x14ac:dyDescent="0.3">
      <c r="A3" s="315"/>
      <c r="B3" s="522" t="s">
        <v>374</v>
      </c>
      <c r="C3" s="523"/>
      <c r="D3" s="523"/>
      <c r="E3" s="523"/>
      <c r="F3" s="523"/>
      <c r="G3" s="523"/>
      <c r="H3" s="523"/>
      <c r="I3" s="523"/>
      <c r="J3" s="524"/>
      <c r="K3" s="498"/>
      <c r="L3" s="499"/>
    </row>
    <row r="4" spans="1:12" ht="15.75" thickBot="1" x14ac:dyDescent="0.3">
      <c r="A4" s="315"/>
      <c r="K4" s="498"/>
      <c r="L4" s="499"/>
    </row>
    <row r="5" spans="1:12" ht="15.75" thickBot="1" x14ac:dyDescent="0.3">
      <c r="A5" s="315"/>
      <c r="B5" s="522" t="s">
        <v>375</v>
      </c>
      <c r="C5" s="523"/>
      <c r="D5" s="523"/>
      <c r="E5" s="523"/>
      <c r="F5" s="523"/>
      <c r="G5" s="523"/>
      <c r="H5" s="523"/>
      <c r="I5" s="523"/>
      <c r="J5" s="524"/>
      <c r="K5" s="498"/>
      <c r="L5" s="499"/>
    </row>
    <row r="6" spans="1:12" ht="15.75" thickBot="1" x14ac:dyDescent="0.3">
      <c r="A6" s="315"/>
      <c r="K6" s="498"/>
      <c r="L6" s="499"/>
    </row>
    <row r="7" spans="1:12" ht="15.75" thickBot="1" x14ac:dyDescent="0.3">
      <c r="A7" s="316"/>
      <c r="B7" s="522" t="s">
        <v>376</v>
      </c>
      <c r="C7" s="523"/>
      <c r="D7" s="523"/>
      <c r="E7" s="523"/>
      <c r="F7" s="523"/>
      <c r="G7" s="523"/>
      <c r="H7" s="523"/>
      <c r="I7" s="523"/>
      <c r="J7" s="524"/>
      <c r="K7" s="500"/>
      <c r="L7" s="501"/>
    </row>
    <row r="8" spans="1:12" ht="19.5" thickBot="1" x14ac:dyDescent="0.35">
      <c r="A8" s="507"/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9"/>
    </row>
    <row r="9" spans="1:12" ht="19.5" thickBot="1" x14ac:dyDescent="0.3">
      <c r="A9" s="220" t="s">
        <v>377</v>
      </c>
      <c r="B9" s="510" t="s">
        <v>378</v>
      </c>
      <c r="C9" s="511"/>
      <c r="D9" s="511"/>
      <c r="E9" s="512"/>
      <c r="F9" s="220" t="s">
        <v>379</v>
      </c>
      <c r="G9" s="513"/>
      <c r="H9" s="514"/>
      <c r="I9" s="514"/>
      <c r="J9" s="515"/>
      <c r="K9" s="306"/>
      <c r="L9" s="277"/>
    </row>
    <row r="10" spans="1:12" ht="19.5" thickBot="1" x14ac:dyDescent="0.35">
      <c r="A10" s="516"/>
      <c r="B10" s="517"/>
      <c r="C10" s="517"/>
      <c r="D10" s="517"/>
      <c r="E10" s="518"/>
      <c r="F10" s="516" t="s">
        <v>352</v>
      </c>
      <c r="G10" s="517"/>
      <c r="H10" s="517"/>
      <c r="I10" s="517"/>
      <c r="J10" s="517"/>
      <c r="K10" s="517"/>
      <c r="L10" s="518"/>
    </row>
    <row r="11" spans="1:12" ht="57" thickBot="1" x14ac:dyDescent="0.3">
      <c r="A11" s="215" t="s">
        <v>380</v>
      </c>
      <c r="B11" s="216" t="s">
        <v>381</v>
      </c>
      <c r="C11" s="216" t="s">
        <v>382</v>
      </c>
      <c r="D11" s="312" t="s">
        <v>383</v>
      </c>
      <c r="E11" s="216" t="s">
        <v>384</v>
      </c>
      <c r="F11" s="218" t="s">
        <v>385</v>
      </c>
      <c r="G11" s="218" t="s">
        <v>355</v>
      </c>
      <c r="H11" s="220" t="s">
        <v>386</v>
      </c>
      <c r="I11" s="220" t="s">
        <v>387</v>
      </c>
      <c r="J11" s="312" t="s">
        <v>388</v>
      </c>
      <c r="K11" s="312" t="s">
        <v>389</v>
      </c>
      <c r="L11" s="312" t="s">
        <v>390</v>
      </c>
    </row>
    <row r="12" spans="1:12" ht="114.75" customHeight="1" x14ac:dyDescent="0.25">
      <c r="A12" s="272"/>
      <c r="B12" s="310" t="s">
        <v>391</v>
      </c>
      <c r="C12" s="162"/>
      <c r="D12" s="310" t="s">
        <v>392</v>
      </c>
      <c r="E12" s="309" t="s">
        <v>393</v>
      </c>
      <c r="F12" s="310" t="s">
        <v>394</v>
      </c>
      <c r="G12" s="162"/>
      <c r="H12" s="310" t="s">
        <v>395</v>
      </c>
      <c r="I12" s="308" t="s">
        <v>396</v>
      </c>
      <c r="J12" s="310" t="s">
        <v>397</v>
      </c>
      <c r="K12" s="310" t="s">
        <v>398</v>
      </c>
      <c r="L12" s="311" t="s">
        <v>399</v>
      </c>
    </row>
    <row r="13" spans="1:12" ht="18" customHeight="1" x14ac:dyDescent="0.25">
      <c r="A13" s="273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274"/>
    </row>
    <row r="14" spans="1:12" ht="18" customHeight="1" x14ac:dyDescent="0.25">
      <c r="A14" s="273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274"/>
    </row>
    <row r="15" spans="1:12" ht="18" customHeight="1" x14ac:dyDescent="0.25">
      <c r="A15" s="273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274"/>
    </row>
    <row r="16" spans="1:12" ht="18" customHeight="1" x14ac:dyDescent="0.25">
      <c r="A16" s="273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274"/>
    </row>
    <row r="17" spans="1:12" ht="18" customHeight="1" x14ac:dyDescent="0.25">
      <c r="A17" s="273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274"/>
    </row>
    <row r="18" spans="1:12" ht="18" customHeight="1" thickBot="1" x14ac:dyDescent="0.3">
      <c r="A18" s="275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276"/>
    </row>
    <row r="19" spans="1:12" x14ac:dyDescent="0.25">
      <c r="L19" s="271"/>
    </row>
    <row r="20" spans="1:12" ht="15.75" thickBot="1" x14ac:dyDescent="0.3">
      <c r="L20" s="271"/>
    </row>
    <row r="21" spans="1:12" x14ac:dyDescent="0.25">
      <c r="A21" s="466" t="s">
        <v>400</v>
      </c>
      <c r="B21" s="502"/>
      <c r="C21" s="482"/>
      <c r="D21" s="466" t="s">
        <v>401</v>
      </c>
      <c r="E21" s="502"/>
      <c r="F21" s="482"/>
      <c r="G21" s="504" t="s">
        <v>448</v>
      </c>
      <c r="H21" s="502"/>
      <c r="I21" s="482"/>
      <c r="L21" s="271"/>
    </row>
    <row r="22" spans="1:12" x14ac:dyDescent="0.25">
      <c r="A22" s="483"/>
      <c r="B22" s="487"/>
      <c r="C22" s="484"/>
      <c r="D22" s="483"/>
      <c r="E22" s="487"/>
      <c r="F22" s="484"/>
      <c r="G22" s="505"/>
      <c r="H22" s="487"/>
      <c r="I22" s="484"/>
      <c r="L22" s="271"/>
    </row>
    <row r="23" spans="1:12" x14ac:dyDescent="0.25">
      <c r="A23" s="483"/>
      <c r="B23" s="487"/>
      <c r="C23" s="484"/>
      <c r="D23" s="483"/>
      <c r="E23" s="487"/>
      <c r="F23" s="484"/>
      <c r="G23" s="505"/>
      <c r="H23" s="487"/>
      <c r="I23" s="484"/>
      <c r="L23" s="271"/>
    </row>
    <row r="24" spans="1:12" x14ac:dyDescent="0.25">
      <c r="A24" s="483"/>
      <c r="B24" s="487"/>
      <c r="C24" s="484"/>
      <c r="D24" s="483"/>
      <c r="E24" s="487"/>
      <c r="F24" s="484"/>
      <c r="G24" s="505"/>
      <c r="H24" s="487"/>
      <c r="I24" s="484"/>
      <c r="L24" s="271"/>
    </row>
    <row r="25" spans="1:12" x14ac:dyDescent="0.25">
      <c r="A25" s="483"/>
      <c r="B25" s="487"/>
      <c r="C25" s="484"/>
      <c r="D25" s="483"/>
      <c r="E25" s="487"/>
      <c r="F25" s="484"/>
      <c r="G25" s="505"/>
      <c r="H25" s="487"/>
      <c r="I25" s="484"/>
      <c r="L25" s="271"/>
    </row>
    <row r="26" spans="1:12" x14ac:dyDescent="0.25">
      <c r="A26" s="483"/>
      <c r="B26" s="487"/>
      <c r="C26" s="484"/>
      <c r="D26" s="483"/>
      <c r="E26" s="487"/>
      <c r="F26" s="484"/>
      <c r="G26" s="505"/>
      <c r="H26" s="487"/>
      <c r="I26" s="484"/>
      <c r="L26" s="271"/>
    </row>
    <row r="27" spans="1:12" ht="3.75" customHeight="1" thickBot="1" x14ac:dyDescent="0.3">
      <c r="A27" s="485"/>
      <c r="B27" s="503"/>
      <c r="C27" s="486"/>
      <c r="D27" s="485"/>
      <c r="E27" s="503"/>
      <c r="F27" s="486"/>
      <c r="G27" s="506"/>
      <c r="H27" s="503"/>
      <c r="I27" s="486"/>
      <c r="L27" s="271"/>
    </row>
    <row r="28" spans="1:12" x14ac:dyDescent="0.25">
      <c r="L28" s="271"/>
    </row>
  </sheetData>
  <mergeCells count="13">
    <mergeCell ref="K1:L7"/>
    <mergeCell ref="A21:C27"/>
    <mergeCell ref="D21:F27"/>
    <mergeCell ref="G21:I27"/>
    <mergeCell ref="A8:L8"/>
    <mergeCell ref="B9:E9"/>
    <mergeCell ref="G9:J9"/>
    <mergeCell ref="A10:E10"/>
    <mergeCell ref="F10:L10"/>
    <mergeCell ref="B2:J2"/>
    <mergeCell ref="B3:J3"/>
    <mergeCell ref="B5:J5"/>
    <mergeCell ref="B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8" orientation="landscape" r:id="rId1"/>
  <headerFooter>
    <oddFooter>&amp;RCódigo: GDI-TIC-F017
Versión: 01
Vigencia desde: 05 de julio de 2018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="90" zoomScaleNormal="100" zoomScaleSheetLayoutView="90" workbookViewId="0">
      <selection activeCell="E18" sqref="E18"/>
    </sheetView>
  </sheetViews>
  <sheetFormatPr baseColWidth="10" defaultColWidth="11.42578125" defaultRowHeight="15" x14ac:dyDescent="0.25"/>
  <cols>
    <col min="1" max="1" width="34.7109375" customWidth="1"/>
    <col min="2" max="2" width="21.140625" customWidth="1"/>
    <col min="3" max="3" width="19.5703125" customWidth="1"/>
    <col min="4" max="5" width="19.42578125" customWidth="1"/>
    <col min="6" max="6" width="30.28515625" customWidth="1"/>
    <col min="7" max="7" width="19.42578125" customWidth="1"/>
    <col min="8" max="9" width="17" customWidth="1"/>
    <col min="10" max="10" width="7.42578125" customWidth="1"/>
    <col min="11" max="11" width="17" customWidth="1"/>
  </cols>
  <sheetData>
    <row r="1" spans="1:11" ht="16.5" thickBot="1" x14ac:dyDescent="0.3">
      <c r="A1" s="229"/>
      <c r="B1" s="229"/>
      <c r="C1" s="229"/>
      <c r="D1" s="229"/>
      <c r="E1" s="229"/>
      <c r="F1" s="229"/>
      <c r="G1" s="229"/>
      <c r="H1" s="229"/>
      <c r="I1" s="229"/>
    </row>
    <row r="2" spans="1:11" ht="19.5" thickBot="1" x14ac:dyDescent="0.35">
      <c r="A2" s="525" t="s">
        <v>402</v>
      </c>
      <c r="B2" s="461"/>
      <c r="C2" s="461"/>
      <c r="D2" s="461"/>
      <c r="E2" s="461"/>
      <c r="F2" s="461"/>
      <c r="G2" s="461"/>
      <c r="H2" s="461"/>
      <c r="I2" s="462"/>
      <c r="J2" s="278"/>
      <c r="K2" s="278"/>
    </row>
    <row r="3" spans="1:11" ht="16.5" thickBot="1" x14ac:dyDescent="0.3">
      <c r="A3" s="279" t="s">
        <v>0</v>
      </c>
      <c r="B3" s="526" t="str">
        <f>+Dofa!C2</f>
        <v xml:space="preserve">Nuevo Gestor Documental </v>
      </c>
      <c r="C3" s="527"/>
      <c r="D3" s="527"/>
      <c r="E3" s="528"/>
      <c r="F3" s="279" t="s">
        <v>403</v>
      </c>
      <c r="G3" s="529" t="s">
        <v>404</v>
      </c>
      <c r="H3" s="530"/>
      <c r="I3" s="531"/>
      <c r="J3" s="280"/>
      <c r="K3" s="280"/>
    </row>
    <row r="4" spans="1:11" ht="16.5" thickBot="1" x14ac:dyDescent="0.3">
      <c r="A4" s="279" t="s">
        <v>405</v>
      </c>
      <c r="B4" s="529">
        <v>1</v>
      </c>
      <c r="C4" s="532"/>
      <c r="D4" s="533">
        <v>2</v>
      </c>
      <c r="E4" s="532"/>
      <c r="F4" s="533">
        <v>3</v>
      </c>
      <c r="G4" s="532"/>
      <c r="H4" s="533">
        <v>4</v>
      </c>
      <c r="I4" s="531"/>
    </row>
    <row r="5" spans="1:11" ht="22.5" customHeight="1" thickBot="1" x14ac:dyDescent="0.3">
      <c r="A5" s="279" t="s">
        <v>406</v>
      </c>
      <c r="B5" s="534"/>
      <c r="C5" s="535"/>
      <c r="D5" s="536"/>
      <c r="E5" s="535"/>
      <c r="F5" s="537"/>
      <c r="G5" s="538"/>
      <c r="H5" s="536"/>
      <c r="I5" s="539"/>
    </row>
    <row r="6" spans="1:11" ht="22.5" customHeight="1" thickBot="1" x14ac:dyDescent="0.3">
      <c r="A6" s="279" t="s">
        <v>407</v>
      </c>
      <c r="B6" s="534"/>
      <c r="C6" s="535"/>
      <c r="D6" s="536"/>
      <c r="E6" s="535"/>
      <c r="F6" s="540"/>
      <c r="G6" s="541"/>
      <c r="H6" s="536"/>
      <c r="I6" s="539"/>
    </row>
    <row r="7" spans="1:11" ht="22.5" customHeight="1" thickBot="1" x14ac:dyDescent="0.3">
      <c r="A7" s="279" t="s">
        <v>380</v>
      </c>
      <c r="B7" s="542"/>
      <c r="C7" s="541"/>
      <c r="D7" s="540"/>
      <c r="E7" s="541"/>
      <c r="F7" s="540"/>
      <c r="G7" s="541"/>
      <c r="H7" s="540"/>
      <c r="I7" s="543"/>
    </row>
    <row r="8" spans="1:11" ht="22.5" customHeight="1" thickBot="1" x14ac:dyDescent="0.3">
      <c r="A8" s="279" t="s">
        <v>408</v>
      </c>
      <c r="B8" s="542"/>
      <c r="C8" s="541"/>
      <c r="D8" s="540"/>
      <c r="E8" s="541"/>
      <c r="F8" s="540"/>
      <c r="G8" s="541"/>
      <c r="H8" s="540"/>
      <c r="I8" s="543"/>
    </row>
    <row r="9" spans="1:11" ht="22.5" customHeight="1" thickBot="1" x14ac:dyDescent="0.3">
      <c r="A9" s="279" t="s">
        <v>381</v>
      </c>
      <c r="B9" s="542"/>
      <c r="C9" s="541"/>
      <c r="D9" s="540"/>
      <c r="E9" s="541"/>
      <c r="F9" s="540"/>
      <c r="G9" s="541"/>
      <c r="H9" s="540"/>
      <c r="I9" s="543"/>
    </row>
    <row r="10" spans="1:11" ht="22.5" customHeight="1" thickBot="1" x14ac:dyDescent="0.3">
      <c r="A10" s="279" t="s">
        <v>409</v>
      </c>
      <c r="B10" s="542"/>
      <c r="C10" s="541"/>
      <c r="D10" s="540"/>
      <c r="E10" s="541"/>
      <c r="F10" s="540"/>
      <c r="G10" s="541"/>
      <c r="H10" s="540"/>
      <c r="I10" s="543"/>
    </row>
    <row r="11" spans="1:11" ht="22.5" customHeight="1" thickBot="1" x14ac:dyDescent="0.3">
      <c r="A11" s="279" t="s">
        <v>410</v>
      </c>
      <c r="B11" s="540"/>
      <c r="C11" s="541"/>
      <c r="D11" s="540"/>
      <c r="E11" s="541"/>
      <c r="F11" s="540"/>
      <c r="G11" s="541"/>
      <c r="H11" s="540"/>
      <c r="I11" s="543"/>
    </row>
    <row r="12" spans="1:11" ht="22.5" customHeight="1" thickBot="1" x14ac:dyDescent="0.3">
      <c r="A12" s="279" t="s">
        <v>356</v>
      </c>
      <c r="B12" s="542"/>
      <c r="C12" s="541"/>
      <c r="D12" s="540"/>
      <c r="E12" s="541"/>
      <c r="F12" s="540"/>
      <c r="G12" s="541"/>
      <c r="H12" s="540"/>
      <c r="I12" s="543"/>
    </row>
    <row r="13" spans="1:11" ht="22.5" customHeight="1" thickBot="1" x14ac:dyDescent="0.3">
      <c r="A13" s="225" t="s">
        <v>411</v>
      </c>
      <c r="B13" s="542"/>
      <c r="C13" s="541"/>
      <c r="D13" s="540"/>
      <c r="E13" s="541"/>
      <c r="F13" s="540"/>
      <c r="G13" s="541"/>
      <c r="H13" s="540"/>
      <c r="I13" s="543"/>
    </row>
    <row r="14" spans="1:11" ht="22.5" customHeight="1" thickBot="1" x14ac:dyDescent="0.3">
      <c r="A14" s="279" t="s">
        <v>412</v>
      </c>
      <c r="B14" s="542"/>
      <c r="C14" s="541"/>
      <c r="D14" s="540"/>
      <c r="E14" s="541"/>
      <c r="F14" s="540"/>
      <c r="G14" s="541"/>
      <c r="H14" s="540"/>
      <c r="I14" s="543"/>
    </row>
    <row r="15" spans="1:11" ht="22.5" customHeight="1" thickBot="1" x14ac:dyDescent="0.3">
      <c r="A15" s="279" t="s">
        <v>413</v>
      </c>
      <c r="B15" s="542"/>
      <c r="C15" s="541"/>
      <c r="D15" s="540"/>
      <c r="E15" s="541"/>
      <c r="F15" s="540"/>
      <c r="G15" s="541"/>
      <c r="H15" s="540"/>
      <c r="I15" s="543"/>
    </row>
    <row r="16" spans="1:11" ht="32.25" thickBot="1" x14ac:dyDescent="0.3">
      <c r="A16" s="281" t="s">
        <v>390</v>
      </c>
      <c r="B16" s="544"/>
      <c r="C16" s="545"/>
      <c r="D16" s="546"/>
      <c r="E16" s="545"/>
      <c r="F16" s="546"/>
      <c r="G16" s="545"/>
      <c r="H16" s="546"/>
      <c r="I16" s="547"/>
    </row>
    <row r="19" spans="1:9" x14ac:dyDescent="0.25">
      <c r="A19" s="487" t="s">
        <v>414</v>
      </c>
      <c r="B19" s="487"/>
      <c r="C19" s="487"/>
      <c r="D19" s="459" t="s">
        <v>415</v>
      </c>
      <c r="E19" s="487"/>
      <c r="F19" s="487"/>
      <c r="G19" s="459" t="s">
        <v>416</v>
      </c>
      <c r="H19" s="487"/>
      <c r="I19" s="487"/>
    </row>
    <row r="20" spans="1:9" x14ac:dyDescent="0.25">
      <c r="A20" s="487"/>
      <c r="B20" s="487"/>
      <c r="C20" s="487"/>
      <c r="D20" s="487"/>
      <c r="E20" s="487"/>
      <c r="F20" s="487"/>
      <c r="G20" s="487"/>
      <c r="H20" s="487"/>
      <c r="I20" s="487"/>
    </row>
    <row r="21" spans="1:9" x14ac:dyDescent="0.25">
      <c r="A21" s="487"/>
      <c r="B21" s="487"/>
      <c r="C21" s="487"/>
      <c r="D21" s="487"/>
      <c r="E21" s="487"/>
      <c r="F21" s="487"/>
      <c r="G21" s="487"/>
      <c r="H21" s="487"/>
      <c r="I21" s="487"/>
    </row>
    <row r="22" spans="1:9" x14ac:dyDescent="0.25">
      <c r="A22" s="487"/>
      <c r="B22" s="487"/>
      <c r="C22" s="487"/>
      <c r="D22" s="487"/>
      <c r="E22" s="487"/>
      <c r="F22" s="487"/>
      <c r="G22" s="487"/>
      <c r="H22" s="487"/>
      <c r="I22" s="487"/>
    </row>
    <row r="23" spans="1:9" x14ac:dyDescent="0.25">
      <c r="A23" s="487"/>
      <c r="B23" s="487"/>
      <c r="C23" s="487"/>
      <c r="D23" s="487"/>
      <c r="E23" s="487"/>
      <c r="F23" s="487"/>
      <c r="G23" s="487"/>
      <c r="H23" s="487"/>
      <c r="I23" s="487"/>
    </row>
    <row r="24" spans="1:9" x14ac:dyDescent="0.25">
      <c r="A24" s="487"/>
      <c r="B24" s="487"/>
      <c r="C24" s="487"/>
      <c r="D24" s="487"/>
      <c r="E24" s="487"/>
      <c r="F24" s="487"/>
      <c r="G24" s="487"/>
      <c r="H24" s="487"/>
      <c r="I24" s="487"/>
    </row>
    <row r="25" spans="1:9" x14ac:dyDescent="0.25">
      <c r="A25" s="487"/>
      <c r="B25" s="487"/>
      <c r="C25" s="487"/>
      <c r="D25" s="487"/>
      <c r="E25" s="487"/>
      <c r="F25" s="487"/>
      <c r="G25" s="487"/>
      <c r="H25" s="487"/>
      <c r="I25" s="487"/>
    </row>
  </sheetData>
  <mergeCells count="58">
    <mergeCell ref="A19:C25"/>
    <mergeCell ref="D19:F25"/>
    <mergeCell ref="G19:I25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2:I2"/>
    <mergeCell ref="B3:E3"/>
    <mergeCell ref="G3:I3"/>
    <mergeCell ref="B4:C4"/>
    <mergeCell ref="D4:E4"/>
    <mergeCell ref="F4:G4"/>
    <mergeCell ref="H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Dofa</vt:lpstr>
      <vt:lpstr>Matriz de Riesgo</vt:lpstr>
      <vt:lpstr>Diagnostico</vt:lpstr>
      <vt:lpstr>Interesados - Gest Resistencias</vt:lpstr>
      <vt:lpstr>COACHING</vt:lpstr>
      <vt:lpstr>Com Patr</vt:lpstr>
      <vt:lpstr>Comunicacion Proyecto</vt:lpstr>
      <vt:lpstr>Formacion</vt:lpstr>
      <vt:lpstr>Reconocimiento y Recompensa</vt:lpstr>
      <vt:lpstr>Refuerzo</vt:lpstr>
      <vt:lpstr>'Interesados - Gest Resistencias'!Área_de_impresión</vt:lpstr>
      <vt:lpstr>'Reconocimiento y Recompensa'!Área_de_impresión</vt:lpstr>
      <vt:lpstr>COACHING!Títulos_a_imprimir</vt:lpstr>
      <vt:lpstr>'Com Patr'!Títulos_a_imprimir</vt:lpstr>
      <vt:lpstr>'Comunicacion Proyecto'!Títulos_a_imprimir</vt:lpstr>
      <vt:lpstr>'Interesados - Gest Resistencias'!Títulos_a_imprimir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Antonio Robles Cervantes</dc:creator>
  <cp:keywords/>
  <dc:description/>
  <cp:lastModifiedBy>Hernan David Cervera Pabon</cp:lastModifiedBy>
  <cp:revision/>
  <cp:lastPrinted>2018-07-09T16:38:09Z</cp:lastPrinted>
  <dcterms:created xsi:type="dcterms:W3CDTF">2018-05-10T15:50:48Z</dcterms:created>
  <dcterms:modified xsi:type="dcterms:W3CDTF">2018-07-09T16:38:27Z</dcterms:modified>
  <cp:category/>
  <cp:contentStatus/>
</cp:coreProperties>
</file>