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06_Fomento y proteccion DDHH/I TRIMESTRE/"/>
    </mc:Choice>
  </mc:AlternateContent>
  <xr:revisionPtr revIDLastSave="262" documentId="13_ncr:1_{2B120BA9-8D4C-4351-85A9-6903DCA8AD19}" xr6:coauthVersionLast="47" xr6:coauthVersionMax="47" xr10:uidLastSave="{DB80FFF9-595C-4B0D-BF58-09537170FBF9}"/>
  <workbookProtection workbookAlgorithmName="SHA-512" workbookHashValue="qiyYh3ApLaeE7SyEJJmeiIIjWrwnYunhAFs3XHIWe1w2NlEEuS91fRMovwC0itYtLo647Hw9takEN6JNLCpZGg==" workbookSaltValue="UYbS+jMvEAlYYKVxzkqyFQ==" workbookSpinCount="100000" lockStructure="1"/>
  <bookViews>
    <workbookView xWindow="-120" yWindow="-120" windowWidth="29040" windowHeight="15840" xr2:uid="{00000000-000D-0000-FFFF-FFFF00000000}"/>
  </bookViews>
  <sheets>
    <sheet name="PLAN DE GESTION" sheetId="1" r:id="rId1"/>
    <sheet name="Hoja1" sheetId="2" state="hidden"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35" i="1" l="1"/>
  <c r="AT36" i="1" s="1"/>
  <c r="AT31" i="1"/>
  <c r="Z36" i="1"/>
  <c r="Z35" i="1"/>
  <c r="Z31" i="1"/>
  <c r="AS29" i="1" l="1"/>
  <c r="AT28" i="1"/>
  <c r="AT26" i="1"/>
  <c r="AT25" i="1"/>
  <c r="AT24" i="1"/>
  <c r="AT23" i="1"/>
  <c r="AS21" i="1"/>
  <c r="AT20" i="1"/>
  <c r="AT19" i="1"/>
  <c r="AT18" i="1"/>
  <c r="AS17" i="1"/>
  <c r="X14" i="1"/>
  <c r="R23" i="1"/>
  <c r="R24" i="1"/>
  <c r="F15" i="1"/>
  <c r="F16" i="1"/>
  <c r="F17" i="1"/>
  <c r="F18" i="1"/>
  <c r="F19" i="1"/>
  <c r="F20" i="1"/>
  <c r="F21" i="1"/>
  <c r="F22" i="1"/>
  <c r="F23" i="1"/>
  <c r="F24" i="1"/>
  <c r="F25" i="1"/>
  <c r="F26" i="1"/>
  <c r="F27" i="1"/>
  <c r="F28" i="1"/>
  <c r="F29" i="1"/>
  <c r="F30" i="1"/>
  <c r="F14" i="1"/>
  <c r="AM22" i="1"/>
  <c r="AH22" i="1"/>
  <c r="AC22" i="1"/>
  <c r="X22" i="1"/>
  <c r="R22" i="1"/>
  <c r="AR22" i="1" s="1"/>
  <c r="AM21" i="1"/>
  <c r="AH21" i="1"/>
  <c r="AC21" i="1"/>
  <c r="X21" i="1"/>
  <c r="R21" i="1"/>
  <c r="AR21" i="1" s="1"/>
  <c r="AM20" i="1"/>
  <c r="AH20" i="1"/>
  <c r="AC20" i="1"/>
  <c r="X20" i="1"/>
  <c r="R20" i="1"/>
  <c r="AR20" i="1" s="1"/>
  <c r="AM19" i="1"/>
  <c r="AH19" i="1"/>
  <c r="AC19" i="1"/>
  <c r="X19" i="1"/>
  <c r="R19" i="1"/>
  <c r="AR19" i="1" s="1"/>
  <c r="AH18" i="1"/>
  <c r="AH17" i="1"/>
  <c r="R18" i="1"/>
  <c r="AR18" i="1" s="1"/>
  <c r="AM18" i="1"/>
  <c r="AC18" i="1"/>
  <c r="X18" i="1"/>
  <c r="R16" i="1"/>
  <c r="AS34" i="1" l="1"/>
  <c r="AS32" i="1"/>
  <c r="AS33" i="1"/>
  <c r="AS28" i="1"/>
  <c r="AS26" i="1"/>
  <c r="AS25" i="1"/>
  <c r="AS24" i="1"/>
  <c r="AS23" i="1"/>
  <c r="R30" i="1"/>
  <c r="R29" i="1"/>
  <c r="R28" i="1"/>
  <c r="R27" i="1"/>
  <c r="R26" i="1"/>
  <c r="R17" i="1"/>
  <c r="AR17" i="1" s="1"/>
  <c r="R15" i="1"/>
  <c r="R14" i="1"/>
  <c r="F34" i="1"/>
  <c r="F33" i="1"/>
  <c r="F32" i="1"/>
  <c r="AN35" i="1" l="1"/>
  <c r="AI35" i="1"/>
  <c r="AD35" i="1"/>
  <c r="AN31" i="1"/>
  <c r="AI31" i="1"/>
  <c r="AD31" i="1"/>
  <c r="R35" i="1"/>
  <c r="AR34" i="1" l="1"/>
  <c r="AR33" i="1"/>
  <c r="AR32" i="1"/>
  <c r="AR30" i="1"/>
  <c r="AR29" i="1"/>
  <c r="AR28" i="1"/>
  <c r="AR27" i="1"/>
  <c r="AR26" i="1"/>
  <c r="AR25" i="1"/>
  <c r="AR24" i="1"/>
  <c r="AR23" i="1"/>
  <c r="AR16" i="1"/>
  <c r="AR15" i="1"/>
  <c r="AR14" i="1"/>
  <c r="AM34" i="1"/>
  <c r="AM33" i="1"/>
  <c r="AM32" i="1"/>
  <c r="AM30" i="1"/>
  <c r="AM29" i="1"/>
  <c r="AM28" i="1"/>
  <c r="AM27" i="1"/>
  <c r="AM26" i="1"/>
  <c r="AM25" i="1"/>
  <c r="AM24" i="1"/>
  <c r="AM23" i="1"/>
  <c r="AM17" i="1"/>
  <c r="AM16" i="1"/>
  <c r="AM15" i="1"/>
  <c r="AM14" i="1"/>
  <c r="AH34" i="1"/>
  <c r="AH33" i="1"/>
  <c r="AH32" i="1"/>
  <c r="AH30" i="1"/>
  <c r="AH29" i="1"/>
  <c r="AH28" i="1"/>
  <c r="AH27" i="1"/>
  <c r="AH26" i="1"/>
  <c r="AH25" i="1"/>
  <c r="AH24" i="1"/>
  <c r="AH23" i="1"/>
  <c r="AH16" i="1"/>
  <c r="AH15" i="1"/>
  <c r="AH14" i="1"/>
  <c r="AC34" i="1"/>
  <c r="AC33" i="1"/>
  <c r="AC32" i="1"/>
  <c r="AC30" i="1"/>
  <c r="AC28" i="1"/>
  <c r="AC27" i="1"/>
  <c r="AC26" i="1"/>
  <c r="AC25" i="1"/>
  <c r="AC24" i="1"/>
  <c r="AC23" i="1"/>
  <c r="AC17" i="1"/>
  <c r="AC16" i="1"/>
  <c r="AC15" i="1"/>
  <c r="AC14" i="1"/>
  <c r="X34" i="1"/>
  <c r="X33" i="1"/>
  <c r="X32" i="1"/>
  <c r="X30" i="1"/>
  <c r="X29" i="1"/>
  <c r="X28" i="1"/>
  <c r="X27" i="1"/>
  <c r="X26" i="1"/>
  <c r="X25" i="1"/>
  <c r="X24" i="1"/>
  <c r="X23" i="1"/>
  <c r="X17" i="1"/>
  <c r="X16" i="1"/>
  <c r="X15" i="1"/>
  <c r="F31" i="1"/>
  <c r="F35" i="1"/>
  <c r="R36" i="1" l="1"/>
  <c r="AC35" i="1"/>
  <c r="AC36" i="1" s="1"/>
  <c r="AM35" i="1"/>
  <c r="AM36" i="1" s="1"/>
  <c r="AN36" i="1"/>
  <c r="AD36" i="1"/>
  <c r="AI36" i="1"/>
  <c r="AH35" i="1"/>
  <c r="AH36" i="1" s="1"/>
  <c r="F36" i="1"/>
</calcChain>
</file>

<file path=xl/sharedStrings.xml><?xml version="1.0" encoding="utf-8"?>
<sst xmlns="http://schemas.openxmlformats.org/spreadsheetml/2006/main" count="454" uniqueCount="260">
  <si>
    <t>PROCESO
FOMENTO Y PROTECCIÓN DE LOS DDHH</t>
  </si>
  <si>
    <r>
      <rPr>
        <b/>
        <sz val="11"/>
        <rFont val="Calibri Light"/>
        <family val="2"/>
        <scheme val="major"/>
      </rPr>
      <t xml:space="preserve">Código Formato: </t>
    </r>
    <r>
      <rPr>
        <sz val="11"/>
        <rFont val="Calibri Light"/>
        <family val="2"/>
        <scheme val="major"/>
      </rPr>
      <t xml:space="preserve">PLE-PIN-F017
</t>
    </r>
    <r>
      <rPr>
        <b/>
        <sz val="11"/>
        <rFont val="Calibri Light"/>
        <family val="2"/>
        <scheme val="major"/>
      </rPr>
      <t xml:space="preserve">Versión: </t>
    </r>
    <r>
      <rPr>
        <sz val="11"/>
        <rFont val="Calibri Light"/>
        <family val="2"/>
        <scheme val="major"/>
      </rPr>
      <t xml:space="preserve">4
</t>
    </r>
    <r>
      <rPr>
        <b/>
        <sz val="11"/>
        <rFont val="Calibri Light"/>
        <family val="2"/>
        <scheme val="major"/>
      </rPr>
      <t xml:space="preserve">Vigencia desde: </t>
    </r>
    <r>
      <rPr>
        <sz val="11"/>
        <rFont val="Calibri Light"/>
        <family val="2"/>
        <scheme val="major"/>
      </rPr>
      <t xml:space="preserve">26 de enero de 2021
</t>
    </r>
    <r>
      <rPr>
        <b/>
        <sz val="11"/>
        <rFont val="Calibri Light"/>
        <family val="2"/>
        <scheme val="major"/>
      </rPr>
      <t xml:space="preserve">Caso HOLA: </t>
    </r>
    <r>
      <rPr>
        <sz val="11"/>
        <rFont val="Calibri Light"/>
        <family val="2"/>
        <scheme val="major"/>
      </rPr>
      <t>151110</t>
    </r>
  </si>
  <si>
    <t>VIGENCIA DE LA PLANEACIÓN 2021</t>
  </si>
  <si>
    <t>DEPENDENCIAS ASOCIADAS</t>
  </si>
  <si>
    <t>Subsecretaría para la Gobernabilidad y Garantía de Derechos
Dirección de Derechos Humanos
Subdirección de Libertad Religiosa y de Conciencia
Subdirección de Asuntos Étnicos</t>
  </si>
  <si>
    <t>CONTROL DE CAMBIOS</t>
  </si>
  <si>
    <t>VERSIÓN</t>
  </si>
  <si>
    <t>FECHA</t>
  </si>
  <si>
    <t>DESCRIPCIÓN DE LA MODIFICACIÓN</t>
  </si>
  <si>
    <t>1 de marzo 2021</t>
  </si>
  <si>
    <t>Publicación del plan de gestión aprobado. Caso HOLA: 157373</t>
  </si>
  <si>
    <t>27 de abril de 2021</t>
  </si>
  <si>
    <t xml:space="preserve">Para el primer trimestre de la vigencia 2021, el plan de gestión del proceso alcanzó un nivel de desempeño del 80% de acuerdo con lo programado, y del 17% acumulado para la vigencia.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</si>
  <si>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</si>
  <si>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</si>
  <si>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</si>
  <si>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</si>
  <si>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</si>
  <si>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</si>
  <si>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</si>
  <si>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</si>
  <si>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</si>
  <si>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</si>
  <si>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</si>
  <si>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</si>
  <si>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</si>
  <si>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</si>
  <si>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</si>
  <si>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</si>
  <si>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</si>
  <si>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</si>
  <si>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</si>
  <si>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</si>
  <si>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</si>
  <si>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</si>
  <si>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</si>
  <si>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</si>
  <si>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</si>
  <si>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</si>
  <si>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</si>
  <si>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</si>
  <si>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</si>
  <si>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</si>
  <si>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</si>
  <si>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</si>
  <si>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</si>
  <si>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</si>
  <si>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</si>
  <si>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</si>
  <si>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</si>
  <si>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</si>
  <si>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</si>
  <si>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</si>
  <si>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</si>
  <si>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</si>
  <si>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Fomentar la gestión del conocimiento y la innovación para agilizar la comunicación con el ciudadano, la prestación de trámites y servicios, y garantizar la toma de decisiones con base en evidencia.</t>
  </si>
  <si>
    <t>Implementar una (1) estrategia en la que se defina la gestión de archivos de derechos humanos según las disposiciones existentes (Protocolo gestión de archivos de derechos humanos - Acuerdo 04  de 2015) en acompañamiento de la Dirección Administrativa.</t>
  </si>
  <si>
    <t>Retadora (de mejora)</t>
  </si>
  <si>
    <t xml:space="preserve">Estrategia para la gestión de archivos de DDHH </t>
  </si>
  <si>
    <t># de estrategias de gestión de archivos de derechos humanos implementada.</t>
  </si>
  <si>
    <t>N/A</t>
  </si>
  <si>
    <t>SUMA</t>
  </si>
  <si>
    <t xml:space="preserve">Formulación e implementación de Estrategia para la gestión de archivos de DDHH </t>
  </si>
  <si>
    <t>No programada</t>
  </si>
  <si>
    <t>EFICACIA</t>
  </si>
  <si>
    <t>Informe de estrategia de organización y gestión de archivos de derechos humanos</t>
  </si>
  <si>
    <t>Organización del archivo según las disposiciones existentes</t>
  </si>
  <si>
    <t>Subsecretaría y Dirección de Derechos Humanos</t>
  </si>
  <si>
    <t>Organización archivo físico
Informes de avance</t>
  </si>
  <si>
    <t>No programada para el I Trimestre de 2021</t>
  </si>
  <si>
    <t>Brindar atención oportuna y de calidad a los diferentes sectores poblacionales, generando relaciones de confianza y respeto por la diferencia.</t>
  </si>
  <si>
    <t>Implementar el 100% de una estrategia de valoración de impacto de las formaciones que se realizan en el marco del Programa Distrital de Educación en Derechos Humanos para la Paz y la Reconciliación</t>
  </si>
  <si>
    <t>Gestión</t>
  </si>
  <si>
    <t>Porcentaje de avance en la implementación de una estrategia de valoración del impacto de las formaciones en el marco del PDEDHPR</t>
  </si>
  <si>
    <t xml:space="preserve"> Número de acciones implementadas de la estrategia</t>
  </si>
  <si>
    <t xml:space="preserve"> Número de acciones diseñadas de la estrategia</t>
  </si>
  <si>
    <t>CRECIENTE</t>
  </si>
  <si>
    <t>Documentos diagnósticos generados de la estrategia de formación con recomendaciones realizados</t>
  </si>
  <si>
    <t>Informe de valoración de impacto de formaciones</t>
  </si>
  <si>
    <t>Informe diagnóstico</t>
  </si>
  <si>
    <t>Equipo de Formación - Dirección de Derechos Humanos</t>
  </si>
  <si>
    <t>Evidencias de reunión</t>
  </si>
  <si>
    <t>No programada para el I Trimestre de 2022</t>
  </si>
  <si>
    <t>Diseñar una (1) batería de indicadores (gestión, calidad, impacto, eficiencia) que permita cuantificar y cualificar los resultados de las atenciones en las rutas</t>
  </si>
  <si>
    <t>Batería de indicadores</t>
  </si>
  <si>
    <t># de baterías de indicadores gestión, calidad, impacto, eficiencia diseñados</t>
  </si>
  <si>
    <t>Batería indicadores</t>
  </si>
  <si>
    <t>Documento con la batería de indicadores caracterizada</t>
  </si>
  <si>
    <t>Subsecretaría, Dirección de Derechos Humanos, SAE</t>
  </si>
  <si>
    <t>Evidencias de reunión y carpeta compartida Dirección</t>
  </si>
  <si>
    <t>No programada para el I Trimestre de 2023</t>
  </si>
  <si>
    <t>Prestar atención al 100% de la población que acuda a los espacios de atención diferenciada,  como respuesta a las necesidades o problemáticas de los grupos étnicos.</t>
  </si>
  <si>
    <t>Porcentaje de atención a las personas que acuden a los espacios de atención diferenciada</t>
  </si>
  <si>
    <t># de las personas atendidas en  los espacios de atención diferenciada</t>
  </si>
  <si>
    <t># total de las personas que acuden a los espacios de atención diferenciada</t>
  </si>
  <si>
    <t>CONSTANTE</t>
  </si>
  <si>
    <t>Porcentaje de atenciones*
*Este corresponde al # de atenciones realizadas en el correspondiente periodo de seguimiento</t>
  </si>
  <si>
    <t>EFICIENCIA</t>
  </si>
  <si>
    <t>Informe de seguimiento a atención de la población que acuda a espacios de atención diferenciada</t>
  </si>
  <si>
    <t xml:space="preserve">Formatos que evidencian la atención de los usuarios en cada uno de los servicios que se prestan en los EAD que den cumplimiento a los instructivos de los EAD  CONFIA </t>
  </si>
  <si>
    <t>Subdirector (a) de Asuntos Étnicos</t>
  </si>
  <si>
    <t>Registro de información en formatos de atención.
Informes de seguimiento</t>
  </si>
  <si>
    <t>Durante el primer trimestre de 2020 se realizó la atención al 100% de las personas que acuden a los espacios de atención diferenciada, así: 817 personas atendidas en  los espacios de atención diferenciada. De estas personas,  319 acudieron a los Centros CONFIA y 498 a la Casa del Pensamiento Indígena.</t>
  </si>
  <si>
    <t xml:space="preserve"> Informe de seguimiento a la gestión</t>
  </si>
  <si>
    <t>Realizar 4 Informes ejecutivos que evidencien los avances en laimplementación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</si>
  <si>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</si>
  <si>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</si>
  <si>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 xml:space="preserve">(4) Informes de avance  a la implementación de los PIAA grupos étnicos </t>
  </si>
  <si>
    <t>Informe trimestral</t>
  </si>
  <si>
    <t xml:space="preserve">(4) Informes </t>
  </si>
  <si>
    <t>Informes trimestrales consolidado en archivo físico y digital.</t>
  </si>
  <si>
    <t>El proceso de construcción conjunta y concertación para la inclusión del enfoque diferencial étnico del Art. 66 del Plan Distrital de Desarrollo 2020 – 2024 se desarrolló de manera asertiva y culminó en el término establecido en el mismo artículo - 4 meses a partir de la expedición del presente Plan de Desarrollo Económico, Social, Ambiental y de Obras Públicas del Distrito Capital 2020-2024, garantizando la participación de todos los grupos étnicos que habitan en Bogotá.
Las etapas de la ruta se metodológica son: Alistamiento, proceso de participación y proceso de concertación. En total se desarrollaron  67 reuniones en la etapa de participación, y 88 reuniones en la etapa de concertación. 
Se presenta el informe de los avances del primer trimestre de 2021, en la implementación de los Planes Integrales de Acciones afirmativas para grupos étnicos.</t>
  </si>
  <si>
    <t>Informe y anexos</t>
  </si>
  <si>
    <t xml:space="preserve">El proceso de construcción conjunta y concertación para la inclusión del enfoque diferencial étnico del Art. 66 del Plan Distrital de Desarrollo 2020 – 2024 se desarrolló de manera asertiva y culminó en el término establecido en el mismo artículo - 4 meses a partir de la expedición del presente Plan de Desarrollo Económico, Social, Ambiental y de Obras Públicas del Distrito Capital 2020-2024, garantizando la participación de todos los grupos étnicos que habitan en Bogotá.
Las etapas de la ruta se metodológica son: Alistamiento, proceso de participación y proceso de concertación. En total se desarrollaron  67 reuniones en la etapa de participación, y 88 reuniones en la etapa de concertación. </t>
  </si>
  <si>
    <t xml:space="preserve">Realizar 4 Informes del avance en la implementación del Plan de vida del Pueblo Muisca de Bosa </t>
  </si>
  <si>
    <t xml:space="preserve">Número de Informes de avance en la  implementación del Plan de vida de la Comunidad Muisca de Bosa </t>
  </si>
  <si>
    <t>Sumatoria de informes de seguimiento realizados</t>
  </si>
  <si>
    <t xml:space="preserve">(4) informes de avance  a la implementación del Plan de vida del Pueblo Muisca de Bosa </t>
  </si>
  <si>
    <t>El Plan de Vida del Pueblo Muisca de Bosa cuenta con las siguientes etapas: Formulación, validación y aprobación, adecuación institucional, socialización y diálogo intercultural, formulación de fichas técnicas de los proyectos, concertación de los proyectos de plan de vida, implementación y acompañamiento.
En el marco del proceso de implementación de este plan, se han realizado las siguientes acciones: 
• Actualización del documento memoria de implementación del Plan de Vida de la comunidad indígena Muisca de Bosa.
• La comunidad indígena Muisca de Bosa planteó 134 iniciativas comunitarias de acuerdo con sus 7 estantillos o pilares; la SAE realizó una adecuación institucional, agrupando las iniciativas comunitarias en 17 perfilaciones de macroproyectos, identificando las entidades que según su competencia misional podrían atender el tema.
• La Subdirección de Asuntos Étnicos presentó oficialmente el plan de vida “Palabra que cuida y protege la semilla” a todas las entidades involucradas. Se adelantaron 12 mesas de trabajo con las entidades del Distrito, para presentar los resultados del plan de vida de la comunidad indígena Muisca de Bosa “Palabra que cuida y protege la semilla” y concertar la ruta a desarrollar.</t>
  </si>
  <si>
    <t>Realizar 4 Informes de avance de la reformulación de las políticas públicas étnicas</t>
  </si>
  <si>
    <t>Número de Informes de avance de la reformulación de las políticas públicas étnicas</t>
  </si>
  <si>
    <t xml:space="preserve">(4) informes de avance de la reformulación de las políticas públicas étnicas </t>
  </si>
  <si>
    <t xml:space="preserve">Se realizó el ajuste a los cuatro documentos de estructuración de política pública étnica conforme a las observaciones realizadas, por lo que se encuentran 4 documentos ajustados:
• Estructura Política Pública para Pueblos Indígenas
• Estructura Política Pública para el reconocimiento de la diversidad cultural y garantía de derechos de las comunidades Negras, Afrocolombianas y Palenqueras que habitan en Bogotá D.C
• Estructura Política Pública Distrital para el Reconocimiento de la Diversidad Cultural, la garantía, la protección y el restablecimiento de los Derechos de la Población Raizal en Bogotá.
• Estructura Política Pública Distrital para el grupo étnico Rrom o Gitano en el Distrito Capital.
La Subsecretaría para la Gobernabilidad y Garantía de Derechos y la Subdirección de Asuntos Étnicos elaboró la bitácora para la planeación del proceso de reformulación de la política pública de CNARP.
</t>
  </si>
  <si>
    <t xml:space="preserve">Implementar el 100% de una estrategia de gestión documental del Sistema Distrital de Discapacidad de acuerdo con las funciones establecidas en el Acuerdo 505 de 2012. </t>
  </si>
  <si>
    <t>Porcentaje de implementación de la estrategia de gestión documental</t>
  </si>
  <si>
    <t>Número de documentos almacenados en el repositorio digital del SDD</t>
  </si>
  <si>
    <t>Número de documentos generados en el SDD</t>
  </si>
  <si>
    <t>Documentos almacenados</t>
  </si>
  <si>
    <t>Reporte trimestral de seguimiento al plan de gestión.</t>
  </si>
  <si>
    <t>Archivo de gestión actualizado</t>
  </si>
  <si>
    <t>Subsecretaría para la Gobernabilidad y Garantía de Derechos 
(Eliana Garzón)</t>
  </si>
  <si>
    <t xml:space="preserve">Reporte trimestral de seguimiento al plan de gestión. Verificación de la evidencia en el repositorio digital. </t>
  </si>
  <si>
    <t xml:space="preserve">Durante el primer trimestre de 2021, se realizó el control de la documentación que generó la Secretaría Técnica. A través del repositorio digital, se encuentra cargada la información correspondiente a los meses de enero a marzo en la carpeta denominada soportes de actividades mensuales. </t>
  </si>
  <si>
    <t>A través del siguiente enlace de Drive se da acceso a la carpeta con la información de la Secretaría Técnica https://gobiernobogota-my.sharepoint.com/:f:/g/personal/eliana_garzon_gobiernobogota_gov_co/EguEqBeFXxdCq9ixZEjOYHwBWaW7E3RAeV6MZ-FRTax5Ng?e=puaPGJ</t>
  </si>
  <si>
    <t xml:space="preserve">Elaborar 6 informes del Sistema Distrital de Discapacidad, requeridos en la normativa Distrital y Nacional. </t>
  </si>
  <si>
    <t>Número de informes del Sistema Distrital de Discapacidad elaborados</t>
  </si>
  <si>
    <t>Sumatoria de informes del Sistema Distrital de Discapacidad elaborados</t>
  </si>
  <si>
    <t>Informes</t>
  </si>
  <si>
    <t>Informes (1 informe de gestión y resultados del SDD vigencia vencida; 1 informe semestral de gestión y funcionamiento del CDD; 3 informes (febrero, mayo, septiembre) del funcionamiento del SDD - Resolución 3317 de 2012</t>
  </si>
  <si>
    <t>Subsecretaría para la Gobernabilidad y Garantía de Derechos 
(Yaneth Arango
Eliana Garzón)</t>
  </si>
  <si>
    <t xml:space="preserve">Reporte trimestral de seguimiento al plan de gestión. Verificación de la evidencia en el archivo del SDD. </t>
  </si>
  <si>
    <t>Se realizó la entrega del informe No. 1 de 2021 en cumplimiento de la Resolución 3317 de 2012 ante la Secretaría Técnica Nacional de Discapacidad.
Se construyó el informe del Consejo Distrital de Discapacidad y se consolidó la información de los 20 Consejos Locales de Discapacidad</t>
  </si>
  <si>
    <t>Se anexa el informe No. 1 de 2021 en cumplimiento de la Resolución 3317 de 2012, y  sus anexos  (Informes de los 20 Consejos Locales de Discapacidad)</t>
  </si>
  <si>
    <t>Avanzar un 60% en la elaboración de la Línea Base de Prácticas Religiosas en el Distrito Capital
Nota: se espera llegar en el 2021 a un acumulado del 70% de avance</t>
  </si>
  <si>
    <t>Porcentaje de avance en la elaboración de la Línea Base de Prácticas Religiosas en el Distrito Capital</t>
  </si>
  <si>
    <t>Sumatoria de las fases requeridas para la implementación de la línea base de la PP para 2021</t>
  </si>
  <si>
    <t>/ total de fases para la implementación</t>
  </si>
  <si>
    <t>Fases</t>
  </si>
  <si>
    <t>Informe de avance en la elaboración de la línea base de prácticas religiosas en el Distrito Capital</t>
  </si>
  <si>
    <t>SDALRYC</t>
  </si>
  <si>
    <t>Valoración metodológica de variables</t>
  </si>
  <si>
    <t xml:space="preserve">Se efectúa georreferenciación de centros de culto en Bogotá DC y se realizan los estudios previos y la planeación para contratación de equipo ejecutor del producto. </t>
  </si>
  <si>
    <t>Carpeta SALRYC / 03. Política Pública / Seguimiento 2021 / 1 Trimestre 2021 / 2.4.2 Línea Base</t>
  </si>
  <si>
    <t>Realizar doce (12) eventos de formación, capacitación y/o sensibilización para servidores públicos, líderes religiosos y/o ciudadanía en general en relación con el ejercicio y el contenido de las libertades fundamentales de religión culto y conciencia, participación ciudadana y/o resolución de conflictos.</t>
  </si>
  <si>
    <t>Acciones de formación, capacitación, y/o sensibilización realizadas</t>
  </si>
  <si>
    <t>Sumatoria de acciones de formación, capacitación, y/o sensibilización realizadas</t>
  </si>
  <si>
    <t>Acciones de formación, capacitación y/o sensibilización</t>
  </si>
  <si>
    <t>Informes, registros administrativos, material didáctico, documentos, registros fotográficos y/o vínculos digitales a las grabaciones y/o piezas publicitarias.</t>
  </si>
  <si>
    <t>Aforo de la convocatoria y/o encuesta de evaluación del evento</t>
  </si>
  <si>
    <t>Se realizaron cuatro eventos de sensibilización dirigidas específicamente a los medios de comunicación, todos los procesos se hicieron de manera presencial en las instalaciones de la Secretaría de Gobierno. Las localidades de las cuales se han sensibilizado parte de sus medios alternativos y comunitarios son: Santa Fe, La Candelaria, Usme y Barrios Unidos.</t>
  </si>
  <si>
    <t>Carpeta SALRYC / 03. Política Pública / Seguimiento 2021 / 1 Trimestre 2021 / 1.1.2 Medios de Comunicación y Policía</t>
  </si>
  <si>
    <t>Avanzar en un 10% en la implementación del Banco de Iniciativas de la Secretaría de Gobierno sobre proyectos sociales y de paz de Entidades Religiosas y Organizaciones del Sector Religioso.
Nota: se espera llegar en el 2021 a un acumulado del 20% de avance</t>
  </si>
  <si>
    <t>Porcentaje de avance en la implementación del Banco de Iniciativas</t>
  </si>
  <si>
    <t>(Sumatoria de las fases de avance requeridas para la implementación del BI para 2021)*100</t>
  </si>
  <si>
    <t>Informe de avance en la implementación del Banco de Iniciativas</t>
  </si>
  <si>
    <t>No. De OSR y ER vinculados, calidad y pertinencia de los proyectos e iniciativas</t>
  </si>
  <si>
    <t>Se avanzó en la revisión de otros Bancos de Iniciativas desarrollados en el escenario nacional para contrastar con la propuesta de Banco de Iniciativas de la Política Pública de Libertades Fundamentales de Religión, Culto y Conciencia</t>
  </si>
  <si>
    <t>Carpeta SALRYC / 03. Política Pública / Seguimiento 2021 / 1 Trimestre 2021 / 3.1.1 Banco de Iniciativas</t>
  </si>
  <si>
    <t xml:space="preserve">Implementar el 100% de la estrategia de procesamiento de la información relativa a la promoción, difusión y educación sobre derechos humanos haciendo uso de herramientas tecnológicas. </t>
  </si>
  <si>
    <t>Porcentaje de avance en el procesamiento de la información a través del uso de tecnologías de la información.</t>
  </si>
  <si>
    <t xml:space="preserve">100% del procesamiento de la información digitalizada a través de herramientas tecnológicas.  </t>
  </si>
  <si>
    <t>Porcentaje de avance en la implementación de la estrategia</t>
  </si>
  <si>
    <t>Herramienta tecnológica implementada</t>
  </si>
  <si>
    <t>Herramienta tecnológica para el procesamiento de información del componente de formación de la Dirección de Derechos Humanos</t>
  </si>
  <si>
    <t>Dirección de Derechos Humanos</t>
  </si>
  <si>
    <t>Actas de reunión
Plan de trabajo
Requerimiento necesidades DTI</t>
  </si>
  <si>
    <t xml:space="preserve">En el primer trimestre se asistió a los espacios de coordinación para la implementación de la herramienta Business Support (partner de Oracle). Se socializaron los protocolos de manejo de datos del componente y se suministró la información de bases de datos, lo cual permitió tener un primer borrador de un sistema de información del componente.  </t>
  </si>
  <si>
    <t xml:space="preserve">Productos del contrato para la implementación de la herramienta Business Support (partner de Oracle) con DTI y con apoyo a la supervisión de la Subsecretaría para la Gobernabilidad, soporte del suministro de datos (Anexo 1) y constancia de borrador del sistema (Anexo 2). </t>
  </si>
  <si>
    <t>Modificar el Decreto 455 de 2018 con el fin de fortalecer las instancias de los comités locales de Derechos Humanos y el Comité Distrital</t>
  </si>
  <si>
    <t>Porcentaje de avance en las modificaciones realizadas al Decreto 455 de 2018</t>
  </si>
  <si>
    <t xml:space="preserve"># acciones realizadas para la modificación al Decreto 455 de 2018  </t>
  </si>
  <si>
    <t xml:space="preserve"> # total de acciones programadas para la modificación al Decreto 455 de 2018</t>
  </si>
  <si>
    <t xml:space="preserve">Porcentaje de avance en las modificaciones </t>
  </si>
  <si>
    <t>Decreto 455 de 2018 modificado</t>
  </si>
  <si>
    <t>Actas de reuniones, documentos de avance de modificación</t>
  </si>
  <si>
    <t xml:space="preserve">Acompañar el proceso de aprobación de 10 planes de trabajo de Comités Local de DDHH </t>
  </si>
  <si>
    <t>Número de planes de trabajo aprobados por el comité local de DDHH</t>
  </si>
  <si>
    <t>Sumatoria  de planes de trabajo aprobados por el comité local de DDHH</t>
  </si>
  <si>
    <t>Número de planes de trabajo</t>
  </si>
  <si>
    <t>Documento Plan de Trabajo CLDDHH</t>
  </si>
  <si>
    <t>Dirección de Derechos Humanos
(Coordinación Territorial)</t>
  </si>
  <si>
    <t>Acta de Comité de DDHH que evidencia que se diseñó y aprobó el Plan de Trabajo del CLDDHH (Resolución 233 de 2018)</t>
  </si>
  <si>
    <t>En el marco del proceso de acompañamiento a los comités locales de derechos humanos desde el rol de secretaría técnica que tiene la Dirección de Derechos Humanos, desde enero, se ha brindado acompañamiento a los comités, el cual ha permitido la disertación sobre la creación de los planes de trabajo de los CCLLDDHH, lográndose la aprobación de tres de estos en las localidades de San Cristóbal, Engativá y Rafael Uribe Uribe.  Las demás localidades tienen por meta lograr la aprobación durante el mes de abril del año en curso.</t>
  </si>
  <si>
    <t>Planes de acción de los comités locales de San cristóbal, Engativa, y Rafael Uribe Uribe</t>
  </si>
  <si>
    <t>Atender 100% de víctimas de presunto abuso de autoridad que contactan a la Dirección de DDHH Humanos a través de los canales de atención dispuestos para esto.</t>
  </si>
  <si>
    <t>Porcentaje de atención de víctimas</t>
  </si>
  <si>
    <t>Número de atenciones realizadas</t>
  </si>
  <si>
    <t xml:space="preserve"> Número de solicitudes realizadas</t>
  </si>
  <si>
    <t>100%
*592 casos en la vigencia 2020. Corte 30 de noviembre 2020</t>
  </si>
  <si>
    <t>Porcentaje de atenciones</t>
  </si>
  <si>
    <t>Informes trimestrales con caracterizaciones de la población atendida y tipo de atenciones realizadas</t>
  </si>
  <si>
    <t>Sistema de información compartido con OAP</t>
  </si>
  <si>
    <t>Durante el primer trimestre de 2021, se brindó atención al 100 % de las personas que reportaron casos de presunto abuso de autoridad policial, a través de los canales establecidos para tal efecto, registrando un total de treinta y un (31) ingresos, cincuenta y seis (56) seguimientos y treinta y una (31) orientaciones, a través de la línea de atención, para un total de ciento dieciocho (118) atenciones. Dichas atenciones implicaron: acompañamiento psicosocial y jurídico; acciones previas de caracterización de vulnerabilidades, articulaciones con las entidades responsables de suministrar apoyos; seguimientos a los avances de los casos ante la Fiscalía General de la Nación y la Policía, en coordinación con el Ministerio Público y, finalmente, en virtud de los hallazgos de cada caso y a través del convenio con la Cruz Roja, la activación de medidas preventivas transitorias de: bono de alimentos, atención psicosocial y subsidio de arriendo.</t>
  </si>
  <si>
    <t>Sistema de información OAP
Informes de seguimiento y de atención</t>
  </si>
  <si>
    <t>Implementar el 100% de la estrategia de articulación con organizaciones internacionales, sociales y de la academia para el fortalecimiento de las rutas de atención en materia de prevención y protección.</t>
  </si>
  <si>
    <t xml:space="preserve">Porcentaje de avance en la implementación de la estrategia de articulación con organizaciones internacionales, sociales y académicas </t>
  </si>
  <si>
    <t>Número de acciones ejecutadas de la estrategia de articulación</t>
  </si>
  <si>
    <t>Número de acciones programadas de la estrategia de articulación</t>
  </si>
  <si>
    <t>Informe trimestral de seguimiento al avance en la implementación de la estrategia de articulación con organizaciones internacionales, sociales y de la academia</t>
  </si>
  <si>
    <t>Informe trimestral de seguimiento</t>
  </si>
  <si>
    <t>Actas de reuniones, documentos de avance de implementación</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</si>
  <si>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</si>
  <si>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</si>
  <si>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</si>
  <si>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</si>
  <si>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</si>
  <si>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</si>
  <si>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 de criterios ambientales cumplidos</t>
  </si>
  <si>
    <t>Total de criterios ambientales establecidos</t>
  </si>
  <si>
    <t>Constante</t>
  </si>
  <si>
    <t>Porcentaje de buenas prácticas ambientales implementadas</t>
  </si>
  <si>
    <t>Herramienta Oficina Asesora de Planeación</t>
  </si>
  <si>
    <t>Aplicación de la meta: dependencias del proceso.
Reporte de la meta: Oficina Asessora de Planeación</t>
  </si>
  <si>
    <t>Listas de chequeo al cumplimiento de criterios ambientales remitidos por la OAP</t>
  </si>
  <si>
    <t>T2</t>
  </si>
  <si>
    <t>Acualizar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</si>
  <si>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</si>
  <si>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</si>
  <si>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</si>
  <si>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</si>
  <si>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</si>
  <si>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</si>
  <si>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publicacion del Procedimiento formalizado en el MIPG</t>
  </si>
  <si>
    <t xml:space="preserve">No se actualizaron documentos del proceso durante el I Trimestre de 2021. </t>
  </si>
  <si>
    <t>No aplica.</t>
  </si>
  <si>
    <t>T3</t>
  </si>
  <si>
    <t>Participar del 100% de las capacitaciones que se realicen en gestión de riesgos, planes de mejora, y sistema de gestión institucional</t>
  </si>
  <si>
    <t>Partipación en capacitaciones</t>
  </si>
  <si>
    <t># de capacitaciones en las que se participó</t>
  </si>
  <si>
    <t># de capacitaciones convocadas)*100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</si>
  <si>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</si>
  <si>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</si>
  <si>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</si>
  <si>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</si>
  <si>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</si>
  <si>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</si>
  <si>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</si>
  <si>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</si>
  <si>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</si>
  <si>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Suma</t>
  </si>
  <si>
    <t>Eficacia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</si>
  <si>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</si>
  <si>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</si>
  <si>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</si>
  <si>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</si>
  <si>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</si>
  <si>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</si>
  <si>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</si>
  <si>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</si>
  <si>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Fortalecer las relaciones de confianza con las corporaciones político-administrativas de elección popular y con la región, facilitando la aprobación de iniciativas que permitan atender las demandas ciudadanas.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</si>
</sst>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4">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1"/>
      <name val="Calibri Light"/>
      <family val="2"/>
      <scheme val="major"/>
    </font>
    <font>
      <sz val="9"/>
      <name val="Segoe UI"/>
      <family val="2"/>
    </font>
    <font>
      <sz val="8"/>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4" fillId="0" borderId="0" applyFont="0" applyFill="0" applyBorder="0" applyAlignment="0" applyProtection="0"/>
    <xf numFmtId="164" fontId="4" fillId="0" borderId="0" applyFont="0" applyFill="0" applyBorder="0" applyAlignment="0" applyProtection="0"/>
  </cellStyleXfs>
  <cellXfs count="279">
    <xf numFmtId="0" fontId="0" fillId="0" borderId="0" xfId="0"/>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3" fillId="0" borderId="0" xfId="0" applyFont="1" applyAlignment="1" applyProtection="1">
      <alignment wrapText="1"/>
      <protection hidden="1"/>
    </xf>
    <xf numFmtId="0" fontId="12" fillId="0" borderId="0" xfId="0" applyFont="1" applyProtection="1">
      <protection hidden="1"/>
    </xf>
    <xf numFmtId="0" fontId="3" fillId="0" borderId="1" xfId="0" applyFont="1" applyBorder="1" applyAlignment="1" applyProtection="1">
      <alignment wrapText="1"/>
      <protection hidden="1"/>
    </xf>
    <xf numFmtId="0" fontId="2" fillId="3"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xf numFmtId="0" fontId="1" fillId="0" borderId="1" xfId="0" applyNumberFormat="1" applyFont="1" applyBorder="1" applyAlignment="1" applyProtection="1">
      <alignment horizontal="center" vertical="center" wrapText="1"/>
      <protection hidden="1"/>
    </xf>
    <xf numFmtId="0" fontId="1" fillId="0" borderId="1" xfId="2" applyNumberFormat="1" applyFont="1" applyFill="1" applyBorder="1" applyAlignment="1" applyProtection="1">
      <alignment horizontal="center" vertical="center" wrapText="1"/>
      <protection hidden="1"/>
    </xf>
    <xf numFmtId="10" fontId="1" fillId="0" borderId="1" xfId="1" applyNumberFormat="1"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9" fontId="1" fillId="0" borderId="1" xfId="0" applyNumberFormat="1" applyFont="1" applyBorder="1" applyAlignment="1" applyProtection="1">
      <alignment horizontal="center" vertical="center" wrapText="1"/>
      <protection hidden="1"/>
    </xf>
    <xf numFmtId="0" fontId="1" fillId="0" borderId="20" xfId="0" applyNumberFormat="1" applyFont="1" applyBorder="1" applyAlignment="1" applyProtection="1">
      <alignment horizontal="center" vertical="center" wrapText="1"/>
      <protection hidden="1"/>
    </xf>
    <xf numFmtId="0" fontId="1" fillId="0" borderId="1" xfId="0" applyFont="1" applyFill="1" applyBorder="1" applyAlignment="1" applyProtection="1">
      <alignment horizontal="left" vertical="center" wrapText="1"/>
      <protection hidden="1"/>
    </xf>
    <xf numFmtId="0" fontId="1" fillId="0" borderId="1" xfId="0" applyFont="1" applyBorder="1" applyAlignment="1" applyProtection="1">
      <alignment horizontal="left" vertical="top" wrapText="1"/>
      <protection hidden="1"/>
    </xf>
    <xf numFmtId="9" fontId="1" fillId="0" borderId="20" xfId="0" applyNumberFormat="1" applyFont="1" applyBorder="1" applyAlignment="1" applyProtection="1">
      <alignment horizontal="center" vertical="center" wrapText="1"/>
      <protection hidden="1"/>
    </xf>
    <xf numFmtId="9" fontId="1" fillId="0" borderId="20" xfId="1" applyFont="1" applyBorder="1" applyAlignment="1" applyProtection="1">
      <alignment horizontal="center" vertical="center" wrapText="1"/>
      <protection hidden="1"/>
    </xf>
    <xf numFmtId="0" fontId="1" fillId="0" borderId="1" xfId="1" applyNumberFormat="1" applyFont="1" applyBorder="1" applyAlignment="1" applyProtection="1">
      <alignment horizontal="center" vertical="center" wrapText="1"/>
      <protection hidden="1"/>
    </xf>
    <xf numFmtId="0" fontId="1" fillId="0" borderId="20" xfId="1" applyNumberFormat="1" applyFont="1" applyBorder="1" applyAlignment="1" applyProtection="1">
      <alignment horizontal="center" vertical="center" wrapText="1"/>
      <protection hidden="1"/>
    </xf>
    <xf numFmtId="9" fontId="1" fillId="0" borderId="1" xfId="1" applyFont="1" applyBorder="1" applyAlignment="1" applyProtection="1">
      <alignment horizontal="center" vertical="center" wrapText="1"/>
      <protection hidden="1"/>
    </xf>
    <xf numFmtId="0" fontId="1" fillId="0" borderId="1" xfId="0" applyFont="1" applyFill="1" applyBorder="1" applyAlignment="1" applyProtection="1">
      <alignment horizontal="left" vertical="top" wrapText="1"/>
      <protection hidden="1"/>
    </xf>
    <xf numFmtId="0" fontId="1" fillId="0" borderId="19" xfId="0" applyFont="1" applyFill="1" applyBorder="1" applyAlignment="1" applyProtection="1">
      <alignment horizontal="center" vertical="center" wrapText="1"/>
      <protection hidden="1"/>
    </xf>
    <xf numFmtId="9" fontId="1" fillId="0" borderId="1" xfId="0" applyNumberFormat="1"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9" fontId="1" fillId="0" borderId="1" xfId="1" applyFont="1" applyFill="1" applyBorder="1" applyAlignment="1" applyProtection="1">
      <alignment horizontal="center" vertical="center" wrapText="1"/>
      <protection hidden="1"/>
    </xf>
    <xf numFmtId="9" fontId="1" fillId="0" borderId="20" xfId="1"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protection hidden="1"/>
    </xf>
    <xf numFmtId="0" fontId="3" fillId="0" borderId="1" xfId="0" applyFont="1" applyFill="1" applyBorder="1" applyAlignment="1" applyProtection="1">
      <alignment horizontal="justify" vertical="center" wrapText="1"/>
      <protection hidden="1"/>
    </xf>
    <xf numFmtId="0" fontId="3" fillId="9" borderId="19" xfId="0" applyFont="1" applyFill="1" applyBorder="1" applyAlignment="1" applyProtection="1">
      <alignment horizontal="center" vertical="center"/>
      <protection hidden="1"/>
    </xf>
    <xf numFmtId="0" fontId="3" fillId="9" borderId="1" xfId="0" applyFont="1" applyFill="1" applyBorder="1" applyAlignment="1" applyProtection="1">
      <alignment horizontal="justify" vertical="center" wrapText="1"/>
      <protection hidden="1"/>
    </xf>
    <xf numFmtId="0" fontId="3" fillId="0" borderId="1" xfId="0" applyFont="1" applyFill="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1" fillId="0" borderId="1" xfId="2" applyNumberFormat="1" applyFont="1" applyBorder="1" applyAlignment="1" applyProtection="1">
      <alignment horizontal="center" vertical="center" wrapText="1"/>
      <protection hidden="1"/>
    </xf>
    <xf numFmtId="0" fontId="1" fillId="0" borderId="20" xfId="2" applyNumberFormat="1" applyFont="1" applyBorder="1" applyAlignment="1" applyProtection="1">
      <alignment horizontal="center" vertical="center" wrapText="1"/>
      <protection hidden="1"/>
    </xf>
    <xf numFmtId="0" fontId="6" fillId="3" borderId="21" xfId="0" applyFont="1" applyFill="1" applyBorder="1" applyAlignment="1" applyProtection="1">
      <alignment wrapText="1"/>
      <protection hidden="1"/>
    </xf>
    <xf numFmtId="0" fontId="6" fillId="3" borderId="14" xfId="0" applyFont="1" applyFill="1" applyBorder="1" applyAlignment="1" applyProtection="1">
      <alignment wrapText="1"/>
      <protection hidden="1"/>
    </xf>
    <xf numFmtId="0" fontId="7" fillId="3" borderId="14" xfId="0" applyFont="1" applyFill="1" applyBorder="1" applyAlignment="1" applyProtection="1">
      <protection hidden="1"/>
    </xf>
    <xf numFmtId="9" fontId="7" fillId="3" borderId="14" xfId="1" applyFont="1" applyFill="1" applyBorder="1" applyAlignment="1" applyProtection="1">
      <alignment horizontal="center" wrapText="1"/>
      <protection hidden="1"/>
    </xf>
    <xf numFmtId="9" fontId="7" fillId="3" borderId="14" xfId="1" applyFont="1" applyFill="1" applyBorder="1" applyAlignment="1" applyProtection="1">
      <alignment horizontal="right" wrapText="1"/>
      <protection hidden="1"/>
    </xf>
    <xf numFmtId="9" fontId="7" fillId="3" borderId="22" xfId="1" applyFont="1" applyFill="1" applyBorder="1" applyAlignment="1" applyProtection="1">
      <alignment horizontal="right" wrapText="1"/>
      <protection hidden="1"/>
    </xf>
    <xf numFmtId="0" fontId="6" fillId="3" borderId="22" xfId="0" applyFont="1" applyFill="1" applyBorder="1" applyAlignment="1" applyProtection="1">
      <alignment wrapText="1"/>
      <protection hidden="1"/>
    </xf>
    <xf numFmtId="0" fontId="5" fillId="0" borderId="13" xfId="0" applyFont="1" applyBorder="1" applyAlignment="1" applyProtection="1">
      <alignment horizontal="center" vertical="center" wrapText="1"/>
      <protection hidden="1"/>
    </xf>
    <xf numFmtId="0" fontId="5" fillId="0" borderId="13" xfId="0" applyFont="1" applyBorder="1" applyAlignment="1" applyProtection="1">
      <alignment horizontal="left" vertical="top" wrapText="1"/>
      <protection hidden="1"/>
    </xf>
    <xf numFmtId="9" fontId="5" fillId="0" borderId="13" xfId="0" applyNumberFormat="1"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9" fontId="5" fillId="0" borderId="13" xfId="1" applyFont="1" applyBorder="1" applyAlignment="1" applyProtection="1">
      <alignment horizontal="center" vertical="top" wrapText="1"/>
      <protection hidden="1"/>
    </xf>
    <xf numFmtId="0" fontId="5" fillId="9" borderId="13" xfId="0" applyFont="1" applyFill="1" applyBorder="1" applyAlignment="1" applyProtection="1">
      <alignment horizontal="left" vertical="top" wrapText="1"/>
      <protection hidden="1"/>
    </xf>
    <xf numFmtId="9" fontId="5" fillId="9" borderId="13" xfId="0" applyNumberFormat="1" applyFont="1" applyFill="1" applyBorder="1" applyAlignment="1" applyProtection="1">
      <alignment horizontal="right" vertical="top" wrapText="1"/>
      <protection hidden="1"/>
    </xf>
    <xf numFmtId="0" fontId="5" fillId="0" borderId="9" xfId="0" applyFont="1" applyBorder="1" applyAlignment="1" applyProtection="1">
      <alignment horizontal="left" vertical="top"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0" fontId="5" fillId="9" borderId="1" xfId="0" applyFont="1" applyFill="1" applyBorder="1" applyAlignment="1" applyProtection="1">
      <alignment horizontal="lef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5" fillId="0" borderId="2" xfId="0" applyFont="1" applyBorder="1" applyAlignment="1" applyProtection="1">
      <alignment horizontal="left" vertical="top" wrapText="1"/>
      <protection hidden="1"/>
    </xf>
    <xf numFmtId="0" fontId="6" fillId="3" borderId="1" xfId="0" applyFont="1" applyFill="1" applyBorder="1" applyAlignment="1" applyProtection="1">
      <alignment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horizontal="center" wrapText="1"/>
      <protection hidden="1"/>
    </xf>
    <xf numFmtId="9" fontId="10" fillId="3" borderId="1" xfId="0" applyNumberFormat="1" applyFont="1" applyFill="1" applyBorder="1" applyAlignment="1" applyProtection="1">
      <alignment horizontal="right" wrapText="1"/>
      <protection hidden="1"/>
    </xf>
    <xf numFmtId="0" fontId="6" fillId="3" borderId="2" xfId="0"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horizontal="center" wrapText="1"/>
      <protection hidden="1"/>
    </xf>
    <xf numFmtId="9" fontId="8" fillId="2" borderId="1" xfId="1" applyFont="1" applyFill="1" applyBorder="1" applyAlignment="1" applyProtection="1">
      <alignment horizontal="right" wrapText="1"/>
      <protection hidden="1"/>
    </xf>
    <xf numFmtId="0" fontId="8" fillId="2" borderId="2" xfId="0" applyFont="1" applyFill="1" applyBorder="1" applyAlignment="1" applyProtection="1">
      <alignment wrapText="1"/>
      <protection hidden="1"/>
    </xf>
    <xf numFmtId="9" fontId="1" fillId="0" borderId="19" xfId="0" applyNumberFormat="1" applyFont="1" applyBorder="1" applyAlignment="1" applyProtection="1">
      <alignment horizontal="center" vertical="center" wrapText="1"/>
      <protection hidden="1"/>
    </xf>
    <xf numFmtId="0" fontId="1" fillId="0" borderId="19" xfId="0" applyNumberFormat="1" applyFont="1" applyBorder="1" applyAlignment="1" applyProtection="1">
      <alignment horizontal="center" vertical="center" wrapText="1"/>
      <protection hidden="1"/>
    </xf>
    <xf numFmtId="9" fontId="1" fillId="0" borderId="19" xfId="1" applyFont="1" applyFill="1" applyBorder="1" applyAlignment="1" applyProtection="1">
      <alignment horizontal="center" vertical="center" wrapText="1"/>
      <protection hidden="1"/>
    </xf>
    <xf numFmtId="9" fontId="1" fillId="0" borderId="19" xfId="1" applyFont="1" applyBorder="1" applyAlignment="1" applyProtection="1">
      <alignment horizontal="center" vertical="center" wrapText="1"/>
      <protection hidden="1"/>
    </xf>
    <xf numFmtId="164" fontId="1" fillId="0" borderId="19" xfId="2" applyFont="1" applyBorder="1" applyAlignment="1" applyProtection="1">
      <alignment horizontal="center" vertical="center" wrapText="1"/>
      <protection hidden="1"/>
    </xf>
    <xf numFmtId="0" fontId="1" fillId="0" borderId="19" xfId="2" applyNumberFormat="1" applyFont="1" applyBorder="1" applyAlignment="1" applyProtection="1">
      <alignment horizontal="center" vertical="center" wrapText="1"/>
      <protection hidden="1"/>
    </xf>
    <xf numFmtId="9" fontId="7" fillId="3" borderId="21" xfId="1" applyFont="1" applyFill="1" applyBorder="1" applyAlignment="1" applyProtection="1">
      <alignment wrapText="1"/>
      <protection hidden="1"/>
    </xf>
    <xf numFmtId="9" fontId="10" fillId="3" borderId="19" xfId="0" applyNumberFormat="1" applyFont="1" applyFill="1" applyBorder="1" applyAlignment="1" applyProtection="1">
      <alignment wrapText="1"/>
      <protection hidden="1"/>
    </xf>
    <xf numFmtId="9" fontId="8" fillId="2" borderId="21" xfId="1" applyFont="1" applyFill="1" applyBorder="1" applyAlignment="1" applyProtection="1">
      <alignment wrapText="1"/>
      <protection hidden="1"/>
    </xf>
    <xf numFmtId="9" fontId="7" fillId="3" borderId="14"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6" fillId="3" borderId="20" xfId="0" applyFont="1" applyFill="1" applyBorder="1" applyAlignment="1" applyProtection="1">
      <alignment wrapText="1"/>
      <protection hidden="1"/>
    </xf>
    <xf numFmtId="9" fontId="8" fillId="2" borderId="14" xfId="1" applyFont="1" applyFill="1" applyBorder="1" applyAlignment="1" applyProtection="1">
      <alignment wrapText="1"/>
      <protection hidden="1"/>
    </xf>
    <xf numFmtId="0" fontId="8" fillId="2" borderId="14" xfId="0" applyFont="1" applyFill="1" applyBorder="1" applyAlignment="1" applyProtection="1">
      <alignment wrapText="1"/>
      <protection hidden="1"/>
    </xf>
    <xf numFmtId="0" fontId="8" fillId="2" borderId="22" xfId="0" applyFont="1" applyFill="1" applyBorder="1" applyAlignment="1" applyProtection="1">
      <alignment wrapText="1"/>
      <protection hidden="1"/>
    </xf>
    <xf numFmtId="0" fontId="5" fillId="0" borderId="17" xfId="0" applyFont="1" applyBorder="1" applyAlignment="1" applyProtection="1">
      <alignment horizontal="left" vertical="top" wrapText="1"/>
      <protection hidden="1"/>
    </xf>
    <xf numFmtId="0" fontId="5" fillId="0" borderId="18" xfId="0" applyFont="1" applyBorder="1" applyAlignment="1" applyProtection="1">
      <alignment horizontal="left" vertical="top" wrapText="1"/>
      <protection hidden="1"/>
    </xf>
    <xf numFmtId="0" fontId="5" fillId="0" borderId="20" xfId="0" applyFont="1" applyBorder="1" applyAlignment="1" applyProtection="1">
      <alignment horizontal="left" vertical="top" wrapText="1"/>
      <protection hidden="1"/>
    </xf>
    <xf numFmtId="0" fontId="2" fillId="5" borderId="7" xfId="0" applyFont="1" applyFill="1" applyBorder="1" applyAlignment="1" applyProtection="1">
      <alignment horizontal="center" vertical="center" wrapText="1"/>
      <protection hidden="1"/>
    </xf>
    <xf numFmtId="0" fontId="2" fillId="5" borderId="15" xfId="0" applyFont="1" applyFill="1" applyBorder="1" applyAlignment="1" applyProtection="1">
      <alignment horizontal="center" vertical="center" wrapText="1"/>
      <protection hidden="1"/>
    </xf>
    <xf numFmtId="0" fontId="2" fillId="6" borderId="15" xfId="0" applyFont="1" applyFill="1" applyBorder="1" applyAlignment="1" applyProtection="1">
      <alignment horizontal="center" vertical="center" wrapText="1"/>
      <protection hidden="1"/>
    </xf>
    <xf numFmtId="0" fontId="2" fillId="7" borderId="15" xfId="0" applyFont="1" applyFill="1" applyBorder="1" applyAlignment="1" applyProtection="1">
      <alignment horizontal="center" vertical="center" wrapText="1"/>
      <protection hidden="1"/>
    </xf>
    <xf numFmtId="0" fontId="2" fillId="7" borderId="6" xfId="0" applyFont="1" applyFill="1" applyBorder="1" applyAlignment="1" applyProtection="1">
      <alignment horizontal="center" vertical="center" wrapText="1"/>
      <protection hidden="1"/>
    </xf>
    <xf numFmtId="9" fontId="1" fillId="0" borderId="16" xfId="0" applyNumberFormat="1"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16" xfId="0" applyNumberFormat="1" applyFont="1" applyBorder="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 fillId="0" borderId="20" xfId="0" applyFont="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1" fillId="0" borderId="19" xfId="1" applyNumberFormat="1" applyFont="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0" fontId="1" fillId="0" borderId="0" xfId="0" applyFont="1" applyFill="1" applyAlignment="1" applyProtection="1">
      <alignment horizontal="left" vertical="top" wrapText="1"/>
      <protection hidden="1"/>
    </xf>
    <xf numFmtId="9" fontId="7" fillId="3" borderId="21" xfId="1" applyFont="1" applyFill="1" applyBorder="1" applyAlignment="1" applyProtection="1">
      <alignment horizontal="right" wrapText="1"/>
      <protection hidden="1"/>
    </xf>
    <xf numFmtId="0" fontId="6" fillId="0" borderId="0" xfId="0" applyFont="1" applyAlignment="1" applyProtection="1">
      <alignment wrapText="1"/>
      <protection hidden="1"/>
    </xf>
    <xf numFmtId="9" fontId="5" fillId="0" borderId="16" xfId="0" applyNumberFormat="1" applyFont="1" applyBorder="1" applyAlignment="1" applyProtection="1">
      <alignment horizontal="right" vertical="top" wrapText="1"/>
      <protection hidden="1"/>
    </xf>
    <xf numFmtId="0" fontId="5" fillId="0" borderId="17" xfId="0" applyFont="1" applyBorder="1" applyAlignment="1" applyProtection="1">
      <alignment horizontal="right" vertical="top" wrapText="1"/>
      <protection hidden="1"/>
    </xf>
    <xf numFmtId="0" fontId="5" fillId="0" borderId="0" xfId="0" applyFont="1" applyAlignment="1" applyProtection="1">
      <alignment wrapText="1"/>
      <protection hidden="1"/>
    </xf>
    <xf numFmtId="9" fontId="5" fillId="0" borderId="19" xfId="0" applyNumberFormat="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9" fontId="10" fillId="3" borderId="19" xfId="0" applyNumberFormat="1" applyFont="1" applyFill="1" applyBorder="1" applyAlignment="1" applyProtection="1">
      <alignment horizontal="right" wrapText="1"/>
      <protection hidden="1"/>
    </xf>
    <xf numFmtId="9" fontId="8" fillId="2" borderId="21" xfId="1" applyFont="1" applyFill="1" applyBorder="1" applyAlignment="1" applyProtection="1">
      <alignment horizontal="right" wrapText="1"/>
      <protection hidden="1"/>
    </xf>
    <xf numFmtId="9" fontId="8" fillId="2" borderId="14" xfId="1" applyFont="1" applyFill="1" applyBorder="1" applyAlignment="1" applyProtection="1">
      <alignment horizontal="right" wrapText="1"/>
      <protection hidden="1"/>
    </xf>
    <xf numFmtId="0" fontId="8" fillId="0" borderId="0" xfId="0" applyFont="1" applyAlignment="1" applyProtection="1">
      <alignment wrapText="1"/>
      <protection hidden="1"/>
    </xf>
    <xf numFmtId="9" fontId="5" fillId="0" borderId="29" xfId="1" applyFont="1" applyBorder="1" applyAlignment="1" applyProtection="1">
      <alignment horizontal="right" vertical="top" wrapText="1"/>
      <protection hidden="1"/>
    </xf>
    <xf numFmtId="9" fontId="5" fillId="0" borderId="3" xfId="1" applyFont="1" applyBorder="1" applyAlignment="1" applyProtection="1">
      <alignment horizontal="right" vertical="top" wrapText="1"/>
      <protection hidden="1"/>
    </xf>
    <xf numFmtId="9" fontId="7" fillId="3" borderId="27" xfId="1" applyFont="1" applyFill="1" applyBorder="1" applyAlignment="1" applyProtection="1">
      <alignment wrapText="1"/>
      <protection hidden="1"/>
    </xf>
    <xf numFmtId="9" fontId="7" fillId="3" borderId="15" xfId="1" applyFont="1" applyFill="1" applyBorder="1" applyAlignment="1" applyProtection="1">
      <alignment wrapText="1"/>
      <protection hidden="1"/>
    </xf>
    <xf numFmtId="0" fontId="6" fillId="3" borderId="15" xfId="0" applyFont="1" applyFill="1" applyBorder="1" applyAlignment="1" applyProtection="1">
      <alignment wrapText="1"/>
      <protection hidden="1"/>
    </xf>
    <xf numFmtId="0" fontId="6" fillId="3" borderId="28" xfId="0" applyFont="1" applyFill="1" applyBorder="1" applyAlignment="1" applyProtection="1">
      <alignment wrapText="1"/>
      <protection hidden="1"/>
    </xf>
    <xf numFmtId="9" fontId="10" fillId="3" borderId="3" xfId="0" applyNumberFormat="1" applyFont="1" applyFill="1" applyBorder="1" applyAlignment="1" applyProtection="1">
      <alignment wrapText="1"/>
      <protection hidden="1"/>
    </xf>
    <xf numFmtId="9" fontId="8" fillId="2" borderId="30" xfId="1" applyFont="1" applyFill="1" applyBorder="1" applyAlignment="1" applyProtection="1">
      <alignment wrapText="1"/>
      <protection hidden="1"/>
    </xf>
    <xf numFmtId="9" fontId="1" fillId="0" borderId="1" xfId="0" applyNumberFormat="1"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20" xfId="0" applyFont="1" applyFill="1" applyBorder="1" applyAlignment="1" applyProtection="1">
      <alignment horizontal="center" vertical="center" wrapText="1"/>
      <protection hidden="1"/>
    </xf>
    <xf numFmtId="0" fontId="2" fillId="5" borderId="3"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1" fillId="0" borderId="1" xfId="0" applyFont="1" applyBorder="1" applyAlignment="1" applyProtection="1">
      <alignment horizontal="justify"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vertical="center" wrapText="1"/>
      <protection locked="0"/>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 fillId="0" borderId="20" xfId="0" applyFont="1" applyBorder="1" applyAlignment="1" applyProtection="1">
      <alignment horizontal="justify" vertical="center" wrapText="1"/>
      <protection hidden="1"/>
    </xf>
    <xf numFmtId="0" fontId="1" fillId="0" borderId="20" xfId="0" applyFont="1" applyFill="1" applyBorder="1" applyAlignment="1" applyProtection="1">
      <alignment horizontal="justify" vertical="center" wrapText="1"/>
      <protection hidden="1"/>
    </xf>
    <xf numFmtId="0" fontId="6" fillId="3" borderId="20" xfId="0" applyFont="1" applyFill="1" applyBorder="1" applyAlignment="1" applyProtection="1">
      <alignment horizontal="justify" wrapText="1"/>
      <protection hidden="1"/>
    </xf>
    <xf numFmtId="0" fontId="8" fillId="2" borderId="22" xfId="0" applyFont="1" applyFill="1" applyBorder="1" applyAlignment="1" applyProtection="1">
      <alignment horizontal="justify" wrapText="1"/>
      <protection hidden="1"/>
    </xf>
    <xf numFmtId="9" fontId="7" fillId="3" borderId="15" xfId="0" applyNumberFormat="1" applyFont="1" applyFill="1" applyBorder="1" applyAlignment="1" applyProtection="1">
      <alignment horizontal="center" wrapText="1"/>
      <protection hidden="1"/>
    </xf>
    <xf numFmtId="0" fontId="5" fillId="0" borderId="1" xfId="0" applyFont="1" applyBorder="1" applyAlignment="1" applyProtection="1">
      <alignment horizontal="left" vertical="center" wrapText="1"/>
      <protection hidden="1"/>
    </xf>
    <xf numFmtId="9" fontId="5" fillId="0" borderId="16" xfId="1" applyFont="1" applyBorder="1" applyAlignment="1" applyProtection="1">
      <alignment horizontal="center" vertical="center" wrapText="1"/>
      <protection hidden="1"/>
    </xf>
    <xf numFmtId="9" fontId="5" fillId="0" borderId="19" xfId="1" applyFont="1" applyBorder="1" applyAlignment="1" applyProtection="1">
      <alignment horizontal="center" vertical="center" wrapText="1"/>
      <protection hidden="1"/>
    </xf>
    <xf numFmtId="9" fontId="5" fillId="0" borderId="1" xfId="0" applyNumberFormat="1"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20" xfId="0" applyFont="1" applyBorder="1" applyAlignment="1" applyProtection="1">
      <alignment horizontal="center" vertical="center" wrapText="1"/>
      <protection locked="0"/>
    </xf>
    <xf numFmtId="0" fontId="5" fillId="0" borderId="18" xfId="0" applyFont="1" applyBorder="1" applyAlignment="1" applyProtection="1">
      <alignment horizontal="justify" vertical="center" wrapText="1"/>
      <protection hidden="1"/>
    </xf>
    <xf numFmtId="0" fontId="5" fillId="0" borderId="20" xfId="0" applyFont="1" applyBorder="1" applyAlignment="1" applyProtection="1">
      <alignment horizontal="justify" vertical="center" wrapText="1"/>
      <protection hidden="1"/>
    </xf>
    <xf numFmtId="9" fontId="9" fillId="2" borderId="14" xfId="0" applyNumberFormat="1" applyFont="1" applyFill="1" applyBorder="1" applyAlignment="1" applyProtection="1">
      <alignment horizontal="center" wrapText="1"/>
      <protection hidden="1"/>
    </xf>
    <xf numFmtId="0" fontId="2" fillId="2"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left" vertical="center" wrapText="1"/>
      <protection hidden="1"/>
    </xf>
    <xf numFmtId="0" fontId="1" fillId="0" borderId="2"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6" fillId="3" borderId="32" xfId="0" applyFont="1" applyFill="1" applyBorder="1" applyAlignment="1" applyProtection="1">
      <alignment wrapText="1"/>
      <protection hidden="1"/>
    </xf>
    <xf numFmtId="9" fontId="1" fillId="0" borderId="29" xfId="0" applyNumberFormat="1" applyFont="1" applyBorder="1" applyAlignment="1" applyProtection="1">
      <alignment horizontal="center" vertical="center" wrapText="1"/>
      <protection hidden="1"/>
    </xf>
    <xf numFmtId="9" fontId="1" fillId="0" borderId="3" xfId="0" applyNumberFormat="1" applyFont="1" applyBorder="1" applyAlignment="1" applyProtection="1">
      <alignment horizontal="center" vertical="center" wrapText="1"/>
      <protection hidden="1"/>
    </xf>
    <xf numFmtId="0" fontId="1" fillId="0" borderId="3" xfId="0" applyNumberFormat="1" applyFont="1" applyBorder="1" applyAlignment="1" applyProtection="1">
      <alignment horizontal="center" vertical="center" wrapText="1"/>
      <protection hidden="1"/>
    </xf>
    <xf numFmtId="9" fontId="1" fillId="0" borderId="3" xfId="1" applyFont="1" applyFill="1" applyBorder="1" applyAlignment="1" applyProtection="1">
      <alignment horizontal="center" vertical="center" wrapText="1"/>
      <protection hidden="1"/>
    </xf>
    <xf numFmtId="9" fontId="1" fillId="0" borderId="3" xfId="1" applyFont="1" applyBorder="1" applyAlignment="1" applyProtection="1">
      <alignment horizontal="center" vertical="center" wrapText="1"/>
      <protection hidden="1"/>
    </xf>
    <xf numFmtId="0" fontId="1" fillId="0" borderId="3" xfId="2" applyNumberFormat="1" applyFont="1" applyBorder="1" applyAlignment="1" applyProtection="1">
      <alignment horizontal="center" vertical="center" wrapText="1"/>
      <protection hidden="1"/>
    </xf>
    <xf numFmtId="9" fontId="1" fillId="0" borderId="3" xfId="2" applyNumberFormat="1" applyFont="1" applyBorder="1" applyAlignment="1" applyProtection="1">
      <alignment horizontal="center" vertical="center" wrapText="1"/>
      <protection hidden="1"/>
    </xf>
    <xf numFmtId="9" fontId="7" fillId="3" borderId="30" xfId="1" applyFont="1" applyFill="1" applyBorder="1" applyAlignment="1" applyProtection="1">
      <alignment wrapText="1"/>
      <protection hidden="1"/>
    </xf>
    <xf numFmtId="9" fontId="1" fillId="0" borderId="1" xfId="0" applyNumberFormat="1" applyFont="1" applyBorder="1" applyAlignment="1" applyProtection="1">
      <alignment horizontal="center" vertical="center" wrapText="1"/>
      <protection locked="0" hidden="1"/>
    </xf>
    <xf numFmtId="9" fontId="1" fillId="0" borderId="1" xfId="0" applyNumberFormat="1" applyFont="1" applyBorder="1" applyAlignment="1" applyProtection="1">
      <alignment horizontal="justify" vertical="center" wrapText="1"/>
      <protection locked="0" hidden="1"/>
    </xf>
    <xf numFmtId="9" fontId="7" fillId="3" borderId="1" xfId="0" applyNumberFormat="1" applyFont="1" applyFill="1" applyBorder="1" applyAlignment="1" applyProtection="1">
      <alignment horizontal="center" wrapText="1"/>
      <protection hidden="1"/>
    </xf>
    <xf numFmtId="9" fontId="1" fillId="0" borderId="20" xfId="0" applyNumberFormat="1" applyFont="1" applyBorder="1" applyAlignment="1" applyProtection="1">
      <alignment horizontal="center" vertical="center" wrapText="1"/>
      <protection locked="0" hidden="1"/>
    </xf>
    <xf numFmtId="0" fontId="1" fillId="0" borderId="20" xfId="0" applyFont="1" applyBorder="1" applyAlignment="1" applyProtection="1">
      <alignment horizontal="justify" vertical="center" wrapText="1"/>
      <protection locked="0"/>
    </xf>
    <xf numFmtId="0" fontId="5"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2" xfId="0" applyNumberFormat="1" applyFont="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5" fillId="0" borderId="31" xfId="0" applyFont="1" applyBorder="1" applyAlignment="1" applyProtection="1">
      <alignment horizontal="left" vertical="top" wrapText="1"/>
      <protection hidden="1"/>
    </xf>
    <xf numFmtId="0" fontId="8" fillId="2" borderId="32" xfId="0"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2" fillId="8" borderId="19" xfId="0" applyFont="1" applyFill="1" applyBorder="1" applyAlignment="1" applyProtection="1">
      <alignment horizontal="center" vertical="center" wrapText="1"/>
      <protection hidden="1"/>
    </xf>
    <xf numFmtId="0" fontId="2" fillId="8" borderId="20" xfId="0" applyFont="1" applyFill="1" applyBorder="1" applyAlignment="1" applyProtection="1">
      <alignment horizontal="justify" vertical="center" wrapText="1"/>
      <protection hidden="1"/>
    </xf>
    <xf numFmtId="9" fontId="1" fillId="0" borderId="20" xfId="0" applyNumberFormat="1" applyFont="1" applyBorder="1" applyAlignment="1" applyProtection="1">
      <alignment horizontal="justify" vertical="center" wrapText="1"/>
      <protection locked="0" hidden="1"/>
    </xf>
    <xf numFmtId="9" fontId="7" fillId="3" borderId="27" xfId="1" applyFont="1" applyFill="1" applyBorder="1" applyAlignment="1" applyProtection="1">
      <alignment horizontal="right" wrapText="1"/>
      <protection hidden="1"/>
    </xf>
    <xf numFmtId="9" fontId="7" fillId="3" borderId="15" xfId="1" applyFont="1" applyFill="1" applyBorder="1" applyAlignment="1" applyProtection="1">
      <alignment horizontal="right" wrapText="1"/>
      <protection hidden="1"/>
    </xf>
    <xf numFmtId="0" fontId="6" fillId="3" borderId="28" xfId="0" applyFont="1" applyFill="1" applyBorder="1" applyAlignment="1" applyProtection="1">
      <alignment horizontal="justify" wrapText="1"/>
      <protection hidden="1"/>
    </xf>
    <xf numFmtId="9" fontId="5" fillId="0" borderId="17" xfId="0" applyNumberFormat="1" applyFont="1" applyBorder="1" applyAlignment="1" applyProtection="1">
      <alignment horizontal="center" vertical="center" wrapText="1"/>
      <protection hidden="1"/>
    </xf>
    <xf numFmtId="0" fontId="1" fillId="0" borderId="33" xfId="0" applyFont="1" applyBorder="1" applyAlignment="1" applyProtection="1">
      <alignment wrapText="1"/>
      <protection hidden="1"/>
    </xf>
    <xf numFmtId="0" fontId="1" fillId="0" borderId="0" xfId="0" applyFont="1" applyBorder="1" applyAlignment="1" applyProtection="1">
      <alignment wrapText="1"/>
      <protection hidden="1"/>
    </xf>
    <xf numFmtId="0" fontId="1" fillId="0" borderId="34" xfId="0" applyFont="1" applyBorder="1" applyAlignment="1" applyProtection="1">
      <alignment horizontal="justify" wrapText="1"/>
      <protection hidden="1"/>
    </xf>
    <xf numFmtId="0" fontId="1" fillId="0" borderId="35" xfId="0" applyNumberFormat="1"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9" fontId="1" fillId="0" borderId="13" xfId="0" applyNumberFormat="1" applyFont="1" applyBorder="1" applyAlignment="1" applyProtection="1">
      <alignment horizontal="center" vertical="center" wrapText="1"/>
      <protection hidden="1"/>
    </xf>
    <xf numFmtId="9" fontId="1" fillId="0" borderId="36" xfId="0" applyNumberFormat="1" applyFont="1" applyBorder="1" applyAlignment="1" applyProtection="1">
      <alignment horizontal="justify" vertical="center" wrapText="1"/>
      <protection locked="0" hidden="1"/>
    </xf>
    <xf numFmtId="0" fontId="2" fillId="8" borderId="21" xfId="0" applyFont="1" applyFill="1" applyBorder="1" applyAlignment="1" applyProtection="1">
      <alignment horizontal="center" vertical="center" wrapText="1"/>
      <protection hidden="1"/>
    </xf>
    <xf numFmtId="0" fontId="2" fillId="8" borderId="14" xfId="0" applyFont="1" applyFill="1" applyBorder="1" applyAlignment="1" applyProtection="1">
      <alignment horizontal="center" vertical="center" wrapText="1"/>
      <protection hidden="1"/>
    </xf>
    <xf numFmtId="0" fontId="2" fillId="8" borderId="22" xfId="0" applyFont="1" applyFill="1" applyBorder="1" applyAlignment="1" applyProtection="1">
      <alignment horizontal="justify" vertical="center" wrapText="1"/>
      <protection hidden="1"/>
    </xf>
    <xf numFmtId="9" fontId="1" fillId="0" borderId="35" xfId="0" applyNumberFormat="1" applyFont="1" applyBorder="1" applyAlignment="1" applyProtection="1">
      <alignment horizontal="center" vertical="center" wrapText="1"/>
      <protection hidden="1"/>
    </xf>
    <xf numFmtId="9" fontId="1" fillId="0" borderId="13" xfId="0" applyNumberFormat="1" applyFont="1" applyBorder="1" applyAlignment="1" applyProtection="1">
      <alignment horizontal="center" vertical="center" wrapText="1"/>
      <protection locked="0" hidden="1"/>
    </xf>
    <xf numFmtId="9" fontId="1" fillId="0" borderId="13" xfId="0" applyNumberFormat="1" applyFont="1" applyBorder="1" applyAlignment="1" applyProtection="1">
      <alignment horizontal="justify" vertical="center" wrapText="1"/>
      <protection locked="0" hidden="1"/>
    </xf>
    <xf numFmtId="9" fontId="1" fillId="0" borderId="36" xfId="0" applyNumberFormat="1" applyFont="1" applyBorder="1" applyAlignment="1" applyProtection="1">
      <alignment horizontal="center" vertical="center" wrapText="1"/>
      <protection locked="0" hidden="1"/>
    </xf>
    <xf numFmtId="0" fontId="2" fillId="4" borderId="21"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22" xfId="0" applyFont="1" applyFill="1" applyBorder="1" applyAlignment="1" applyProtection="1">
      <alignment horizontal="center" vertical="center" wrapText="1"/>
      <protection hidden="1"/>
    </xf>
    <xf numFmtId="0" fontId="2" fillId="3" borderId="16" xfId="0" applyFont="1" applyFill="1" applyBorder="1" applyAlignment="1" applyProtection="1">
      <alignment horizontal="center" vertical="center"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left" vertical="top" wrapText="1"/>
      <protection hidden="1"/>
    </xf>
    <xf numFmtId="0" fontId="11" fillId="0" borderId="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3" borderId="1"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2" fillId="3" borderId="23" xfId="0"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2" fillId="3" borderId="2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26"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wrapText="1"/>
      <protection hidden="1"/>
    </xf>
    <xf numFmtId="0" fontId="11" fillId="3" borderId="4" xfId="0" applyFont="1" applyFill="1" applyBorder="1" applyAlignment="1" applyProtection="1">
      <alignment horizontal="center" wrapText="1"/>
      <protection hidden="1"/>
    </xf>
    <xf numFmtId="0" fontId="11" fillId="3" borderId="3" xfId="0" applyFont="1" applyFill="1" applyBorder="1" applyAlignment="1" applyProtection="1">
      <alignment horizontal="center" wrapText="1"/>
      <protection hidden="1"/>
    </xf>
    <xf numFmtId="0" fontId="3" fillId="0" borderId="2"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3" fillId="0" borderId="3"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8" borderId="16" xfId="0" applyFont="1" applyFill="1" applyBorder="1" applyAlignment="1" applyProtection="1">
      <alignment horizontal="center" vertical="center" wrapText="1"/>
      <protection hidden="1"/>
    </xf>
    <xf numFmtId="0" fontId="2" fillId="8" borderId="17" xfId="0" applyFont="1" applyFill="1" applyBorder="1" applyAlignment="1" applyProtection="1">
      <alignment horizontal="center" vertical="center" wrapText="1"/>
      <protection hidden="1"/>
    </xf>
    <xf numFmtId="0" fontId="2" fillId="8" borderId="18" xfId="0" applyFont="1" applyFill="1" applyBorder="1" applyAlignment="1" applyProtection="1">
      <alignment horizontal="center" vertical="center" wrapText="1"/>
      <protection hidden="1"/>
    </xf>
    <xf numFmtId="0" fontId="2" fillId="8" borderId="19"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2" fillId="8" borderId="20" xfId="0" applyFont="1" applyFill="1" applyBorder="1" applyAlignment="1" applyProtection="1">
      <alignment horizontal="center" vertical="center" wrapText="1"/>
      <protection hidden="1"/>
    </xf>
    <xf numFmtId="0" fontId="2" fillId="4" borderId="16" xfId="0" applyFont="1" applyFill="1" applyBorder="1" applyAlignment="1" applyProtection="1">
      <alignment horizontal="center" vertical="center" wrapText="1"/>
      <protection hidden="1"/>
    </xf>
    <xf numFmtId="0" fontId="2" fillId="4" borderId="17" xfId="0" applyFont="1" applyFill="1" applyBorder="1" applyAlignment="1" applyProtection="1">
      <alignment horizontal="center" vertical="center" wrapText="1"/>
      <protection hidden="1"/>
    </xf>
    <xf numFmtId="0" fontId="2" fillId="4" borderId="18"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31"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20" xfId="0" applyFont="1" applyFill="1" applyBorder="1" applyAlignment="1" applyProtection="1">
      <alignment horizontal="center" vertical="center" wrapText="1"/>
      <protection hidden="1"/>
    </xf>
    <xf numFmtId="0" fontId="2" fillId="5" borderId="3"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7" borderId="2" xfId="0" applyFont="1" applyFill="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6"/>
  <sheetViews>
    <sheetView showGridLines="0" tabSelected="1" zoomScale="85" zoomScaleNormal="85" workbookViewId="0">
      <selection activeCell="H8" sqref="H8"/>
    </sheetView>
  </sheetViews>
  <sheetFormatPr defaultColWidth="10.85546875" defaultRowHeight="15" zeroHeight="1"/>
  <cols>
    <col min="1" max="1" width="4.140625" style="8" customWidth="1"/>
    <col min="2" max="2" width="25.5703125" style="8" customWidth="1"/>
    <col min="3" max="3" width="12.28515625" style="8" customWidth="1"/>
    <col min="4" max="4" width="5.85546875" style="8" customWidth="1"/>
    <col min="5" max="5" width="48.140625" style="8" customWidth="1"/>
    <col min="6" max="6" width="15.5703125" style="8" customWidth="1"/>
    <col min="7" max="7" width="15.7109375" style="8" customWidth="1"/>
    <col min="8" max="8" width="15.85546875" style="8" customWidth="1"/>
    <col min="9" max="10" width="19.140625" style="8" customWidth="1"/>
    <col min="11" max="11" width="11.28515625" style="8" customWidth="1"/>
    <col min="12" max="12" width="18.42578125" style="8" customWidth="1"/>
    <col min="13" max="13" width="15.85546875" style="8" customWidth="1"/>
    <col min="14" max="17" width="15" style="8" customWidth="1"/>
    <col min="18" max="18" width="17.42578125" style="8" customWidth="1"/>
    <col min="19" max="23" width="17.85546875" style="8" customWidth="1"/>
    <col min="24" max="24" width="20.140625" style="8" customWidth="1"/>
    <col min="25" max="26" width="16.5703125" style="8" customWidth="1"/>
    <col min="27" max="27" width="62" style="8" customWidth="1"/>
    <col min="28" max="28" width="30.28515625" style="8" customWidth="1"/>
    <col min="29" max="43" width="16.5703125" style="8" hidden="1" customWidth="1"/>
    <col min="44" max="44" width="21.42578125" style="204" customWidth="1"/>
    <col min="45" max="45" width="20.85546875" style="205" customWidth="1"/>
    <col min="46" max="46" width="19" style="205" customWidth="1"/>
    <col min="47" max="47" width="58.140625" style="206" customWidth="1"/>
    <col min="48" max="16384" width="10.85546875" style="8"/>
  </cols>
  <sheetData>
    <row r="1" spans="1:47" ht="70.5" customHeight="1">
      <c r="A1" s="225" t="s">
        <v>0</v>
      </c>
      <c r="B1" s="226"/>
      <c r="C1" s="226"/>
      <c r="D1" s="226"/>
      <c r="E1" s="226"/>
      <c r="F1" s="226"/>
      <c r="G1" s="226"/>
      <c r="H1" s="226"/>
      <c r="I1" s="226"/>
      <c r="J1" s="226"/>
      <c r="K1" s="226"/>
      <c r="L1" s="226"/>
      <c r="M1" s="226"/>
      <c r="N1" s="227" t="s">
        <v>1</v>
      </c>
      <c r="O1" s="227"/>
      <c r="P1" s="227"/>
      <c r="Q1" s="227"/>
      <c r="R1" s="227"/>
      <c r="AR1" s="8"/>
      <c r="AS1" s="8"/>
      <c r="AT1" s="8"/>
      <c r="AU1" s="149"/>
    </row>
    <row r="2" spans="1:47" s="9" customFormat="1" ht="23.45" customHeight="1">
      <c r="A2" s="228" t="s">
        <v>2</v>
      </c>
      <c r="B2" s="229"/>
      <c r="C2" s="229"/>
      <c r="D2" s="229"/>
      <c r="E2" s="229"/>
      <c r="F2" s="229"/>
      <c r="G2" s="229"/>
      <c r="H2" s="229"/>
      <c r="I2" s="229"/>
      <c r="J2" s="229"/>
      <c r="K2" s="229"/>
      <c r="L2" s="229"/>
      <c r="M2" s="229"/>
      <c r="N2" s="229"/>
      <c r="O2" s="229"/>
      <c r="P2" s="229"/>
      <c r="Q2" s="229"/>
      <c r="R2" s="229"/>
      <c r="AU2" s="150"/>
    </row>
    <row r="3" spans="1:47">
      <c r="A3" s="10"/>
      <c r="B3" s="10"/>
      <c r="C3" s="10"/>
      <c r="D3" s="10"/>
      <c r="E3" s="11"/>
      <c r="F3" s="10"/>
      <c r="G3" s="10"/>
      <c r="H3" s="10"/>
      <c r="I3" s="10"/>
      <c r="J3" s="10"/>
      <c r="K3" s="10"/>
      <c r="L3" s="10"/>
      <c r="M3" s="10"/>
      <c r="N3" s="10"/>
      <c r="O3" s="10"/>
      <c r="P3" s="10"/>
      <c r="Q3" s="10"/>
      <c r="R3" s="10"/>
      <c r="AR3" s="8"/>
      <c r="AS3" s="8"/>
      <c r="AT3" s="8"/>
      <c r="AU3" s="149"/>
    </row>
    <row r="4" spans="1:47" ht="29.1" customHeight="1">
      <c r="A4" s="230" t="s">
        <v>3</v>
      </c>
      <c r="B4" s="230"/>
      <c r="C4" s="231" t="s">
        <v>4</v>
      </c>
      <c r="D4" s="232"/>
      <c r="E4" s="233"/>
      <c r="F4" s="10"/>
      <c r="G4" s="230" t="s">
        <v>5</v>
      </c>
      <c r="H4" s="230"/>
      <c r="I4" s="230"/>
      <c r="J4" s="230"/>
      <c r="K4" s="230"/>
      <c r="L4" s="230"/>
      <c r="M4" s="230"/>
      <c r="N4" s="10"/>
      <c r="O4" s="10"/>
      <c r="P4" s="10"/>
      <c r="Q4" s="10"/>
      <c r="R4" s="10"/>
      <c r="AR4" s="8"/>
      <c r="AS4" s="8"/>
      <c r="AT4" s="8"/>
      <c r="AU4" s="149"/>
    </row>
    <row r="5" spans="1:47" ht="14.45" customHeight="1">
      <c r="A5" s="230"/>
      <c r="B5" s="230"/>
      <c r="C5" s="234"/>
      <c r="D5" s="235"/>
      <c r="E5" s="236"/>
      <c r="F5" s="10"/>
      <c r="G5" s="130" t="s">
        <v>6</v>
      </c>
      <c r="H5" s="130" t="s">
        <v>7</v>
      </c>
      <c r="I5" s="246" t="s">
        <v>8</v>
      </c>
      <c r="J5" s="247"/>
      <c r="K5" s="247"/>
      <c r="L5" s="247"/>
      <c r="M5" s="248"/>
      <c r="N5" s="10"/>
      <c r="O5" s="10"/>
      <c r="P5" s="10"/>
      <c r="Q5" s="10"/>
      <c r="R5" s="10"/>
      <c r="AR5" s="8"/>
      <c r="AS5" s="8"/>
      <c r="AT5" s="8"/>
      <c r="AU5" s="149"/>
    </row>
    <row r="6" spans="1:47" ht="14.45" customHeight="1">
      <c r="A6" s="230"/>
      <c r="B6" s="230"/>
      <c r="C6" s="234"/>
      <c r="D6" s="235"/>
      <c r="E6" s="236"/>
      <c r="F6" s="10"/>
      <c r="G6" s="142">
        <v>1</v>
      </c>
      <c r="H6" s="12" t="s">
        <v>9</v>
      </c>
      <c r="I6" s="249" t="s">
        <v>10</v>
      </c>
      <c r="J6" s="250"/>
      <c r="K6" s="250"/>
      <c r="L6" s="250"/>
      <c r="M6" s="251"/>
      <c r="N6" s="10"/>
      <c r="O6" s="10"/>
      <c r="P6" s="10"/>
      <c r="Q6" s="10"/>
      <c r="R6" s="10"/>
      <c r="AR6" s="8"/>
      <c r="AS6" s="8"/>
      <c r="AT6" s="8"/>
      <c r="AU6" s="149"/>
    </row>
    <row r="7" spans="1:47" ht="45.75" customHeight="1">
      <c r="A7" s="230"/>
      <c r="B7" s="230"/>
      <c r="C7" s="234"/>
      <c r="D7" s="235"/>
      <c r="E7" s="236"/>
      <c r="F7" s="10"/>
      <c r="G7" s="142">
        <v>2</v>
      </c>
      <c r="H7" s="142" t="s">
        <v>11</v>
      </c>
      <c r="I7" s="252" t="s">
        <v>12</v>
      </c>
      <c r="J7" s="253"/>
      <c r="K7" s="253"/>
      <c r="L7" s="253"/>
      <c r="M7" s="254"/>
      <c r="N7" s="10"/>
      <c r="O7" s="10"/>
      <c r="P7" s="10"/>
      <c r="Q7" s="10"/>
      <c r="R7" s="10"/>
      <c r="AR7" s="8"/>
      <c r="AS7" s="8"/>
      <c r="AT7" s="8"/>
      <c r="AU7" s="149"/>
    </row>
    <row r="8" spans="1:47">
      <c r="A8" s="230"/>
      <c r="B8" s="230"/>
      <c r="C8" s="237"/>
      <c r="D8" s="238"/>
      <c r="E8" s="239"/>
      <c r="F8" s="10"/>
      <c r="G8" s="142"/>
      <c r="H8" s="12"/>
      <c r="I8" s="249"/>
      <c r="J8" s="250"/>
      <c r="K8" s="250"/>
      <c r="L8" s="250"/>
      <c r="M8" s="251"/>
      <c r="N8" s="10"/>
      <c r="O8" s="10"/>
      <c r="P8" s="10"/>
      <c r="Q8" s="10"/>
      <c r="R8" s="10"/>
      <c r="AR8" s="8"/>
      <c r="AS8" s="8"/>
      <c r="AT8" s="8"/>
      <c r="AU8" s="149"/>
    </row>
    <row r="9" spans="1:47" ht="15.75" thickBot="1">
      <c r="A9" s="10"/>
      <c r="B9" s="10"/>
      <c r="C9" s="10"/>
      <c r="D9" s="10"/>
      <c r="E9" s="10"/>
      <c r="F9" s="10"/>
      <c r="G9" s="10"/>
      <c r="H9" s="10"/>
      <c r="I9" s="10"/>
      <c r="J9" s="10"/>
      <c r="K9" s="10"/>
      <c r="L9" s="10"/>
      <c r="M9" s="10"/>
      <c r="N9" s="10"/>
      <c r="O9" s="10"/>
      <c r="P9" s="10"/>
      <c r="Q9" s="10"/>
      <c r="R9" s="10"/>
      <c r="AR9" s="8"/>
      <c r="AS9" s="8"/>
      <c r="AT9" s="8"/>
      <c r="AU9" s="149"/>
    </row>
    <row r="10" spans="1:47" ht="14.45" customHeight="1">
      <c r="A10" s="221" t="s">
        <v>13</v>
      </c>
      <c r="B10" s="222"/>
      <c r="C10" s="240" t="s">
        <v>14</v>
      </c>
      <c r="D10" s="241"/>
      <c r="E10" s="241"/>
      <c r="F10" s="241"/>
      <c r="G10" s="241"/>
      <c r="H10" s="241"/>
      <c r="I10" s="241"/>
      <c r="J10" s="241"/>
      <c r="K10" s="241"/>
      <c r="L10" s="241"/>
      <c r="M10" s="241"/>
      <c r="N10" s="241"/>
      <c r="O10" s="241"/>
      <c r="P10" s="241"/>
      <c r="Q10" s="241"/>
      <c r="R10" s="242"/>
      <c r="S10" s="265" t="s">
        <v>15</v>
      </c>
      <c r="T10" s="266"/>
      <c r="U10" s="266"/>
      <c r="V10" s="266"/>
      <c r="W10" s="267"/>
      <c r="X10" s="262" t="s">
        <v>16</v>
      </c>
      <c r="Y10" s="263"/>
      <c r="Z10" s="263"/>
      <c r="AA10" s="263"/>
      <c r="AB10" s="264"/>
      <c r="AC10" s="274" t="s">
        <v>16</v>
      </c>
      <c r="AD10" s="275"/>
      <c r="AE10" s="275"/>
      <c r="AF10" s="275"/>
      <c r="AG10" s="275"/>
      <c r="AH10" s="276" t="s">
        <v>16</v>
      </c>
      <c r="AI10" s="276"/>
      <c r="AJ10" s="276"/>
      <c r="AK10" s="276"/>
      <c r="AL10" s="276"/>
      <c r="AM10" s="277" t="s">
        <v>16</v>
      </c>
      <c r="AN10" s="277"/>
      <c r="AO10" s="277"/>
      <c r="AP10" s="277"/>
      <c r="AQ10" s="278"/>
      <c r="AR10" s="256" t="s">
        <v>17</v>
      </c>
      <c r="AS10" s="257"/>
      <c r="AT10" s="257"/>
      <c r="AU10" s="258"/>
    </row>
    <row r="11" spans="1:47" ht="14.45" customHeight="1">
      <c r="A11" s="223"/>
      <c r="B11" s="224"/>
      <c r="C11" s="243"/>
      <c r="D11" s="244"/>
      <c r="E11" s="244"/>
      <c r="F11" s="244"/>
      <c r="G11" s="244"/>
      <c r="H11" s="244"/>
      <c r="I11" s="244"/>
      <c r="J11" s="244"/>
      <c r="K11" s="244"/>
      <c r="L11" s="244"/>
      <c r="M11" s="244"/>
      <c r="N11" s="244"/>
      <c r="O11" s="244"/>
      <c r="P11" s="244"/>
      <c r="Q11" s="244"/>
      <c r="R11" s="245"/>
      <c r="S11" s="268"/>
      <c r="T11" s="269"/>
      <c r="U11" s="269"/>
      <c r="V11" s="269"/>
      <c r="W11" s="270"/>
      <c r="X11" s="271" t="s">
        <v>18</v>
      </c>
      <c r="Y11" s="272"/>
      <c r="Z11" s="272"/>
      <c r="AA11" s="272"/>
      <c r="AB11" s="273"/>
      <c r="AC11" s="274" t="s">
        <v>19</v>
      </c>
      <c r="AD11" s="275"/>
      <c r="AE11" s="275"/>
      <c r="AF11" s="275"/>
      <c r="AG11" s="275"/>
      <c r="AH11" s="276" t="s">
        <v>20</v>
      </c>
      <c r="AI11" s="276"/>
      <c r="AJ11" s="276"/>
      <c r="AK11" s="276"/>
      <c r="AL11" s="276"/>
      <c r="AM11" s="277" t="s">
        <v>21</v>
      </c>
      <c r="AN11" s="277"/>
      <c r="AO11" s="277"/>
      <c r="AP11" s="277"/>
      <c r="AQ11" s="278"/>
      <c r="AR11" s="259" t="s">
        <v>22</v>
      </c>
      <c r="AS11" s="260"/>
      <c r="AT11" s="260"/>
      <c r="AU11" s="261"/>
    </row>
    <row r="12" spans="1:47" ht="14.45" customHeight="1">
      <c r="A12" s="140"/>
      <c r="B12" s="141"/>
      <c r="C12" s="143"/>
      <c r="D12" s="144"/>
      <c r="E12" s="144"/>
      <c r="F12" s="144"/>
      <c r="G12" s="144"/>
      <c r="H12" s="144"/>
      <c r="I12" s="255" t="s">
        <v>23</v>
      </c>
      <c r="J12" s="255"/>
      <c r="K12" s="144"/>
      <c r="L12" s="144"/>
      <c r="M12" s="144"/>
      <c r="N12" s="144"/>
      <c r="O12" s="144"/>
      <c r="P12" s="144"/>
      <c r="Q12" s="144"/>
      <c r="R12" s="145"/>
      <c r="S12" s="131"/>
      <c r="T12" s="132"/>
      <c r="U12" s="132"/>
      <c r="V12" s="132"/>
      <c r="W12" s="167"/>
      <c r="X12" s="133"/>
      <c r="Y12" s="134"/>
      <c r="Z12" s="134"/>
      <c r="AA12" s="134"/>
      <c r="AB12" s="135"/>
      <c r="AC12" s="136"/>
      <c r="AD12" s="137"/>
      <c r="AE12" s="137"/>
      <c r="AF12" s="137"/>
      <c r="AG12" s="137"/>
      <c r="AH12" s="138"/>
      <c r="AI12" s="138"/>
      <c r="AJ12" s="138"/>
      <c r="AK12" s="138"/>
      <c r="AL12" s="138"/>
      <c r="AM12" s="139"/>
      <c r="AN12" s="139"/>
      <c r="AO12" s="139"/>
      <c r="AP12" s="139"/>
      <c r="AQ12" s="189"/>
      <c r="AR12" s="197"/>
      <c r="AS12" s="196"/>
      <c r="AT12" s="196"/>
      <c r="AU12" s="198"/>
    </row>
    <row r="13" spans="1:47" ht="60.75" thickBot="1">
      <c r="A13" s="140" t="s">
        <v>24</v>
      </c>
      <c r="B13" s="141" t="s">
        <v>25</v>
      </c>
      <c r="C13" s="141" t="s">
        <v>26</v>
      </c>
      <c r="D13" s="141" t="s">
        <v>27</v>
      </c>
      <c r="E13" s="141" t="s">
        <v>28</v>
      </c>
      <c r="F13" s="141" t="s">
        <v>29</v>
      </c>
      <c r="G13" s="141" t="s">
        <v>30</v>
      </c>
      <c r="H13" s="141" t="s">
        <v>31</v>
      </c>
      <c r="I13" s="141" t="s">
        <v>32</v>
      </c>
      <c r="J13" s="141" t="s">
        <v>33</v>
      </c>
      <c r="K13" s="141" t="s">
        <v>34</v>
      </c>
      <c r="L13" s="141" t="s">
        <v>35</v>
      </c>
      <c r="M13" s="141" t="s">
        <v>36</v>
      </c>
      <c r="N13" s="141" t="s">
        <v>37</v>
      </c>
      <c r="O13" s="141" t="s">
        <v>38</v>
      </c>
      <c r="P13" s="141" t="s">
        <v>39</v>
      </c>
      <c r="Q13" s="141" t="s">
        <v>40</v>
      </c>
      <c r="R13" s="13" t="s">
        <v>41</v>
      </c>
      <c r="S13" s="131" t="s">
        <v>42</v>
      </c>
      <c r="T13" s="132" t="s">
        <v>43</v>
      </c>
      <c r="U13" s="132" t="s">
        <v>44</v>
      </c>
      <c r="V13" s="132" t="s">
        <v>45</v>
      </c>
      <c r="W13" s="167" t="s">
        <v>46</v>
      </c>
      <c r="X13" s="218" t="s">
        <v>47</v>
      </c>
      <c r="Y13" s="219" t="s">
        <v>48</v>
      </c>
      <c r="Z13" s="219" t="s">
        <v>49</v>
      </c>
      <c r="AA13" s="219" t="s">
        <v>50</v>
      </c>
      <c r="AB13" s="220" t="s">
        <v>51</v>
      </c>
      <c r="AC13" s="95" t="s">
        <v>47</v>
      </c>
      <c r="AD13" s="96" t="s">
        <v>48</v>
      </c>
      <c r="AE13" s="96" t="s">
        <v>49</v>
      </c>
      <c r="AF13" s="96" t="s">
        <v>50</v>
      </c>
      <c r="AG13" s="96" t="s">
        <v>51</v>
      </c>
      <c r="AH13" s="97" t="s">
        <v>47</v>
      </c>
      <c r="AI13" s="97" t="s">
        <v>48</v>
      </c>
      <c r="AJ13" s="97" t="s">
        <v>49</v>
      </c>
      <c r="AK13" s="97" t="s">
        <v>50</v>
      </c>
      <c r="AL13" s="97" t="s">
        <v>51</v>
      </c>
      <c r="AM13" s="98" t="s">
        <v>47</v>
      </c>
      <c r="AN13" s="98" t="s">
        <v>48</v>
      </c>
      <c r="AO13" s="98" t="s">
        <v>49</v>
      </c>
      <c r="AP13" s="98" t="s">
        <v>50</v>
      </c>
      <c r="AQ13" s="99" t="s">
        <v>51</v>
      </c>
      <c r="AR13" s="211" t="s">
        <v>47</v>
      </c>
      <c r="AS13" s="212" t="s">
        <v>52</v>
      </c>
      <c r="AT13" s="212" t="s">
        <v>53</v>
      </c>
      <c r="AU13" s="213" t="s">
        <v>54</v>
      </c>
    </row>
    <row r="14" spans="1:47" s="104" customFormat="1" ht="135">
      <c r="A14" s="14">
        <v>1</v>
      </c>
      <c r="B14" s="15" t="s">
        <v>55</v>
      </c>
      <c r="C14" s="16">
        <v>1</v>
      </c>
      <c r="D14" s="17">
        <v>1</v>
      </c>
      <c r="E14" s="15" t="s">
        <v>56</v>
      </c>
      <c r="F14" s="18">
        <f>+(0.0588235294117647)*80%</f>
        <v>4.7058823529411764E-2</v>
      </c>
      <c r="G14" s="19" t="s">
        <v>57</v>
      </c>
      <c r="H14" s="15" t="s">
        <v>58</v>
      </c>
      <c r="I14" s="15" t="s">
        <v>59</v>
      </c>
      <c r="J14" s="19" t="s">
        <v>60</v>
      </c>
      <c r="K14" s="16">
        <v>0</v>
      </c>
      <c r="L14" s="19" t="s">
        <v>61</v>
      </c>
      <c r="M14" s="15" t="s">
        <v>62</v>
      </c>
      <c r="N14" s="20" t="s">
        <v>63</v>
      </c>
      <c r="O14" s="20" t="s">
        <v>63</v>
      </c>
      <c r="P14" s="16">
        <v>1</v>
      </c>
      <c r="Q14" s="20" t="s">
        <v>63</v>
      </c>
      <c r="R14" s="21">
        <f>C14</f>
        <v>1</v>
      </c>
      <c r="S14" s="14" t="s">
        <v>64</v>
      </c>
      <c r="T14" s="22" t="s">
        <v>65</v>
      </c>
      <c r="U14" s="15" t="s">
        <v>66</v>
      </c>
      <c r="V14" s="15" t="s">
        <v>67</v>
      </c>
      <c r="W14" s="168" t="s">
        <v>68</v>
      </c>
      <c r="X14" s="214" t="str">
        <f>N14</f>
        <v>No programada</v>
      </c>
      <c r="Y14" s="215" t="s">
        <v>63</v>
      </c>
      <c r="Z14" s="215" t="s">
        <v>63</v>
      </c>
      <c r="AA14" s="216" t="s">
        <v>69</v>
      </c>
      <c r="AB14" s="217" t="s">
        <v>63</v>
      </c>
      <c r="AC14" s="173" t="str">
        <f>O14</f>
        <v>No programada</v>
      </c>
      <c r="AD14" s="101"/>
      <c r="AE14" s="101"/>
      <c r="AF14" s="101"/>
      <c r="AG14" s="102"/>
      <c r="AH14" s="103">
        <f>P14</f>
        <v>1</v>
      </c>
      <c r="AI14" s="101"/>
      <c r="AJ14" s="101"/>
      <c r="AK14" s="101"/>
      <c r="AL14" s="102"/>
      <c r="AM14" s="100" t="str">
        <f>Q14</f>
        <v>No programada</v>
      </c>
      <c r="AN14" s="101"/>
      <c r="AO14" s="101"/>
      <c r="AP14" s="101"/>
      <c r="AQ14" s="190"/>
      <c r="AR14" s="207">
        <f>R14</f>
        <v>1</v>
      </c>
      <c r="AS14" s="208">
        <v>0</v>
      </c>
      <c r="AT14" s="209">
        <v>0</v>
      </c>
      <c r="AU14" s="210" t="s">
        <v>69</v>
      </c>
    </row>
    <row r="15" spans="1:47" s="106" customFormat="1" ht="150">
      <c r="A15" s="14">
        <v>5</v>
      </c>
      <c r="B15" s="15" t="s">
        <v>70</v>
      </c>
      <c r="C15" s="20">
        <v>1</v>
      </c>
      <c r="D15" s="17">
        <v>2</v>
      </c>
      <c r="E15" s="15" t="s">
        <v>71</v>
      </c>
      <c r="F15" s="18">
        <f t="shared" ref="F15:F30" si="0">+(0.0588235294117647)*80%</f>
        <v>4.7058823529411764E-2</v>
      </c>
      <c r="G15" s="19" t="s">
        <v>72</v>
      </c>
      <c r="H15" s="23" t="s">
        <v>73</v>
      </c>
      <c r="I15" s="15" t="s">
        <v>74</v>
      </c>
      <c r="J15" s="15" t="s">
        <v>75</v>
      </c>
      <c r="K15" s="16">
        <v>0</v>
      </c>
      <c r="L15" s="19" t="s">
        <v>76</v>
      </c>
      <c r="M15" s="15" t="s">
        <v>77</v>
      </c>
      <c r="N15" s="20" t="s">
        <v>63</v>
      </c>
      <c r="O15" s="20">
        <v>0.5</v>
      </c>
      <c r="P15" s="20">
        <v>0.75</v>
      </c>
      <c r="Q15" s="20">
        <v>1</v>
      </c>
      <c r="R15" s="24">
        <f t="shared" ref="R15:R30" si="1">C15</f>
        <v>1</v>
      </c>
      <c r="S15" s="14" t="s">
        <v>64</v>
      </c>
      <c r="T15" s="22" t="s">
        <v>78</v>
      </c>
      <c r="U15" s="15" t="s">
        <v>79</v>
      </c>
      <c r="V15" s="15" t="s">
        <v>80</v>
      </c>
      <c r="W15" s="168" t="s">
        <v>81</v>
      </c>
      <c r="X15" s="77" t="str">
        <f t="shared" ref="X15:X30" si="2">N15</f>
        <v>No programada</v>
      </c>
      <c r="Y15" s="181" t="s">
        <v>63</v>
      </c>
      <c r="Z15" s="181" t="s">
        <v>63</v>
      </c>
      <c r="AA15" s="182" t="s">
        <v>82</v>
      </c>
      <c r="AB15" s="184" t="s">
        <v>63</v>
      </c>
      <c r="AC15" s="174">
        <f t="shared" ref="AC15:AC34" si="3">O15</f>
        <v>0.5</v>
      </c>
      <c r="AD15" s="19"/>
      <c r="AE15" s="19"/>
      <c r="AF15" s="19"/>
      <c r="AG15" s="105"/>
      <c r="AH15" s="77">
        <f t="shared" ref="AH15:AH34" si="4">P15</f>
        <v>0.75</v>
      </c>
      <c r="AI15" s="19"/>
      <c r="AJ15" s="19"/>
      <c r="AK15" s="19"/>
      <c r="AL15" s="105"/>
      <c r="AM15" s="77">
        <f t="shared" ref="AM15:AM34" si="5">Q15</f>
        <v>1</v>
      </c>
      <c r="AN15" s="19"/>
      <c r="AO15" s="19"/>
      <c r="AP15" s="19"/>
      <c r="AQ15" s="191"/>
      <c r="AR15" s="77">
        <f t="shared" ref="AR15:AR34" si="6">R15</f>
        <v>1</v>
      </c>
      <c r="AS15" s="20">
        <v>0</v>
      </c>
      <c r="AT15" s="20">
        <v>0</v>
      </c>
      <c r="AU15" s="199" t="s">
        <v>82</v>
      </c>
    </row>
    <row r="16" spans="1:47" s="106" customFormat="1" ht="90">
      <c r="A16" s="14">
        <v>5</v>
      </c>
      <c r="B16" s="15" t="s">
        <v>70</v>
      </c>
      <c r="C16" s="16">
        <v>1</v>
      </c>
      <c r="D16" s="17">
        <v>3</v>
      </c>
      <c r="E16" s="15" t="s">
        <v>83</v>
      </c>
      <c r="F16" s="18">
        <f t="shared" si="0"/>
        <v>4.7058823529411764E-2</v>
      </c>
      <c r="G16" s="19" t="s">
        <v>57</v>
      </c>
      <c r="H16" s="15" t="s">
        <v>84</v>
      </c>
      <c r="I16" s="15" t="s">
        <v>85</v>
      </c>
      <c r="J16" s="19" t="s">
        <v>60</v>
      </c>
      <c r="K16" s="16">
        <v>0</v>
      </c>
      <c r="L16" s="19" t="s">
        <v>61</v>
      </c>
      <c r="M16" s="15" t="s">
        <v>86</v>
      </c>
      <c r="N16" s="20" t="s">
        <v>63</v>
      </c>
      <c r="O16" s="20" t="s">
        <v>63</v>
      </c>
      <c r="P16" s="16">
        <v>1</v>
      </c>
      <c r="Q16" s="20" t="s">
        <v>63</v>
      </c>
      <c r="R16" s="21">
        <f t="shared" si="1"/>
        <v>1</v>
      </c>
      <c r="S16" s="14" t="s">
        <v>64</v>
      </c>
      <c r="T16" s="22" t="s">
        <v>84</v>
      </c>
      <c r="U16" s="15" t="s">
        <v>87</v>
      </c>
      <c r="V16" s="15" t="s">
        <v>88</v>
      </c>
      <c r="W16" s="168" t="s">
        <v>89</v>
      </c>
      <c r="X16" s="77" t="str">
        <f t="shared" si="2"/>
        <v>No programada</v>
      </c>
      <c r="Y16" s="181" t="s">
        <v>63</v>
      </c>
      <c r="Z16" s="181" t="s">
        <v>63</v>
      </c>
      <c r="AA16" s="182" t="s">
        <v>90</v>
      </c>
      <c r="AB16" s="184" t="s">
        <v>63</v>
      </c>
      <c r="AC16" s="174" t="str">
        <f t="shared" si="3"/>
        <v>No programada</v>
      </c>
      <c r="AD16" s="19"/>
      <c r="AE16" s="19"/>
      <c r="AF16" s="19"/>
      <c r="AG16" s="105"/>
      <c r="AH16" s="78">
        <f t="shared" si="4"/>
        <v>1</v>
      </c>
      <c r="AI16" s="19"/>
      <c r="AJ16" s="19"/>
      <c r="AK16" s="19"/>
      <c r="AL16" s="105"/>
      <c r="AM16" s="77" t="str">
        <f t="shared" si="5"/>
        <v>No programada</v>
      </c>
      <c r="AN16" s="19"/>
      <c r="AO16" s="19"/>
      <c r="AP16" s="19"/>
      <c r="AQ16" s="191"/>
      <c r="AR16" s="78">
        <f t="shared" si="6"/>
        <v>1</v>
      </c>
      <c r="AS16" s="19">
        <v>0</v>
      </c>
      <c r="AT16" s="20">
        <v>0</v>
      </c>
      <c r="AU16" s="199" t="s">
        <v>82</v>
      </c>
    </row>
    <row r="17" spans="1:47" s="106" customFormat="1" ht="165">
      <c r="A17" s="14">
        <v>5</v>
      </c>
      <c r="B17" s="15" t="s">
        <v>70</v>
      </c>
      <c r="C17" s="20">
        <v>1</v>
      </c>
      <c r="D17" s="17">
        <v>4</v>
      </c>
      <c r="E17" s="15" t="s">
        <v>91</v>
      </c>
      <c r="F17" s="18">
        <f t="shared" si="0"/>
        <v>4.7058823529411764E-2</v>
      </c>
      <c r="G17" s="19" t="s">
        <v>72</v>
      </c>
      <c r="H17" s="15" t="s">
        <v>92</v>
      </c>
      <c r="I17" s="15" t="s">
        <v>93</v>
      </c>
      <c r="J17" s="15" t="s">
        <v>94</v>
      </c>
      <c r="K17" s="20">
        <v>1</v>
      </c>
      <c r="L17" s="19" t="s">
        <v>95</v>
      </c>
      <c r="M17" s="15" t="s">
        <v>96</v>
      </c>
      <c r="N17" s="20">
        <v>1</v>
      </c>
      <c r="O17" s="20">
        <v>1</v>
      </c>
      <c r="P17" s="20">
        <v>1</v>
      </c>
      <c r="Q17" s="20">
        <v>1</v>
      </c>
      <c r="R17" s="25">
        <f t="shared" si="1"/>
        <v>1</v>
      </c>
      <c r="S17" s="14" t="s">
        <v>97</v>
      </c>
      <c r="T17" s="22" t="s">
        <v>98</v>
      </c>
      <c r="U17" s="15" t="s">
        <v>99</v>
      </c>
      <c r="V17" s="15" t="s">
        <v>100</v>
      </c>
      <c r="W17" s="168" t="s">
        <v>101</v>
      </c>
      <c r="X17" s="77">
        <f t="shared" si="2"/>
        <v>1</v>
      </c>
      <c r="Y17" s="129">
        <v>1</v>
      </c>
      <c r="Z17" s="129">
        <v>1</v>
      </c>
      <c r="AA17" s="146" t="s">
        <v>102</v>
      </c>
      <c r="AB17" s="7" t="s">
        <v>103</v>
      </c>
      <c r="AC17" s="174">
        <f t="shared" si="3"/>
        <v>1</v>
      </c>
      <c r="AD17" s="19"/>
      <c r="AE17" s="19"/>
      <c r="AF17" s="19"/>
      <c r="AG17" s="105"/>
      <c r="AH17" s="77">
        <f t="shared" ref="AH17:AH22" si="7">P17</f>
        <v>1</v>
      </c>
      <c r="AI17" s="19"/>
      <c r="AJ17" s="19"/>
      <c r="AK17" s="19"/>
      <c r="AL17" s="105"/>
      <c r="AM17" s="77">
        <f t="shared" si="5"/>
        <v>1</v>
      </c>
      <c r="AN17" s="19"/>
      <c r="AO17" s="19"/>
      <c r="AP17" s="19"/>
      <c r="AQ17" s="191"/>
      <c r="AR17" s="80">
        <f t="shared" si="6"/>
        <v>1</v>
      </c>
      <c r="AS17" s="28">
        <f>100%/4</f>
        <v>0.25</v>
      </c>
      <c r="AT17" s="20">
        <v>0.25</v>
      </c>
      <c r="AU17" s="185" t="s">
        <v>102</v>
      </c>
    </row>
    <row r="18" spans="1:47" s="106" customFormat="1" ht="217.5" customHeight="1">
      <c r="A18" s="14">
        <v>5</v>
      </c>
      <c r="B18" s="15" t="s">
        <v>70</v>
      </c>
      <c r="C18" s="16">
        <v>4</v>
      </c>
      <c r="D18" s="17">
        <v>5</v>
      </c>
      <c r="E18" s="15" t="s">
        <v>104</v>
      </c>
      <c r="F18" s="18">
        <f t="shared" si="0"/>
        <v>4.7058823529411764E-2</v>
      </c>
      <c r="G18" s="19" t="s">
        <v>72</v>
      </c>
      <c r="H18" s="15" t="s">
        <v>105</v>
      </c>
      <c r="I18" s="15" t="s">
        <v>106</v>
      </c>
      <c r="J18" s="19" t="s">
        <v>60</v>
      </c>
      <c r="K18" s="16">
        <v>0</v>
      </c>
      <c r="L18" s="19" t="s">
        <v>61</v>
      </c>
      <c r="M18" s="15" t="s">
        <v>107</v>
      </c>
      <c r="N18" s="16">
        <v>1</v>
      </c>
      <c r="O18" s="16">
        <v>1</v>
      </c>
      <c r="P18" s="26">
        <v>1</v>
      </c>
      <c r="Q18" s="26">
        <v>1</v>
      </c>
      <c r="R18" s="27">
        <f t="shared" si="1"/>
        <v>4</v>
      </c>
      <c r="S18" s="14" t="s">
        <v>97</v>
      </c>
      <c r="T18" s="22" t="s">
        <v>108</v>
      </c>
      <c r="U18" s="15" t="s">
        <v>109</v>
      </c>
      <c r="V18" s="15" t="s">
        <v>100</v>
      </c>
      <c r="W18" s="168" t="s">
        <v>110</v>
      </c>
      <c r="X18" s="78">
        <f t="shared" si="2"/>
        <v>1</v>
      </c>
      <c r="Y18" s="6">
        <v>1</v>
      </c>
      <c r="Z18" s="129">
        <v>1</v>
      </c>
      <c r="AA18" s="146" t="s">
        <v>111</v>
      </c>
      <c r="AB18" s="7" t="s">
        <v>112</v>
      </c>
      <c r="AC18" s="175">
        <f t="shared" si="3"/>
        <v>1</v>
      </c>
      <c r="AD18" s="19"/>
      <c r="AE18" s="19"/>
      <c r="AF18" s="19"/>
      <c r="AG18" s="105"/>
      <c r="AH18" s="78">
        <f t="shared" si="7"/>
        <v>1</v>
      </c>
      <c r="AI18" s="19"/>
      <c r="AJ18" s="19"/>
      <c r="AK18" s="19"/>
      <c r="AL18" s="105"/>
      <c r="AM18" s="78">
        <f t="shared" si="5"/>
        <v>1</v>
      </c>
      <c r="AN18" s="19"/>
      <c r="AO18" s="19"/>
      <c r="AP18" s="19"/>
      <c r="AQ18" s="191"/>
      <c r="AR18" s="107">
        <f t="shared" si="6"/>
        <v>4</v>
      </c>
      <c r="AS18" s="19">
        <v>1</v>
      </c>
      <c r="AT18" s="28">
        <f>1/4</f>
        <v>0.25</v>
      </c>
      <c r="AU18" s="151" t="s">
        <v>113</v>
      </c>
    </row>
    <row r="19" spans="1:47" s="106" customFormat="1" ht="320.25" customHeight="1">
      <c r="A19" s="14">
        <v>5</v>
      </c>
      <c r="B19" s="15" t="s">
        <v>70</v>
      </c>
      <c r="C19" s="16">
        <v>4</v>
      </c>
      <c r="D19" s="17">
        <v>6</v>
      </c>
      <c r="E19" s="15" t="s">
        <v>114</v>
      </c>
      <c r="F19" s="18">
        <f t="shared" si="0"/>
        <v>4.7058823529411764E-2</v>
      </c>
      <c r="G19" s="19" t="s">
        <v>72</v>
      </c>
      <c r="H19" s="23" t="s">
        <v>115</v>
      </c>
      <c r="I19" s="15" t="s">
        <v>116</v>
      </c>
      <c r="J19" s="19" t="s">
        <v>60</v>
      </c>
      <c r="K19" s="16">
        <v>0</v>
      </c>
      <c r="L19" s="19" t="s">
        <v>61</v>
      </c>
      <c r="M19" s="15" t="s">
        <v>117</v>
      </c>
      <c r="N19" s="16">
        <v>1</v>
      </c>
      <c r="O19" s="16">
        <v>1</v>
      </c>
      <c r="P19" s="26">
        <v>1</v>
      </c>
      <c r="Q19" s="26">
        <v>1</v>
      </c>
      <c r="R19" s="21">
        <f t="shared" si="1"/>
        <v>4</v>
      </c>
      <c r="S19" s="14" t="s">
        <v>97</v>
      </c>
      <c r="T19" s="22" t="s">
        <v>108</v>
      </c>
      <c r="U19" s="15" t="s">
        <v>109</v>
      </c>
      <c r="V19" s="15" t="s">
        <v>100</v>
      </c>
      <c r="W19" s="168" t="s">
        <v>110</v>
      </c>
      <c r="X19" s="78">
        <f t="shared" si="2"/>
        <v>1</v>
      </c>
      <c r="Y19" s="6">
        <v>1</v>
      </c>
      <c r="Z19" s="129">
        <v>1</v>
      </c>
      <c r="AA19" s="146" t="s">
        <v>118</v>
      </c>
      <c r="AB19" s="7" t="s">
        <v>112</v>
      </c>
      <c r="AC19" s="175">
        <f t="shared" si="3"/>
        <v>1</v>
      </c>
      <c r="AD19" s="19"/>
      <c r="AE19" s="19"/>
      <c r="AF19" s="19"/>
      <c r="AG19" s="105"/>
      <c r="AH19" s="78">
        <f t="shared" si="7"/>
        <v>1</v>
      </c>
      <c r="AI19" s="19"/>
      <c r="AJ19" s="19"/>
      <c r="AK19" s="19"/>
      <c r="AL19" s="105"/>
      <c r="AM19" s="78">
        <f t="shared" si="5"/>
        <v>1</v>
      </c>
      <c r="AN19" s="19"/>
      <c r="AO19" s="19"/>
      <c r="AP19" s="19"/>
      <c r="AQ19" s="191"/>
      <c r="AR19" s="78">
        <f t="shared" si="6"/>
        <v>4</v>
      </c>
      <c r="AS19" s="19">
        <v>1</v>
      </c>
      <c r="AT19" s="28">
        <f>1/4</f>
        <v>0.25</v>
      </c>
      <c r="AU19" s="185" t="s">
        <v>118</v>
      </c>
    </row>
    <row r="20" spans="1:47" s="106" customFormat="1" ht="274.5" customHeight="1">
      <c r="A20" s="14">
        <v>5</v>
      </c>
      <c r="B20" s="15" t="s">
        <v>70</v>
      </c>
      <c r="C20" s="16">
        <v>4</v>
      </c>
      <c r="D20" s="17">
        <v>7</v>
      </c>
      <c r="E20" s="15" t="s">
        <v>119</v>
      </c>
      <c r="F20" s="18">
        <f t="shared" si="0"/>
        <v>4.7058823529411764E-2</v>
      </c>
      <c r="G20" s="19" t="s">
        <v>72</v>
      </c>
      <c r="H20" s="23" t="s">
        <v>120</v>
      </c>
      <c r="I20" s="15" t="s">
        <v>106</v>
      </c>
      <c r="J20" s="19" t="s">
        <v>60</v>
      </c>
      <c r="K20" s="16">
        <v>0</v>
      </c>
      <c r="L20" s="19" t="s">
        <v>61</v>
      </c>
      <c r="M20" s="15" t="s">
        <v>121</v>
      </c>
      <c r="N20" s="16">
        <v>1</v>
      </c>
      <c r="O20" s="16">
        <v>1</v>
      </c>
      <c r="P20" s="26">
        <v>1</v>
      </c>
      <c r="Q20" s="26">
        <v>1</v>
      </c>
      <c r="R20" s="21">
        <f t="shared" si="1"/>
        <v>4</v>
      </c>
      <c r="S20" s="14" t="s">
        <v>97</v>
      </c>
      <c r="T20" s="22" t="s">
        <v>108</v>
      </c>
      <c r="U20" s="15" t="s">
        <v>109</v>
      </c>
      <c r="V20" s="15" t="s">
        <v>100</v>
      </c>
      <c r="W20" s="168" t="s">
        <v>110</v>
      </c>
      <c r="X20" s="78">
        <f t="shared" si="2"/>
        <v>1</v>
      </c>
      <c r="Y20" s="6">
        <v>1</v>
      </c>
      <c r="Z20" s="129">
        <v>1</v>
      </c>
      <c r="AA20" s="146" t="s">
        <v>122</v>
      </c>
      <c r="AB20" s="7" t="s">
        <v>112</v>
      </c>
      <c r="AC20" s="175">
        <f t="shared" si="3"/>
        <v>1</v>
      </c>
      <c r="AD20" s="19"/>
      <c r="AE20" s="19"/>
      <c r="AF20" s="19"/>
      <c r="AG20" s="105"/>
      <c r="AH20" s="78">
        <f t="shared" si="7"/>
        <v>1</v>
      </c>
      <c r="AI20" s="19"/>
      <c r="AJ20" s="19"/>
      <c r="AK20" s="19"/>
      <c r="AL20" s="105"/>
      <c r="AM20" s="78">
        <f t="shared" si="5"/>
        <v>1</v>
      </c>
      <c r="AN20" s="19"/>
      <c r="AO20" s="19"/>
      <c r="AP20" s="19"/>
      <c r="AQ20" s="191"/>
      <c r="AR20" s="78">
        <f t="shared" si="6"/>
        <v>4</v>
      </c>
      <c r="AS20" s="19">
        <v>1</v>
      </c>
      <c r="AT20" s="28">
        <f>1/4</f>
        <v>0.25</v>
      </c>
      <c r="AU20" s="185" t="s">
        <v>122</v>
      </c>
    </row>
    <row r="21" spans="1:47" s="106" customFormat="1" ht="150">
      <c r="A21" s="14">
        <v>1</v>
      </c>
      <c r="B21" s="15" t="s">
        <v>55</v>
      </c>
      <c r="C21" s="20">
        <v>1</v>
      </c>
      <c r="D21" s="17">
        <v>8</v>
      </c>
      <c r="E21" s="15" t="s">
        <v>123</v>
      </c>
      <c r="F21" s="18">
        <f t="shared" si="0"/>
        <v>4.7058823529411764E-2</v>
      </c>
      <c r="G21" s="19" t="s">
        <v>72</v>
      </c>
      <c r="H21" s="15" t="s">
        <v>124</v>
      </c>
      <c r="I21" s="15" t="s">
        <v>125</v>
      </c>
      <c r="J21" s="15" t="s">
        <v>126</v>
      </c>
      <c r="K21" s="20">
        <v>1</v>
      </c>
      <c r="L21" s="19" t="s">
        <v>95</v>
      </c>
      <c r="M21" s="15" t="s">
        <v>127</v>
      </c>
      <c r="N21" s="20">
        <v>1</v>
      </c>
      <c r="O21" s="20">
        <v>1</v>
      </c>
      <c r="P21" s="28">
        <v>1</v>
      </c>
      <c r="Q21" s="28">
        <v>1</v>
      </c>
      <c r="R21" s="24">
        <f t="shared" si="1"/>
        <v>1</v>
      </c>
      <c r="S21" s="14" t="s">
        <v>64</v>
      </c>
      <c r="T21" s="22" t="s">
        <v>128</v>
      </c>
      <c r="U21" s="15" t="s">
        <v>129</v>
      </c>
      <c r="V21" s="15" t="s">
        <v>130</v>
      </c>
      <c r="W21" s="168" t="s">
        <v>131</v>
      </c>
      <c r="X21" s="77">
        <f t="shared" si="2"/>
        <v>1</v>
      </c>
      <c r="Y21" s="129">
        <v>1</v>
      </c>
      <c r="Z21" s="129">
        <v>1</v>
      </c>
      <c r="AA21" s="146" t="s">
        <v>132</v>
      </c>
      <c r="AB21" s="185" t="s">
        <v>133</v>
      </c>
      <c r="AC21" s="174">
        <f t="shared" si="3"/>
        <v>1</v>
      </c>
      <c r="AD21" s="19"/>
      <c r="AE21" s="19"/>
      <c r="AF21" s="19"/>
      <c r="AG21" s="105"/>
      <c r="AH21" s="77">
        <f t="shared" si="7"/>
        <v>1</v>
      </c>
      <c r="AI21" s="19"/>
      <c r="AJ21" s="19"/>
      <c r="AK21" s="19"/>
      <c r="AL21" s="105"/>
      <c r="AM21" s="77">
        <f t="shared" si="5"/>
        <v>1</v>
      </c>
      <c r="AN21" s="19"/>
      <c r="AO21" s="19"/>
      <c r="AP21" s="19"/>
      <c r="AQ21" s="191"/>
      <c r="AR21" s="77">
        <f t="shared" si="6"/>
        <v>1</v>
      </c>
      <c r="AS21" s="28">
        <f>100%/4</f>
        <v>0.25</v>
      </c>
      <c r="AT21" s="20">
        <v>0.25</v>
      </c>
      <c r="AU21" s="185" t="s">
        <v>132</v>
      </c>
    </row>
    <row r="22" spans="1:47" s="106" customFormat="1" ht="240">
      <c r="A22" s="14">
        <v>5</v>
      </c>
      <c r="B22" s="15" t="s">
        <v>70</v>
      </c>
      <c r="C22" s="16">
        <v>6</v>
      </c>
      <c r="D22" s="17">
        <v>9</v>
      </c>
      <c r="E22" s="15" t="s">
        <v>134</v>
      </c>
      <c r="F22" s="18">
        <f t="shared" si="0"/>
        <v>4.7058823529411764E-2</v>
      </c>
      <c r="G22" s="19" t="s">
        <v>72</v>
      </c>
      <c r="H22" s="15" t="s">
        <v>135</v>
      </c>
      <c r="I22" s="15" t="s">
        <v>136</v>
      </c>
      <c r="J22" s="19" t="s">
        <v>60</v>
      </c>
      <c r="K22" s="16">
        <v>6</v>
      </c>
      <c r="L22" s="19" t="s">
        <v>61</v>
      </c>
      <c r="M22" s="15" t="s">
        <v>137</v>
      </c>
      <c r="N22" s="16">
        <v>1</v>
      </c>
      <c r="O22" s="16">
        <v>3</v>
      </c>
      <c r="P22" s="26">
        <v>1</v>
      </c>
      <c r="Q22" s="26">
        <v>1</v>
      </c>
      <c r="R22" s="21">
        <f t="shared" si="1"/>
        <v>6</v>
      </c>
      <c r="S22" s="14" t="s">
        <v>64</v>
      </c>
      <c r="T22" s="29" t="s">
        <v>138</v>
      </c>
      <c r="U22" s="23" t="s">
        <v>138</v>
      </c>
      <c r="V22" s="15" t="s">
        <v>139</v>
      </c>
      <c r="W22" s="168" t="s">
        <v>140</v>
      </c>
      <c r="X22" s="78">
        <f t="shared" si="2"/>
        <v>1</v>
      </c>
      <c r="Y22" s="6">
        <v>1</v>
      </c>
      <c r="Z22" s="129">
        <v>1</v>
      </c>
      <c r="AA22" s="146" t="s">
        <v>141</v>
      </c>
      <c r="AB22" s="147" t="s">
        <v>142</v>
      </c>
      <c r="AC22" s="175">
        <f t="shared" si="3"/>
        <v>3</v>
      </c>
      <c r="AD22" s="16"/>
      <c r="AE22" s="16"/>
      <c r="AF22" s="16"/>
      <c r="AG22" s="21"/>
      <c r="AH22" s="78">
        <f t="shared" si="7"/>
        <v>1</v>
      </c>
      <c r="AI22" s="16"/>
      <c r="AJ22" s="16"/>
      <c r="AK22" s="16"/>
      <c r="AL22" s="21"/>
      <c r="AM22" s="78">
        <f t="shared" si="5"/>
        <v>1</v>
      </c>
      <c r="AN22" s="16"/>
      <c r="AO22" s="16"/>
      <c r="AP22" s="16"/>
      <c r="AQ22" s="192"/>
      <c r="AR22" s="78">
        <f t="shared" si="6"/>
        <v>6</v>
      </c>
      <c r="AS22" s="19">
        <v>1</v>
      </c>
      <c r="AT22" s="20">
        <v>1</v>
      </c>
      <c r="AU22" s="185" t="s">
        <v>141</v>
      </c>
    </row>
    <row r="23" spans="1:47" s="109" customFormat="1" ht="105">
      <c r="A23" s="30">
        <v>5</v>
      </c>
      <c r="B23" s="22" t="s">
        <v>70</v>
      </c>
      <c r="C23" s="31">
        <v>0.6</v>
      </c>
      <c r="D23" s="17">
        <v>10</v>
      </c>
      <c r="E23" s="22" t="s">
        <v>143</v>
      </c>
      <c r="F23" s="18">
        <f t="shared" si="0"/>
        <v>4.7058823529411764E-2</v>
      </c>
      <c r="G23" s="32" t="s">
        <v>72</v>
      </c>
      <c r="H23" s="29" t="s">
        <v>144</v>
      </c>
      <c r="I23" s="22" t="s">
        <v>145</v>
      </c>
      <c r="J23" s="32" t="s">
        <v>146</v>
      </c>
      <c r="K23" s="31">
        <v>0.1</v>
      </c>
      <c r="L23" s="32" t="s">
        <v>61</v>
      </c>
      <c r="M23" s="22" t="s">
        <v>147</v>
      </c>
      <c r="N23" s="33">
        <v>0.1</v>
      </c>
      <c r="O23" s="33">
        <v>0.15</v>
      </c>
      <c r="P23" s="33">
        <v>0.15</v>
      </c>
      <c r="Q23" s="33">
        <v>0.2</v>
      </c>
      <c r="R23" s="33">
        <f>SUM(N23:Q23)</f>
        <v>0.60000000000000009</v>
      </c>
      <c r="S23" s="30" t="s">
        <v>64</v>
      </c>
      <c r="T23" s="22" t="s">
        <v>148</v>
      </c>
      <c r="U23" s="22" t="s">
        <v>137</v>
      </c>
      <c r="V23" s="22" t="s">
        <v>149</v>
      </c>
      <c r="W23" s="169" t="s">
        <v>150</v>
      </c>
      <c r="X23" s="79">
        <f t="shared" si="2"/>
        <v>0.1</v>
      </c>
      <c r="Y23" s="129">
        <v>0.1</v>
      </c>
      <c r="Z23" s="129">
        <v>1</v>
      </c>
      <c r="AA23" s="146" t="s">
        <v>151</v>
      </c>
      <c r="AB23" s="147" t="s">
        <v>152</v>
      </c>
      <c r="AC23" s="176">
        <f t="shared" si="3"/>
        <v>0.15</v>
      </c>
      <c r="AD23" s="32"/>
      <c r="AE23" s="32"/>
      <c r="AF23" s="32"/>
      <c r="AG23" s="108"/>
      <c r="AH23" s="79">
        <f t="shared" si="4"/>
        <v>0.15</v>
      </c>
      <c r="AI23" s="32"/>
      <c r="AJ23" s="32"/>
      <c r="AK23" s="32"/>
      <c r="AL23" s="108"/>
      <c r="AM23" s="79">
        <f t="shared" si="5"/>
        <v>0.2</v>
      </c>
      <c r="AN23" s="32"/>
      <c r="AO23" s="32"/>
      <c r="AP23" s="32"/>
      <c r="AQ23" s="193"/>
      <c r="AR23" s="79">
        <f t="shared" si="6"/>
        <v>0.60000000000000009</v>
      </c>
      <c r="AS23" s="33">
        <f>SUM(Y23,AD23,AI23,AN23)</f>
        <v>0.1</v>
      </c>
      <c r="AT23" s="31">
        <f>AS23/AR23</f>
        <v>0.16666666666666666</v>
      </c>
      <c r="AU23" s="185" t="s">
        <v>151</v>
      </c>
    </row>
    <row r="24" spans="1:47" s="106" customFormat="1" ht="135">
      <c r="A24" s="14">
        <v>5</v>
      </c>
      <c r="B24" s="15" t="s">
        <v>70</v>
      </c>
      <c r="C24" s="32">
        <v>12</v>
      </c>
      <c r="D24" s="17">
        <v>11</v>
      </c>
      <c r="E24" s="15" t="s">
        <v>153</v>
      </c>
      <c r="F24" s="18">
        <f t="shared" si="0"/>
        <v>4.7058823529411764E-2</v>
      </c>
      <c r="G24" s="19" t="s">
        <v>72</v>
      </c>
      <c r="H24" s="15" t="s">
        <v>154</v>
      </c>
      <c r="I24" s="15" t="s">
        <v>155</v>
      </c>
      <c r="J24" s="19" t="s">
        <v>60</v>
      </c>
      <c r="K24" s="19">
        <v>11</v>
      </c>
      <c r="L24" s="19" t="s">
        <v>61</v>
      </c>
      <c r="M24" s="15" t="s">
        <v>156</v>
      </c>
      <c r="N24" s="16">
        <v>2</v>
      </c>
      <c r="O24" s="16">
        <v>3</v>
      </c>
      <c r="P24" s="16">
        <v>3</v>
      </c>
      <c r="Q24" s="16">
        <v>4</v>
      </c>
      <c r="R24" s="16">
        <f>SUM(N24:Q24)</f>
        <v>12</v>
      </c>
      <c r="S24" s="14" t="s">
        <v>64</v>
      </c>
      <c r="T24" s="29" t="s">
        <v>157</v>
      </c>
      <c r="U24" s="23" t="s">
        <v>157</v>
      </c>
      <c r="V24" s="15" t="s">
        <v>149</v>
      </c>
      <c r="W24" s="168" t="s">
        <v>158</v>
      </c>
      <c r="X24" s="78">
        <f t="shared" si="2"/>
        <v>2</v>
      </c>
      <c r="Y24" s="6">
        <v>4</v>
      </c>
      <c r="Z24" s="129">
        <v>1</v>
      </c>
      <c r="AA24" s="146" t="s">
        <v>159</v>
      </c>
      <c r="AB24" s="147" t="s">
        <v>160</v>
      </c>
      <c r="AC24" s="175">
        <f t="shared" si="3"/>
        <v>3</v>
      </c>
      <c r="AD24" s="19"/>
      <c r="AE24" s="19"/>
      <c r="AF24" s="19"/>
      <c r="AG24" s="105"/>
      <c r="AH24" s="78">
        <f t="shared" si="4"/>
        <v>3</v>
      </c>
      <c r="AI24" s="19"/>
      <c r="AJ24" s="19"/>
      <c r="AK24" s="19"/>
      <c r="AL24" s="105"/>
      <c r="AM24" s="78">
        <f t="shared" si="5"/>
        <v>4</v>
      </c>
      <c r="AN24" s="19"/>
      <c r="AO24" s="19"/>
      <c r="AP24" s="19"/>
      <c r="AQ24" s="191"/>
      <c r="AR24" s="78">
        <f t="shared" si="6"/>
        <v>12</v>
      </c>
      <c r="AS24" s="19">
        <f t="shared" ref="AS24:AS33" si="8">SUM(Y24,AD24,AI24,AN24)</f>
        <v>4</v>
      </c>
      <c r="AT24" s="28">
        <f>AS24/AR24</f>
        <v>0.33333333333333331</v>
      </c>
      <c r="AU24" s="151" t="s">
        <v>159</v>
      </c>
    </row>
    <row r="25" spans="1:47" s="106" customFormat="1" ht="105">
      <c r="A25" s="14">
        <v>5</v>
      </c>
      <c r="B25" s="15" t="s">
        <v>70</v>
      </c>
      <c r="C25" s="31">
        <v>0.1</v>
      </c>
      <c r="D25" s="17">
        <v>12</v>
      </c>
      <c r="E25" s="15" t="s">
        <v>161</v>
      </c>
      <c r="F25" s="18">
        <f t="shared" si="0"/>
        <v>4.7058823529411764E-2</v>
      </c>
      <c r="G25" s="19" t="s">
        <v>72</v>
      </c>
      <c r="H25" s="29" t="s">
        <v>162</v>
      </c>
      <c r="I25" s="29" t="s">
        <v>163</v>
      </c>
      <c r="J25" s="32" t="s">
        <v>60</v>
      </c>
      <c r="K25" s="31">
        <v>0.1</v>
      </c>
      <c r="L25" s="32" t="s">
        <v>61</v>
      </c>
      <c r="M25" s="22" t="s">
        <v>147</v>
      </c>
      <c r="N25" s="33">
        <v>0.02</v>
      </c>
      <c r="O25" s="33">
        <v>0.02</v>
      </c>
      <c r="P25" s="33">
        <v>0.03</v>
      </c>
      <c r="Q25" s="33">
        <v>0.03</v>
      </c>
      <c r="R25" s="34">
        <v>0.1</v>
      </c>
      <c r="S25" s="14" t="s">
        <v>64</v>
      </c>
      <c r="T25" s="22" t="s">
        <v>164</v>
      </c>
      <c r="U25" s="15" t="s">
        <v>137</v>
      </c>
      <c r="V25" s="15" t="s">
        <v>149</v>
      </c>
      <c r="W25" s="168" t="s">
        <v>165</v>
      </c>
      <c r="X25" s="80">
        <f t="shared" si="2"/>
        <v>0.02</v>
      </c>
      <c r="Y25" s="129">
        <v>0.02</v>
      </c>
      <c r="Z25" s="129">
        <v>1</v>
      </c>
      <c r="AA25" s="146" t="s">
        <v>166</v>
      </c>
      <c r="AB25" s="147" t="s">
        <v>167</v>
      </c>
      <c r="AC25" s="177">
        <f t="shared" si="3"/>
        <v>0.02</v>
      </c>
      <c r="AD25" s="19"/>
      <c r="AE25" s="19"/>
      <c r="AF25" s="19"/>
      <c r="AG25" s="105"/>
      <c r="AH25" s="80">
        <f t="shared" si="4"/>
        <v>0.03</v>
      </c>
      <c r="AI25" s="19"/>
      <c r="AJ25" s="19"/>
      <c r="AK25" s="19"/>
      <c r="AL25" s="105"/>
      <c r="AM25" s="80">
        <f t="shared" si="5"/>
        <v>0.03</v>
      </c>
      <c r="AN25" s="19"/>
      <c r="AO25" s="19"/>
      <c r="AP25" s="19"/>
      <c r="AQ25" s="191"/>
      <c r="AR25" s="80">
        <f t="shared" si="6"/>
        <v>0.1</v>
      </c>
      <c r="AS25" s="28">
        <f t="shared" si="8"/>
        <v>0.02</v>
      </c>
      <c r="AT25" s="28">
        <f>AS25/AR25</f>
        <v>0.19999999999999998</v>
      </c>
      <c r="AU25" s="151" t="s">
        <v>166</v>
      </c>
    </row>
    <row r="26" spans="1:47" s="109" customFormat="1" ht="150">
      <c r="A26" s="35">
        <v>5</v>
      </c>
      <c r="B26" s="36" t="s">
        <v>70</v>
      </c>
      <c r="C26" s="33">
        <v>1</v>
      </c>
      <c r="D26" s="17">
        <v>13</v>
      </c>
      <c r="E26" s="22" t="s">
        <v>168</v>
      </c>
      <c r="F26" s="18">
        <f t="shared" si="0"/>
        <v>4.7058823529411764E-2</v>
      </c>
      <c r="G26" s="32" t="s">
        <v>57</v>
      </c>
      <c r="H26" s="22" t="s">
        <v>169</v>
      </c>
      <c r="I26" s="22" t="s">
        <v>170</v>
      </c>
      <c r="J26" s="32" t="s">
        <v>60</v>
      </c>
      <c r="K26" s="31">
        <v>1</v>
      </c>
      <c r="L26" s="32" t="s">
        <v>76</v>
      </c>
      <c r="M26" s="22" t="s">
        <v>171</v>
      </c>
      <c r="N26" s="33">
        <v>0.05</v>
      </c>
      <c r="O26" s="33">
        <v>0.4</v>
      </c>
      <c r="P26" s="33">
        <v>0.7</v>
      </c>
      <c r="Q26" s="33">
        <v>1</v>
      </c>
      <c r="R26" s="34">
        <f t="shared" si="1"/>
        <v>1</v>
      </c>
      <c r="S26" s="30" t="s">
        <v>64</v>
      </c>
      <c r="T26" s="22" t="s">
        <v>172</v>
      </c>
      <c r="U26" s="29" t="s">
        <v>173</v>
      </c>
      <c r="V26" s="22" t="s">
        <v>174</v>
      </c>
      <c r="W26" s="170" t="s">
        <v>175</v>
      </c>
      <c r="X26" s="79">
        <f t="shared" si="2"/>
        <v>0.05</v>
      </c>
      <c r="Y26" s="129">
        <v>0.05</v>
      </c>
      <c r="Z26" s="129">
        <v>1</v>
      </c>
      <c r="AA26" s="146" t="s">
        <v>176</v>
      </c>
      <c r="AB26" s="147" t="s">
        <v>177</v>
      </c>
      <c r="AC26" s="176">
        <f t="shared" si="3"/>
        <v>0.4</v>
      </c>
      <c r="AD26" s="32"/>
      <c r="AE26" s="32"/>
      <c r="AF26" s="32"/>
      <c r="AG26" s="108"/>
      <c r="AH26" s="79">
        <f t="shared" si="4"/>
        <v>0.7</v>
      </c>
      <c r="AI26" s="32"/>
      <c r="AJ26" s="32"/>
      <c r="AK26" s="32"/>
      <c r="AL26" s="108"/>
      <c r="AM26" s="79">
        <f t="shared" si="5"/>
        <v>1</v>
      </c>
      <c r="AN26" s="32"/>
      <c r="AO26" s="32"/>
      <c r="AP26" s="32"/>
      <c r="AQ26" s="193"/>
      <c r="AR26" s="79">
        <f t="shared" si="6"/>
        <v>1</v>
      </c>
      <c r="AS26" s="33">
        <f t="shared" si="8"/>
        <v>0.05</v>
      </c>
      <c r="AT26" s="28">
        <f>AS26/AR26</f>
        <v>0.05</v>
      </c>
      <c r="AU26" s="152" t="s">
        <v>176</v>
      </c>
    </row>
    <row r="27" spans="1:47" s="106" customFormat="1" ht="90">
      <c r="A27" s="37">
        <v>5</v>
      </c>
      <c r="B27" s="38" t="s">
        <v>70</v>
      </c>
      <c r="C27" s="20">
        <v>1</v>
      </c>
      <c r="D27" s="17">
        <v>14</v>
      </c>
      <c r="E27" s="15" t="s">
        <v>178</v>
      </c>
      <c r="F27" s="18">
        <f t="shared" si="0"/>
        <v>4.7058823529411764E-2</v>
      </c>
      <c r="G27" s="19" t="s">
        <v>72</v>
      </c>
      <c r="H27" s="23" t="s">
        <v>179</v>
      </c>
      <c r="I27" s="15" t="s">
        <v>180</v>
      </c>
      <c r="J27" s="15" t="s">
        <v>181</v>
      </c>
      <c r="K27" s="19">
        <v>0</v>
      </c>
      <c r="L27" s="19" t="s">
        <v>76</v>
      </c>
      <c r="M27" s="15" t="s">
        <v>182</v>
      </c>
      <c r="N27" s="20" t="s">
        <v>63</v>
      </c>
      <c r="O27" s="20">
        <v>0.5</v>
      </c>
      <c r="P27" s="20">
        <v>0.5</v>
      </c>
      <c r="Q27" s="20" t="s">
        <v>63</v>
      </c>
      <c r="R27" s="24">
        <f t="shared" si="1"/>
        <v>1</v>
      </c>
      <c r="S27" s="14" t="s">
        <v>64</v>
      </c>
      <c r="T27" s="39" t="s">
        <v>183</v>
      </c>
      <c r="U27" s="40" t="s">
        <v>183</v>
      </c>
      <c r="V27" s="40" t="s">
        <v>174</v>
      </c>
      <c r="W27" s="171" t="s">
        <v>184</v>
      </c>
      <c r="X27" s="81" t="str">
        <f t="shared" si="2"/>
        <v>No programada</v>
      </c>
      <c r="Y27" s="6" t="s">
        <v>63</v>
      </c>
      <c r="Z27" s="6" t="s">
        <v>63</v>
      </c>
      <c r="AA27" s="6" t="s">
        <v>69</v>
      </c>
      <c r="AB27" s="7" t="s">
        <v>63</v>
      </c>
      <c r="AC27" s="177">
        <f t="shared" si="3"/>
        <v>0.5</v>
      </c>
      <c r="AD27" s="19"/>
      <c r="AE27" s="19"/>
      <c r="AF27" s="19"/>
      <c r="AG27" s="105"/>
      <c r="AH27" s="80">
        <f t="shared" si="4"/>
        <v>0.5</v>
      </c>
      <c r="AI27" s="19"/>
      <c r="AJ27" s="19"/>
      <c r="AK27" s="19"/>
      <c r="AL27" s="105"/>
      <c r="AM27" s="81" t="str">
        <f t="shared" si="5"/>
        <v>No programada</v>
      </c>
      <c r="AN27" s="19"/>
      <c r="AO27" s="19"/>
      <c r="AP27" s="19"/>
      <c r="AQ27" s="191"/>
      <c r="AR27" s="80">
        <f t="shared" si="6"/>
        <v>1</v>
      </c>
      <c r="AS27" s="20">
        <v>0</v>
      </c>
      <c r="AT27" s="20">
        <v>0</v>
      </c>
      <c r="AU27" s="7" t="s">
        <v>69</v>
      </c>
    </row>
    <row r="28" spans="1:47" s="106" customFormat="1" ht="120">
      <c r="A28" s="37">
        <v>5</v>
      </c>
      <c r="B28" s="38" t="s">
        <v>70</v>
      </c>
      <c r="C28" s="19">
        <v>10</v>
      </c>
      <c r="D28" s="17">
        <v>15</v>
      </c>
      <c r="E28" s="15" t="s">
        <v>185</v>
      </c>
      <c r="F28" s="18">
        <f t="shared" si="0"/>
        <v>4.7058823529411764E-2</v>
      </c>
      <c r="G28" s="19" t="s">
        <v>72</v>
      </c>
      <c r="H28" s="15" t="s">
        <v>186</v>
      </c>
      <c r="I28" s="15" t="s">
        <v>187</v>
      </c>
      <c r="J28" s="19" t="s">
        <v>60</v>
      </c>
      <c r="K28" s="19">
        <v>0</v>
      </c>
      <c r="L28" s="19" t="s">
        <v>61</v>
      </c>
      <c r="M28" s="15" t="s">
        <v>188</v>
      </c>
      <c r="N28" s="41">
        <v>3</v>
      </c>
      <c r="O28" s="41">
        <v>7</v>
      </c>
      <c r="P28" s="20" t="s">
        <v>63</v>
      </c>
      <c r="Q28" s="20" t="s">
        <v>63</v>
      </c>
      <c r="R28" s="42">
        <f t="shared" si="1"/>
        <v>10</v>
      </c>
      <c r="S28" s="14" t="s">
        <v>64</v>
      </c>
      <c r="T28" s="22" t="s">
        <v>189</v>
      </c>
      <c r="U28" s="15" t="s">
        <v>189</v>
      </c>
      <c r="V28" s="15" t="s">
        <v>190</v>
      </c>
      <c r="W28" s="171" t="s">
        <v>191</v>
      </c>
      <c r="X28" s="82">
        <f t="shared" si="2"/>
        <v>3</v>
      </c>
      <c r="Y28" s="6">
        <v>3</v>
      </c>
      <c r="Z28" s="129">
        <v>1</v>
      </c>
      <c r="AA28" s="146" t="s">
        <v>192</v>
      </c>
      <c r="AB28" s="7" t="s">
        <v>193</v>
      </c>
      <c r="AC28" s="178">
        <f t="shared" si="3"/>
        <v>7</v>
      </c>
      <c r="AD28" s="19"/>
      <c r="AE28" s="19"/>
      <c r="AF28" s="19"/>
      <c r="AG28" s="105"/>
      <c r="AH28" s="81" t="str">
        <f t="shared" si="4"/>
        <v>No programada</v>
      </c>
      <c r="AI28" s="19"/>
      <c r="AJ28" s="19"/>
      <c r="AK28" s="19"/>
      <c r="AL28" s="105"/>
      <c r="AM28" s="81" t="str">
        <f t="shared" si="5"/>
        <v>No programada</v>
      </c>
      <c r="AN28" s="19"/>
      <c r="AO28" s="19"/>
      <c r="AP28" s="19"/>
      <c r="AQ28" s="191"/>
      <c r="AR28" s="82">
        <f t="shared" si="6"/>
        <v>10</v>
      </c>
      <c r="AS28" s="19">
        <f t="shared" si="8"/>
        <v>3</v>
      </c>
      <c r="AT28" s="28">
        <f>AS28/AR28</f>
        <v>0.3</v>
      </c>
      <c r="AU28" s="185" t="s">
        <v>192</v>
      </c>
    </row>
    <row r="29" spans="1:47" s="106" customFormat="1" ht="210">
      <c r="A29" s="37">
        <v>5</v>
      </c>
      <c r="B29" s="38" t="s">
        <v>70</v>
      </c>
      <c r="C29" s="20">
        <v>1</v>
      </c>
      <c r="D29" s="17">
        <v>16</v>
      </c>
      <c r="E29" s="15" t="s">
        <v>194</v>
      </c>
      <c r="F29" s="18">
        <f t="shared" si="0"/>
        <v>4.7058823529411764E-2</v>
      </c>
      <c r="G29" s="19" t="s">
        <v>72</v>
      </c>
      <c r="H29" s="15" t="s">
        <v>195</v>
      </c>
      <c r="I29" s="15" t="s">
        <v>196</v>
      </c>
      <c r="J29" s="15" t="s">
        <v>197</v>
      </c>
      <c r="K29" s="23" t="s">
        <v>198</v>
      </c>
      <c r="L29" s="19" t="s">
        <v>95</v>
      </c>
      <c r="M29" s="15" t="s">
        <v>199</v>
      </c>
      <c r="N29" s="28">
        <v>1</v>
      </c>
      <c r="O29" s="28">
        <v>1</v>
      </c>
      <c r="P29" s="28">
        <v>1</v>
      </c>
      <c r="Q29" s="28">
        <v>1</v>
      </c>
      <c r="R29" s="25">
        <f t="shared" si="1"/>
        <v>1</v>
      </c>
      <c r="S29" s="14" t="s">
        <v>64</v>
      </c>
      <c r="T29" s="22" t="s">
        <v>200</v>
      </c>
      <c r="U29" s="15" t="s">
        <v>200</v>
      </c>
      <c r="V29" s="15" t="s">
        <v>174</v>
      </c>
      <c r="W29" s="168" t="s">
        <v>201</v>
      </c>
      <c r="X29" s="80">
        <f t="shared" si="2"/>
        <v>1</v>
      </c>
      <c r="Y29" s="129">
        <v>1</v>
      </c>
      <c r="Z29" s="129">
        <v>1</v>
      </c>
      <c r="AA29" s="146" t="s">
        <v>202</v>
      </c>
      <c r="AB29" s="148" t="s">
        <v>203</v>
      </c>
      <c r="AC29" s="179">
        <v>1</v>
      </c>
      <c r="AD29" s="19"/>
      <c r="AE29" s="19"/>
      <c r="AF29" s="19"/>
      <c r="AG29" s="105"/>
      <c r="AH29" s="80">
        <f t="shared" si="4"/>
        <v>1</v>
      </c>
      <c r="AI29" s="19"/>
      <c r="AJ29" s="19"/>
      <c r="AK29" s="19"/>
      <c r="AL29" s="105"/>
      <c r="AM29" s="80">
        <f t="shared" si="5"/>
        <v>1</v>
      </c>
      <c r="AN29" s="19"/>
      <c r="AO29" s="19"/>
      <c r="AP29" s="19"/>
      <c r="AQ29" s="191"/>
      <c r="AR29" s="80">
        <f t="shared" si="6"/>
        <v>1</v>
      </c>
      <c r="AS29" s="28">
        <f>100%/4</f>
        <v>0.25</v>
      </c>
      <c r="AT29" s="20">
        <v>0.25</v>
      </c>
      <c r="AU29" s="185" t="s">
        <v>202</v>
      </c>
    </row>
    <row r="30" spans="1:47" s="106" customFormat="1" ht="150">
      <c r="A30" s="37">
        <v>6</v>
      </c>
      <c r="B30" s="38" t="s">
        <v>70</v>
      </c>
      <c r="C30" s="31">
        <v>1</v>
      </c>
      <c r="D30" s="17">
        <v>17</v>
      </c>
      <c r="E30" s="22" t="s">
        <v>204</v>
      </c>
      <c r="F30" s="18">
        <f t="shared" si="0"/>
        <v>4.7058823529411764E-2</v>
      </c>
      <c r="G30" s="19" t="s">
        <v>72</v>
      </c>
      <c r="H30" s="23" t="s">
        <v>205</v>
      </c>
      <c r="I30" s="15" t="s">
        <v>206</v>
      </c>
      <c r="J30" s="15" t="s">
        <v>207</v>
      </c>
      <c r="K30" s="19">
        <v>0</v>
      </c>
      <c r="L30" s="19" t="s">
        <v>76</v>
      </c>
      <c r="M30" s="15" t="s">
        <v>171</v>
      </c>
      <c r="N30" s="20" t="s">
        <v>63</v>
      </c>
      <c r="O30" s="28">
        <v>0.4</v>
      </c>
      <c r="P30" s="28">
        <v>0.8</v>
      </c>
      <c r="Q30" s="28">
        <v>1</v>
      </c>
      <c r="R30" s="25">
        <f t="shared" si="1"/>
        <v>1</v>
      </c>
      <c r="S30" s="14" t="s">
        <v>64</v>
      </c>
      <c r="T30" s="22" t="s">
        <v>208</v>
      </c>
      <c r="U30" s="15" t="s">
        <v>209</v>
      </c>
      <c r="V30" s="15" t="s">
        <v>174</v>
      </c>
      <c r="W30" s="168" t="s">
        <v>210</v>
      </c>
      <c r="X30" s="81" t="str">
        <f t="shared" si="2"/>
        <v>No programada</v>
      </c>
      <c r="Y30" s="6" t="s">
        <v>63</v>
      </c>
      <c r="Z30" s="6" t="s">
        <v>63</v>
      </c>
      <c r="AA30" s="146" t="s">
        <v>69</v>
      </c>
      <c r="AB30" s="7" t="s">
        <v>63</v>
      </c>
      <c r="AC30" s="177">
        <f t="shared" si="3"/>
        <v>0.4</v>
      </c>
      <c r="AD30" s="19"/>
      <c r="AE30" s="19"/>
      <c r="AF30" s="19"/>
      <c r="AG30" s="105"/>
      <c r="AH30" s="80">
        <f t="shared" si="4"/>
        <v>0.8</v>
      </c>
      <c r="AI30" s="19"/>
      <c r="AJ30" s="19"/>
      <c r="AK30" s="19"/>
      <c r="AL30" s="105"/>
      <c r="AM30" s="80">
        <f t="shared" si="5"/>
        <v>1</v>
      </c>
      <c r="AN30" s="19"/>
      <c r="AO30" s="19"/>
      <c r="AP30" s="19"/>
      <c r="AQ30" s="191"/>
      <c r="AR30" s="80">
        <f t="shared" si="6"/>
        <v>1</v>
      </c>
      <c r="AS30" s="20">
        <v>0</v>
      </c>
      <c r="AT30" s="20">
        <v>0</v>
      </c>
      <c r="AU30" s="185" t="s">
        <v>69</v>
      </c>
    </row>
    <row r="31" spans="1:47" s="111" customFormat="1" ht="16.5" thickBot="1">
      <c r="A31" s="43"/>
      <c r="B31" s="44"/>
      <c r="C31" s="44"/>
      <c r="D31" s="44"/>
      <c r="E31" s="45" t="s">
        <v>211</v>
      </c>
      <c r="F31" s="46">
        <f>SUM(F14:F30)</f>
        <v>0.80000000000000027</v>
      </c>
      <c r="G31" s="44"/>
      <c r="H31" s="44"/>
      <c r="I31" s="44"/>
      <c r="J31" s="44"/>
      <c r="K31" s="44"/>
      <c r="L31" s="44"/>
      <c r="M31" s="44"/>
      <c r="N31" s="47"/>
      <c r="O31" s="47"/>
      <c r="P31" s="47"/>
      <c r="Q31" s="47"/>
      <c r="R31" s="48"/>
      <c r="S31" s="43"/>
      <c r="T31" s="44"/>
      <c r="U31" s="44"/>
      <c r="V31" s="44"/>
      <c r="W31" s="172"/>
      <c r="X31" s="123"/>
      <c r="Y31" s="124"/>
      <c r="Z31" s="155">
        <f>AVERAGE(Z14:Z30)*0.8</f>
        <v>0.8</v>
      </c>
      <c r="AA31" s="125"/>
      <c r="AB31" s="126"/>
      <c r="AC31" s="180"/>
      <c r="AD31" s="86" t="e">
        <f>AVERAGE(AD14:AD30)</f>
        <v>#DIV/0!</v>
      </c>
      <c r="AE31" s="44"/>
      <c r="AF31" s="44"/>
      <c r="AG31" s="49"/>
      <c r="AH31" s="83"/>
      <c r="AI31" s="86" t="e">
        <f>AVERAGE(AI14:AI30)</f>
        <v>#DIV/0!</v>
      </c>
      <c r="AJ31" s="44"/>
      <c r="AK31" s="44"/>
      <c r="AL31" s="49"/>
      <c r="AM31" s="110"/>
      <c r="AN31" s="47" t="e">
        <f>AVERAGE(AN14:AN30)</f>
        <v>#DIV/0!</v>
      </c>
      <c r="AO31" s="44"/>
      <c r="AP31" s="44"/>
      <c r="AQ31" s="172"/>
      <c r="AR31" s="200"/>
      <c r="AS31" s="201"/>
      <c r="AT31" s="155">
        <f>AVERAGE(AT14:AT30)*0.8</f>
        <v>0.16705882352941176</v>
      </c>
      <c r="AU31" s="202"/>
    </row>
    <row r="32" spans="1:47" s="114" customFormat="1" ht="135">
      <c r="A32" s="50">
        <v>7</v>
      </c>
      <c r="B32" s="51" t="s">
        <v>212</v>
      </c>
      <c r="C32" s="52">
        <v>0.8</v>
      </c>
      <c r="D32" s="53" t="s">
        <v>213</v>
      </c>
      <c r="E32" s="51" t="s">
        <v>214</v>
      </c>
      <c r="F32" s="54">
        <f>+(0.333333333333333)*20%</f>
        <v>6.6666666666666596E-2</v>
      </c>
      <c r="G32" s="51" t="s">
        <v>215</v>
      </c>
      <c r="H32" s="51" t="s">
        <v>216</v>
      </c>
      <c r="I32" s="51" t="s">
        <v>217</v>
      </c>
      <c r="J32" s="51" t="s">
        <v>218</v>
      </c>
      <c r="K32" s="51"/>
      <c r="L32" s="51" t="s">
        <v>219</v>
      </c>
      <c r="M32" s="55" t="s">
        <v>220</v>
      </c>
      <c r="N32" s="56" t="s">
        <v>63</v>
      </c>
      <c r="O32" s="56">
        <v>0.8</v>
      </c>
      <c r="P32" s="56" t="s">
        <v>63</v>
      </c>
      <c r="Q32" s="56">
        <v>0.8</v>
      </c>
      <c r="R32" s="56">
        <v>0.8</v>
      </c>
      <c r="S32" s="51" t="s">
        <v>64</v>
      </c>
      <c r="T32" s="51" t="s">
        <v>221</v>
      </c>
      <c r="U32" s="51" t="s">
        <v>221</v>
      </c>
      <c r="V32" s="51" t="s">
        <v>222</v>
      </c>
      <c r="W32" s="57" t="s">
        <v>223</v>
      </c>
      <c r="X32" s="157" t="str">
        <f>N32</f>
        <v>No programada</v>
      </c>
      <c r="Y32" s="186" t="s">
        <v>63</v>
      </c>
      <c r="Z32" s="186" t="s">
        <v>63</v>
      </c>
      <c r="AA32" s="187" t="s">
        <v>69</v>
      </c>
      <c r="AB32" s="188" t="s">
        <v>63</v>
      </c>
      <c r="AC32" s="121">
        <f t="shared" si="3"/>
        <v>0.8</v>
      </c>
      <c r="AD32" s="92"/>
      <c r="AE32" s="92"/>
      <c r="AF32" s="92"/>
      <c r="AG32" s="93"/>
      <c r="AH32" s="112" t="str">
        <f t="shared" si="4"/>
        <v>No programada</v>
      </c>
      <c r="AI32" s="92"/>
      <c r="AJ32" s="92"/>
      <c r="AK32" s="92"/>
      <c r="AL32" s="93"/>
      <c r="AM32" s="112">
        <f t="shared" si="5"/>
        <v>0.8</v>
      </c>
      <c r="AN32" s="113"/>
      <c r="AO32" s="92"/>
      <c r="AP32" s="92"/>
      <c r="AQ32" s="194"/>
      <c r="AR32" s="157">
        <f t="shared" si="6"/>
        <v>0.8</v>
      </c>
      <c r="AS32" s="203">
        <f>SUM(AD32,AN32)</f>
        <v>0</v>
      </c>
      <c r="AT32" s="203">
        <v>0</v>
      </c>
      <c r="AU32" s="164" t="s">
        <v>69</v>
      </c>
    </row>
    <row r="33" spans="1:47" s="114" customFormat="1" ht="135">
      <c r="A33" s="58">
        <v>7</v>
      </c>
      <c r="B33" s="59" t="s">
        <v>212</v>
      </c>
      <c r="C33" s="60">
        <v>1</v>
      </c>
      <c r="D33" s="61" t="s">
        <v>224</v>
      </c>
      <c r="E33" s="59" t="s">
        <v>225</v>
      </c>
      <c r="F33" s="62">
        <f t="shared" ref="F33:F34" si="9">+(0.333333333333333)*20%</f>
        <v>6.6666666666666596E-2</v>
      </c>
      <c r="G33" s="59" t="s">
        <v>215</v>
      </c>
      <c r="H33" s="59" t="s">
        <v>226</v>
      </c>
      <c r="I33" s="59" t="s">
        <v>227</v>
      </c>
      <c r="J33" s="59" t="s">
        <v>228</v>
      </c>
      <c r="K33" s="59"/>
      <c r="L33" s="59" t="s">
        <v>229</v>
      </c>
      <c r="M33" s="63" t="s">
        <v>230</v>
      </c>
      <c r="N33" s="64">
        <v>0.25</v>
      </c>
      <c r="O33" s="65">
        <v>0.25</v>
      </c>
      <c r="P33" s="65">
        <v>0.25</v>
      </c>
      <c r="Q33" s="65">
        <v>0.25</v>
      </c>
      <c r="R33" s="65">
        <v>1</v>
      </c>
      <c r="S33" s="59" t="s">
        <v>64</v>
      </c>
      <c r="T33" s="59" t="s">
        <v>231</v>
      </c>
      <c r="U33" s="59" t="s">
        <v>231</v>
      </c>
      <c r="V33" s="51" t="s">
        <v>222</v>
      </c>
      <c r="W33" s="66" t="s">
        <v>232</v>
      </c>
      <c r="X33" s="158">
        <f>N33</f>
        <v>0.25</v>
      </c>
      <c r="Y33" s="159">
        <v>0</v>
      </c>
      <c r="Z33" s="159">
        <v>0</v>
      </c>
      <c r="AA33" s="156" t="s">
        <v>233</v>
      </c>
      <c r="AB33" s="160" t="s">
        <v>234</v>
      </c>
      <c r="AC33" s="122">
        <f t="shared" si="3"/>
        <v>0.25</v>
      </c>
      <c r="AD33" s="59"/>
      <c r="AE33" s="59"/>
      <c r="AF33" s="59"/>
      <c r="AG33" s="94"/>
      <c r="AH33" s="115">
        <f t="shared" si="4"/>
        <v>0.25</v>
      </c>
      <c r="AI33" s="59"/>
      <c r="AJ33" s="59"/>
      <c r="AK33" s="59"/>
      <c r="AL33" s="94"/>
      <c r="AM33" s="115">
        <f t="shared" si="5"/>
        <v>0.25</v>
      </c>
      <c r="AN33" s="116"/>
      <c r="AO33" s="59"/>
      <c r="AP33" s="59"/>
      <c r="AQ33" s="66"/>
      <c r="AR33" s="158">
        <f t="shared" si="6"/>
        <v>1</v>
      </c>
      <c r="AS33" s="159">
        <f t="shared" si="8"/>
        <v>0</v>
      </c>
      <c r="AT33" s="159">
        <v>0</v>
      </c>
      <c r="AU33" s="165" t="s">
        <v>233</v>
      </c>
    </row>
    <row r="34" spans="1:47" s="114" customFormat="1" ht="135">
      <c r="A34" s="58">
        <v>7</v>
      </c>
      <c r="B34" s="59" t="s">
        <v>212</v>
      </c>
      <c r="C34" s="60">
        <v>1</v>
      </c>
      <c r="D34" s="61" t="s">
        <v>235</v>
      </c>
      <c r="E34" s="59" t="s">
        <v>236</v>
      </c>
      <c r="F34" s="62">
        <f t="shared" si="9"/>
        <v>6.6666666666666596E-2</v>
      </c>
      <c r="G34" s="59" t="s">
        <v>215</v>
      </c>
      <c r="H34" s="59" t="s">
        <v>237</v>
      </c>
      <c r="I34" s="59" t="s">
        <v>238</v>
      </c>
      <c r="J34" s="59" t="s">
        <v>239</v>
      </c>
      <c r="K34" s="59"/>
      <c r="L34" s="59" t="s">
        <v>229</v>
      </c>
      <c r="M34" s="63" t="s">
        <v>240</v>
      </c>
      <c r="N34" s="64" t="s">
        <v>63</v>
      </c>
      <c r="O34" s="64">
        <v>1</v>
      </c>
      <c r="P34" s="65">
        <v>1</v>
      </c>
      <c r="Q34" s="65" t="s">
        <v>241</v>
      </c>
      <c r="R34" s="65">
        <v>1</v>
      </c>
      <c r="S34" s="59" t="s">
        <v>64</v>
      </c>
      <c r="T34" s="59" t="s">
        <v>242</v>
      </c>
      <c r="U34" s="59" t="s">
        <v>243</v>
      </c>
      <c r="V34" s="51" t="s">
        <v>222</v>
      </c>
      <c r="W34" s="66" t="s">
        <v>244</v>
      </c>
      <c r="X34" s="158" t="str">
        <f>N34</f>
        <v>No programada</v>
      </c>
      <c r="Y34" s="161" t="s">
        <v>63</v>
      </c>
      <c r="Z34" s="161" t="s">
        <v>63</v>
      </c>
      <c r="AA34" s="162" t="s">
        <v>69</v>
      </c>
      <c r="AB34" s="163" t="s">
        <v>63</v>
      </c>
      <c r="AC34" s="122">
        <f t="shared" si="3"/>
        <v>1</v>
      </c>
      <c r="AD34" s="59"/>
      <c r="AE34" s="59"/>
      <c r="AF34" s="59"/>
      <c r="AG34" s="94"/>
      <c r="AH34" s="115">
        <f t="shared" si="4"/>
        <v>1</v>
      </c>
      <c r="AI34" s="59"/>
      <c r="AJ34" s="59"/>
      <c r="AK34" s="59"/>
      <c r="AL34" s="94"/>
      <c r="AM34" s="115" t="str">
        <f t="shared" si="5"/>
        <v>No  programada</v>
      </c>
      <c r="AN34" s="116"/>
      <c r="AO34" s="59"/>
      <c r="AP34" s="59"/>
      <c r="AQ34" s="66"/>
      <c r="AR34" s="158">
        <f t="shared" si="6"/>
        <v>1</v>
      </c>
      <c r="AS34" s="159">
        <f>SUM(AD34,AI34)</f>
        <v>0</v>
      </c>
      <c r="AT34" s="159">
        <v>0</v>
      </c>
      <c r="AU34" s="165" t="s">
        <v>69</v>
      </c>
    </row>
    <row r="35" spans="1:47" s="111" customFormat="1" ht="15.75">
      <c r="A35" s="67"/>
      <c r="B35" s="67"/>
      <c r="C35" s="67"/>
      <c r="D35" s="67"/>
      <c r="E35" s="68" t="s">
        <v>245</v>
      </c>
      <c r="F35" s="69">
        <f>SUM(F32:F34)</f>
        <v>0.19999999999999979</v>
      </c>
      <c r="G35" s="68"/>
      <c r="H35" s="68"/>
      <c r="I35" s="68"/>
      <c r="J35" s="68"/>
      <c r="K35" s="68"/>
      <c r="L35" s="68"/>
      <c r="M35" s="68"/>
      <c r="N35" s="70"/>
      <c r="O35" s="70"/>
      <c r="P35" s="70"/>
      <c r="Q35" s="70"/>
      <c r="R35" s="70">
        <f>AVERAGE(R33:R34)</f>
        <v>1</v>
      </c>
      <c r="S35" s="68"/>
      <c r="T35" s="67"/>
      <c r="U35" s="67"/>
      <c r="V35" s="67"/>
      <c r="W35" s="71"/>
      <c r="X35" s="84"/>
      <c r="Y35" s="87"/>
      <c r="Z35" s="183">
        <f>AVERAGE(Z32:Z34)*0.2</f>
        <v>0</v>
      </c>
      <c r="AA35" s="67"/>
      <c r="AB35" s="88"/>
      <c r="AC35" s="127">
        <f>AVERAGE(AC33:AC34)</f>
        <v>0.625</v>
      </c>
      <c r="AD35" s="87" t="e">
        <f>AVERAGE(AD33:AD34)</f>
        <v>#DIV/0!</v>
      </c>
      <c r="AE35" s="67"/>
      <c r="AF35" s="67"/>
      <c r="AG35" s="88"/>
      <c r="AH35" s="84">
        <f>AVERAGE(AH33:AH34)</f>
        <v>0.625</v>
      </c>
      <c r="AI35" s="87" t="e">
        <f>AVERAGE(AI33:AI34)</f>
        <v>#DIV/0!</v>
      </c>
      <c r="AJ35" s="67"/>
      <c r="AK35" s="67"/>
      <c r="AL35" s="88"/>
      <c r="AM35" s="84">
        <f>AVERAGE(AM33:AM34)</f>
        <v>0.25</v>
      </c>
      <c r="AN35" s="87" t="e">
        <f>AVERAGE(AN33:AN34)</f>
        <v>#DIV/0!</v>
      </c>
      <c r="AO35" s="67"/>
      <c r="AP35" s="67"/>
      <c r="AQ35" s="71"/>
      <c r="AR35" s="117"/>
      <c r="AS35" s="70"/>
      <c r="AT35" s="183">
        <f>AVERAGE(AT32:AT34)*0.2</f>
        <v>0</v>
      </c>
      <c r="AU35" s="153"/>
    </row>
    <row r="36" spans="1:47" s="120" customFormat="1" ht="19.5" thickBot="1">
      <c r="A36" s="72"/>
      <c r="B36" s="72"/>
      <c r="C36" s="72"/>
      <c r="D36" s="72"/>
      <c r="E36" s="73" t="s">
        <v>246</v>
      </c>
      <c r="F36" s="74">
        <f>F35+F31</f>
        <v>1</v>
      </c>
      <c r="G36" s="72"/>
      <c r="H36" s="72"/>
      <c r="I36" s="72"/>
      <c r="J36" s="72"/>
      <c r="K36" s="72"/>
      <c r="L36" s="72"/>
      <c r="M36" s="72"/>
      <c r="N36" s="75"/>
      <c r="O36" s="75"/>
      <c r="P36" s="75"/>
      <c r="Q36" s="75"/>
      <c r="R36" s="75">
        <f>R35*$F$35</f>
        <v>0.19999999999999979</v>
      </c>
      <c r="S36" s="72"/>
      <c r="T36" s="72"/>
      <c r="U36" s="72"/>
      <c r="V36" s="72"/>
      <c r="W36" s="76"/>
      <c r="X36" s="85"/>
      <c r="Y36" s="89"/>
      <c r="Z36" s="166">
        <f>Z31+Z35</f>
        <v>0.8</v>
      </c>
      <c r="AA36" s="90"/>
      <c r="AB36" s="91"/>
      <c r="AC36" s="128">
        <f>AC35*$F$35</f>
        <v>0.12499999999999986</v>
      </c>
      <c r="AD36" s="89" t="e">
        <f>AD35*$F$35</f>
        <v>#DIV/0!</v>
      </c>
      <c r="AE36" s="90"/>
      <c r="AF36" s="90"/>
      <c r="AG36" s="91"/>
      <c r="AH36" s="85">
        <f>AH35*$F$35</f>
        <v>0.12499999999999986</v>
      </c>
      <c r="AI36" s="89" t="e">
        <f>AI35*$F$35</f>
        <v>#DIV/0!</v>
      </c>
      <c r="AJ36" s="90"/>
      <c r="AK36" s="90"/>
      <c r="AL36" s="91"/>
      <c r="AM36" s="85">
        <f>AM35*$F$35</f>
        <v>4.9999999999999947E-2</v>
      </c>
      <c r="AN36" s="89" t="e">
        <f>AN35*$F$35</f>
        <v>#DIV/0!</v>
      </c>
      <c r="AO36" s="90"/>
      <c r="AP36" s="90"/>
      <c r="AQ36" s="195"/>
      <c r="AR36" s="118"/>
      <c r="AS36" s="119"/>
      <c r="AT36" s="166">
        <f>AT31+AT35</f>
        <v>0.16705882352941176</v>
      </c>
      <c r="AU36" s="154"/>
    </row>
  </sheetData>
  <sheetProtection formatColumns="0" formatRows="0"/>
  <mergeCells count="24">
    <mergeCell ref="I12:J12"/>
    <mergeCell ref="AR10:AU10"/>
    <mergeCell ref="AR11:AU11"/>
    <mergeCell ref="X10:AB10"/>
    <mergeCell ref="G4:M4"/>
    <mergeCell ref="S10:W11"/>
    <mergeCell ref="X11:AB11"/>
    <mergeCell ref="AC11:AG11"/>
    <mergeCell ref="AH11:AL11"/>
    <mergeCell ref="AM11:AQ11"/>
    <mergeCell ref="AM10:AQ10"/>
    <mergeCell ref="AH10:AL10"/>
    <mergeCell ref="AC10:AG10"/>
    <mergeCell ref="A10:B11"/>
    <mergeCell ref="A1:M1"/>
    <mergeCell ref="N1:R1"/>
    <mergeCell ref="A2:R2"/>
    <mergeCell ref="A4:B8"/>
    <mergeCell ref="C4:E8"/>
    <mergeCell ref="C10:R11"/>
    <mergeCell ref="I5:M5"/>
    <mergeCell ref="I6:M6"/>
    <mergeCell ref="I7:M7"/>
    <mergeCell ref="I8:M8"/>
  </mergeCells>
  <phoneticPr fontId="13" type="noConversion"/>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U28:AU30 AU19:AU23 AU17 AA17:AA26 AA28:AA30 AA32:AA34" xr:uid="{D1EBEDD2-E9D0-4D82-AF09-3C8B8B4C93BA}">
      <formula1>2500</formula1>
    </dataValidation>
    <dataValidation type="textLength" operator="lessThanOrEqual" allowBlank="1" showInputMessage="1" showErrorMessage="1" error="Por favor ingresar menos de 2.500 caracteres, incluyendo espacios." sqref="AB32:AB34 AU27 AU14:AU16 AA14:AA16 Y14:Z30 AB14:AB30 AA27 Y32:Z34" xr:uid="{19BB08A0-786F-4778-9F29-FEE905C8A078}">
      <formula1>2500</formula1>
    </dataValidation>
  </dataValidations>
  <pageMargins left="0.7" right="0.7" top="0.75" bottom="0.75" header="0.3" footer="0.3"/>
  <pageSetup paperSize="9" scale="43" orientation="portrait" r:id="rId1"/>
  <colBreaks count="1" manualBreakCount="1">
    <brk id="14" max="1048575" man="1"/>
  </colBreaks>
  <ignoredErrors>
    <ignoredError sqref="R35"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B32:B34 B14:B30</xm:sqref>
        </x14:dataValidation>
        <x14:dataValidation type="list" allowBlank="1" showInputMessage="1" showErrorMessage="1" error="Escriba un texto " promptTitle="Cualquier contenido" xr:uid="{79A30B2C-A7DE-4319-B00C-CDBA6C74F67E}">
          <x14:formula1>
            <xm:f>Hoja1!$C$2:$C$5</xm:f>
          </x14:formula1>
          <xm:sqref>G14:G30 G32:G34</xm:sqref>
        </x14:dataValidation>
        <x14:dataValidation type="list" allowBlank="1" showInputMessage="1" showErrorMessage="1" xr:uid="{99C4073F-8490-41CF-A138-FB0D27D789F3}">
          <x14:formula1>
            <xm:f>Hoja1!$D$2:$D$5</xm:f>
          </x14:formula1>
          <xm:sqref>L32:L34 L14:L30</xm:sqref>
        </x14:dataValidation>
        <x14:dataValidation type="list" allowBlank="1" showInputMessage="1" showErrorMessage="1" xr:uid="{40741A02-2F4C-48CF-999F-CF9269234581}">
          <x14:formula1>
            <xm:f>Hoja1!$E$2:$E$4</xm:f>
          </x14:formula1>
          <xm:sqref>S32:S34 S14:S30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defaultColWidth="10.85546875" defaultRowHeight="15"/>
  <cols>
    <col min="1" max="1" width="6" bestFit="1" customWidth="1"/>
    <col min="2" max="2" width="27.5703125" customWidth="1"/>
    <col min="3" max="5" width="15.85546875" customWidth="1"/>
  </cols>
  <sheetData>
    <row r="1" spans="1:5" ht="45">
      <c r="A1" s="4" t="s">
        <v>24</v>
      </c>
      <c r="B1" s="3" t="s">
        <v>247</v>
      </c>
      <c r="C1" s="3" t="s">
        <v>30</v>
      </c>
      <c r="D1" s="1" t="s">
        <v>35</v>
      </c>
      <c r="E1" s="2" t="s">
        <v>42</v>
      </c>
    </row>
    <row r="2" spans="1:5">
      <c r="A2" s="5">
        <v>1</v>
      </c>
      <c r="B2" s="5" t="s">
        <v>55</v>
      </c>
      <c r="C2" s="5" t="s">
        <v>248</v>
      </c>
      <c r="D2" s="5" t="s">
        <v>249</v>
      </c>
      <c r="E2" s="5" t="s">
        <v>250</v>
      </c>
    </row>
    <row r="3" spans="1:5">
      <c r="A3" s="5">
        <v>2</v>
      </c>
      <c r="B3" s="5" t="s">
        <v>251</v>
      </c>
      <c r="C3" s="5" t="s">
        <v>252</v>
      </c>
      <c r="D3" s="5" t="s">
        <v>253</v>
      </c>
      <c r="E3" s="5" t="s">
        <v>254</v>
      </c>
    </row>
    <row r="4" spans="1:5">
      <c r="A4" s="5">
        <v>3</v>
      </c>
      <c r="B4" s="5" t="s">
        <v>255</v>
      </c>
      <c r="C4" s="5" t="s">
        <v>72</v>
      </c>
      <c r="D4" s="5" t="s">
        <v>256</v>
      </c>
      <c r="E4" s="5" t="s">
        <v>257</v>
      </c>
    </row>
    <row r="5" spans="1:5">
      <c r="A5" s="5">
        <v>4</v>
      </c>
      <c r="B5" s="5" t="s">
        <v>258</v>
      </c>
      <c r="C5" s="5" t="s">
        <v>215</v>
      </c>
      <c r="D5" s="5" t="s">
        <v>219</v>
      </c>
      <c r="E5" s="5"/>
    </row>
    <row r="6" spans="1:5">
      <c r="A6" s="5">
        <v>5</v>
      </c>
      <c r="B6" s="5" t="s">
        <v>70</v>
      </c>
      <c r="C6" s="5"/>
      <c r="D6" s="5"/>
      <c r="E6" s="5"/>
    </row>
    <row r="7" spans="1:5">
      <c r="A7" s="5">
        <v>6</v>
      </c>
      <c r="B7" s="5" t="s">
        <v>259</v>
      </c>
      <c r="C7" s="5"/>
      <c r="D7" s="5"/>
      <c r="E7" s="5"/>
    </row>
    <row r="8" spans="1:5">
      <c r="A8" s="5">
        <v>7</v>
      </c>
      <c r="B8" s="5" t="s">
        <v>212</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2021-04-27T14:41:29Z</dcterms:modified>
  <cp:category/>
  <cp:contentStatus/>
</cp:coreProperties>
</file>