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499" activeTab="0"/>
  </bookViews>
  <sheets>
    <sheet name="Usme" sheetId="1" r:id="rId1"/>
    <sheet name="T - Calificacion" sheetId="2" r:id="rId2"/>
    <sheet name="Tabla de peligros" sheetId="3" r:id="rId3"/>
    <sheet name="inventario recurso emerg" sheetId="4" state="hidden" r:id="rId4"/>
  </sheets>
  <definedNames>
    <definedName name="_xlnm._FilterDatabase" localSheetId="0" hidden="1">'Usme'!$A$9:$AE$151</definedName>
    <definedName name="_xlnm_Print_Titles" localSheetId="0">'Usme'!$7:$9</definedName>
    <definedName name="_xlnm_Print_Titles_0" localSheetId="0">'Usme'!$7:$9</definedName>
    <definedName name="_xlnm_Print_Titles_0_0" localSheetId="0">'Usme'!$7:$9</definedName>
    <definedName name="_xlnm_Print_Titles_0_0_0" localSheetId="0">'Usme'!$7:$9</definedName>
    <definedName name="_xlnm_Print_Titles_0_0_0_0" localSheetId="0">'Usme'!$7:$9</definedName>
    <definedName name="_xlnm_Print_Titles_0_0_0_0_0" localSheetId="0">'Usme'!$7:$9</definedName>
    <definedName name="_xlnm_Print_Titles_0_0_0_0_0_0" localSheetId="0">'Usme'!$7:$9</definedName>
    <definedName name="_xlnm_Print_Titles_0_0_0_0_0_0_0" localSheetId="0">'Usme'!$7:$9</definedName>
    <definedName name="_xlnm_Print_Titles_0_0_0_0_0_0_0_0" localSheetId="0">'Usme'!$7:$9</definedName>
    <definedName name="_xlnm_Print_Titles_0_0_0_0_0_0_0_0_0" localSheetId="0">'Usme'!$7:$9</definedName>
    <definedName name="_xlnm_Print_Titles_0_0_0_0_0_0_0_0_0_0" localSheetId="0">'Usme'!$7:$9</definedName>
    <definedName name="_xlnm_Print_Titles_0_0_0_0_0_0_0_0_0_0_0" localSheetId="0">'Usme'!$7:$9</definedName>
    <definedName name="_xlnm_Print_Titles_0_0_0_0_0_0_0_0_0_0_0_0" localSheetId="0">'Usme'!$7:$9</definedName>
    <definedName name="_xlnm_Print_Titles_0_0_0_0_0_0_0_0_0_0_0_0_0" localSheetId="0">'Usme'!$7:$9</definedName>
    <definedName name="_xlnm_Print_Titles_0_0_0_0_0_0_0_0_0_0_0_0_0_0" localSheetId="0">'Usme'!$7:$9</definedName>
    <definedName name="_xlnm_Print_Titles_0_0_0_0_0_0_0_0_0_0_0_0_0_0_0" localSheetId="0">'Usme'!$7:$9</definedName>
    <definedName name="_xlnm_Print_Titles_0_0_0_0_0_0_0_0_0_0_0_0_0_0_0_0" localSheetId="0">'Usme'!$7:$9</definedName>
    <definedName name="_xlnm_Print_Titles_0_0_0_0_0_0_0_0_0_0_0_0_0_0_0_0_0" localSheetId="0">'Usme'!$7:$9</definedName>
    <definedName name="_xlnm_Print_Titles_0_0_0_0_0_0_0_0_0_0_0_0_0_0_0_0_0_0" localSheetId="0">'Usme'!$7:$9</definedName>
    <definedName name="_xlnm_Print_Titles_0_0_0_0_0_0_0_0_0_0_0_0_0_0_0_0_0_0_0" localSheetId="0">'Usme'!$7:$9</definedName>
    <definedName name="_xlnm_Print_Titles_0_0_0_0_0_0_0_0_0_0_0_0_0_0_0_0_0_0_0_0" localSheetId="0">'Usme'!$7:$9</definedName>
    <definedName name="_xlnm_Print_Titles_0_0_0_0_0_0_0_0_0_0_0_0_0_0_0_0_0_0_0_0_0" localSheetId="0">'Usme'!$7:$9</definedName>
    <definedName name="_xlnm_Print_Titles_0_0_0_0_0_0_0_0_0_0_0_0_0_0_0_0_0_0_0_0_0_0" localSheetId="0">'Usme'!$7:$9</definedName>
    <definedName name="_xlnm_Print_Titles_0_0_0_0_0_0_0_0_0_0_0_0_0_0_0_0_0_0_0_0_0_0_0" localSheetId="0">'Usme'!$7:$9</definedName>
    <definedName name="_xlnm.Print_Area" localSheetId="0">'Usme'!$A$1:$AE$102</definedName>
    <definedName name="Print_Titles_0" localSheetId="0">'Usme'!$7:$9</definedName>
    <definedName name="Print_Titles_0_0" localSheetId="0">'Usme'!$7:$9</definedName>
    <definedName name="Print_Titles_0_0_0" localSheetId="0">'Usme'!$7:$9</definedName>
    <definedName name="_xlnm.Print_Titles" localSheetId="0">'Usme'!$7:$9</definedName>
  </definedNames>
  <calcPr fullCalcOnLoad="1"/>
</workbook>
</file>

<file path=xl/sharedStrings.xml><?xml version="1.0" encoding="utf-8"?>
<sst xmlns="http://schemas.openxmlformats.org/spreadsheetml/2006/main" count="2427" uniqueCount="696">
  <si>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</si>
  <si>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</si>
  <si>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</si>
  <si>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</si>
  <si>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</si>
  <si>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</si>
  <si>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</si>
  <si>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</si>
  <si>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</si>
  <si>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</si>
  <si>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</si>
  <si>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</si>
  <si>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</si>
  <si>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</si>
  <si>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</si>
  <si>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</si>
  <si>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</si>
  <si>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</si>
  <si>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</si>
  <si>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</si>
  <si>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</si>
  <si>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</si>
  <si>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</si>
  <si>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</si>
  <si>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</si>
  <si>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</si>
  <si>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</si>
  <si>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</si>
  <si>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</si>
  <si>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</si>
  <si>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</si>
  <si>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</si>
  <si>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</si>
  <si>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</si>
  <si>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</si>
  <si>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</si>
  <si>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</si>
  <si>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</si>
  <si>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</si>
  <si>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</si>
  <si>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</si>
  <si>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</si>
  <si>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</si>
  <si>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Heridas, lesiones, traumatismos</t>
  </si>
  <si>
    <t>Psicosocial</t>
  </si>
  <si>
    <t>Trabajo de escritorio y computador</t>
  </si>
  <si>
    <t>Muerte</t>
  </si>
  <si>
    <t>Biológico</t>
  </si>
  <si>
    <t>Alergias, virus</t>
  </si>
  <si>
    <t>II</t>
  </si>
  <si>
    <t>Varias</t>
  </si>
  <si>
    <t>Enfermedad incapacitante</t>
  </si>
  <si>
    <t>Químico</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</si>
  <si>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</si>
  <si>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</si>
  <si>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</si>
  <si>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</si>
  <si>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</si>
  <si>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</si>
  <si>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</si>
  <si>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</si>
  <si>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</si>
  <si>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</si>
  <si>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</si>
  <si>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</si>
  <si>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</si>
  <si>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</si>
  <si>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</si>
  <si>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</si>
  <si>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</si>
  <si>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</si>
  <si>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</si>
  <si>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</si>
  <si>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</si>
  <si>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</si>
  <si>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</si>
  <si>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</si>
  <si>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</si>
  <si>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</si>
  <si>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</si>
  <si>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</si>
  <si>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</si>
  <si>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</si>
  <si>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</si>
  <si>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</si>
  <si>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</si>
  <si>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</si>
  <si>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</si>
  <si>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</si>
  <si>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</si>
  <si>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</si>
  <si>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</si>
  <si>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</si>
  <si>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</si>
  <si>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</si>
  <si>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</si>
  <si>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</si>
  <si>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</si>
  <si>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</si>
  <si>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</si>
  <si>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</si>
  <si>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</si>
  <si>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</si>
  <si>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</si>
  <si>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</si>
  <si>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</si>
  <si>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</si>
  <si>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</si>
  <si>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</si>
  <si>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</si>
  <si>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</si>
  <si>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</si>
  <si>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</si>
  <si>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</si>
  <si>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</si>
  <si>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</si>
  <si>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</si>
  <si>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</si>
  <si>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</si>
  <si>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</si>
  <si>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</si>
  <si>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</si>
  <si>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</si>
  <si>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</si>
  <si>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</si>
  <si>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</si>
  <si>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</si>
  <si>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</si>
  <si>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</si>
  <si>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</si>
  <si>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</si>
  <si>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</si>
  <si>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</si>
  <si>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</si>
  <si>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</si>
  <si>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</si>
  <si>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</si>
  <si>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</si>
  <si>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</si>
  <si>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</si>
  <si>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</si>
  <si>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</si>
  <si>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</si>
  <si>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</si>
  <si>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</si>
  <si>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</si>
  <si>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</si>
  <si>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</si>
  <si>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</si>
  <si>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</si>
  <si>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</si>
  <si>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</si>
  <si>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</si>
  <si>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</si>
  <si>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</si>
  <si>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</si>
  <si>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</si>
  <si>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</si>
  <si>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</si>
  <si>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</si>
  <si>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</si>
  <si>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</si>
  <si>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</si>
  <si>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</si>
  <si>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</si>
  <si>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</si>
  <si>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</si>
  <si>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</si>
  <si>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</si>
  <si>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</si>
  <si>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</si>
  <si>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</si>
  <si>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</si>
  <si>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</si>
  <si>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</si>
  <si>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</si>
  <si>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</si>
  <si>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</si>
  <si>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</si>
  <si>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</si>
  <si>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</si>
  <si>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</si>
  <si>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</si>
  <si>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</si>
  <si>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</si>
  <si>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</si>
  <si>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</si>
  <si>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</si>
  <si>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</si>
  <si>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</si>
  <si>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</si>
  <si>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</si>
  <si>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</si>
  <si>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</si>
  <si>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</si>
  <si>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</si>
  <si>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</si>
  <si>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</si>
  <si>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</si>
  <si>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</si>
  <si>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</si>
  <si>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</si>
  <si>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</si>
  <si>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</si>
  <si>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</si>
  <si>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</si>
  <si>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</si>
  <si>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</si>
  <si>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</si>
  <si>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</si>
  <si>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</si>
  <si>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</si>
  <si>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</si>
  <si>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</si>
  <si>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Público</t>
  </si>
  <si>
    <t>Biológico (contacto con vectores)</t>
  </si>
  <si>
    <t xml:space="preserve">Resolución 2646 de 2008 </t>
  </si>
  <si>
    <t>Locativo</t>
  </si>
  <si>
    <t>No Aceptable o  Aceptable con control especifico</t>
  </si>
  <si>
    <t>Resolución 2400 de 1979. Artículo 36</t>
  </si>
  <si>
    <t>Público (violencia, robos, atracos, asaltos, atentados, de orden público, accidentes de transito etc.)</t>
  </si>
  <si>
    <t>camillas</t>
  </si>
  <si>
    <t>Gabinete con paleta,casco, otros</t>
  </si>
  <si>
    <t>1 en 3er piso
1 en 5to piso</t>
  </si>
  <si>
    <t>2 camillas de madera 5to piso</t>
  </si>
  <si>
    <t>Trabajo de campo</t>
  </si>
  <si>
    <t>Biomecánico (movimientos repetitivos, postura sedente)</t>
  </si>
  <si>
    <t>Locativo (sistemas y medios de almacenamiento)</t>
  </si>
  <si>
    <t>Tapabocas
Guantes 
Bata de tela o desechable
Monogafas</t>
  </si>
  <si>
    <t>Consumo de bebidas preparadas en las instalaciones</t>
  </si>
  <si>
    <t>Intoxicación alimentaria, contagio de bacterias, virus y parásitos</t>
  </si>
  <si>
    <t>Resolución 2674 de 2013. Capítulo III</t>
  </si>
  <si>
    <t>Biologico (manipulación de alimentos)</t>
  </si>
  <si>
    <t>Eléctrico</t>
  </si>
  <si>
    <t>Lesiones a las personas. Daños a las instalaciones</t>
  </si>
  <si>
    <t>Reglamento técnico de instalaciones eléctricas “Retie”. Res N° 9 0708 de 2013.</t>
  </si>
  <si>
    <t xml:space="preserve">Realizar adecuaciones de instalaciones eléctricas, por parte de persona competente, certificada en Retie.
</t>
  </si>
  <si>
    <t>1. Asegurar la organización del cableado eléctrico en las instalaciones 
2. Impedir uso de multitomas en las áreas de trabajo
3. Programación de mantenimiento preventivo de acometidas eléctricas por personal calificado.</t>
  </si>
  <si>
    <t xml:space="preserve">Asegurar que las personas del outsourcing que presta el servicio de cafetería, cuenten con la capacitación en manipulación de alimentos, así como con los controles biológicos respectivos, uso de EPP´s y estrictas condiciones de higiene. </t>
  </si>
  <si>
    <t xml:space="preserve">Tendinitis, síndrome de túnel del carpo (STC), otros Desórdenes músculo esqueléticos. </t>
  </si>
  <si>
    <t>Mecánico</t>
  </si>
  <si>
    <t>Sí</t>
  </si>
  <si>
    <t>Distracción; reducción del rendimiento en la realización de las tareas; sintomatología a nivel respiratorio</t>
  </si>
  <si>
    <t>Resolución 2400 de 1979. Artículos 9 y 37.
NTP 242  , NTC 5831</t>
  </si>
  <si>
    <t>Lesión incapacitante. Daño a equipos e instalaciones.</t>
  </si>
  <si>
    <t>1.Evaluar la opción de reemplazar los archivadores colgantes por gabinetes tipo armario 
2.Establecer políticas de orden y aseo (tener al alcance sólo los documentos que realmente se van a tramitar durante la jornada laboral)
3.Mantener espacio de circulación despejado.
4.Capacitar en prevención y control de incendios</t>
  </si>
  <si>
    <t>Posible proliferación de microorganismos por permanente manipulación de documentos.
Permanencia de documentos, bajo y sobre superficies de trabajo</t>
  </si>
  <si>
    <t>Afecciones a nivel respiratorio</t>
  </si>
  <si>
    <t xml:space="preserve">Desorganización en cables de baja tensión en las áreas. </t>
  </si>
  <si>
    <t>ALCALDÍA LOCAL DE USME</t>
  </si>
  <si>
    <t>Vivero</t>
  </si>
  <si>
    <t>Gestión y apoyo a la comunidad para el desarrollo de sus cultivos. Entrega de huertas (hortalizas y frutales). Apoyo en reforestación y recuperación de fuentes hídricas.
Preparación de la tierra, abono de las semillas, preparación y entrega del material vegetal.</t>
  </si>
  <si>
    <t>Disconfort térmico por sensación de frío y ambiente húmedo</t>
  </si>
  <si>
    <t xml:space="preserve">1.Suministro frecuente de bebidas calientes.
2.Uso de ropa abrigada
</t>
  </si>
  <si>
    <t>Cambio frecuente de posturas</t>
  </si>
  <si>
    <t>Realización de labores al aire libre generan exposición a rayos UV</t>
  </si>
  <si>
    <t>Físico (Radiaciones no ionizantes )</t>
  </si>
  <si>
    <t xml:space="preserve">Quemaduras solares </t>
  </si>
  <si>
    <t>Cáncer de piel</t>
  </si>
  <si>
    <t>Uso de cachucha</t>
  </si>
  <si>
    <t xml:space="preserve">1.Uso de protector solar, aplicado en la piel expuesta, al inicio de la jornada laboral y en el transcurso de la misma
2.Uso de cachucha y/o sombrero durante la jornada laboral
</t>
  </si>
  <si>
    <t>Presencia de bacterias en el material vegetal y las veredas visitadas</t>
  </si>
  <si>
    <t>Biológico (bacterias, microorganismos)</t>
  </si>
  <si>
    <t>Alergias, virus, irritaciones en piel</t>
  </si>
  <si>
    <t xml:space="preserve">Uso de guantes y botas </t>
  </si>
  <si>
    <t>Afecciones a nivel respiratorio y dérmico</t>
  </si>
  <si>
    <t>Guantes 
Botas pantaneras
Monogafas</t>
  </si>
  <si>
    <t>Físico (Temperatura)</t>
  </si>
  <si>
    <t>1.Asegurar el uso de los elementos de protección personal
2.Continuar realizando el control de plagas con productos orgánicos (repelentes, fungicidas minerales, entre otros), evitando al máximo el uso de agroquímicos aunque sean de baja toxicidad.
3.Insistir en la práctica del lavado de manos previo y posterior al uso de guantes</t>
  </si>
  <si>
    <t>Desyerbe manual</t>
  </si>
  <si>
    <t>Uso de herramientas manuales para el desyerbe y control de maleza</t>
  </si>
  <si>
    <t>Mecánico (herramientas, proyección de partículas)</t>
  </si>
  <si>
    <t>Capacitación en manejo de herramientas</t>
  </si>
  <si>
    <t>Entrega de material vegetal a la comunidad de las veredas</t>
  </si>
  <si>
    <t>Organización de las canastillas para la entrega, traslado al vehículo y del vehículo a cada una de las fincas donde se lleva el material</t>
  </si>
  <si>
    <t>Biomecánico (manipulación de cargas)</t>
  </si>
  <si>
    <t>Desórdenes musculo-esqueléticos</t>
  </si>
  <si>
    <t>Casa de Justicia</t>
  </si>
  <si>
    <t>Trabajo de oficina</t>
  </si>
  <si>
    <t>Resolución 2400 de 1979 Art. 63 y 67 
ACGIH De 19 a 22°C</t>
  </si>
  <si>
    <t xml:space="preserve">Desórdenes músculo esqueléticos. </t>
  </si>
  <si>
    <t>Desplazamientos dentro de la localidad</t>
  </si>
  <si>
    <t>1.Programar y realizar  pausas activas  por parte de los colaboradores, realizar formación de lideres de pausas activas    
2.Capacitación en higiene postural
3.Programar y realizar mantenimiento correctivo y/o reemplazo de sillas</t>
  </si>
  <si>
    <t>Movimientos repetitivos miembros superiores. Postura sedente.</t>
  </si>
  <si>
    <t>Alcaldía</t>
  </si>
  <si>
    <t>Gestión de Desarrollo Local</t>
  </si>
  <si>
    <t>Labores administrativas relacionadas con la Gestión administrativa y financiera de la Alcaldía</t>
  </si>
  <si>
    <t>1.Realizar pausas activas diarias
2.Capacitación en higiene postural</t>
  </si>
  <si>
    <t>Físico (Iluminación)</t>
  </si>
  <si>
    <t>Fatiga visual. Cefalea. Falta de concentración en la labor. Irritabilidad</t>
  </si>
  <si>
    <t>RETILAP Resolución 180540 de 2010 Capítulo 4 Tabla 410.1</t>
  </si>
  <si>
    <t>Se percibe exceso de iluminación en el área</t>
  </si>
  <si>
    <t>Deslumbramientos. Fatiga visual. Cefalea. Falta de concentración en la labor. Irritabilidad</t>
  </si>
  <si>
    <t>1.Capacitación en pautas de higiene visual
2.Evaluar la viabilidad de instalar black out u otro sistema que permita regular el ingreso de luz natural a las oficinas, en las horas del día que sea necesario
3.Realizar medición de iluminación en el área 
4.Acatar las recomendaciones, resultado de la medición</t>
  </si>
  <si>
    <t>Almacén</t>
  </si>
  <si>
    <t>Funciones de almacenista. Control de inventarios. Entrega de insumos a funcionarios. Actualización información comodatos JAC</t>
  </si>
  <si>
    <t>Funciones relacionadas con actividades de jardinería, mantenimiento eléctrico e hidraúlico</t>
  </si>
  <si>
    <t>Biomecánico (bipedestación)</t>
  </si>
  <si>
    <t>1.Realizar pausas activas diarias
2.Capacitación en higiene postural, específica para posturas en bipedestación y caminando</t>
  </si>
  <si>
    <t>Posturas predominantes, en bipedestación y caminando</t>
  </si>
  <si>
    <t>Uso de herramientas manuales y eléctricas</t>
  </si>
  <si>
    <t>1.Realizar sesión de capacitación "uso adecuado de herramientas", especificar uso de guadaña y machete.
2.Verificar que las herramientas se encuentren en óptimas condiciones para su uso. Reemplazar las que presenten desgaste o algún tipo de adaptación.
3.Organización de herramientas en tablero, de manera que además de contribuir al orden del área, se identifiquen fácilmente los faltantes</t>
  </si>
  <si>
    <t>Eléctrico (baja tensión)</t>
  </si>
  <si>
    <t>Mantenimiento de instalaciones eléctricas</t>
  </si>
  <si>
    <t>Heridas, lesiones, traumatismos, contacto eléctrico</t>
  </si>
  <si>
    <t>Quemaduras. Lesiones por caídas. Afectación a nivel cardiaco, muscular o nervioso</t>
  </si>
  <si>
    <t>Capacitación y actualización en precauciones durante el mantenimiento de instalaciones eléctricas</t>
  </si>
  <si>
    <t xml:space="preserve">Realizar verificación de instalaciones eléctricas, frente al cumplimiento de Retie, por parte de persona calificada debidamente certificada.
</t>
  </si>
  <si>
    <t>Subsidio tipo C</t>
  </si>
  <si>
    <t>Visitas domiciliarias (actualización, comprobación de derechos, validación)</t>
  </si>
  <si>
    <t>1.Capacitación en medidas preventivas y de manejo del riesgo público   
2.Generar  programa de riesgo publico, incluir  protocolo de seguridad</t>
  </si>
  <si>
    <t>Labores administrativas. Atención a la ciudadanía. Cargue de información. Organización de archivo</t>
  </si>
  <si>
    <t>Percepción de escasa iluminación en el área</t>
  </si>
  <si>
    <t>1.Capacitación en pautas de higiene visual
2.Realizar medición de iluminación en el área
3.Acatar las recomendaciones, resultado de la medición</t>
  </si>
  <si>
    <t>Movimientos repetitivos miembros superiores. Postura sedente Manipulación de cargas</t>
  </si>
  <si>
    <t>Biomecánico (movimientos repetitivos, postura sedente, manipulación de cargas)</t>
  </si>
  <si>
    <t>1.Realizar pausas activas diarias
2.Capacitación en higiene postural y manipulación de cargas</t>
  </si>
  <si>
    <t xml:space="preserve">Seguimiento a derechos de petición. Atención telefónica y presencial. Orientación sobre servicios a nivel Distrital. </t>
  </si>
  <si>
    <t>Atención al ciudadano</t>
  </si>
  <si>
    <t>CDI</t>
  </si>
  <si>
    <t>Radicacion, entrega y distribucion de correspondencia. Atencion al publico. Digitalización documentos.</t>
  </si>
  <si>
    <t>Responder oficios,  articulación entre las oficinas de la Alcaldía,  realización de diálogos con comunidades</t>
  </si>
  <si>
    <t>Visitas a ruralidad y a barrios de la localidad para adelantar los cafés charlados</t>
  </si>
  <si>
    <t>Gestión Policiva</t>
  </si>
  <si>
    <t>Cobro coactivo</t>
  </si>
  <si>
    <t>Conciliaciones, atención al público, impresión y entrega de documentos, atención a entes de control (personeria y contraloria). Revisión e impulso de las actuaciones administrativas, dar respuesta a requerimientos, envíar oficios invitando al pago de las multas, realizar llamadas de cobro persuasivo.</t>
  </si>
  <si>
    <t>Gestión documental</t>
  </si>
  <si>
    <t>Atención de funcionarios. Dar capacitación. Escanear documentación. Organización de cuentas intervención de cajas fuid de las vigencias. Organización de los contratos.</t>
  </si>
  <si>
    <t>Ubicación de cajas sobre el nivel superior de los módulos de archivo
Cajas ubicadas en el pasillo de circulación</t>
  </si>
  <si>
    <t>1.Agilizar la contratación prevista para contar con un espacio adicional que facilite conservación del archivo inactivo 
2.Mantener espacio de circulación despejado.
3.Capacitar en prevención y control de incendios</t>
  </si>
  <si>
    <t>Grupo contable</t>
  </si>
  <si>
    <t xml:space="preserve">Revisión de cuentas para su respectiva liquidación. Causacion de cuentas de cobro. Recepción de cuentas de cobro. Archivo. Radicación de cuentas en Presupuesto. </t>
  </si>
  <si>
    <t>Estructuración de los procesos contractuales en sus distintas modalidades se selección. Proyección de documentos, revision de expedientes, radicacion para firma. Actualización de bases de datos, respuesta a requerimientos de los entes de control, certificaciones contractuales.</t>
  </si>
  <si>
    <t>Contratación</t>
  </si>
  <si>
    <t>Revisión  de la cuentas parciales y liquidación de personas Naturales y Jurídicas del FDLU. Generación de informes</t>
  </si>
  <si>
    <t>Cuentas por pagar</t>
  </si>
  <si>
    <t>Percepción de exceso de iluminación en el área</t>
  </si>
  <si>
    <t>Despacho</t>
  </si>
  <si>
    <t>Labores administrativas.</t>
  </si>
  <si>
    <t>Seguimiento a requerimientos de entes de control, proyectar respuestas a requerimientos de los entes de control, revisar y proyectar requerimientos de la Oficina de Asuntos Disciplinarios y asistir a reuniones virtuales a las cuales sea invitada</t>
  </si>
  <si>
    <t>Entes de control</t>
  </si>
  <si>
    <t>Gestión ambiental</t>
  </si>
  <si>
    <t>Realizar inspecciones ambientales a los proveedores de bienes y servicios de la Alcaldía Local, que realicen actividades relacionadas con aspectos e impactos ambientales significativos.</t>
  </si>
  <si>
    <t>Gestión del Riesgo</t>
  </si>
  <si>
    <t>Apoyo en la gestión de riesgo y emergencias</t>
  </si>
  <si>
    <t>Visitas técnicas, monitoreo de puntos críticos, seguimiento diagnósticos IDIGER, seguimiento solicitudes de visitas de la comunidad. Atención de emergencias.</t>
  </si>
  <si>
    <t>Gobierno Abierto e innovación</t>
  </si>
  <si>
    <t>Revisión documental y archivos de ubicación propia de a alcaldía, procesos de trabajo colaborativo con otras dependencias en función de capacitación, correspondencia e impresión de documentos.</t>
  </si>
  <si>
    <t>Visitas a zonas rurales  en áreas no conectadas, para apoyar el proceso de participación y de gobierno abierto. Diálogo con personas de la comunidad para procesos de alfabetización digital.</t>
  </si>
  <si>
    <t>Grupo jurídico</t>
  </si>
  <si>
    <t>Operativos de IVC en materia de recuperación de bienes de uso público, actividades económicas, ambiente, infracciones régimen de obras y urbanismo y parqueaderos.</t>
  </si>
  <si>
    <t>Obras</t>
  </si>
  <si>
    <t>Visita de: obras, técnicas de licencias, técnicas de denuncias por infracción de obras, sectores de asentamienrtos humanos o áreas ilegales. Operativos convocados. Inspecciones visuales de verificación de control urbanístico. IVC cerros orientales, parque entrenubes.</t>
  </si>
  <si>
    <t>Actividades en territorio que generan inconformidades y conflicto con la comunidad</t>
  </si>
  <si>
    <t>Presencia de caninos en territorio, que pueden atacar a los servidores y contratistas</t>
  </si>
  <si>
    <t>Biológico (Mordeduras)</t>
  </si>
  <si>
    <t>Heridas profundas, desgarros, infecciones</t>
  </si>
  <si>
    <t>Con apoyo de PYBA, promover el cuidado de la salud y la vacunación de los caninos de la localidad</t>
  </si>
  <si>
    <t>Proyectar y revisar oficios y actuaciones administrativa. Elaboración de informes técnicos. Impulsos y depuración de actuaciones administrativas. Respuesta de requerimientos. Reparto a abogados de obras y  jurídica. Manejo de bases de datos.</t>
  </si>
  <si>
    <t>Oficina Protección y Bienestar Animal "PYBA"</t>
  </si>
  <si>
    <t>Atención a la comunidad
Organización documental. Construcción de estrategias. Apoyo a Coordinación.</t>
  </si>
  <si>
    <t>Atención medico veterinaria para animales domésticos en brigadas medicas y urgencias. Evaluación en casos de posible maltrato animal. Asistencia de animales en jornadas de desparasitacion, antipulgas, esterilización, vacunación. Sensibilización y atención a inquietudes de la ciudadanía.</t>
  </si>
  <si>
    <t>Actividades en territorio con comunidad de difícil manejo o enojada por los controles a sus animales, se genera conflicto.
Labores en zonas vulnerables, parqueo de vehículos en lugares aledaños, sin protección</t>
  </si>
  <si>
    <t>Hallazgos de animales en condiciones de maltrato y vulnerabilidad. Ataques por redes sociales contra a labor realizada</t>
  </si>
  <si>
    <t>Estrés, fatiga, efectos adversos en la condición de salud.</t>
  </si>
  <si>
    <t>Apoyo para contar con herramientas o estrategias de afrontamiento de situaciones de difícil manejo en el desempeño de la labor.</t>
  </si>
  <si>
    <t>Exposición a mordeduras, rasguños o ataques de los animales atendidos en territorio</t>
  </si>
  <si>
    <t>Heridas, desgarros, infecciones</t>
  </si>
  <si>
    <t>Uso de estrategias publicitarias insistiendo en las condiciones adecuadas en la tenencia de los animales en los predios, así como la vacunación requerida por ellos, recordando el apoyo requerido para el control del animal al momento de realizar las visitas o intervenciones.</t>
  </si>
  <si>
    <t>Despacho y Gestión de Desarrollo Local</t>
  </si>
  <si>
    <t>Reactivación económica</t>
  </si>
  <si>
    <t>Reuniones: comunidad, equipo de reactivación de economía, con diferentes dependencias, Inter sectorial. 
Informes e impresiones</t>
  </si>
  <si>
    <t xml:space="preserve">Acompañamiento múltiples actividades por toda la localidad en temas de reactivación económica, turismo, comerciantes formales y no formales. </t>
  </si>
  <si>
    <t>Administración del recurso tecnológico. Informes. Bases de datos. Labores administrativas de sistemas. Servicios tecnicos en salas de reuniones y auditorios. Gestión en arreglos y novedades.</t>
  </si>
  <si>
    <t>Sistemas</t>
  </si>
  <si>
    <t>Uso de herramientas manuales (alicates, bisturí)</t>
  </si>
  <si>
    <t xml:space="preserve">1. Realizar capacitación en manejo seguro de las herramientas manuales utilizadas. 
2. Verificar que las herramientas se encuentren en óptimas condiciones para su uso. </t>
  </si>
  <si>
    <t xml:space="preserve">Mantenimientos, revisiones y soporte técnico </t>
  </si>
  <si>
    <t>Desplazamientos entre sedes donde laboran funcionarios de la alcaldía</t>
  </si>
  <si>
    <t>Casa antigua</t>
  </si>
  <si>
    <t>Casa del consumidor de bienes y servicios</t>
  </si>
  <si>
    <t>Orientación en temas relacionados con ley 1480 de 2011, estatuto de protección al consumidor.</t>
  </si>
  <si>
    <t>Orientacion a comerciantes sobre los derechos y deberes del consumidor dentro de la Ley 1480</t>
  </si>
  <si>
    <t>Desplazamientos por la localidad, en contacto con los comerciantes</t>
  </si>
  <si>
    <t>JAL</t>
  </si>
  <si>
    <t>Apoyo a la gestión en JAL</t>
  </si>
  <si>
    <t>Físico (Ruido)</t>
  </si>
  <si>
    <t>Disminución de la agudeza auditiva</t>
  </si>
  <si>
    <t xml:space="preserve">Uso ocasional de audífonos o diadema </t>
  </si>
  <si>
    <t>Hipoacusia neurosensorial</t>
  </si>
  <si>
    <t>Resolución 2844 de 2007</t>
  </si>
  <si>
    <t>1.Capacitación y recomendaciones escritas sobre el uso correcto de audífonos y diadema, especialmente uso con bajo volumen.
2.Control anual de agudeza auditiva (Audiometría)</t>
  </si>
  <si>
    <t xml:space="preserve">Movimientos repetitivos miembros superiores. Sillas deterioradas. Espacio reducido. </t>
  </si>
  <si>
    <r>
      <t>Evaluar la viabilidad de reubicar las inspecciones en la casa antigua de la Alcaldía, de manera que se cuente con al menos 2 m</t>
    </r>
    <r>
      <rPr>
        <vertAlign val="superscript"/>
        <sz val="6"/>
        <rFont val="Arial"/>
        <family val="2"/>
      </rPr>
      <t>2</t>
    </r>
    <r>
      <rPr>
        <sz val="6"/>
        <rFont val="Arial"/>
        <family val="2"/>
      </rPr>
      <t xml:space="preserve"> de superficie de pavimento por cada trabajador, además del espacio para realizar las audiencias presenciales. De no ser posible, evaluar la opción de contar con espacio más amplio, así como redistribuir el actual. </t>
    </r>
  </si>
  <si>
    <t>Apoyar las entrega y radiación de las diferentes comunicaciones emitidas por las inspecciónes de Policía de la localidad. Entrega de notificaciones en la localidad. Inscripciones a la comunidad.</t>
  </si>
  <si>
    <t>1.Verificar periódicamente las condiciones de los anclajes de las repisas y archivadores colgantes. 
2.Asegurar que su ubicación impida que alguna persona pueda ubicarse debajo de ellos.
3.Evaluar la opción de contar con espacio adicional exclusivo para archivo</t>
  </si>
  <si>
    <t>Expedientes para archivo superan la capacidad de los estantes disponibles, situación que se ha reportado de tiempo atrás. Ubicación de cajas sobre y bajo superficies de trabajo
Uso de repisas y archivadores colgantes</t>
  </si>
  <si>
    <t>Gobierno Abierto Bogotá "GABO" Usme</t>
  </si>
  <si>
    <t>1.Evaluar la opción de disponer de otro espacio para la ubicación del archivo fuera de las oficinas.
2.Fumigaciones preventivas en la sede, prevención de plagas.   
3.Limpieza con trapo húmedo, posterior a la fumigación.
4.Aseo frecuente con aspiradora.
5.Uso de elementos de protección durante la manipulación de documentos.
6.Suministrar gel antibacterial a los colaboradores    
7.Mejorar las condiciones de ventilación de estas inspecciones</t>
  </si>
  <si>
    <t xml:space="preserve">Visitas de polígonos. Audiencias públicas de las actuaciones policivas. Visita en terreno en cuanto a querellas. Inspecciones oculares. </t>
  </si>
  <si>
    <t xml:space="preserve">Agresiones verbales y/o físicas por parte de ciudadanos que se sienten afectados por las visitas o inspecciones realizadas
</t>
  </si>
  <si>
    <t>1.Asegurar acompañamiento policial en diligencias y audiencias
2.Capacitación en medidas preventivas y de manejo del riesgo público   
3.Generar programa de riesgo publico, incluir  protocolo de seguridad</t>
  </si>
  <si>
    <t>Todas</t>
  </si>
  <si>
    <t>Atención a la comunidad. Enlace entre la comunidad y la alcaldía local de Usme. Asistir reuniones de los diferentes espacios e instancias de participación de manera virtual. Respuesta a requerimientos</t>
  </si>
  <si>
    <t>Participación</t>
  </si>
  <si>
    <t>Feria de servicios. Atención a la comunidad. Acompañamiento actividades lúdicas y artísticas. Reuniones con comunidad. Inscripciones. Apoyo, asistencia y acompañamiento a operativos para la protección y garantía de los derechos humanos.</t>
  </si>
  <si>
    <t>Desplazamientos por la localidad, en contacto con comunidad y otras entidades</t>
  </si>
  <si>
    <t>Planeación</t>
  </si>
  <si>
    <t>Supervisión de obras. Visitas de obra. Mesas de trabajo. Comités. Visita a JAC y organizaciones sociales. Formulación. Reuniones</t>
  </si>
  <si>
    <t>Desplazamientos por la localidad, desarrollando actividades en territorio</t>
  </si>
  <si>
    <t>Presupuesto</t>
  </si>
  <si>
    <t>Generación de pagos, emisión informes presupuestales, apoyo a la supervisión de contratos. Respuesta derechos de petición, elaboración informes mensuales, programación y compensación PAC, pagos, liberación de saldos vigencia y obligaciones por pagar.</t>
  </si>
  <si>
    <t>Seguridad y Convivencia</t>
  </si>
  <si>
    <t>Labores administrativas</t>
  </si>
  <si>
    <t xml:space="preserve">Visitas. Recorridos. Sensibilización. Reconocimiento. Participación en Operativos. </t>
  </si>
  <si>
    <t>Unidad local de asistencia técnica agropecuaria "ULATA"</t>
  </si>
  <si>
    <t>Viverista y Auxiliar de vivero
Agrónomos
Promotores ULATA</t>
  </si>
  <si>
    <t>Viverista y Auxiliar de vivero
Agrónomos</t>
  </si>
  <si>
    <t>Locativo, superficies de trabajo (irregulares, deslizantes con diferencia del nivel)</t>
  </si>
  <si>
    <t>Vivero y Alcaldía</t>
  </si>
  <si>
    <t>Asistencia y asesoría técnica</t>
  </si>
  <si>
    <t>Supervisión a contratos. Asistencia técnica, capacitaciones, implementación de buenas prácticas agrícolas, transferencia de tecnología. Asistencia pecuaria puntual con capacitación y acompañamiento</t>
  </si>
  <si>
    <t>Transitar por caminos difíciles para llegar a las veredas a brindar la asistencia técnica o atender a los animales enfermos. Ej: paso de quebradas, cercas, caminos irregulares</t>
  </si>
  <si>
    <t>Caídas, golpes, traumatismos, heridas</t>
  </si>
  <si>
    <t>Capacitación en manipulación de cargas y ejercicios de estiramiento y calentamiento previos al inicio de la labor</t>
  </si>
  <si>
    <t>Capacitación en medidas de prevención al transitar por estos caminos irregulares propios de las veredas de la localidad</t>
  </si>
  <si>
    <t>Oficina ULATA</t>
  </si>
  <si>
    <t xml:space="preserve">Alcaldía, Casa antigua y Casa de justicia </t>
  </si>
  <si>
    <t>Desorganización en cables de baja tensión en las áreas. Uso de multitomas. Ausencia de tomacorrientes en oficinas.</t>
  </si>
  <si>
    <t>Posibilidad de contagio por Covid 19, tanto en trabajo en casa como presencial</t>
  </si>
  <si>
    <t>Biologico (virus)</t>
  </si>
  <si>
    <t>Enfermedad respiratoria y afectación a otros sitemas</t>
  </si>
  <si>
    <t>Aseo y desinfección</t>
  </si>
  <si>
    <t>Cumplimiento de medidas de bioseguridad</t>
  </si>
  <si>
    <t>Resolución 777 de 2021</t>
  </si>
  <si>
    <t>Acudir a la entidad de salud respectiva para cumplir con el esquema de vacunación indicado por el Gobierno nacional en el momento correspondiente.
Trabajo presencial: Dar cumplimiento al protocolo de bioseguridad de la Entidad
Trabajo en casa: Generar las condiciones propicias para el cumplimiento de las medidas de bioseguridad divulgadas por la Entidad y el Gobierno nacional.</t>
  </si>
  <si>
    <t>Estrés, estados de ansiedad, efectos adversos en la condición de salud</t>
  </si>
  <si>
    <t>Apoyo en estrategias para:
 - Fortalecer afrontamiento de situaciones difíciles
 - Aceptación de las condiciones y consecuencias de la pandemia
 - Manejo del duelo</t>
  </si>
  <si>
    <t>Medidas de autoprotección</t>
  </si>
  <si>
    <t>Disposición del puesto de trabajo</t>
  </si>
  <si>
    <t>Pausas activas</t>
  </si>
  <si>
    <t>Talleres virtuales; control de riesgo psicosocial</t>
  </si>
  <si>
    <t>Escuchar sesiones sin audífonos</t>
  </si>
  <si>
    <t>Experiencia y capacitación</t>
  </si>
  <si>
    <t>Conductas de autocuidado</t>
  </si>
  <si>
    <t>Octubre de 2022</t>
  </si>
  <si>
    <t>Desplazamientos por la localidad, desarrollando actividades en territorio.
Atención a movilizaciones y aglomeraciones (marchas y protestas)</t>
  </si>
  <si>
    <t>Inspecciones de policía 5B, 5C, 5D y 5E</t>
  </si>
  <si>
    <t>NO</t>
  </si>
  <si>
    <t>Patio bodega</t>
  </si>
  <si>
    <t>Conductores maquinaria amarilla</t>
  </si>
  <si>
    <t>Apoyar la ejecución de las obras en las que interviene la Alcaldía</t>
  </si>
  <si>
    <t>Conducción y operación de volquetas y maquinaria amarilla (motoniveladora, retroexcavadora, cama baja) al servicio de la Alcaldía</t>
  </si>
  <si>
    <t>Exposición a golpes, caídas, atrapamientos, entre otros, relacionados con la operación de la maquinaria</t>
  </si>
  <si>
    <t>Condiciones de seguridad</t>
  </si>
  <si>
    <t>Mecánico (elementos o partes de maquinas)</t>
  </si>
  <si>
    <t>Mantenimiento de los vehículos</t>
  </si>
  <si>
    <t>Realizar mantenimientos preventivos y correctivos a vehículos y maquinaria</t>
  </si>
  <si>
    <t>1. Capacitaciones en prevención de accidentes y lesiones asociadas al uso de la maquinaria amarilla
2. Desarrollo del Programa de maquinaria amarilla</t>
  </si>
  <si>
    <t>Conductores Y Operadores</t>
  </si>
  <si>
    <t xml:space="preserve">Trasportar a los servidores de la Alcaldía
Manejo de maquina amarilla </t>
  </si>
  <si>
    <t xml:space="preserve">Manejo de vehículo institucional </t>
  </si>
  <si>
    <t>Si</t>
  </si>
  <si>
    <t>Posturas que adoptan al manejar  y operar maquina amarilla</t>
  </si>
  <si>
    <t>Biomecánico (posturas)</t>
  </si>
  <si>
    <t>Desórdenes musculo-esqueléticos.</t>
  </si>
  <si>
    <t>Descansos intermedios en la jornada laboral</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</si>
  <si>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</si>
  <si>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</si>
  <si>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</si>
  <si>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</si>
  <si>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</si>
  <si>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Trasportar a los servidores de la Alcaldía
Movilización de maquinaria amarilla</t>
  </si>
  <si>
    <t xml:space="preserve">Movimientos repetitivos  miembros superiores e inferiores </t>
  </si>
  <si>
    <t>Biomecánico (movimientos repetitivos)</t>
  </si>
  <si>
    <t>Tendinitis, síndrome de túnel del carpo (STC), otros DME.</t>
  </si>
  <si>
    <t>Resolución 2400 de 1979. Artículo 9</t>
  </si>
  <si>
    <t>No Aplica</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</si>
  <si>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</si>
  <si>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</si>
  <si>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Estrés, desmotivación, fatiga, efectos adversos en la condición de salud.</t>
  </si>
  <si>
    <t>Aplicación de Batería Psicosocial a población muestra de la Secretaria Distrital de Gobierno, generación de pausas por tu bienestar desde nivel central a todas las sedes, generación de talleres</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</si>
  <si>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</si>
  <si>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</si>
  <si>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</si>
  <si>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</si>
  <si>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</si>
  <si>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</si>
  <si>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</si>
  <si>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</si>
  <si>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</si>
  <si>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</si>
  <si>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</si>
  <si>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</si>
  <si>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</si>
  <si>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</si>
  <si>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</si>
  <si>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</si>
  <si>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</si>
  <si>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</si>
  <si>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</si>
  <si>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</si>
  <si>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</si>
  <si>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</si>
  <si>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</si>
  <si>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</si>
  <si>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</si>
  <si>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</si>
  <si>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</si>
  <si>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</si>
  <si>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</si>
  <si>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</si>
  <si>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</si>
  <si>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</si>
  <si>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Conductores y Operadores de Maquinaria Amarilla</t>
  </si>
  <si>
    <t>Trasportar a los servidores de la Alcaldía
Deplazamientos en la maquinaria amarilla por exigencia de la labor</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</si>
  <si>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</si>
  <si>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</si>
  <si>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</si>
  <si>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</si>
  <si>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</si>
  <si>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</si>
  <si>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</si>
  <si>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</si>
  <si>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</si>
  <si>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</si>
  <si>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</si>
  <si>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</si>
  <si>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</si>
  <si>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</si>
  <si>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</si>
  <si>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</si>
  <si>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</si>
  <si>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</si>
  <si>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</si>
  <si>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</si>
  <si>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</si>
  <si>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</si>
  <si>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</si>
  <si>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</si>
  <si>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</si>
  <si>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</si>
  <si>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</si>
  <si>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</si>
  <si>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</si>
  <si>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</si>
  <si>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</si>
  <si>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</si>
  <si>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</si>
  <si>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</si>
  <si>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</si>
  <si>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</si>
  <si>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</si>
  <si>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</si>
  <si>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</si>
  <si>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</si>
  <si>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</si>
  <si>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</si>
  <si>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</si>
  <si>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</si>
  <si>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</si>
  <si>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</si>
  <si>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</si>
  <si>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</si>
  <si>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</si>
  <si>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</si>
  <si>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</si>
  <si>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</si>
  <si>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</si>
  <si>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</si>
  <si>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</si>
  <si>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</si>
  <si>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</si>
  <si>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</si>
  <si>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</si>
  <si>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</si>
  <si>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</si>
  <si>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</si>
  <si>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</si>
  <si>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</si>
  <si>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</si>
  <si>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</si>
  <si>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</si>
  <si>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</si>
  <si>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</si>
  <si>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</si>
  <si>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</si>
  <si>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</si>
  <si>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</si>
  <si>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</si>
  <si>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</si>
  <si>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</si>
  <si>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</si>
  <si>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</si>
  <si>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</si>
  <si>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</si>
  <si>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</si>
  <si>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</si>
  <si>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</si>
  <si>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</si>
  <si>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</si>
  <si>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</si>
  <si>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</si>
  <si>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</si>
  <si>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</si>
  <si>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</si>
  <si>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</si>
  <si>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</si>
  <si>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</si>
  <si>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</si>
  <si>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</si>
  <si>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</si>
  <si>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</si>
  <si>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</si>
  <si>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</si>
  <si>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</si>
  <si>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</si>
  <si>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</si>
  <si>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</si>
  <si>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Cafetería</t>
  </si>
  <si>
    <t>Labores de aseo y cafetería</t>
  </si>
  <si>
    <t>Preparación y distribución de bebidas calientes</t>
  </si>
  <si>
    <t>Contacto con superficies y materiales calientes en la preparación del café y manipulación de la greca</t>
  </si>
  <si>
    <t>Superficies Calientes</t>
  </si>
  <si>
    <t>Golpes, contusiones, quemaduras</t>
  </si>
  <si>
    <t>Resolución 2400 de 1979</t>
  </si>
  <si>
    <t>1. Seguimiento periódico proveedor de aseo y cafetería
2. Elaborar instructivo de uso seguro de hornos Microondas y Greca
3. Capacitar a las personas de cafetería en prevención de accidentes asociados a su labor
4. Anclar la greca a la pared, con abrazadera que le impida caer y ocasionar quemaduras por derrame</t>
  </si>
  <si>
    <t>Labores de limpieza</t>
  </si>
  <si>
    <t>Superficies deslizantes
por labores de limpieza</t>
  </si>
  <si>
    <t>Locativo (Superficies de trabajo)</t>
  </si>
  <si>
    <t>Caídas, golpes,
traumas</t>
  </si>
  <si>
    <t>Lesiones o enfermedades graves irreparables</t>
  </si>
  <si>
    <t xml:space="preserve">1. Seguimiento periódico proveedor de aseo y cafetería
2. Capacitar a las personas de cafetería en prevención de accidentes asociados a su labor
3. Procedimiento de trabajo seguro para actividades de limpieza de instalaciones.
4. Señalización del área deslizante
</t>
  </si>
  <si>
    <t>Uso de elementos de protección personal calzado antideslizante</t>
  </si>
  <si>
    <t>Uso y manejo de
sustancias químicas</t>
  </si>
  <si>
    <t>Contacto con sustancias químicas durante labores de limpieza</t>
  </si>
  <si>
    <t>Irritación ocular, en vías respiratorias, en piel.</t>
  </si>
  <si>
    <t>1. Criterios de Selección y seguimiento a proveedores 
2. Procedimiento de trabajo seguro para actividades de limpieza de instalaciones.
3. Capacitación manejo de sustancias quimicas,derrames
4. Inducción Básica HSE</t>
  </si>
  <si>
    <t>Uso de elementos de protección personal</t>
  </si>
  <si>
    <t>Limpieza y desinfección de áreas</t>
  </si>
  <si>
    <t>Manejo de cargas,
movimientos repetitivos</t>
  </si>
  <si>
    <t>Manejo de cargas, movimientos repetitivos</t>
  </si>
  <si>
    <t>Hernias, lesiones
al sistema
osteomuscular</t>
  </si>
  <si>
    <t>Pérdida de capacidad laboral.</t>
  </si>
  <si>
    <t>1. Criterios de Selección y seguimiento a proveedores y actividades tercerizadas. 
2. Capacitación higiene postural y manejo de cargas. 
3. Inducción Básica</t>
  </si>
  <si>
    <t>Inspección de policía 5A</t>
  </si>
  <si>
    <t>Trabajo en oficina y en campo</t>
  </si>
  <si>
    <t>Trabajo de escritorio y computador
Participación en jornadas de recuperación ambiental como retamo espinoso</t>
  </si>
  <si>
    <t>Movimientos repetitivos miembros superiores al trabajar en oficina y al trabajar en campo cuando se  retira el retamo espinoso.</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</si>
  <si>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                                                                                                           
</t>
  </si>
  <si>
    <t xml:space="preserve">Trabajo de escritorio y computador. 
En campo: Realizar capacitaciones, participar en reuniones, participación en jornadas de recuperación ambiental como retamo espinoso. Acompañamiento a jornadas de vacunación para animales </t>
  </si>
  <si>
    <t>Posturas  prolongadas, adopción de posturas inadecuadas
Pueden manipular cargas manuales y realizar esfuerzos  cuando hacen jornadas de recuperación ambiental.</t>
  </si>
  <si>
    <t>Biomecánico (posturas) (Manipulación de carga)(esfuerzo)</t>
  </si>
  <si>
    <t>Desórdenes musculo-esqueléticos. Fatiga física</t>
  </si>
  <si>
    <t>Lesión incapacitante, enfermedad laboral</t>
  </si>
  <si>
    <t>Resolución 2400 de 1979. Artículo 9 y 37. 
NTP 242  , NTC 5831</t>
  </si>
  <si>
    <t xml:space="preserve">1.Realizar mantenimientos  preventivos y correctivos   a sillas de oficina.
2. En actividades en campo, en recuperación ambiental validar la existencia de ayudas mecánicas, dotar y hacer uso de las mismas.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</si>
  <si>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manipulación de carga, esfuerzos.
5.Programar y realizar  pausas activas  con mayor continuidad por parte de los colaboradores , realizar formación de lideres de pausas activas 
6.Mantenimientos  de sillas de oficina.
7.Establecer políticas de orden y aseo.
8.Realizar Exámenes Médicos Ocupacionales periódicamente.                
9. Tener en cuenta las funciones de los colaboradores que estén en el perfil, dentro del contrato de trabajo.
10. Crear norma de SST acorde con las actividades en campo que se realicen.                                                                                    
</t>
  </si>
  <si>
    <t>Al validar información mas detalladas tener en cuenta necesidades de uso de EPP en zona rural contemplada y dejar contemplado en matriz de EPP</t>
  </si>
  <si>
    <t xml:space="preserve">Trabajo en oficina
Visitas en la localidad </t>
  </si>
  <si>
    <t xml:space="preserve">Trabajo de escritorio y computador ,entablar conversaciones, interacción con personas .
Brindar  lineamientos a cumplir en la parte ambiental en zona rural y parte interna de la sede principal
Realizar acompañamiento y participación en  jornadas de recuperación ambiental, acompañamiento a jornadas de vacunación para animales y acompañamiento a recolección de agentes químicos ,gestión del riesgo, entre otras  </t>
  </si>
  <si>
    <t>Actividades propias de la labor, revisión y entrega de resultados en tiempos determinado. Interacción con colaboradores y ciudadanos.</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</si>
  <si>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 en campo.</t>
  </si>
  <si>
    <t xml:space="preserve">Trabajo de escritorio y computador ,entablar conversaciones, interacción con personas .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,gestión del riesgo, entre otras  </t>
  </si>
  <si>
    <t>No</t>
  </si>
  <si>
    <t xml:space="preserve">Desplazamiento  fuera de las instalaciones de la sede dentro de la localidad.
Agresiones verbales y/o físicas  (dentro y fuera de las instalaciones)
</t>
  </si>
  <si>
    <t xml:space="preserve">Servicio de personal de vigilancia en la sede, para traslados   uso de carro  institucional </t>
  </si>
  <si>
    <t>Uso de chaqueta con distintivos de la Entidad.</t>
  </si>
  <si>
    <t xml:space="preserve">1. Mantener  cámaras de seguridad y vigilancia en optimas condiciones con cobertura en toda la sede  </t>
  </si>
  <si>
    <t xml:space="preserve">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
</t>
  </si>
  <si>
    <t xml:space="preserve">Trabajo en oficina, coordinación de actividades internas y externas a la sede  </t>
  </si>
  <si>
    <t xml:space="preserve">1.Caminar por diferentes espacios de la sede o localidad en cumplimiento de sus funciones.
2.Elementos varios encima , al lado de escritorios , elementos varios cuando participan en jornadas de recuperación ambiental.
</t>
  </si>
  <si>
    <t>Locativo (superficies de trabajo)(orden y aseo)</t>
  </si>
  <si>
    <t>Traumatismos, golpes, caídas, lesiones varias</t>
  </si>
  <si>
    <t>Caídas de objetos y personas, lesiones varias</t>
  </si>
  <si>
    <t xml:space="preserve">1..Asegurar todo elemento que pueda caer
</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</si>
  <si>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5.Validar  las tareas mas detalladas cuando están en la zona rural , para que así la entidad genere medidas de prevención mas acordes con lo que se evidencia en esta localidad. Como por ejemplo  necesidad de uso de botas caña alta con punta de seguridad  al encontrarse por sus funciones laborales  en la zona rural en terreno hostil, validar exposición a temperaturas extremas al ir a verificar condiciones en terreno zona rural.
6.Generar estándar ,protocolo ,normas de SST al cumplir sus funciones de acuerdo a los peligros que se pueda encontrar en su labor.
7.Realizar reinducción y sensibilización en Riesgos Labores, Auto Cuidado y Seguridad Basada en el Comportamiento
</t>
  </si>
  <si>
    <t>Al validar información mas detalladas tener en cuenta necesidades e uso de EPP en zona rural como botas caña alta con punta de seguridad, otros y dejar contemplado en matriz de EPP</t>
  </si>
  <si>
    <t>Posible proliferación de microorganismos por manipulación de documentos, contacto indirecto/ directo con el personal a la hora de saludar, estornudar, toser, hablar. AL encontrase en la zona rural por presencia de animales propios de la localidad. Al participar  en  jornadas de recuperación ambiental, acompañamiento a jornadas de vacunación para animales, altener contacto con fluidos o excrementos de animales, al ser golpeado, mordido, herido, picado por un animal propios de la localidad.</t>
  </si>
  <si>
    <t>Alergias, virus, otros
Por mordeduras :fiebre, escalofríos, debilidad general, desvanecimiento, sudoración, ansiedad, confusión, náuseas, vómitos y diarrea.
Golpes, heridas de animales hacia las personas, entre otros</t>
  </si>
  <si>
    <t xml:space="preserve">Uso de guates de carnaza </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</si>
  <si>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,cuales es la tipología de animales y plantas de esta localidad al realizar estas tareas en zona rural, para que así la entidad genere medidas de prevención mas acordes con lo que se evidencia en esta localidad. Contemplar necesidad  de vacunación , al manipular plantas uso de EPP acordes a la labor, otros.
</t>
  </si>
  <si>
    <t>Al validar información mas detalladas tener en cuenta necesidades e uso de EPP en zona rural como botas caña alta con punta de seguridad, uso de guantes de carnaza, otros y dejar contemplado en matriz de EPP</t>
  </si>
  <si>
    <t xml:space="preserve">Trabajo de escritorio y computador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,entre otras  </t>
  </si>
  <si>
    <t xml:space="preserve">
1.Cables de baja tensión en puestos de trabajo sin canalizar o sin  amarres, caja de tacos sin tapa
2.Posible uso o cercanía a equipos eléctrico en campo
</t>
  </si>
  <si>
    <t xml:space="preserve">1.Realizar  instalación de amarres en cables de sistemas de computo  y aislarlos 
2. Realizar conexiones seguras en todas las instalaciones electicas, tapar caja de tacos, realizar identificación de cada taco, mantener despejados ya alejados del personal.
3. Realizar mantenimiento preventivo a cableado y demás partes eléctricas por personal calificado
</t>
  </si>
  <si>
    <t>1. Organizar cableado eléctrico de equipo de computo en todos los puestos de trabajo.
2. Revisión y mantenimiento de acometidas eléctricas por personal calificado. Tener en cuenta normas RETIE en sede y en elementos, equipos si se llegasen a utilizan en campo .
3. Tener en cuenta orden y aseo en el lugar de trabajo (en oficina y en campo)
4.Validar  las tareas mas detalladas cuando están en la zona rural , para que así la entidad genere medidas de prevención mas acordes con lo que se evidencia en esta localidad.</t>
  </si>
  <si>
    <t>Al validar información mas detalladas tener en cuenta necesidades e uso de EPP en zona rural  y dejar contemplado en matriz de EPP</t>
  </si>
  <si>
    <t xml:space="preserve">Trabajo de escritorio y computador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,gestión del riesgo, entre otras  </t>
  </si>
  <si>
    <t>Uso de tijeras, regla plástica, cosedora, perforadora, otros, como elementos de oficina.
Manipulación de tijeras de jardín ,pala, pica, azadón para participar en jornada ambiental en el control de  retamo espinoso ,validar que otro  herramienta u equipo usan en campo.</t>
  </si>
  <si>
    <t>Mecánico (herramientas)</t>
  </si>
  <si>
    <t>Heridas en manos
Cortes, laceraciones en otras partes del cuerpo</t>
  </si>
  <si>
    <t>Uso de guantes de carnaza</t>
  </si>
  <si>
    <t>Contar con elementos, herramientas, equipos en buen estado</t>
  </si>
  <si>
    <t xml:space="preserve">1.Formar e informar en el uso adecuado y seguro  de los elementos , herramientas, equipos  para oficina y las usadas en campo (control de retamo espinoso u otros).
2.Contar con norma de seguridad en manejo de elementos de oficina (cosedora, perforadora, otros), en herramientas y equipos  usados en actividades en la zona rural y divulgar al personal.
3.Validar  en campo utilización  de otros equipos, herramienta para la labor y tomar medidas de prevención. Desde la pertinencia del uso de estas en  el personal que las manipula, el estado e inspección  de las mismas, forma de uso, almacenamiento, entre otros que se encuentren al realizar la validación de la información.
</t>
  </si>
  <si>
    <t>Al validar información mas detalladas tener en cuenta necesidades de uso de EPP en zona rural como botas caña alta - pantaneras con punta de seguridad, uso de guantes de carnaza, impermeable, gorro o chavo, gafas de protección, careta y peto de protección- estos  dos últimos si se manipula equipos, entre  otros y dejar contemplado en matriz de EPP</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</si>
</sst>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6">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vertAlign val="superscript"/>
      <sz val="6"/>
      <name val="Arial"/>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sz val="9"/>
      <color indexed="8"/>
      <name val="Arial"/>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9"/>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7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3" fillId="0" borderId="18" xfId="0" applyFont="1" applyFill="1" applyBorder="1" applyAlignment="1">
      <alignment horizontal="center" textRotation="90" wrapText="1"/>
    </xf>
    <xf numFmtId="0" fontId="0" fillId="0" borderId="33" xfId="0" applyBorder="1" applyAlignment="1">
      <alignment/>
    </xf>
    <xf numFmtId="0" fontId="0" fillId="0" borderId="34" xfId="0" applyBorder="1" applyAlignment="1">
      <alignment/>
    </xf>
    <xf numFmtId="0" fontId="0" fillId="0" borderId="24" xfId="0" applyBorder="1" applyAlignment="1">
      <alignment/>
    </xf>
    <xf numFmtId="0" fontId="2" fillId="44" borderId="15" xfId="0"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3" fillId="0" borderId="18" xfId="0" applyFont="1" applyFill="1" applyBorder="1" applyAlignment="1">
      <alignment horizontal="center" vertical="center" wrapText="1"/>
    </xf>
    <xf numFmtId="0" fontId="52" fillId="0" borderId="0" xfId="0" applyFont="1" applyFill="1" applyBorder="1" applyAlignment="1">
      <alignment horizontal="left" vertical="center"/>
    </xf>
    <xf numFmtId="0" fontId="2" fillId="43" borderId="18" xfId="0" applyFont="1" applyFill="1" applyBorder="1" applyAlignment="1">
      <alignment horizontal="center" vertical="center" textRotation="90"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2" fillId="43" borderId="15" xfId="0" applyFont="1" applyFill="1" applyBorder="1" applyAlignment="1">
      <alignment horizontal="center" vertical="center" textRotation="90" wrapText="1"/>
    </xf>
    <xf numFmtId="0" fontId="2" fillId="45" borderId="15" xfId="0" applyFont="1" applyFill="1" applyBorder="1" applyAlignment="1">
      <alignment horizontal="center" vertical="center"/>
    </xf>
    <xf numFmtId="0" fontId="2" fillId="44" borderId="15" xfId="0" applyFont="1" applyFill="1" applyBorder="1" applyAlignment="1">
      <alignment horizontal="center" vertical="center" wrapText="1"/>
    </xf>
    <xf numFmtId="0" fontId="2" fillId="45" borderId="15" xfId="0" applyFont="1" applyFill="1" applyBorder="1" applyAlignment="1">
      <alignment horizontal="center" vertical="center" wrapText="1"/>
    </xf>
    <xf numFmtId="0" fontId="2" fillId="44" borderId="18" xfId="0" applyFont="1" applyFill="1" applyBorder="1" applyAlignment="1">
      <alignment horizontal="center" vertical="center"/>
    </xf>
    <xf numFmtId="0" fontId="2" fillId="43" borderId="18" xfId="0" applyFont="1" applyFill="1" applyBorder="1" applyAlignment="1">
      <alignment horizontal="center" vertical="center"/>
    </xf>
    <xf numFmtId="0" fontId="8" fillId="35" borderId="40" xfId="0" applyFont="1" applyFill="1" applyBorder="1" applyAlignment="1">
      <alignment horizontal="center" vertical="center" wrapText="1"/>
    </xf>
    <xf numFmtId="0" fontId="8" fillId="35" borderId="41"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7" fillId="37" borderId="45"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35" borderId="0" xfId="0" applyFont="1" applyFill="1" applyAlignment="1">
      <alignment horizontal="center"/>
    </xf>
    <xf numFmtId="0" fontId="8" fillId="35" borderId="46" xfId="0" applyFont="1" applyFill="1" applyBorder="1" applyAlignment="1">
      <alignment horizontal="center" vertical="center"/>
    </xf>
    <xf numFmtId="0" fontId="8" fillId="35" borderId="45" xfId="0" applyFont="1" applyFill="1" applyBorder="1" applyAlignment="1">
      <alignment horizontal="center" vertical="center"/>
    </xf>
    <xf numFmtId="0" fontId="8" fillId="36" borderId="47"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31" xfId="0" applyFont="1" applyFill="1" applyBorder="1" applyAlignment="1">
      <alignment horizontal="center" vertical="center"/>
    </xf>
    <xf numFmtId="0" fontId="8" fillId="36" borderId="48"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8" fillId="36" borderId="50"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53" fillId="0" borderId="18" xfId="55" applyFont="1" applyBorder="1" applyAlignment="1">
      <alignment horizontal="centerContinuous" vertical="center" wrapText="1"/>
      <protection/>
    </xf>
    <xf numFmtId="0" fontId="3" fillId="0" borderId="18" xfId="0" applyFont="1" applyBorder="1" applyAlignment="1">
      <alignment horizontal="center" textRotation="90" wrapText="1"/>
    </xf>
    <xf numFmtId="0" fontId="3" fillId="0" borderId="18" xfId="0" applyFont="1" applyBorder="1" applyAlignment="1">
      <alignment horizontal="center" vertical="center" wrapText="1"/>
    </xf>
    <xf numFmtId="0" fontId="3" fillId="34" borderId="18" xfId="0" applyFont="1" applyFill="1" applyBorder="1" applyAlignment="1">
      <alignment horizontal="center" textRotation="90" wrapText="1"/>
    </xf>
    <xf numFmtId="0" fontId="54" fillId="34" borderId="18" xfId="0" applyFont="1" applyFill="1" applyBorder="1" applyAlignment="1">
      <alignment horizontal="center" textRotation="90" wrapText="1"/>
    </xf>
    <xf numFmtId="0" fontId="54" fillId="2" borderId="18" xfId="0" applyFont="1" applyFill="1" applyBorder="1" applyAlignment="1">
      <alignment horizontal="center" vertical="center" textRotation="90" wrapText="1"/>
    </xf>
    <xf numFmtId="0" fontId="54"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52"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4" fillId="2" borderId="18" xfId="0" applyFont="1" applyFill="1" applyBorder="1" applyAlignment="1">
      <alignment horizontal="center" vertical="center"/>
    </xf>
    <xf numFmtId="0" fontId="54" fillId="2" borderId="18" xfId="0" applyFont="1" applyFill="1" applyBorder="1" applyAlignment="1">
      <alignment vertical="center"/>
    </xf>
    <xf numFmtId="0" fontId="3" fillId="2" borderId="18" xfId="0" applyFont="1" applyFill="1" applyBorder="1" applyAlignment="1">
      <alignment vertical="center" textRotation="90"/>
    </xf>
    <xf numFmtId="0" fontId="3" fillId="2" borderId="18" xfId="0" applyFont="1" applyFill="1" applyBorder="1" applyAlignment="1">
      <alignment horizontal="center" vertical="center" textRotation="90"/>
    </xf>
    <xf numFmtId="0" fontId="31" fillId="2" borderId="18" xfId="0" applyFont="1" applyFill="1" applyBorder="1" applyAlignment="1">
      <alignment horizontal="center" vertical="center"/>
    </xf>
    <xf numFmtId="0" fontId="55"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54" fillId="2" borderId="18" xfId="0" applyFont="1" applyFill="1" applyBorder="1" applyAlignment="1">
      <alignment vertical="center" textRotation="90" wrapText="1"/>
    </xf>
    <xf numFmtId="0" fontId="10" fillId="2" borderId="18" xfId="0" applyFont="1" applyFill="1" applyBorder="1" applyAlignment="1">
      <alignment horizontal="center" vertical="center" textRotation="90" wrapText="1"/>
    </xf>
    <xf numFmtId="0" fontId="3" fillId="2" borderId="18" xfId="0" applyFont="1" applyFill="1" applyBorder="1" applyAlignment="1">
      <alignment textRotation="90"/>
    </xf>
    <xf numFmtId="0" fontId="3" fillId="2" borderId="18" xfId="0" applyFont="1" applyFill="1" applyBorder="1" applyAlignment="1">
      <alignment vertical="center" textRotation="90" wrapText="1"/>
    </xf>
    <xf numFmtId="0" fontId="3" fillId="2" borderId="18" xfId="0" applyFont="1" applyFill="1" applyBorder="1" applyAlignment="1">
      <alignment vertical="center" wrapText="1"/>
    </xf>
    <xf numFmtId="0" fontId="3" fillId="0" borderId="18" xfId="0" applyFont="1" applyBorder="1" applyAlignment="1">
      <alignment horizontal="center" textRotation="90" wrapText="1"/>
    </xf>
    <xf numFmtId="0" fontId="3" fillId="0" borderId="18" xfId="0" applyFont="1" applyBorder="1" applyAlignment="1">
      <alignment horizontal="centerContinuous"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textRotation="90" wrapText="1"/>
    </xf>
    <xf numFmtId="0" fontId="53" fillId="0" borderId="18" xfId="55" applyFont="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6">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571500</xdr:colOff>
      <xdr:row>0</xdr:row>
      <xdr:rowOff>66675</xdr:rowOff>
    </xdr:from>
    <xdr:to>
      <xdr:col>30</xdr:col>
      <xdr:colOff>209550</xdr:colOff>
      <xdr:row>5</xdr:row>
      <xdr:rowOff>38100</xdr:rowOff>
    </xdr:to>
    <xdr:pic>
      <xdr:nvPicPr>
        <xdr:cNvPr id="1" name="Imagen 1"/>
        <xdr:cNvPicPr preferRelativeResize="1">
          <a:picLocks noChangeAspect="1"/>
        </xdr:cNvPicPr>
      </xdr:nvPicPr>
      <xdr:blipFill>
        <a:blip r:embed="rId1"/>
        <a:stretch>
          <a:fillRect/>
        </a:stretch>
      </xdr:blipFill>
      <xdr:spPr>
        <a:xfrm>
          <a:off x="10029825" y="66675"/>
          <a:ext cx="1638300" cy="78105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28575</xdr:rowOff>
    </xdr:from>
    <xdr:to>
      <xdr:col>3</xdr:col>
      <xdr:colOff>466725</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51"/>
  <sheetViews>
    <sheetView tabSelected="1" zoomScale="110" zoomScaleNormal="110" zoomScaleSheetLayoutView="110" zoomScalePageLayoutView="0" workbookViewId="0" topLeftCell="A1">
      <selection activeCell="A10" sqref="A10"/>
    </sheetView>
  </sheetViews>
  <sheetFormatPr defaultColWidth="11.421875" defaultRowHeight="12.75"/>
  <cols>
    <col min="1" max="1" width="2.421875" style="0" customWidth="1"/>
    <col min="2" max="2" width="3.421875" style="0" customWidth="1"/>
    <col min="3" max="3" width="6.00390625" style="0" customWidth="1"/>
    <col min="4" max="4" width="12.7109375" style="0" customWidth="1"/>
    <col min="5" max="5" width="2.57421875" style="0" customWidth="1"/>
    <col min="6" max="6" width="12.8515625" style="0" customWidth="1"/>
    <col min="7" max="7" width="4.140625" style="0" customWidth="1"/>
    <col min="8" max="8" width="4.0039062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3.0039062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8.28125" style="0" customWidth="1"/>
    <col min="30" max="30" width="30.00390625" style="0" customWidth="1"/>
    <col min="31" max="31" width="9.140625" style="0" customWidth="1"/>
  </cols>
  <sheetData>
    <row r="1" spans="1:31" ht="12.75">
      <c r="A1" s="92"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4"/>
    </row>
    <row r="2" spans="1:31" ht="12.75">
      <c r="A2" s="95" t="s">
        <v>249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7"/>
    </row>
    <row r="3" spans="1:31" ht="12.75">
      <c r="A3" s="95" t="s">
        <v>53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2.75">
      <c r="A4" s="95" t="s">
        <v>445</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2.75">
      <c r="A5" s="87"/>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8"/>
    </row>
    <row r="6" spans="1:31" ht="12.75">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s="1" customFormat="1" ht="39.75" customHeight="1">
      <c r="A7" s="98" t="s">
        <v>1</v>
      </c>
      <c r="B7" s="98" t="s">
        <v>2</v>
      </c>
      <c r="C7" s="98" t="s">
        <v>3</v>
      </c>
      <c r="D7" s="98" t="s">
        <v>4</v>
      </c>
      <c r="E7" s="98" t="s">
        <v>5</v>
      </c>
      <c r="F7" s="99" t="s">
        <v>6</v>
      </c>
      <c r="G7" s="99"/>
      <c r="H7" s="99"/>
      <c r="I7" s="98" t="s">
        <v>7</v>
      </c>
      <c r="J7" s="100" t="s">
        <v>8</v>
      </c>
      <c r="K7" s="100"/>
      <c r="L7" s="100"/>
      <c r="M7" s="99" t="s">
        <v>9</v>
      </c>
      <c r="N7" s="99"/>
      <c r="O7" s="99"/>
      <c r="P7" s="99"/>
      <c r="Q7" s="99"/>
      <c r="R7" s="99"/>
      <c r="S7" s="99"/>
      <c r="T7" s="86" t="s">
        <v>10</v>
      </c>
      <c r="U7" s="101" t="s">
        <v>11</v>
      </c>
      <c r="V7" s="101"/>
      <c r="W7" s="101"/>
      <c r="X7" s="101"/>
      <c r="Y7" s="101"/>
      <c r="Z7" s="101"/>
      <c r="AA7" s="102" t="s">
        <v>12</v>
      </c>
      <c r="AB7" s="102"/>
      <c r="AC7" s="102"/>
      <c r="AD7" s="102"/>
      <c r="AE7" s="102"/>
    </row>
    <row r="8" spans="1:31" s="2" customFormat="1" ht="25.5" customHeight="1">
      <c r="A8" s="91"/>
      <c r="B8" s="91"/>
      <c r="C8" s="91"/>
      <c r="D8" s="91"/>
      <c r="E8" s="91"/>
      <c r="F8" s="91" t="s">
        <v>13</v>
      </c>
      <c r="G8" s="91" t="s">
        <v>14</v>
      </c>
      <c r="H8" s="91" t="s">
        <v>54</v>
      </c>
      <c r="I8" s="91"/>
      <c r="J8" s="91" t="s">
        <v>15</v>
      </c>
      <c r="K8" s="91" t="s">
        <v>16</v>
      </c>
      <c r="L8" s="91" t="s">
        <v>17</v>
      </c>
      <c r="M8" s="91" t="s">
        <v>18</v>
      </c>
      <c r="N8" s="91" t="s">
        <v>19</v>
      </c>
      <c r="O8" s="91" t="s">
        <v>20</v>
      </c>
      <c r="P8" s="91" t="s">
        <v>21</v>
      </c>
      <c r="Q8" s="91" t="s">
        <v>22</v>
      </c>
      <c r="R8" s="91" t="s">
        <v>23</v>
      </c>
      <c r="S8" s="91" t="s">
        <v>24</v>
      </c>
      <c r="T8" s="91" t="s">
        <v>25</v>
      </c>
      <c r="U8" s="103" t="s">
        <v>26</v>
      </c>
      <c r="V8" s="103"/>
      <c r="W8" s="103"/>
      <c r="X8" s="103"/>
      <c r="Y8" s="91" t="s">
        <v>27</v>
      </c>
      <c r="Z8" s="91" t="s">
        <v>28</v>
      </c>
      <c r="AA8" s="91" t="s">
        <v>29</v>
      </c>
      <c r="AB8" s="91" t="s">
        <v>30</v>
      </c>
      <c r="AC8" s="91" t="s">
        <v>31</v>
      </c>
      <c r="AD8" s="91" t="s">
        <v>32</v>
      </c>
      <c r="AE8" s="91" t="s">
        <v>33</v>
      </c>
    </row>
    <row r="9" spans="1:31" s="1" customFormat="1" ht="60.75" customHeight="1">
      <c r="A9" s="91"/>
      <c r="B9" s="91"/>
      <c r="C9" s="91"/>
      <c r="D9" s="91"/>
      <c r="E9" s="91"/>
      <c r="F9" s="91"/>
      <c r="G9" s="91"/>
      <c r="H9" s="91"/>
      <c r="I9" s="91"/>
      <c r="J9" s="91"/>
      <c r="K9" s="91"/>
      <c r="L9" s="91"/>
      <c r="M9" s="91"/>
      <c r="N9" s="91"/>
      <c r="O9" s="91"/>
      <c r="P9" s="91"/>
      <c r="Q9" s="91"/>
      <c r="R9" s="91"/>
      <c r="S9" s="91"/>
      <c r="T9" s="91"/>
      <c r="U9" s="81" t="s">
        <v>34</v>
      </c>
      <c r="V9" s="81" t="s">
        <v>35</v>
      </c>
      <c r="W9" s="81" t="s">
        <v>36</v>
      </c>
      <c r="X9" s="81" t="s">
        <v>37</v>
      </c>
      <c r="Y9" s="91"/>
      <c r="Z9" s="91"/>
      <c r="AA9" s="91"/>
      <c r="AB9" s="91"/>
      <c r="AC9" s="91"/>
      <c r="AD9" s="91"/>
      <c r="AE9" s="91"/>
    </row>
    <row r="10" spans="1:30" s="90" customFormat="1" ht="111" customHeight="1">
      <c r="A10" s="82" t="s">
        <v>284</v>
      </c>
      <c r="B10" s="82" t="s">
        <v>285</v>
      </c>
      <c r="C10" s="82" t="s">
        <v>278</v>
      </c>
      <c r="D10" s="82" t="s">
        <v>286</v>
      </c>
      <c r="E10" s="89" t="s">
        <v>241</v>
      </c>
      <c r="F10" s="82" t="s">
        <v>283</v>
      </c>
      <c r="G10" s="82" t="s">
        <v>39</v>
      </c>
      <c r="H10" s="82" t="s">
        <v>226</v>
      </c>
      <c r="I10" s="82" t="s">
        <v>239</v>
      </c>
      <c r="J10" s="82" t="s">
        <v>40</v>
      </c>
      <c r="K10" s="82" t="s">
        <v>40</v>
      </c>
      <c r="L10" s="82" t="s">
        <v>40</v>
      </c>
      <c r="M10" s="89">
        <v>2</v>
      </c>
      <c r="N10" s="89">
        <v>3</v>
      </c>
      <c r="O10" s="89">
        <f aca="true" t="shared" si="0" ref="O10:O42">+M10*N10</f>
        <v>6</v>
      </c>
      <c r="P10" s="89" t="str">
        <f aca="true" t="shared" si="1" ref="P10:P16">+IF(O10&gt;=24,"Muy Alto (MA)",IF(O10&gt;=10,"Alto (A)",IF(O10&gt;=6,"Medio (M)",IF(O10&gt;=2,"Bajo (B)"))))</f>
        <v>Medio (M)</v>
      </c>
      <c r="Q10" s="89">
        <v>25</v>
      </c>
      <c r="R10" s="89">
        <f aca="true" t="shared" si="2" ref="R10:R42">+O10*Q10</f>
        <v>150</v>
      </c>
      <c r="S10" s="140" t="str">
        <f aca="true" t="shared" si="3" ref="S10:S79">IF(R10&lt;=20,"IV",IF(R10&gt;=600,"I",IF(R10&gt;=150,"II",IF(R10&gt;=40,"III",IF(R10&gt;=20,"IV")*IF(R10&lt;=20,"IV")))))</f>
        <v>II</v>
      </c>
      <c r="T10" s="82" t="str">
        <f aca="true" t="shared" si="4" ref="T10:T58">+IF(S10="I","No Aceptable",IF(S10="II","No Aceptable o Aceptable con control especifico",IF(S10="III","Mejorable",IF(S10="IV","Aceptable"))))</f>
        <v>No Aceptable o Aceptable con control especifico</v>
      </c>
      <c r="U10" s="89">
        <v>1</v>
      </c>
      <c r="V10" s="89">
        <v>1</v>
      </c>
      <c r="W10" s="89">
        <v>0</v>
      </c>
      <c r="X10" s="89">
        <f aca="true" t="shared" si="5" ref="X10:X42">SUM(U10:W10)</f>
        <v>2</v>
      </c>
      <c r="Y10" s="82" t="s">
        <v>41</v>
      </c>
      <c r="Z10" s="82"/>
      <c r="AA10" s="82"/>
      <c r="AB10" s="82"/>
      <c r="AC10" s="82"/>
      <c r="AD10" s="82" t="s">
        <v>287</v>
      </c>
    </row>
    <row r="11" spans="1:31" s="90" customFormat="1" ht="111" customHeight="1">
      <c r="A11" s="82" t="s">
        <v>284</v>
      </c>
      <c r="B11" s="82" t="s">
        <v>285</v>
      </c>
      <c r="C11" s="82" t="s">
        <v>278</v>
      </c>
      <c r="D11" s="82" t="s">
        <v>286</v>
      </c>
      <c r="E11" s="89" t="s">
        <v>241</v>
      </c>
      <c r="F11" s="82" t="s">
        <v>291</v>
      </c>
      <c r="G11" s="82" t="s">
        <v>42</v>
      </c>
      <c r="H11" s="82" t="s">
        <v>288</v>
      </c>
      <c r="I11" s="82" t="s">
        <v>292</v>
      </c>
      <c r="J11" s="82" t="s">
        <v>40</v>
      </c>
      <c r="K11" s="82" t="s">
        <v>40</v>
      </c>
      <c r="L11" s="82" t="s">
        <v>40</v>
      </c>
      <c r="M11" s="89">
        <v>6</v>
      </c>
      <c r="N11" s="89">
        <v>3</v>
      </c>
      <c r="O11" s="89">
        <f t="shared" si="0"/>
        <v>18</v>
      </c>
      <c r="P11" s="89" t="str">
        <f>+IF(O11&gt;=24,"Muy Alto (MA)",IF(O11&gt;=10,"Alto (A)",IF(O11&gt;=6,"Medio (M)",IF(O11&gt;=2,"Bajo (B)"))))</f>
        <v>Alto (A)</v>
      </c>
      <c r="Q11" s="89">
        <v>25</v>
      </c>
      <c r="R11" s="89">
        <f t="shared" si="2"/>
        <v>450</v>
      </c>
      <c r="S11" s="140" t="str">
        <f t="shared" si="3"/>
        <v>II</v>
      </c>
      <c r="T11" s="82" t="str">
        <f t="shared" si="4"/>
        <v>No Aceptable o Aceptable con control especifico</v>
      </c>
      <c r="U11" s="89">
        <v>1</v>
      </c>
      <c r="V11" s="89">
        <v>1</v>
      </c>
      <c r="W11" s="89">
        <v>0</v>
      </c>
      <c r="X11" s="89">
        <f t="shared" si="5"/>
        <v>2</v>
      </c>
      <c r="Y11" s="82" t="s">
        <v>41</v>
      </c>
      <c r="Z11" s="82" t="s">
        <v>290</v>
      </c>
      <c r="AA11" s="82"/>
      <c r="AB11" s="82"/>
      <c r="AC11" s="82"/>
      <c r="AD11" s="82" t="s">
        <v>293</v>
      </c>
      <c r="AE11" s="82"/>
    </row>
    <row r="12" spans="1:31" s="90" customFormat="1" ht="111" customHeight="1">
      <c r="A12" s="82" t="s">
        <v>284</v>
      </c>
      <c r="B12" s="82" t="s">
        <v>285</v>
      </c>
      <c r="C12" s="82" t="s">
        <v>294</v>
      </c>
      <c r="D12" s="82" t="s">
        <v>295</v>
      </c>
      <c r="E12" s="89" t="s">
        <v>241</v>
      </c>
      <c r="F12" s="82" t="s">
        <v>283</v>
      </c>
      <c r="G12" s="82" t="s">
        <v>39</v>
      </c>
      <c r="H12" s="82" t="s">
        <v>226</v>
      </c>
      <c r="I12" s="82" t="s">
        <v>239</v>
      </c>
      <c r="J12" s="82" t="s">
        <v>40</v>
      </c>
      <c r="K12" s="82" t="s">
        <v>40</v>
      </c>
      <c r="L12" s="82" t="s">
        <v>40</v>
      </c>
      <c r="M12" s="89">
        <v>2</v>
      </c>
      <c r="N12" s="89">
        <v>3</v>
      </c>
      <c r="O12" s="89">
        <f t="shared" si="0"/>
        <v>6</v>
      </c>
      <c r="P12" s="89" t="str">
        <f t="shared" si="1"/>
        <v>Medio (M)</v>
      </c>
      <c r="Q12" s="89">
        <v>25</v>
      </c>
      <c r="R12" s="89">
        <f t="shared" si="2"/>
        <v>150</v>
      </c>
      <c r="S12" s="140" t="str">
        <f t="shared" si="3"/>
        <v>II</v>
      </c>
      <c r="T12" s="82" t="str">
        <f t="shared" si="4"/>
        <v>No Aceptable o Aceptable con control especifico</v>
      </c>
      <c r="U12" s="89">
        <v>3</v>
      </c>
      <c r="V12" s="89">
        <v>1</v>
      </c>
      <c r="W12" s="89">
        <v>0</v>
      </c>
      <c r="X12" s="89">
        <f t="shared" si="5"/>
        <v>4</v>
      </c>
      <c r="Y12" s="82" t="s">
        <v>41</v>
      </c>
      <c r="Z12" s="82"/>
      <c r="AA12" s="82"/>
      <c r="AB12" s="82"/>
      <c r="AC12" s="82"/>
      <c r="AD12" s="82" t="s">
        <v>287</v>
      </c>
      <c r="AE12" s="82"/>
    </row>
    <row r="13" spans="1:31" s="90" customFormat="1" ht="111" customHeight="1">
      <c r="A13" s="82" t="s">
        <v>284</v>
      </c>
      <c r="B13" s="82" t="s">
        <v>285</v>
      </c>
      <c r="C13" s="82" t="s">
        <v>294</v>
      </c>
      <c r="D13" s="82" t="s">
        <v>296</v>
      </c>
      <c r="E13" s="89" t="s">
        <v>241</v>
      </c>
      <c r="F13" s="82" t="s">
        <v>299</v>
      </c>
      <c r="G13" s="82" t="s">
        <v>39</v>
      </c>
      <c r="H13" s="82" t="s">
        <v>297</v>
      </c>
      <c r="I13" s="82" t="s">
        <v>280</v>
      </c>
      <c r="J13" s="82" t="s">
        <v>40</v>
      </c>
      <c r="K13" s="82" t="s">
        <v>40</v>
      </c>
      <c r="L13" s="82" t="s">
        <v>40</v>
      </c>
      <c r="M13" s="89">
        <v>2</v>
      </c>
      <c r="N13" s="89">
        <v>3</v>
      </c>
      <c r="O13" s="89">
        <f t="shared" si="0"/>
        <v>6</v>
      </c>
      <c r="P13" s="89" t="str">
        <f t="shared" si="1"/>
        <v>Medio (M)</v>
      </c>
      <c r="Q13" s="89">
        <v>25</v>
      </c>
      <c r="R13" s="89">
        <f t="shared" si="2"/>
        <v>150</v>
      </c>
      <c r="S13" s="140" t="str">
        <f t="shared" si="3"/>
        <v>II</v>
      </c>
      <c r="T13" s="82" t="str">
        <f t="shared" si="4"/>
        <v>No Aceptable o Aceptable con control especifico</v>
      </c>
      <c r="U13" s="89">
        <v>3</v>
      </c>
      <c r="V13" s="89">
        <v>0</v>
      </c>
      <c r="W13" s="89">
        <v>0</v>
      </c>
      <c r="X13" s="89">
        <f t="shared" si="5"/>
        <v>3</v>
      </c>
      <c r="Y13" s="82" t="s">
        <v>41</v>
      </c>
      <c r="Z13" s="82"/>
      <c r="AA13" s="82"/>
      <c r="AB13" s="82"/>
      <c r="AC13" s="82"/>
      <c r="AD13" s="82" t="s">
        <v>298</v>
      </c>
      <c r="AE13" s="82"/>
    </row>
    <row r="14" spans="1:31" s="90" customFormat="1" ht="111" customHeight="1">
      <c r="A14" s="82" t="s">
        <v>284</v>
      </c>
      <c r="B14" s="82" t="s">
        <v>285</v>
      </c>
      <c r="C14" s="82" t="s">
        <v>294</v>
      </c>
      <c r="D14" s="82" t="s">
        <v>296</v>
      </c>
      <c r="E14" s="89" t="s">
        <v>241</v>
      </c>
      <c r="F14" s="82" t="s">
        <v>300</v>
      </c>
      <c r="G14" s="82" t="s">
        <v>240</v>
      </c>
      <c r="H14" s="82" t="s">
        <v>271</v>
      </c>
      <c r="I14" s="82" t="s">
        <v>304</v>
      </c>
      <c r="J14" s="82" t="s">
        <v>40</v>
      </c>
      <c r="K14" s="82" t="s">
        <v>40</v>
      </c>
      <c r="L14" s="82" t="s">
        <v>272</v>
      </c>
      <c r="M14" s="89">
        <v>2</v>
      </c>
      <c r="N14" s="89">
        <v>3</v>
      </c>
      <c r="O14" s="89">
        <f t="shared" si="0"/>
        <v>6</v>
      </c>
      <c r="P14" s="89" t="str">
        <f>+IF(O14&gt;=24,"Muy Alto (MA)",IF(O14&gt;=10,"Alto (A)",IF(O14&gt;=6,"Medio (M)",IF(O14&gt;=2,"Bajo (B)"))))</f>
        <v>Medio (M)</v>
      </c>
      <c r="Q14" s="89">
        <v>25</v>
      </c>
      <c r="R14" s="89">
        <f t="shared" si="2"/>
        <v>150</v>
      </c>
      <c r="S14" s="140" t="str">
        <f t="shared" si="3"/>
        <v>II</v>
      </c>
      <c r="T14" s="82" t="str">
        <f t="shared" si="4"/>
        <v>No Aceptable o Aceptable con control especifico</v>
      </c>
      <c r="U14" s="89">
        <v>3</v>
      </c>
      <c r="V14" s="89">
        <v>0</v>
      </c>
      <c r="W14" s="89">
        <v>0</v>
      </c>
      <c r="X14" s="89">
        <f t="shared" si="5"/>
        <v>3</v>
      </c>
      <c r="Y14" s="82" t="s">
        <v>41</v>
      </c>
      <c r="Z14" s="82"/>
      <c r="AA14" s="82"/>
      <c r="AB14" s="82"/>
      <c r="AC14" s="82"/>
      <c r="AD14" s="82" t="s">
        <v>301</v>
      </c>
      <c r="AE14" s="82"/>
    </row>
    <row r="15" spans="1:31" s="90" customFormat="1" ht="111" customHeight="1">
      <c r="A15" s="82" t="s">
        <v>284</v>
      </c>
      <c r="B15" s="82" t="s">
        <v>285</v>
      </c>
      <c r="C15" s="82" t="s">
        <v>294</v>
      </c>
      <c r="D15" s="82" t="s">
        <v>303</v>
      </c>
      <c r="E15" s="89" t="s">
        <v>241</v>
      </c>
      <c r="F15" s="82" t="s">
        <v>300</v>
      </c>
      <c r="G15" s="82" t="s">
        <v>233</v>
      </c>
      <c r="H15" s="82" t="s">
        <v>302</v>
      </c>
      <c r="I15" s="82" t="s">
        <v>305</v>
      </c>
      <c r="J15" s="82" t="s">
        <v>40</v>
      </c>
      <c r="K15" s="82" t="s">
        <v>40</v>
      </c>
      <c r="L15" s="82" t="s">
        <v>272</v>
      </c>
      <c r="M15" s="89">
        <v>2</v>
      </c>
      <c r="N15" s="89">
        <v>3</v>
      </c>
      <c r="O15" s="89">
        <f t="shared" si="0"/>
        <v>6</v>
      </c>
      <c r="P15" s="89" t="str">
        <f>+IF(O15&gt;=24,"Muy Alto (MA)",IF(O15&gt;=10,"Alto (A)",IF(O15&gt;=6,"Medio (M)",IF(O15&gt;=2,"Bajo (B)"))))</f>
        <v>Medio (M)</v>
      </c>
      <c r="Q15" s="89">
        <v>100</v>
      </c>
      <c r="R15" s="89">
        <f t="shared" si="2"/>
        <v>600</v>
      </c>
      <c r="S15" s="140" t="str">
        <f t="shared" si="3"/>
        <v>I</v>
      </c>
      <c r="T15" s="82" t="str">
        <f t="shared" si="4"/>
        <v>No Aceptable</v>
      </c>
      <c r="U15" s="89">
        <v>1</v>
      </c>
      <c r="V15" s="89">
        <v>0</v>
      </c>
      <c r="W15" s="89">
        <v>0</v>
      </c>
      <c r="X15" s="89">
        <f t="shared" si="5"/>
        <v>1</v>
      </c>
      <c r="Y15" s="82" t="s">
        <v>46</v>
      </c>
      <c r="Z15" s="82" t="s">
        <v>235</v>
      </c>
      <c r="AA15" s="82"/>
      <c r="AB15" s="82"/>
      <c r="AC15" s="82" t="s">
        <v>307</v>
      </c>
      <c r="AD15" s="82" t="s">
        <v>306</v>
      </c>
      <c r="AE15" s="82"/>
    </row>
    <row r="16" spans="1:31" s="90" customFormat="1" ht="111" customHeight="1">
      <c r="A16" s="82" t="s">
        <v>284</v>
      </c>
      <c r="B16" s="82" t="s">
        <v>285</v>
      </c>
      <c r="C16" s="82" t="s">
        <v>308</v>
      </c>
      <c r="D16" s="82" t="s">
        <v>311</v>
      </c>
      <c r="E16" s="89" t="s">
        <v>241</v>
      </c>
      <c r="F16" s="82" t="s">
        <v>283</v>
      </c>
      <c r="G16" s="82" t="s">
        <v>39</v>
      </c>
      <c r="H16" s="82" t="s">
        <v>226</v>
      </c>
      <c r="I16" s="82" t="s">
        <v>239</v>
      </c>
      <c r="J16" s="82" t="s">
        <v>40</v>
      </c>
      <c r="K16" s="82" t="s">
        <v>40</v>
      </c>
      <c r="L16" s="82" t="s">
        <v>40</v>
      </c>
      <c r="M16" s="89">
        <v>2</v>
      </c>
      <c r="N16" s="89">
        <v>3</v>
      </c>
      <c r="O16" s="89">
        <f t="shared" si="0"/>
        <v>6</v>
      </c>
      <c r="P16" s="89" t="str">
        <f t="shared" si="1"/>
        <v>Medio (M)</v>
      </c>
      <c r="Q16" s="89">
        <v>25</v>
      </c>
      <c r="R16" s="89">
        <f t="shared" si="2"/>
        <v>150</v>
      </c>
      <c r="S16" s="140" t="str">
        <f t="shared" si="3"/>
        <v>II</v>
      </c>
      <c r="T16" s="82" t="str">
        <f t="shared" si="4"/>
        <v>No Aceptable o Aceptable con control especifico</v>
      </c>
      <c r="U16" s="89">
        <v>4</v>
      </c>
      <c r="V16" s="89">
        <v>0</v>
      </c>
      <c r="W16" s="89">
        <v>0</v>
      </c>
      <c r="X16" s="89">
        <f t="shared" si="5"/>
        <v>4</v>
      </c>
      <c r="Y16" s="82" t="s">
        <v>41</v>
      </c>
      <c r="Z16" s="82"/>
      <c r="AA16" s="82"/>
      <c r="AB16" s="82"/>
      <c r="AC16" s="82"/>
      <c r="AD16" s="82" t="s">
        <v>287</v>
      </c>
      <c r="AE16" s="82"/>
    </row>
    <row r="17" spans="1:31" s="90" customFormat="1" ht="111" customHeight="1">
      <c r="A17" s="82" t="s">
        <v>284</v>
      </c>
      <c r="B17" s="82" t="s">
        <v>285</v>
      </c>
      <c r="C17" s="82" t="s">
        <v>308</v>
      </c>
      <c r="D17" s="82" t="s">
        <v>309</v>
      </c>
      <c r="E17" s="89" t="s">
        <v>241</v>
      </c>
      <c r="F17" s="82" t="s">
        <v>281</v>
      </c>
      <c r="G17" s="82" t="s">
        <v>214</v>
      </c>
      <c r="H17" s="82" t="s">
        <v>220</v>
      </c>
      <c r="I17" s="82" t="s">
        <v>43</v>
      </c>
      <c r="J17" s="82" t="s">
        <v>40</v>
      </c>
      <c r="K17" s="82" t="s">
        <v>40</v>
      </c>
      <c r="L17" s="82" t="s">
        <v>438</v>
      </c>
      <c r="M17" s="89">
        <v>6</v>
      </c>
      <c r="N17" s="89">
        <v>2</v>
      </c>
      <c r="O17" s="89">
        <f t="shared" si="0"/>
        <v>12</v>
      </c>
      <c r="P17" s="89" t="str">
        <f>+IF(O17&gt;=24,"Muy Alto (MA)",IF(O17&gt;=10,"Alto (A)",IF(O17&gt;=6,"Medio (M)",IF(O17&gt;=2,"Bajo (B)"))))</f>
        <v>Alto (A)</v>
      </c>
      <c r="Q17" s="89">
        <v>100</v>
      </c>
      <c r="R17" s="89">
        <f t="shared" si="2"/>
        <v>1200</v>
      </c>
      <c r="S17" s="140" t="str">
        <f t="shared" si="3"/>
        <v>I</v>
      </c>
      <c r="T17" s="82" t="str">
        <f t="shared" si="4"/>
        <v>No Aceptable</v>
      </c>
      <c r="U17" s="89">
        <v>9</v>
      </c>
      <c r="V17" s="89">
        <v>0</v>
      </c>
      <c r="W17" s="89">
        <v>0</v>
      </c>
      <c r="X17" s="89">
        <f t="shared" si="5"/>
        <v>9</v>
      </c>
      <c r="Y17" s="82" t="s">
        <v>46</v>
      </c>
      <c r="Z17" s="82"/>
      <c r="AA17" s="82"/>
      <c r="AB17" s="82"/>
      <c r="AC17" s="82"/>
      <c r="AD17" s="82" t="s">
        <v>310</v>
      </c>
      <c r="AE17" s="82"/>
    </row>
    <row r="18" spans="1:31" s="90" customFormat="1" ht="111" customHeight="1">
      <c r="A18" s="82" t="s">
        <v>284</v>
      </c>
      <c r="B18" s="82" t="s">
        <v>285</v>
      </c>
      <c r="C18" s="82" t="s">
        <v>308</v>
      </c>
      <c r="D18" s="82" t="s">
        <v>311</v>
      </c>
      <c r="E18" s="89" t="s">
        <v>241</v>
      </c>
      <c r="F18" s="82" t="s">
        <v>312</v>
      </c>
      <c r="G18" s="82" t="s">
        <v>42</v>
      </c>
      <c r="H18" s="82" t="s">
        <v>288</v>
      </c>
      <c r="I18" s="82" t="s">
        <v>289</v>
      </c>
      <c r="J18" s="82" t="s">
        <v>40</v>
      </c>
      <c r="K18" s="82" t="s">
        <v>40</v>
      </c>
      <c r="L18" s="82" t="s">
        <v>40</v>
      </c>
      <c r="M18" s="89">
        <v>2</v>
      </c>
      <c r="N18" s="89">
        <v>3</v>
      </c>
      <c r="O18" s="89">
        <f t="shared" si="0"/>
        <v>6</v>
      </c>
      <c r="P18" s="89" t="str">
        <f>+IF(O18&gt;=24,"Muy Alto (MA)",IF(O18&gt;=10,"Alto (A)",IF(O18&gt;=6,"Medio (M)",IF(O18&gt;=2,"Bajo (B)"))))</f>
        <v>Medio (M)</v>
      </c>
      <c r="Q18" s="89">
        <v>25</v>
      </c>
      <c r="R18" s="89">
        <f t="shared" si="2"/>
        <v>150</v>
      </c>
      <c r="S18" s="140" t="str">
        <f t="shared" si="3"/>
        <v>II</v>
      </c>
      <c r="T18" s="82" t="str">
        <f t="shared" si="4"/>
        <v>No Aceptable o Aceptable con control especifico</v>
      </c>
      <c r="U18" s="89">
        <v>4</v>
      </c>
      <c r="V18" s="89">
        <v>0</v>
      </c>
      <c r="W18" s="89">
        <v>0</v>
      </c>
      <c r="X18" s="89">
        <f t="shared" si="5"/>
        <v>4</v>
      </c>
      <c r="Y18" s="82" t="s">
        <v>41</v>
      </c>
      <c r="Z18" s="82" t="s">
        <v>290</v>
      </c>
      <c r="AA18" s="82"/>
      <c r="AB18" s="82"/>
      <c r="AC18" s="82"/>
      <c r="AD18" s="82" t="s">
        <v>313</v>
      </c>
      <c r="AE18" s="82"/>
    </row>
    <row r="19" spans="1:31" s="90" customFormat="1" ht="111" customHeight="1">
      <c r="A19" s="82" t="s">
        <v>284</v>
      </c>
      <c r="B19" s="82" t="s">
        <v>285</v>
      </c>
      <c r="C19" s="82" t="s">
        <v>326</v>
      </c>
      <c r="D19" s="82" t="s">
        <v>327</v>
      </c>
      <c r="E19" s="89" t="s">
        <v>241</v>
      </c>
      <c r="F19" s="82" t="s">
        <v>314</v>
      </c>
      <c r="G19" s="82" t="s">
        <v>39</v>
      </c>
      <c r="H19" s="82" t="s">
        <v>315</v>
      </c>
      <c r="I19" s="82" t="s">
        <v>239</v>
      </c>
      <c r="J19" s="82" t="s">
        <v>40</v>
      </c>
      <c r="K19" s="82" t="s">
        <v>439</v>
      </c>
      <c r="L19" s="82" t="s">
        <v>440</v>
      </c>
      <c r="M19" s="89">
        <v>2</v>
      </c>
      <c r="N19" s="89">
        <v>3</v>
      </c>
      <c r="O19" s="89">
        <f t="shared" si="0"/>
        <v>6</v>
      </c>
      <c r="P19" s="89" t="str">
        <f>+IF(O19&gt;=24,"Muy Alto (MA)",IF(O19&gt;=10,"Alto (A)",IF(O19&gt;=6,"Medio (M)",IF(O19&gt;=2,"Bajo (B)"))))</f>
        <v>Medio (M)</v>
      </c>
      <c r="Q19" s="89">
        <v>25</v>
      </c>
      <c r="R19" s="89">
        <f t="shared" si="2"/>
        <v>150</v>
      </c>
      <c r="S19" s="140" t="str">
        <f t="shared" si="3"/>
        <v>II</v>
      </c>
      <c r="T19" s="82" t="str">
        <f t="shared" si="4"/>
        <v>No Aceptable o Aceptable con control especifico</v>
      </c>
      <c r="U19" s="89">
        <v>5</v>
      </c>
      <c r="V19" s="89">
        <v>0</v>
      </c>
      <c r="W19" s="89">
        <v>0</v>
      </c>
      <c r="X19" s="89">
        <f t="shared" si="5"/>
        <v>5</v>
      </c>
      <c r="Y19" s="82" t="s">
        <v>41</v>
      </c>
      <c r="Z19" s="82"/>
      <c r="AA19" s="82"/>
      <c r="AB19" s="82"/>
      <c r="AC19" s="82"/>
      <c r="AD19" s="82" t="s">
        <v>316</v>
      </c>
      <c r="AE19" s="82"/>
    </row>
    <row r="20" spans="1:31" s="90" customFormat="1" ht="111" customHeight="1">
      <c r="A20" s="82" t="s">
        <v>284</v>
      </c>
      <c r="B20" s="82" t="s">
        <v>285</v>
      </c>
      <c r="C20" s="82" t="s">
        <v>326</v>
      </c>
      <c r="D20" s="82" t="s">
        <v>327</v>
      </c>
      <c r="E20" s="89" t="s">
        <v>241</v>
      </c>
      <c r="F20" s="82" t="s">
        <v>328</v>
      </c>
      <c r="G20" s="82" t="s">
        <v>217</v>
      </c>
      <c r="H20" s="82" t="s">
        <v>227</v>
      </c>
      <c r="I20" s="82" t="s">
        <v>43</v>
      </c>
      <c r="J20" s="82" t="s">
        <v>40</v>
      </c>
      <c r="K20" s="82" t="s">
        <v>40</v>
      </c>
      <c r="L20" s="82" t="s">
        <v>40</v>
      </c>
      <c r="M20" s="89">
        <v>6</v>
      </c>
      <c r="N20" s="89">
        <v>3</v>
      </c>
      <c r="O20" s="89">
        <f t="shared" si="0"/>
        <v>18</v>
      </c>
      <c r="P20" s="89" t="str">
        <f>+IF(O20&gt;=24,"Muy Alto (MA)",IF(O20&gt;=10,"Alto (A)",IF(O20&gt;=6,"Medio (M)",IF(O20&gt;=2,"Bajo (B)"))))</f>
        <v>Alto (A)</v>
      </c>
      <c r="Q20" s="89">
        <v>25</v>
      </c>
      <c r="R20" s="89">
        <f t="shared" si="2"/>
        <v>450</v>
      </c>
      <c r="S20" s="140" t="str">
        <f t="shared" si="3"/>
        <v>II</v>
      </c>
      <c r="T20" s="82" t="str">
        <f t="shared" si="4"/>
        <v>No Aceptable o Aceptable con control especifico</v>
      </c>
      <c r="U20" s="89">
        <v>5</v>
      </c>
      <c r="V20" s="89">
        <v>0</v>
      </c>
      <c r="W20" s="89">
        <v>0</v>
      </c>
      <c r="X20" s="89">
        <f t="shared" si="5"/>
        <v>5</v>
      </c>
      <c r="Y20" s="82" t="s">
        <v>244</v>
      </c>
      <c r="Z20" s="82"/>
      <c r="AA20" s="82"/>
      <c r="AB20" s="82"/>
      <c r="AC20" s="82"/>
      <c r="AD20" s="82" t="s">
        <v>329</v>
      </c>
      <c r="AE20" s="82"/>
    </row>
    <row r="21" spans="1:31" s="90" customFormat="1" ht="111" customHeight="1">
      <c r="A21" s="82" t="s">
        <v>284</v>
      </c>
      <c r="B21" s="82" t="s">
        <v>285</v>
      </c>
      <c r="C21" s="82" t="s">
        <v>326</v>
      </c>
      <c r="D21" s="82" t="s">
        <v>327</v>
      </c>
      <c r="E21" s="89" t="s">
        <v>241</v>
      </c>
      <c r="F21" s="82" t="s">
        <v>312</v>
      </c>
      <c r="G21" s="82" t="s">
        <v>42</v>
      </c>
      <c r="H21" s="82" t="s">
        <v>288</v>
      </c>
      <c r="I21" s="82" t="s">
        <v>289</v>
      </c>
      <c r="J21" s="82" t="s">
        <v>40</v>
      </c>
      <c r="K21" s="82" t="s">
        <v>40</v>
      </c>
      <c r="L21" s="82" t="s">
        <v>40</v>
      </c>
      <c r="M21" s="89">
        <v>2</v>
      </c>
      <c r="N21" s="89">
        <v>3</v>
      </c>
      <c r="O21" s="89">
        <f t="shared" si="0"/>
        <v>6</v>
      </c>
      <c r="P21" s="89" t="str">
        <f>+IF(O21&gt;=24,"Muy Alto (MA)",IF(O21&gt;=10,"Alto (A)",IF(O21&gt;=6,"Medio (M)",IF(O21&gt;=2,"Bajo (B)"))))</f>
        <v>Medio (M)</v>
      </c>
      <c r="Q21" s="89">
        <v>25</v>
      </c>
      <c r="R21" s="89">
        <f t="shared" si="2"/>
        <v>150</v>
      </c>
      <c r="S21" s="140" t="str">
        <f t="shared" si="3"/>
        <v>II</v>
      </c>
      <c r="T21" s="82" t="str">
        <f t="shared" si="4"/>
        <v>No Aceptable o Aceptable con control especifico</v>
      </c>
      <c r="U21" s="89">
        <v>5</v>
      </c>
      <c r="V21" s="89">
        <v>0</v>
      </c>
      <c r="W21" s="89">
        <v>0</v>
      </c>
      <c r="X21" s="89">
        <f t="shared" si="5"/>
        <v>5</v>
      </c>
      <c r="Y21" s="82" t="s">
        <v>41</v>
      </c>
      <c r="Z21" s="82" t="s">
        <v>290</v>
      </c>
      <c r="AA21" s="82"/>
      <c r="AB21" s="82"/>
      <c r="AC21" s="82"/>
      <c r="AD21" s="82" t="s">
        <v>313</v>
      </c>
      <c r="AE21" s="82"/>
    </row>
    <row r="22" spans="1:31" s="90" customFormat="1" ht="111" customHeight="1">
      <c r="A22" s="82" t="s">
        <v>284</v>
      </c>
      <c r="B22" s="82" t="s">
        <v>285</v>
      </c>
      <c r="C22" s="82" t="s">
        <v>318</v>
      </c>
      <c r="D22" s="82" t="s">
        <v>317</v>
      </c>
      <c r="E22" s="89" t="s">
        <v>241</v>
      </c>
      <c r="F22" s="82" t="s">
        <v>283</v>
      </c>
      <c r="G22" s="82" t="s">
        <v>39</v>
      </c>
      <c r="H22" s="82" t="s">
        <v>226</v>
      </c>
      <c r="I22" s="82" t="s">
        <v>239</v>
      </c>
      <c r="J22" s="82" t="s">
        <v>40</v>
      </c>
      <c r="K22" s="82" t="s">
        <v>40</v>
      </c>
      <c r="L22" s="82" t="s">
        <v>40</v>
      </c>
      <c r="M22" s="89">
        <v>2</v>
      </c>
      <c r="N22" s="89">
        <v>3</v>
      </c>
      <c r="O22" s="89">
        <f t="shared" si="0"/>
        <v>6</v>
      </c>
      <c r="P22" s="89" t="str">
        <f aca="true" t="shared" si="6" ref="P22:P33">+IF(O22&gt;=24,"Muy Alto (MA)",IF(O22&gt;=10,"Alto (A)",IF(O22&gt;=6,"Medio (M)",IF(O22&gt;=2,"Bajo (B)"))))</f>
        <v>Medio (M)</v>
      </c>
      <c r="Q22" s="89">
        <v>25</v>
      </c>
      <c r="R22" s="89">
        <f t="shared" si="2"/>
        <v>150</v>
      </c>
      <c r="S22" s="140" t="str">
        <f t="shared" si="3"/>
        <v>II</v>
      </c>
      <c r="T22" s="82" t="str">
        <f t="shared" si="4"/>
        <v>No Aceptable o Aceptable con control especifico</v>
      </c>
      <c r="U22" s="89">
        <v>1</v>
      </c>
      <c r="V22" s="89">
        <v>0</v>
      </c>
      <c r="W22" s="89">
        <v>0</v>
      </c>
      <c r="X22" s="89">
        <f t="shared" si="5"/>
        <v>1</v>
      </c>
      <c r="Y22" s="82" t="s">
        <v>41</v>
      </c>
      <c r="Z22" s="82"/>
      <c r="AA22" s="82"/>
      <c r="AB22" s="82"/>
      <c r="AC22" s="82"/>
      <c r="AD22" s="82" t="s">
        <v>287</v>
      </c>
      <c r="AE22" s="82"/>
    </row>
    <row r="23" spans="1:31" s="90" customFormat="1" ht="111" customHeight="1">
      <c r="A23" s="82" t="s">
        <v>284</v>
      </c>
      <c r="B23" s="82" t="s">
        <v>285</v>
      </c>
      <c r="C23" s="82" t="s">
        <v>319</v>
      </c>
      <c r="D23" s="82" t="s">
        <v>320</v>
      </c>
      <c r="E23" s="89" t="s">
        <v>241</v>
      </c>
      <c r="F23" s="82" t="s">
        <v>283</v>
      </c>
      <c r="G23" s="82" t="s">
        <v>39</v>
      </c>
      <c r="H23" s="82" t="s">
        <v>226</v>
      </c>
      <c r="I23" s="82" t="s">
        <v>239</v>
      </c>
      <c r="J23" s="82" t="s">
        <v>40</v>
      </c>
      <c r="K23" s="82" t="s">
        <v>40</v>
      </c>
      <c r="L23" s="82" t="s">
        <v>40</v>
      </c>
      <c r="M23" s="89">
        <v>2</v>
      </c>
      <c r="N23" s="89">
        <v>3</v>
      </c>
      <c r="O23" s="89">
        <f t="shared" si="0"/>
        <v>6</v>
      </c>
      <c r="P23" s="89" t="str">
        <f t="shared" si="6"/>
        <v>Medio (M)</v>
      </c>
      <c r="Q23" s="89">
        <v>25</v>
      </c>
      <c r="R23" s="89">
        <f t="shared" si="2"/>
        <v>150</v>
      </c>
      <c r="S23" s="140" t="str">
        <f t="shared" si="3"/>
        <v>II</v>
      </c>
      <c r="T23" s="82" t="str">
        <f t="shared" si="4"/>
        <v>No Aceptable o Aceptable con control especifico</v>
      </c>
      <c r="U23" s="89">
        <v>3</v>
      </c>
      <c r="V23" s="89">
        <v>0</v>
      </c>
      <c r="W23" s="89">
        <v>0</v>
      </c>
      <c r="X23" s="89">
        <f t="shared" si="5"/>
        <v>3</v>
      </c>
      <c r="Y23" s="82" t="s">
        <v>41</v>
      </c>
      <c r="Z23" s="82"/>
      <c r="AA23" s="82"/>
      <c r="AB23" s="82"/>
      <c r="AC23" s="82"/>
      <c r="AD23" s="82" t="s">
        <v>287</v>
      </c>
      <c r="AE23" s="82"/>
    </row>
    <row r="24" spans="1:31" s="90" customFormat="1" ht="111" customHeight="1">
      <c r="A24" s="82" t="s">
        <v>284</v>
      </c>
      <c r="B24" s="82" t="s">
        <v>285</v>
      </c>
      <c r="C24" s="82" t="s">
        <v>397</v>
      </c>
      <c r="D24" s="82" t="s">
        <v>321</v>
      </c>
      <c r="E24" s="89" t="s">
        <v>241</v>
      </c>
      <c r="F24" s="82" t="s">
        <v>283</v>
      </c>
      <c r="G24" s="82" t="s">
        <v>39</v>
      </c>
      <c r="H24" s="82" t="s">
        <v>226</v>
      </c>
      <c r="I24" s="82" t="s">
        <v>239</v>
      </c>
      <c r="J24" s="82" t="s">
        <v>40</v>
      </c>
      <c r="K24" s="82" t="s">
        <v>40</v>
      </c>
      <c r="L24" s="82" t="s">
        <v>40</v>
      </c>
      <c r="M24" s="89">
        <v>2</v>
      </c>
      <c r="N24" s="89">
        <v>3</v>
      </c>
      <c r="O24" s="89">
        <f t="shared" si="0"/>
        <v>6</v>
      </c>
      <c r="P24" s="89" t="str">
        <f t="shared" si="6"/>
        <v>Medio (M)</v>
      </c>
      <c r="Q24" s="89">
        <v>25</v>
      </c>
      <c r="R24" s="89">
        <f t="shared" si="2"/>
        <v>150</v>
      </c>
      <c r="S24" s="140" t="str">
        <f t="shared" si="3"/>
        <v>II</v>
      </c>
      <c r="T24" s="82" t="str">
        <f t="shared" si="4"/>
        <v>No Aceptable o Aceptable con control especifico</v>
      </c>
      <c r="U24" s="89">
        <v>1</v>
      </c>
      <c r="V24" s="89">
        <v>0</v>
      </c>
      <c r="W24" s="89">
        <v>0</v>
      </c>
      <c r="X24" s="89">
        <f t="shared" si="5"/>
        <v>1</v>
      </c>
      <c r="Y24" s="82" t="s">
        <v>41</v>
      </c>
      <c r="Z24" s="82"/>
      <c r="AA24" s="82"/>
      <c r="AB24" s="82"/>
      <c r="AC24" s="82"/>
      <c r="AD24" s="82" t="s">
        <v>287</v>
      </c>
      <c r="AE24" s="82"/>
    </row>
    <row r="25" spans="1:31" s="90" customFormat="1" ht="111" customHeight="1">
      <c r="A25" s="82" t="s">
        <v>284</v>
      </c>
      <c r="B25" s="82" t="s">
        <v>285</v>
      </c>
      <c r="C25" s="82" t="s">
        <v>397</v>
      </c>
      <c r="D25" s="82" t="s">
        <v>322</v>
      </c>
      <c r="E25" s="89" t="s">
        <v>241</v>
      </c>
      <c r="F25" s="82" t="s">
        <v>281</v>
      </c>
      <c r="G25" s="82" t="s">
        <v>214</v>
      </c>
      <c r="H25" s="82" t="s">
        <v>220</v>
      </c>
      <c r="I25" s="82" t="s">
        <v>43</v>
      </c>
      <c r="J25" s="82" t="s">
        <v>40</v>
      </c>
      <c r="K25" s="82" t="s">
        <v>40</v>
      </c>
      <c r="L25" s="82" t="s">
        <v>40</v>
      </c>
      <c r="M25" s="89">
        <v>6</v>
      </c>
      <c r="N25" s="89">
        <v>2</v>
      </c>
      <c r="O25" s="89">
        <f t="shared" si="0"/>
        <v>12</v>
      </c>
      <c r="P25" s="89" t="str">
        <f>+IF(O25&gt;=24,"Muy Alto (MA)",IF(O25&gt;=10,"Alto (A)",IF(O25&gt;=6,"Medio (M)",IF(O25&gt;=2,"Bajo (B)"))))</f>
        <v>Alto (A)</v>
      </c>
      <c r="Q25" s="89">
        <v>100</v>
      </c>
      <c r="R25" s="89">
        <f t="shared" si="2"/>
        <v>1200</v>
      </c>
      <c r="S25" s="140" t="str">
        <f t="shared" si="3"/>
        <v>I</v>
      </c>
      <c r="T25" s="82" t="str">
        <f t="shared" si="4"/>
        <v>No Aceptable</v>
      </c>
      <c r="U25" s="89">
        <v>1</v>
      </c>
      <c r="V25" s="89">
        <v>0</v>
      </c>
      <c r="W25" s="89">
        <v>0</v>
      </c>
      <c r="X25" s="89">
        <f t="shared" si="5"/>
        <v>1</v>
      </c>
      <c r="Y25" s="82" t="s">
        <v>46</v>
      </c>
      <c r="Z25" s="82"/>
      <c r="AA25" s="82"/>
      <c r="AB25" s="82"/>
      <c r="AC25" s="82"/>
      <c r="AD25" s="82" t="s">
        <v>310</v>
      </c>
      <c r="AE25" s="82"/>
    </row>
    <row r="26" spans="1:31" s="90" customFormat="1" ht="111" customHeight="1">
      <c r="A26" s="82" t="s">
        <v>284</v>
      </c>
      <c r="B26" s="82" t="s">
        <v>323</v>
      </c>
      <c r="C26" s="82" t="s">
        <v>324</v>
      </c>
      <c r="D26" s="82" t="s">
        <v>325</v>
      </c>
      <c r="E26" s="89" t="s">
        <v>241</v>
      </c>
      <c r="F26" s="82" t="s">
        <v>283</v>
      </c>
      <c r="G26" s="82" t="s">
        <v>39</v>
      </c>
      <c r="H26" s="82" t="s">
        <v>226</v>
      </c>
      <c r="I26" s="82" t="s">
        <v>239</v>
      </c>
      <c r="J26" s="82" t="s">
        <v>40</v>
      </c>
      <c r="K26" s="82" t="s">
        <v>40</v>
      </c>
      <c r="L26" s="82" t="s">
        <v>40</v>
      </c>
      <c r="M26" s="89">
        <v>2</v>
      </c>
      <c r="N26" s="89">
        <v>3</v>
      </c>
      <c r="O26" s="89">
        <f t="shared" si="0"/>
        <v>6</v>
      </c>
      <c r="P26" s="89" t="str">
        <f t="shared" si="6"/>
        <v>Medio (M)</v>
      </c>
      <c r="Q26" s="89">
        <v>25</v>
      </c>
      <c r="R26" s="89">
        <f t="shared" si="2"/>
        <v>150</v>
      </c>
      <c r="S26" s="140" t="str">
        <f t="shared" si="3"/>
        <v>II</v>
      </c>
      <c r="T26" s="82" t="str">
        <f t="shared" si="4"/>
        <v>No Aceptable o Aceptable con control especifico</v>
      </c>
      <c r="U26" s="89">
        <v>1</v>
      </c>
      <c r="V26" s="89">
        <v>0</v>
      </c>
      <c r="W26" s="89">
        <v>0</v>
      </c>
      <c r="X26" s="89">
        <f t="shared" si="5"/>
        <v>1</v>
      </c>
      <c r="Y26" s="82" t="s">
        <v>41</v>
      </c>
      <c r="Z26" s="82"/>
      <c r="AA26" s="82"/>
      <c r="AB26" s="82"/>
      <c r="AC26" s="82"/>
      <c r="AD26" s="82" t="s">
        <v>287</v>
      </c>
      <c r="AE26" s="82"/>
    </row>
    <row r="27" spans="1:31" s="90" customFormat="1" ht="111" customHeight="1">
      <c r="A27" s="82" t="s">
        <v>284</v>
      </c>
      <c r="B27" s="82" t="s">
        <v>285</v>
      </c>
      <c r="C27" s="82" t="s">
        <v>330</v>
      </c>
      <c r="D27" s="82" t="s">
        <v>331</v>
      </c>
      <c r="E27" s="89" t="s">
        <v>241</v>
      </c>
      <c r="F27" s="82" t="s">
        <v>283</v>
      </c>
      <c r="G27" s="82" t="s">
        <v>39</v>
      </c>
      <c r="H27" s="82" t="s">
        <v>226</v>
      </c>
      <c r="I27" s="82" t="s">
        <v>239</v>
      </c>
      <c r="J27" s="82" t="s">
        <v>40</v>
      </c>
      <c r="K27" s="82" t="s">
        <v>40</v>
      </c>
      <c r="L27" s="82" t="s">
        <v>40</v>
      </c>
      <c r="M27" s="89">
        <v>2</v>
      </c>
      <c r="N27" s="89">
        <v>3</v>
      </c>
      <c r="O27" s="89">
        <f t="shared" si="0"/>
        <v>6</v>
      </c>
      <c r="P27" s="89" t="str">
        <f t="shared" si="6"/>
        <v>Medio (M)</v>
      </c>
      <c r="Q27" s="89">
        <v>25</v>
      </c>
      <c r="R27" s="89">
        <f t="shared" si="2"/>
        <v>150</v>
      </c>
      <c r="S27" s="140" t="str">
        <f t="shared" si="3"/>
        <v>II</v>
      </c>
      <c r="T27" s="82" t="str">
        <f t="shared" si="4"/>
        <v>No Aceptable o Aceptable con control especifico</v>
      </c>
      <c r="U27" s="89">
        <v>3</v>
      </c>
      <c r="V27" s="89">
        <v>0</v>
      </c>
      <c r="W27" s="89">
        <v>0</v>
      </c>
      <c r="X27" s="89">
        <f t="shared" si="5"/>
        <v>3</v>
      </c>
      <c r="Y27" s="82" t="s">
        <v>41</v>
      </c>
      <c r="Z27" s="82"/>
      <c r="AA27" s="82"/>
      <c r="AB27" s="82"/>
      <c r="AC27" s="82"/>
      <c r="AD27" s="82" t="s">
        <v>287</v>
      </c>
      <c r="AE27" s="82"/>
    </row>
    <row r="28" spans="1:31" s="90" customFormat="1" ht="111" customHeight="1">
      <c r="A28" s="82" t="s">
        <v>284</v>
      </c>
      <c r="B28" s="82" t="s">
        <v>285</v>
      </c>
      <c r="C28" s="82" t="s">
        <v>333</v>
      </c>
      <c r="D28" s="82" t="s">
        <v>332</v>
      </c>
      <c r="E28" s="89" t="s">
        <v>241</v>
      </c>
      <c r="F28" s="82" t="s">
        <v>283</v>
      </c>
      <c r="G28" s="82" t="s">
        <v>39</v>
      </c>
      <c r="H28" s="82" t="s">
        <v>226</v>
      </c>
      <c r="I28" s="82" t="s">
        <v>239</v>
      </c>
      <c r="J28" s="82" t="s">
        <v>40</v>
      </c>
      <c r="K28" s="82" t="s">
        <v>40</v>
      </c>
      <c r="L28" s="82" t="s">
        <v>40</v>
      </c>
      <c r="M28" s="89">
        <v>6</v>
      </c>
      <c r="N28" s="89">
        <v>3</v>
      </c>
      <c r="O28" s="89">
        <f t="shared" si="0"/>
        <v>18</v>
      </c>
      <c r="P28" s="89" t="str">
        <f t="shared" si="6"/>
        <v>Alto (A)</v>
      </c>
      <c r="Q28" s="89">
        <v>25</v>
      </c>
      <c r="R28" s="89">
        <f t="shared" si="2"/>
        <v>450</v>
      </c>
      <c r="S28" s="140" t="str">
        <f t="shared" si="3"/>
        <v>II</v>
      </c>
      <c r="T28" s="82" t="str">
        <f t="shared" si="4"/>
        <v>No Aceptable o Aceptable con control especifico</v>
      </c>
      <c r="U28" s="89">
        <v>8</v>
      </c>
      <c r="V28" s="89">
        <v>2</v>
      </c>
      <c r="W28" s="89">
        <v>0</v>
      </c>
      <c r="X28" s="89">
        <f t="shared" si="5"/>
        <v>10</v>
      </c>
      <c r="Y28" s="82" t="s">
        <v>41</v>
      </c>
      <c r="Z28" s="82"/>
      <c r="AA28" s="82"/>
      <c r="AB28" s="82"/>
      <c r="AC28" s="82"/>
      <c r="AD28" s="82" t="s">
        <v>287</v>
      </c>
      <c r="AE28" s="82"/>
    </row>
    <row r="29" spans="1:31" s="90" customFormat="1" ht="111" customHeight="1">
      <c r="A29" s="82" t="s">
        <v>284</v>
      </c>
      <c r="B29" s="82" t="s">
        <v>285</v>
      </c>
      <c r="C29" s="82" t="s">
        <v>335</v>
      </c>
      <c r="D29" s="82" t="s">
        <v>334</v>
      </c>
      <c r="E29" s="89" t="s">
        <v>241</v>
      </c>
      <c r="F29" s="82" t="s">
        <v>283</v>
      </c>
      <c r="G29" s="82" t="s">
        <v>39</v>
      </c>
      <c r="H29" s="82" t="s">
        <v>226</v>
      </c>
      <c r="I29" s="82" t="s">
        <v>239</v>
      </c>
      <c r="J29" s="82" t="s">
        <v>40</v>
      </c>
      <c r="K29" s="82" t="s">
        <v>40</v>
      </c>
      <c r="L29" s="82" t="s">
        <v>40</v>
      </c>
      <c r="M29" s="89">
        <v>6</v>
      </c>
      <c r="N29" s="89">
        <v>3</v>
      </c>
      <c r="O29" s="89">
        <f t="shared" si="0"/>
        <v>18</v>
      </c>
      <c r="P29" s="89" t="str">
        <f t="shared" si="6"/>
        <v>Alto (A)</v>
      </c>
      <c r="Q29" s="89">
        <v>25</v>
      </c>
      <c r="R29" s="89">
        <f t="shared" si="2"/>
        <v>450</v>
      </c>
      <c r="S29" s="140" t="str">
        <f t="shared" si="3"/>
        <v>II</v>
      </c>
      <c r="T29" s="82" t="str">
        <f t="shared" si="4"/>
        <v>No Aceptable o Aceptable con control especifico</v>
      </c>
      <c r="U29" s="89">
        <v>3</v>
      </c>
      <c r="V29" s="89">
        <v>0</v>
      </c>
      <c r="W29" s="89">
        <v>0</v>
      </c>
      <c r="X29" s="89">
        <f t="shared" si="5"/>
        <v>3</v>
      </c>
      <c r="Y29" s="82" t="s">
        <v>41</v>
      </c>
      <c r="Z29" s="82"/>
      <c r="AA29" s="82"/>
      <c r="AB29" s="82"/>
      <c r="AC29" s="82"/>
      <c r="AD29" s="82" t="s">
        <v>287</v>
      </c>
      <c r="AE29" s="82"/>
    </row>
    <row r="30" spans="1:31" s="90" customFormat="1" ht="111" customHeight="1">
      <c r="A30" s="82" t="s">
        <v>284</v>
      </c>
      <c r="B30" s="82" t="s">
        <v>285</v>
      </c>
      <c r="C30" s="82" t="s">
        <v>335</v>
      </c>
      <c r="D30" s="82" t="s">
        <v>334</v>
      </c>
      <c r="E30" s="89" t="s">
        <v>241</v>
      </c>
      <c r="F30" s="82" t="s">
        <v>336</v>
      </c>
      <c r="G30" s="82" t="s">
        <v>42</v>
      </c>
      <c r="H30" s="82" t="s">
        <v>288</v>
      </c>
      <c r="I30" s="82" t="s">
        <v>292</v>
      </c>
      <c r="J30" s="82" t="s">
        <v>40</v>
      </c>
      <c r="K30" s="82" t="s">
        <v>40</v>
      </c>
      <c r="L30" s="82" t="s">
        <v>40</v>
      </c>
      <c r="M30" s="89">
        <v>2</v>
      </c>
      <c r="N30" s="89">
        <v>3</v>
      </c>
      <c r="O30" s="89">
        <f t="shared" si="0"/>
        <v>6</v>
      </c>
      <c r="P30" s="89" t="str">
        <f>+IF(O30&gt;=24,"Muy Alto (MA)",IF(O30&gt;=10,"Alto (A)",IF(O30&gt;=6,"Medio (M)",IF(O30&gt;=2,"Bajo (B)"))))</f>
        <v>Medio (M)</v>
      </c>
      <c r="Q30" s="89">
        <v>25</v>
      </c>
      <c r="R30" s="89">
        <f t="shared" si="2"/>
        <v>150</v>
      </c>
      <c r="S30" s="140" t="str">
        <f t="shared" si="3"/>
        <v>II</v>
      </c>
      <c r="T30" s="82" t="str">
        <f t="shared" si="4"/>
        <v>No Aceptable o Aceptable con control especifico</v>
      </c>
      <c r="U30" s="89">
        <v>3</v>
      </c>
      <c r="V30" s="89">
        <v>0</v>
      </c>
      <c r="W30" s="89">
        <v>0</v>
      </c>
      <c r="X30" s="89">
        <f t="shared" si="5"/>
        <v>3</v>
      </c>
      <c r="Y30" s="82" t="s">
        <v>41</v>
      </c>
      <c r="Z30" s="82" t="s">
        <v>290</v>
      </c>
      <c r="AA30" s="82"/>
      <c r="AB30" s="82"/>
      <c r="AC30" s="82"/>
      <c r="AD30" s="82" t="s">
        <v>313</v>
      </c>
      <c r="AE30" s="82"/>
    </row>
    <row r="31" spans="1:31" s="90" customFormat="1" ht="111" customHeight="1">
      <c r="A31" s="82" t="s">
        <v>284</v>
      </c>
      <c r="B31" s="82" t="s">
        <v>337</v>
      </c>
      <c r="C31" s="82" t="s">
        <v>278</v>
      </c>
      <c r="D31" s="82" t="s">
        <v>338</v>
      </c>
      <c r="E31" s="89" t="s">
        <v>241</v>
      </c>
      <c r="F31" s="82" t="s">
        <v>283</v>
      </c>
      <c r="G31" s="82" t="s">
        <v>39</v>
      </c>
      <c r="H31" s="82" t="s">
        <v>226</v>
      </c>
      <c r="I31" s="82" t="s">
        <v>239</v>
      </c>
      <c r="J31" s="82" t="s">
        <v>40</v>
      </c>
      <c r="K31" s="82" t="s">
        <v>40</v>
      </c>
      <c r="L31" s="82" t="s">
        <v>40</v>
      </c>
      <c r="M31" s="89">
        <v>6</v>
      </c>
      <c r="N31" s="89">
        <v>3</v>
      </c>
      <c r="O31" s="89">
        <f t="shared" si="0"/>
        <v>18</v>
      </c>
      <c r="P31" s="89" t="str">
        <f t="shared" si="6"/>
        <v>Alto (A)</v>
      </c>
      <c r="Q31" s="89">
        <v>25</v>
      </c>
      <c r="R31" s="89">
        <f t="shared" si="2"/>
        <v>450</v>
      </c>
      <c r="S31" s="140" t="str">
        <f t="shared" si="3"/>
        <v>II</v>
      </c>
      <c r="T31" s="82" t="str">
        <f t="shared" si="4"/>
        <v>No Aceptable o Aceptable con control especifico</v>
      </c>
      <c r="U31" s="89">
        <v>6</v>
      </c>
      <c r="V31" s="89">
        <v>0</v>
      </c>
      <c r="W31" s="89">
        <v>0</v>
      </c>
      <c r="X31" s="89">
        <f t="shared" si="5"/>
        <v>6</v>
      </c>
      <c r="Y31" s="82" t="s">
        <v>41</v>
      </c>
      <c r="Z31" s="82"/>
      <c r="AA31" s="82"/>
      <c r="AB31" s="82"/>
      <c r="AC31" s="82"/>
      <c r="AD31" s="82" t="s">
        <v>287</v>
      </c>
      <c r="AE31" s="82"/>
    </row>
    <row r="32" spans="1:31" s="90" customFormat="1" ht="111" customHeight="1">
      <c r="A32" s="82" t="s">
        <v>284</v>
      </c>
      <c r="B32" s="82" t="s">
        <v>337</v>
      </c>
      <c r="C32" s="82" t="s">
        <v>278</v>
      </c>
      <c r="D32" s="82" t="s">
        <v>338</v>
      </c>
      <c r="E32" s="89" t="s">
        <v>241</v>
      </c>
      <c r="F32" s="82" t="s">
        <v>336</v>
      </c>
      <c r="G32" s="82" t="s">
        <v>42</v>
      </c>
      <c r="H32" s="82" t="s">
        <v>288</v>
      </c>
      <c r="I32" s="82" t="s">
        <v>292</v>
      </c>
      <c r="J32" s="82" t="s">
        <v>40</v>
      </c>
      <c r="K32" s="82" t="s">
        <v>40</v>
      </c>
      <c r="L32" s="82" t="s">
        <v>40</v>
      </c>
      <c r="M32" s="89">
        <v>2</v>
      </c>
      <c r="N32" s="89">
        <v>3</v>
      </c>
      <c r="O32" s="89">
        <f t="shared" si="0"/>
        <v>6</v>
      </c>
      <c r="P32" s="89" t="str">
        <f>+IF(O32&gt;=24,"Muy Alto (MA)",IF(O32&gt;=10,"Alto (A)",IF(O32&gt;=6,"Medio (M)",IF(O32&gt;=2,"Bajo (B)"))))</f>
        <v>Medio (M)</v>
      </c>
      <c r="Q32" s="89">
        <v>25</v>
      </c>
      <c r="R32" s="89">
        <f t="shared" si="2"/>
        <v>150</v>
      </c>
      <c r="S32" s="140" t="str">
        <f t="shared" si="3"/>
        <v>II</v>
      </c>
      <c r="T32" s="82" t="str">
        <f t="shared" si="4"/>
        <v>No Aceptable o Aceptable con control especifico</v>
      </c>
      <c r="U32" s="89">
        <v>6</v>
      </c>
      <c r="V32" s="89">
        <v>0</v>
      </c>
      <c r="W32" s="89">
        <v>0</v>
      </c>
      <c r="X32" s="89">
        <f t="shared" si="5"/>
        <v>6</v>
      </c>
      <c r="Y32" s="82" t="s">
        <v>41</v>
      </c>
      <c r="Z32" s="82" t="s">
        <v>290</v>
      </c>
      <c r="AA32" s="82"/>
      <c r="AB32" s="82"/>
      <c r="AC32" s="82"/>
      <c r="AD32" s="82" t="s">
        <v>313</v>
      </c>
      <c r="AE32" s="82"/>
    </row>
    <row r="33" spans="1:31" s="90" customFormat="1" ht="111" customHeight="1">
      <c r="A33" s="82" t="s">
        <v>284</v>
      </c>
      <c r="B33" s="82" t="s">
        <v>285</v>
      </c>
      <c r="C33" s="82" t="s">
        <v>340</v>
      </c>
      <c r="D33" s="82" t="s">
        <v>339</v>
      </c>
      <c r="E33" s="89" t="s">
        <v>241</v>
      </c>
      <c r="F33" s="82" t="s">
        <v>283</v>
      </c>
      <c r="G33" s="82" t="s">
        <v>39</v>
      </c>
      <c r="H33" s="82" t="s">
        <v>226</v>
      </c>
      <c r="I33" s="82" t="s">
        <v>239</v>
      </c>
      <c r="J33" s="82" t="s">
        <v>40</v>
      </c>
      <c r="K33" s="82" t="s">
        <v>40</v>
      </c>
      <c r="L33" s="82" t="s">
        <v>40</v>
      </c>
      <c r="M33" s="89">
        <v>6</v>
      </c>
      <c r="N33" s="89">
        <v>3</v>
      </c>
      <c r="O33" s="89">
        <f t="shared" si="0"/>
        <v>18</v>
      </c>
      <c r="P33" s="89" t="str">
        <f t="shared" si="6"/>
        <v>Alto (A)</v>
      </c>
      <c r="Q33" s="89">
        <v>25</v>
      </c>
      <c r="R33" s="89">
        <f t="shared" si="2"/>
        <v>450</v>
      </c>
      <c r="S33" s="140" t="str">
        <f t="shared" si="3"/>
        <v>II</v>
      </c>
      <c r="T33" s="82" t="str">
        <f t="shared" si="4"/>
        <v>No Aceptable o Aceptable con control especifico</v>
      </c>
      <c r="U33" s="89">
        <v>1</v>
      </c>
      <c r="V33" s="89">
        <v>0</v>
      </c>
      <c r="W33" s="89">
        <v>0</v>
      </c>
      <c r="X33" s="89">
        <f t="shared" si="5"/>
        <v>1</v>
      </c>
      <c r="Y33" s="82" t="s">
        <v>41</v>
      </c>
      <c r="Z33" s="82"/>
      <c r="AA33" s="82"/>
      <c r="AB33" s="82"/>
      <c r="AC33" s="82"/>
      <c r="AD33" s="82" t="s">
        <v>287</v>
      </c>
      <c r="AE33" s="82"/>
    </row>
    <row r="34" spans="1:31" s="90" customFormat="1" ht="111" customHeight="1">
      <c r="A34" s="82" t="s">
        <v>284</v>
      </c>
      <c r="B34" s="82" t="s">
        <v>285</v>
      </c>
      <c r="C34" s="82" t="s">
        <v>340</v>
      </c>
      <c r="D34" s="82" t="s">
        <v>339</v>
      </c>
      <c r="E34" s="89" t="s">
        <v>241</v>
      </c>
      <c r="F34" s="82" t="s">
        <v>336</v>
      </c>
      <c r="G34" s="82" t="s">
        <v>42</v>
      </c>
      <c r="H34" s="82" t="s">
        <v>288</v>
      </c>
      <c r="I34" s="82" t="s">
        <v>292</v>
      </c>
      <c r="J34" s="82" t="s">
        <v>40</v>
      </c>
      <c r="K34" s="82" t="s">
        <v>40</v>
      </c>
      <c r="L34" s="82" t="s">
        <v>40</v>
      </c>
      <c r="M34" s="89">
        <v>2</v>
      </c>
      <c r="N34" s="89">
        <v>3</v>
      </c>
      <c r="O34" s="89">
        <f t="shared" si="0"/>
        <v>6</v>
      </c>
      <c r="P34" s="89" t="str">
        <f aca="true" t="shared" si="7" ref="P34:P58">+IF(O34&gt;=24,"Muy Alto (MA)",IF(O34&gt;=10,"Alto (A)",IF(O34&gt;=6,"Medio (M)",IF(O34&gt;=2,"Bajo (B)"))))</f>
        <v>Medio (M)</v>
      </c>
      <c r="Q34" s="89">
        <v>25</v>
      </c>
      <c r="R34" s="89">
        <f t="shared" si="2"/>
        <v>150</v>
      </c>
      <c r="S34" s="140" t="str">
        <f t="shared" si="3"/>
        <v>II</v>
      </c>
      <c r="T34" s="82" t="str">
        <f t="shared" si="4"/>
        <v>No Aceptable o Aceptable con control especifico</v>
      </c>
      <c r="U34" s="89">
        <v>1</v>
      </c>
      <c r="V34" s="89">
        <v>0</v>
      </c>
      <c r="W34" s="89">
        <v>0</v>
      </c>
      <c r="X34" s="89">
        <f t="shared" si="5"/>
        <v>1</v>
      </c>
      <c r="Y34" s="82" t="s">
        <v>41</v>
      </c>
      <c r="Z34" s="82" t="s">
        <v>290</v>
      </c>
      <c r="AA34" s="82"/>
      <c r="AB34" s="82"/>
      <c r="AC34" s="82"/>
      <c r="AD34" s="82" t="s">
        <v>313</v>
      </c>
      <c r="AE34" s="82"/>
    </row>
    <row r="35" spans="1:31" s="90" customFormat="1" ht="111" customHeight="1">
      <c r="A35" s="82" t="s">
        <v>284</v>
      </c>
      <c r="B35" s="82" t="s">
        <v>285</v>
      </c>
      <c r="C35" s="82" t="s">
        <v>341</v>
      </c>
      <c r="D35" s="82" t="s">
        <v>342</v>
      </c>
      <c r="E35" s="89" t="s">
        <v>241</v>
      </c>
      <c r="F35" s="82" t="s">
        <v>281</v>
      </c>
      <c r="G35" s="82" t="s">
        <v>214</v>
      </c>
      <c r="H35" s="82" t="s">
        <v>220</v>
      </c>
      <c r="I35" s="82" t="s">
        <v>43</v>
      </c>
      <c r="J35" s="82" t="s">
        <v>40</v>
      </c>
      <c r="K35" s="82" t="s">
        <v>40</v>
      </c>
      <c r="L35" s="82" t="s">
        <v>40</v>
      </c>
      <c r="M35" s="89">
        <v>6</v>
      </c>
      <c r="N35" s="89">
        <v>2</v>
      </c>
      <c r="O35" s="89">
        <f t="shared" si="0"/>
        <v>12</v>
      </c>
      <c r="P35" s="89" t="str">
        <f t="shared" si="7"/>
        <v>Alto (A)</v>
      </c>
      <c r="Q35" s="89">
        <v>100</v>
      </c>
      <c r="R35" s="89">
        <f t="shared" si="2"/>
        <v>1200</v>
      </c>
      <c r="S35" s="140" t="str">
        <f t="shared" si="3"/>
        <v>I</v>
      </c>
      <c r="T35" s="82" t="str">
        <f t="shared" si="4"/>
        <v>No Aceptable</v>
      </c>
      <c r="U35" s="89">
        <v>1</v>
      </c>
      <c r="V35" s="89">
        <v>0</v>
      </c>
      <c r="W35" s="89">
        <v>0</v>
      </c>
      <c r="X35" s="89">
        <f t="shared" si="5"/>
        <v>1</v>
      </c>
      <c r="Y35" s="82" t="s">
        <v>46</v>
      </c>
      <c r="Z35" s="82"/>
      <c r="AA35" s="82"/>
      <c r="AB35" s="82"/>
      <c r="AC35" s="82"/>
      <c r="AD35" s="82" t="s">
        <v>310</v>
      </c>
      <c r="AE35" s="82"/>
    </row>
    <row r="36" spans="1:31" s="90" customFormat="1" ht="111" customHeight="1">
      <c r="A36" s="82" t="s">
        <v>379</v>
      </c>
      <c r="B36" s="82" t="s">
        <v>323</v>
      </c>
      <c r="C36" s="82" t="s">
        <v>343</v>
      </c>
      <c r="D36" s="82" t="s">
        <v>344</v>
      </c>
      <c r="E36" s="89" t="s">
        <v>241</v>
      </c>
      <c r="F36" s="82" t="s">
        <v>283</v>
      </c>
      <c r="G36" s="82" t="s">
        <v>39</v>
      </c>
      <c r="H36" s="82" t="s">
        <v>226</v>
      </c>
      <c r="I36" s="82" t="s">
        <v>239</v>
      </c>
      <c r="J36" s="82" t="s">
        <v>40</v>
      </c>
      <c r="K36" s="82" t="s">
        <v>40</v>
      </c>
      <c r="L36" s="82" t="s">
        <v>40</v>
      </c>
      <c r="M36" s="89">
        <v>2</v>
      </c>
      <c r="N36" s="89">
        <v>3</v>
      </c>
      <c r="O36" s="89">
        <f t="shared" si="0"/>
        <v>6</v>
      </c>
      <c r="P36" s="89" t="str">
        <f t="shared" si="7"/>
        <v>Medio (M)</v>
      </c>
      <c r="Q36" s="89">
        <v>25</v>
      </c>
      <c r="R36" s="89">
        <f t="shared" si="2"/>
        <v>150</v>
      </c>
      <c r="S36" s="140" t="str">
        <f t="shared" si="3"/>
        <v>II</v>
      </c>
      <c r="T36" s="82" t="str">
        <f t="shared" si="4"/>
        <v>No Aceptable o Aceptable con control especifico</v>
      </c>
      <c r="U36" s="89">
        <v>6</v>
      </c>
      <c r="V36" s="89">
        <v>0</v>
      </c>
      <c r="W36" s="89">
        <v>0</v>
      </c>
      <c r="X36" s="89">
        <f t="shared" si="5"/>
        <v>6</v>
      </c>
      <c r="Y36" s="82" t="s">
        <v>41</v>
      </c>
      <c r="Z36" s="82"/>
      <c r="AA36" s="82"/>
      <c r="AB36" s="82"/>
      <c r="AC36" s="82"/>
      <c r="AD36" s="82" t="s">
        <v>287</v>
      </c>
      <c r="AE36" s="82"/>
    </row>
    <row r="37" spans="1:31" s="90" customFormat="1" ht="111" customHeight="1">
      <c r="A37" s="82" t="s">
        <v>379</v>
      </c>
      <c r="B37" s="82" t="s">
        <v>323</v>
      </c>
      <c r="C37" s="82" t="s">
        <v>343</v>
      </c>
      <c r="D37" s="82" t="s">
        <v>345</v>
      </c>
      <c r="E37" s="89" t="s">
        <v>241</v>
      </c>
      <c r="F37" s="82" t="s">
        <v>281</v>
      </c>
      <c r="G37" s="82" t="s">
        <v>214</v>
      </c>
      <c r="H37" s="82" t="s">
        <v>220</v>
      </c>
      <c r="I37" s="82" t="s">
        <v>43</v>
      </c>
      <c r="J37" s="82" t="s">
        <v>40</v>
      </c>
      <c r="K37" s="82" t="s">
        <v>40</v>
      </c>
      <c r="L37" s="82" t="s">
        <v>40</v>
      </c>
      <c r="M37" s="89">
        <v>6</v>
      </c>
      <c r="N37" s="89">
        <v>2</v>
      </c>
      <c r="O37" s="89">
        <f t="shared" si="0"/>
        <v>12</v>
      </c>
      <c r="P37" s="89" t="str">
        <f t="shared" si="7"/>
        <v>Alto (A)</v>
      </c>
      <c r="Q37" s="89">
        <v>100</v>
      </c>
      <c r="R37" s="89">
        <f t="shared" si="2"/>
        <v>1200</v>
      </c>
      <c r="S37" s="140" t="str">
        <f t="shared" si="3"/>
        <v>I</v>
      </c>
      <c r="T37" s="82" t="str">
        <f t="shared" si="4"/>
        <v>No Aceptable</v>
      </c>
      <c r="U37" s="89">
        <v>6</v>
      </c>
      <c r="V37" s="89">
        <v>0</v>
      </c>
      <c r="W37" s="89">
        <v>0</v>
      </c>
      <c r="X37" s="89">
        <f t="shared" si="5"/>
        <v>6</v>
      </c>
      <c r="Y37" s="82" t="s">
        <v>46</v>
      </c>
      <c r="Z37" s="82"/>
      <c r="AA37" s="82"/>
      <c r="AB37" s="82"/>
      <c r="AC37" s="82"/>
      <c r="AD37" s="82" t="s">
        <v>310</v>
      </c>
      <c r="AE37" s="82"/>
    </row>
    <row r="38" spans="1:31" s="90" customFormat="1" ht="111" customHeight="1">
      <c r="A38" s="82" t="s">
        <v>379</v>
      </c>
      <c r="B38" s="82" t="s">
        <v>323</v>
      </c>
      <c r="C38" s="82" t="s">
        <v>343</v>
      </c>
      <c r="D38" s="82" t="s">
        <v>344</v>
      </c>
      <c r="E38" s="89" t="s">
        <v>241</v>
      </c>
      <c r="F38" s="82" t="s">
        <v>336</v>
      </c>
      <c r="G38" s="82" t="s">
        <v>42</v>
      </c>
      <c r="H38" s="82" t="s">
        <v>288</v>
      </c>
      <c r="I38" s="82" t="s">
        <v>292</v>
      </c>
      <c r="J38" s="82" t="s">
        <v>40</v>
      </c>
      <c r="K38" s="82" t="s">
        <v>40</v>
      </c>
      <c r="L38" s="82" t="s">
        <v>40</v>
      </c>
      <c r="M38" s="89">
        <v>2</v>
      </c>
      <c r="N38" s="89">
        <v>3</v>
      </c>
      <c r="O38" s="89">
        <f t="shared" si="0"/>
        <v>6</v>
      </c>
      <c r="P38" s="89" t="str">
        <f t="shared" si="7"/>
        <v>Medio (M)</v>
      </c>
      <c r="Q38" s="89">
        <v>25</v>
      </c>
      <c r="R38" s="89">
        <f t="shared" si="2"/>
        <v>150</v>
      </c>
      <c r="S38" s="140" t="str">
        <f t="shared" si="3"/>
        <v>II</v>
      </c>
      <c r="T38" s="82" t="str">
        <f t="shared" si="4"/>
        <v>No Aceptable o Aceptable con control especifico</v>
      </c>
      <c r="U38" s="89">
        <v>6</v>
      </c>
      <c r="V38" s="89">
        <v>0</v>
      </c>
      <c r="W38" s="89">
        <v>0</v>
      </c>
      <c r="X38" s="89">
        <f t="shared" si="5"/>
        <v>6</v>
      </c>
      <c r="Y38" s="82" t="s">
        <v>41</v>
      </c>
      <c r="Z38" s="82" t="s">
        <v>290</v>
      </c>
      <c r="AA38" s="82"/>
      <c r="AB38" s="82"/>
      <c r="AC38" s="82"/>
      <c r="AD38" s="82" t="s">
        <v>313</v>
      </c>
      <c r="AE38" s="82"/>
    </row>
    <row r="39" spans="1:31" s="90" customFormat="1" ht="111" customHeight="1">
      <c r="A39" s="82" t="s">
        <v>284</v>
      </c>
      <c r="B39" s="82" t="s">
        <v>285</v>
      </c>
      <c r="C39" s="82" t="s">
        <v>346</v>
      </c>
      <c r="D39" s="82" t="s">
        <v>347</v>
      </c>
      <c r="E39" s="89" t="s">
        <v>241</v>
      </c>
      <c r="F39" s="82" t="s">
        <v>283</v>
      </c>
      <c r="G39" s="82" t="s">
        <v>39</v>
      </c>
      <c r="H39" s="82" t="s">
        <v>226</v>
      </c>
      <c r="I39" s="82" t="s">
        <v>239</v>
      </c>
      <c r="J39" s="82" t="s">
        <v>40</v>
      </c>
      <c r="K39" s="82" t="s">
        <v>40</v>
      </c>
      <c r="L39" s="82" t="s">
        <v>40</v>
      </c>
      <c r="M39" s="89">
        <v>2</v>
      </c>
      <c r="N39" s="89">
        <v>3</v>
      </c>
      <c r="O39" s="89">
        <f t="shared" si="0"/>
        <v>6</v>
      </c>
      <c r="P39" s="89" t="str">
        <f t="shared" si="7"/>
        <v>Medio (M)</v>
      </c>
      <c r="Q39" s="89">
        <v>25</v>
      </c>
      <c r="R39" s="89">
        <f t="shared" si="2"/>
        <v>150</v>
      </c>
      <c r="S39" s="140" t="str">
        <f t="shared" si="3"/>
        <v>II</v>
      </c>
      <c r="T39" s="82" t="str">
        <f t="shared" si="4"/>
        <v>No Aceptable o Aceptable con control especifico</v>
      </c>
      <c r="U39" s="89">
        <v>1</v>
      </c>
      <c r="V39" s="89">
        <v>0</v>
      </c>
      <c r="W39" s="89">
        <v>0</v>
      </c>
      <c r="X39" s="89">
        <f t="shared" si="5"/>
        <v>1</v>
      </c>
      <c r="Y39" s="82" t="s">
        <v>41</v>
      </c>
      <c r="Z39" s="82"/>
      <c r="AA39" s="82"/>
      <c r="AB39" s="82"/>
      <c r="AC39" s="82"/>
      <c r="AD39" s="82" t="s">
        <v>287</v>
      </c>
      <c r="AE39" s="82"/>
    </row>
    <row r="40" spans="1:31" s="90" customFormat="1" ht="111" customHeight="1">
      <c r="A40" s="82" t="s">
        <v>284</v>
      </c>
      <c r="B40" s="82" t="s">
        <v>285</v>
      </c>
      <c r="C40" s="82" t="s">
        <v>346</v>
      </c>
      <c r="D40" s="82" t="s">
        <v>348</v>
      </c>
      <c r="E40" s="89" t="s">
        <v>241</v>
      </c>
      <c r="F40" s="82" t="s">
        <v>281</v>
      </c>
      <c r="G40" s="82" t="s">
        <v>214</v>
      </c>
      <c r="H40" s="82" t="s">
        <v>220</v>
      </c>
      <c r="I40" s="82" t="s">
        <v>43</v>
      </c>
      <c r="J40" s="82" t="s">
        <v>40</v>
      </c>
      <c r="K40" s="82" t="s">
        <v>40</v>
      </c>
      <c r="L40" s="82" t="s">
        <v>40</v>
      </c>
      <c r="M40" s="89">
        <v>6</v>
      </c>
      <c r="N40" s="89">
        <v>2</v>
      </c>
      <c r="O40" s="89">
        <f t="shared" si="0"/>
        <v>12</v>
      </c>
      <c r="P40" s="89" t="str">
        <f t="shared" si="7"/>
        <v>Alto (A)</v>
      </c>
      <c r="Q40" s="89">
        <v>100</v>
      </c>
      <c r="R40" s="89">
        <f t="shared" si="2"/>
        <v>1200</v>
      </c>
      <c r="S40" s="140" t="str">
        <f t="shared" si="3"/>
        <v>I</v>
      </c>
      <c r="T40" s="82" t="str">
        <f t="shared" si="4"/>
        <v>No Aceptable</v>
      </c>
      <c r="U40" s="89">
        <v>1</v>
      </c>
      <c r="V40" s="89">
        <v>0</v>
      </c>
      <c r="W40" s="89">
        <v>0</v>
      </c>
      <c r="X40" s="89">
        <f t="shared" si="5"/>
        <v>1</v>
      </c>
      <c r="Y40" s="82" t="s">
        <v>46</v>
      </c>
      <c r="Z40" s="82"/>
      <c r="AA40" s="82"/>
      <c r="AB40" s="82"/>
      <c r="AC40" s="82"/>
      <c r="AD40" s="82" t="s">
        <v>310</v>
      </c>
      <c r="AE40" s="82"/>
    </row>
    <row r="41" spans="1:31" s="90" customFormat="1" ht="111" customHeight="1">
      <c r="A41" s="82" t="s">
        <v>284</v>
      </c>
      <c r="B41" s="82" t="s">
        <v>323</v>
      </c>
      <c r="C41" s="82" t="s">
        <v>349</v>
      </c>
      <c r="D41" s="82" t="s">
        <v>278</v>
      </c>
      <c r="E41" s="89" t="s">
        <v>241</v>
      </c>
      <c r="F41" s="82" t="s">
        <v>283</v>
      </c>
      <c r="G41" s="82" t="s">
        <v>39</v>
      </c>
      <c r="H41" s="82" t="s">
        <v>226</v>
      </c>
      <c r="I41" s="82" t="s">
        <v>239</v>
      </c>
      <c r="J41" s="82" t="s">
        <v>40</v>
      </c>
      <c r="K41" s="82" t="s">
        <v>40</v>
      </c>
      <c r="L41" s="82" t="s">
        <v>40</v>
      </c>
      <c r="M41" s="89">
        <v>2</v>
      </c>
      <c r="N41" s="89">
        <v>3</v>
      </c>
      <c r="O41" s="89">
        <f t="shared" si="0"/>
        <v>6</v>
      </c>
      <c r="P41" s="89" t="str">
        <f t="shared" si="7"/>
        <v>Medio (M)</v>
      </c>
      <c r="Q41" s="89">
        <v>25</v>
      </c>
      <c r="R41" s="89">
        <f t="shared" si="2"/>
        <v>150</v>
      </c>
      <c r="S41" s="140" t="str">
        <f t="shared" si="3"/>
        <v>II</v>
      </c>
      <c r="T41" s="82" t="str">
        <f t="shared" si="4"/>
        <v>No Aceptable o Aceptable con control especifico</v>
      </c>
      <c r="U41" s="89">
        <v>15</v>
      </c>
      <c r="V41" s="89">
        <v>0</v>
      </c>
      <c r="W41" s="89">
        <v>0</v>
      </c>
      <c r="X41" s="89">
        <f t="shared" si="5"/>
        <v>15</v>
      </c>
      <c r="Y41" s="82" t="s">
        <v>41</v>
      </c>
      <c r="Z41" s="82"/>
      <c r="AA41" s="82"/>
      <c r="AB41" s="82"/>
      <c r="AC41" s="82"/>
      <c r="AD41" s="82" t="s">
        <v>287</v>
      </c>
      <c r="AE41" s="82"/>
    </row>
    <row r="42" spans="1:31" s="90" customFormat="1" ht="111" customHeight="1">
      <c r="A42" s="82" t="s">
        <v>284</v>
      </c>
      <c r="B42" s="82" t="s">
        <v>323</v>
      </c>
      <c r="C42" s="82" t="s">
        <v>349</v>
      </c>
      <c r="D42" s="82" t="s">
        <v>350</v>
      </c>
      <c r="E42" s="89" t="s">
        <v>241</v>
      </c>
      <c r="F42" s="82" t="s">
        <v>353</v>
      </c>
      <c r="G42" s="82" t="s">
        <v>214</v>
      </c>
      <c r="H42" s="82" t="s">
        <v>220</v>
      </c>
      <c r="I42" s="82" t="s">
        <v>43</v>
      </c>
      <c r="J42" s="82" t="s">
        <v>40</v>
      </c>
      <c r="K42" s="82" t="s">
        <v>40</v>
      </c>
      <c r="L42" s="82" t="s">
        <v>40</v>
      </c>
      <c r="M42" s="89">
        <v>6</v>
      </c>
      <c r="N42" s="89">
        <v>2</v>
      </c>
      <c r="O42" s="89">
        <f t="shared" si="0"/>
        <v>12</v>
      </c>
      <c r="P42" s="89" t="str">
        <f t="shared" si="7"/>
        <v>Alto (A)</v>
      </c>
      <c r="Q42" s="89">
        <v>100</v>
      </c>
      <c r="R42" s="89">
        <f t="shared" si="2"/>
        <v>1200</v>
      </c>
      <c r="S42" s="140" t="str">
        <f t="shared" si="3"/>
        <v>I</v>
      </c>
      <c r="T42" s="82" t="str">
        <f t="shared" si="4"/>
        <v>No Aceptable</v>
      </c>
      <c r="U42" s="89">
        <v>17</v>
      </c>
      <c r="V42" s="89">
        <v>2</v>
      </c>
      <c r="W42" s="89">
        <v>0</v>
      </c>
      <c r="X42" s="89">
        <f t="shared" si="5"/>
        <v>19</v>
      </c>
      <c r="Y42" s="82" t="s">
        <v>46</v>
      </c>
      <c r="Z42" s="82"/>
      <c r="AA42" s="82"/>
      <c r="AB42" s="82"/>
      <c r="AC42" s="82"/>
      <c r="AD42" s="82" t="s">
        <v>310</v>
      </c>
      <c r="AE42" s="82"/>
    </row>
    <row r="43" spans="1:31" s="90" customFormat="1" ht="111" customHeight="1">
      <c r="A43" s="82" t="s">
        <v>284</v>
      </c>
      <c r="B43" s="82" t="s">
        <v>323</v>
      </c>
      <c r="C43" s="82" t="s">
        <v>351</v>
      </c>
      <c r="D43" s="82" t="s">
        <v>358</v>
      </c>
      <c r="E43" s="89" t="s">
        <v>241</v>
      </c>
      <c r="F43" s="82" t="s">
        <v>283</v>
      </c>
      <c r="G43" s="82" t="s">
        <v>39</v>
      </c>
      <c r="H43" s="82" t="s">
        <v>226</v>
      </c>
      <c r="I43" s="82" t="s">
        <v>239</v>
      </c>
      <c r="J43" s="82" t="s">
        <v>40</v>
      </c>
      <c r="K43" s="82" t="s">
        <v>40</v>
      </c>
      <c r="L43" s="82" t="s">
        <v>40</v>
      </c>
      <c r="M43" s="89">
        <v>2</v>
      </c>
      <c r="N43" s="89">
        <v>3</v>
      </c>
      <c r="O43" s="89">
        <f aca="true" t="shared" si="8" ref="O43:O103">+M43*N43</f>
        <v>6</v>
      </c>
      <c r="P43" s="89" t="str">
        <f t="shared" si="7"/>
        <v>Medio (M)</v>
      </c>
      <c r="Q43" s="89">
        <v>25</v>
      </c>
      <c r="R43" s="89">
        <f aca="true" t="shared" si="9" ref="R43:R103">+O43*Q43</f>
        <v>150</v>
      </c>
      <c r="S43" s="140" t="str">
        <f t="shared" si="3"/>
        <v>II</v>
      </c>
      <c r="T43" s="82" t="str">
        <f t="shared" si="4"/>
        <v>No Aceptable o Aceptable con control especifico</v>
      </c>
      <c r="U43" s="89">
        <v>14</v>
      </c>
      <c r="V43" s="89">
        <v>1</v>
      </c>
      <c r="W43" s="89">
        <v>0</v>
      </c>
      <c r="X43" s="89">
        <f aca="true" t="shared" si="10" ref="X43:X80">SUM(U43:W43)</f>
        <v>15</v>
      </c>
      <c r="Y43" s="82" t="s">
        <v>41</v>
      </c>
      <c r="Z43" s="82"/>
      <c r="AA43" s="82"/>
      <c r="AB43" s="82"/>
      <c r="AC43" s="82"/>
      <c r="AD43" s="82" t="s">
        <v>287</v>
      </c>
      <c r="AE43" s="82"/>
    </row>
    <row r="44" spans="1:31" s="90" customFormat="1" ht="111" customHeight="1">
      <c r="A44" s="82" t="s">
        <v>284</v>
      </c>
      <c r="B44" s="82" t="s">
        <v>323</v>
      </c>
      <c r="C44" s="82" t="s">
        <v>351</v>
      </c>
      <c r="D44" s="82" t="s">
        <v>352</v>
      </c>
      <c r="E44" s="89" t="s">
        <v>241</v>
      </c>
      <c r="F44" s="82" t="s">
        <v>353</v>
      </c>
      <c r="G44" s="82" t="s">
        <v>214</v>
      </c>
      <c r="H44" s="82" t="s">
        <v>220</v>
      </c>
      <c r="I44" s="82" t="s">
        <v>43</v>
      </c>
      <c r="J44" s="82" t="s">
        <v>40</v>
      </c>
      <c r="K44" s="82" t="s">
        <v>40</v>
      </c>
      <c r="L44" s="82" t="s">
        <v>40</v>
      </c>
      <c r="M44" s="89">
        <v>6</v>
      </c>
      <c r="N44" s="89">
        <v>2</v>
      </c>
      <c r="O44" s="89">
        <f t="shared" si="8"/>
        <v>12</v>
      </c>
      <c r="P44" s="89" t="str">
        <f t="shared" si="7"/>
        <v>Alto (A)</v>
      </c>
      <c r="Q44" s="89">
        <v>100</v>
      </c>
      <c r="R44" s="89">
        <f t="shared" si="9"/>
        <v>1200</v>
      </c>
      <c r="S44" s="140" t="str">
        <f t="shared" si="3"/>
        <v>I</v>
      </c>
      <c r="T44" s="82" t="str">
        <f t="shared" si="4"/>
        <v>No Aceptable</v>
      </c>
      <c r="U44" s="89">
        <v>10</v>
      </c>
      <c r="V44" s="89">
        <v>1</v>
      </c>
      <c r="W44" s="89">
        <v>0</v>
      </c>
      <c r="X44" s="89">
        <f t="shared" si="10"/>
        <v>11</v>
      </c>
      <c r="Y44" s="82" t="s">
        <v>46</v>
      </c>
      <c r="Z44" s="82"/>
      <c r="AA44" s="82"/>
      <c r="AB44" s="82"/>
      <c r="AC44" s="82"/>
      <c r="AD44" s="82" t="s">
        <v>310</v>
      </c>
      <c r="AE44" s="82"/>
    </row>
    <row r="45" spans="1:31" s="90" customFormat="1" ht="111" customHeight="1">
      <c r="A45" s="82" t="s">
        <v>284</v>
      </c>
      <c r="B45" s="82" t="s">
        <v>323</v>
      </c>
      <c r="C45" s="82" t="s">
        <v>351</v>
      </c>
      <c r="D45" s="82" t="s">
        <v>352</v>
      </c>
      <c r="E45" s="89" t="s">
        <v>241</v>
      </c>
      <c r="F45" s="82" t="s">
        <v>354</v>
      </c>
      <c r="G45" s="82" t="s">
        <v>47</v>
      </c>
      <c r="H45" s="82" t="s">
        <v>355</v>
      </c>
      <c r="I45" s="82" t="s">
        <v>356</v>
      </c>
      <c r="J45" s="82" t="s">
        <v>40</v>
      </c>
      <c r="K45" s="82" t="s">
        <v>40</v>
      </c>
      <c r="L45" s="82" t="s">
        <v>40</v>
      </c>
      <c r="M45" s="89">
        <v>6</v>
      </c>
      <c r="N45" s="89">
        <v>2</v>
      </c>
      <c r="O45" s="89">
        <f t="shared" si="8"/>
        <v>12</v>
      </c>
      <c r="P45" s="89" t="str">
        <f t="shared" si="7"/>
        <v>Alto (A)</v>
      </c>
      <c r="Q45" s="89">
        <v>25</v>
      </c>
      <c r="R45" s="89">
        <f t="shared" si="9"/>
        <v>300</v>
      </c>
      <c r="S45" s="140" t="str">
        <f t="shared" si="3"/>
        <v>II</v>
      </c>
      <c r="T45" s="82" t="str">
        <f t="shared" si="4"/>
        <v>No Aceptable o Aceptable con control especifico</v>
      </c>
      <c r="U45" s="89">
        <v>10</v>
      </c>
      <c r="V45" s="89">
        <v>1</v>
      </c>
      <c r="W45" s="89">
        <v>0</v>
      </c>
      <c r="X45" s="89">
        <f t="shared" si="10"/>
        <v>11</v>
      </c>
      <c r="Y45" s="82" t="s">
        <v>41</v>
      </c>
      <c r="Z45" s="82"/>
      <c r="AA45" s="82"/>
      <c r="AB45" s="82"/>
      <c r="AC45" s="82"/>
      <c r="AD45" s="82" t="s">
        <v>357</v>
      </c>
      <c r="AE45" s="82"/>
    </row>
    <row r="46" spans="1:31" s="90" customFormat="1" ht="111" customHeight="1">
      <c r="A46" s="82" t="s">
        <v>284</v>
      </c>
      <c r="B46" s="82" t="s">
        <v>285</v>
      </c>
      <c r="C46" s="82" t="s">
        <v>359</v>
      </c>
      <c r="D46" s="82" t="s">
        <v>360</v>
      </c>
      <c r="E46" s="89" t="s">
        <v>241</v>
      </c>
      <c r="F46" s="82" t="s">
        <v>283</v>
      </c>
      <c r="G46" s="82" t="s">
        <v>39</v>
      </c>
      <c r="H46" s="82" t="s">
        <v>226</v>
      </c>
      <c r="I46" s="82" t="s">
        <v>239</v>
      </c>
      <c r="J46" s="82" t="s">
        <v>40</v>
      </c>
      <c r="K46" s="82" t="s">
        <v>40</v>
      </c>
      <c r="L46" s="82" t="s">
        <v>40</v>
      </c>
      <c r="M46" s="89">
        <v>2</v>
      </c>
      <c r="N46" s="89">
        <v>3</v>
      </c>
      <c r="O46" s="89">
        <f t="shared" si="8"/>
        <v>6</v>
      </c>
      <c r="P46" s="89" t="str">
        <f t="shared" si="7"/>
        <v>Medio (M)</v>
      </c>
      <c r="Q46" s="89">
        <v>25</v>
      </c>
      <c r="R46" s="89">
        <f t="shared" si="9"/>
        <v>150</v>
      </c>
      <c r="S46" s="140" t="str">
        <f t="shared" si="3"/>
        <v>II</v>
      </c>
      <c r="T46" s="82" t="str">
        <f t="shared" si="4"/>
        <v>No Aceptable o Aceptable con control especifico</v>
      </c>
      <c r="U46" s="89">
        <v>1</v>
      </c>
      <c r="V46" s="89">
        <v>0</v>
      </c>
      <c r="W46" s="89">
        <v>0</v>
      </c>
      <c r="X46" s="89">
        <f t="shared" si="10"/>
        <v>1</v>
      </c>
      <c r="Y46" s="82" t="s">
        <v>41</v>
      </c>
      <c r="Z46" s="82"/>
      <c r="AA46" s="82"/>
      <c r="AB46" s="82"/>
      <c r="AC46" s="82"/>
      <c r="AD46" s="82" t="s">
        <v>287</v>
      </c>
      <c r="AE46" s="82"/>
    </row>
    <row r="47" spans="1:31" s="90" customFormat="1" ht="111" customHeight="1">
      <c r="A47" s="82" t="s">
        <v>284</v>
      </c>
      <c r="B47" s="82" t="s">
        <v>285</v>
      </c>
      <c r="C47" s="82" t="s">
        <v>359</v>
      </c>
      <c r="D47" s="82" t="s">
        <v>361</v>
      </c>
      <c r="E47" s="89" t="s">
        <v>241</v>
      </c>
      <c r="F47" s="82" t="s">
        <v>299</v>
      </c>
      <c r="G47" s="82" t="s">
        <v>39</v>
      </c>
      <c r="H47" s="82" t="s">
        <v>297</v>
      </c>
      <c r="I47" s="82" t="s">
        <v>280</v>
      </c>
      <c r="J47" s="82" t="s">
        <v>40</v>
      </c>
      <c r="K47" s="82" t="s">
        <v>40</v>
      </c>
      <c r="L47" s="82" t="s">
        <v>40</v>
      </c>
      <c r="M47" s="89">
        <v>2</v>
      </c>
      <c r="N47" s="89">
        <v>3</v>
      </c>
      <c r="O47" s="89">
        <f t="shared" si="8"/>
        <v>6</v>
      </c>
      <c r="P47" s="89" t="str">
        <f t="shared" si="7"/>
        <v>Medio (M)</v>
      </c>
      <c r="Q47" s="89">
        <v>25</v>
      </c>
      <c r="R47" s="89">
        <f t="shared" si="9"/>
        <v>150</v>
      </c>
      <c r="S47" s="140" t="str">
        <f t="shared" si="3"/>
        <v>II</v>
      </c>
      <c r="T47" s="82" t="str">
        <f t="shared" si="4"/>
        <v>No Aceptable o Aceptable con control especifico</v>
      </c>
      <c r="U47" s="89">
        <v>6</v>
      </c>
      <c r="V47" s="89">
        <v>0</v>
      </c>
      <c r="W47" s="89">
        <v>0</v>
      </c>
      <c r="X47" s="89">
        <f t="shared" si="10"/>
        <v>6</v>
      </c>
      <c r="Y47" s="82" t="s">
        <v>41</v>
      </c>
      <c r="Z47" s="82"/>
      <c r="AA47" s="82"/>
      <c r="AB47" s="82"/>
      <c r="AC47" s="82"/>
      <c r="AD47" s="82" t="s">
        <v>298</v>
      </c>
      <c r="AE47" s="82"/>
    </row>
    <row r="48" spans="1:31" s="90" customFormat="1" ht="111" customHeight="1">
      <c r="A48" s="82" t="s">
        <v>284</v>
      </c>
      <c r="B48" s="82" t="s">
        <v>285</v>
      </c>
      <c r="C48" s="82" t="s">
        <v>359</v>
      </c>
      <c r="D48" s="82" t="s">
        <v>361</v>
      </c>
      <c r="E48" s="89" t="s">
        <v>241</v>
      </c>
      <c r="F48" s="82" t="s">
        <v>362</v>
      </c>
      <c r="G48" s="82" t="s">
        <v>214</v>
      </c>
      <c r="H48" s="82" t="s">
        <v>220</v>
      </c>
      <c r="I48" s="82" t="s">
        <v>43</v>
      </c>
      <c r="J48" s="82" t="s">
        <v>40</v>
      </c>
      <c r="K48" s="82" t="s">
        <v>40</v>
      </c>
      <c r="L48" s="82" t="s">
        <v>40</v>
      </c>
      <c r="M48" s="89">
        <v>6</v>
      </c>
      <c r="N48" s="89">
        <v>2</v>
      </c>
      <c r="O48" s="89">
        <f t="shared" si="8"/>
        <v>12</v>
      </c>
      <c r="P48" s="89" t="str">
        <f t="shared" si="7"/>
        <v>Alto (A)</v>
      </c>
      <c r="Q48" s="89">
        <v>100</v>
      </c>
      <c r="R48" s="89">
        <f t="shared" si="9"/>
        <v>1200</v>
      </c>
      <c r="S48" s="140" t="str">
        <f t="shared" si="3"/>
        <v>I</v>
      </c>
      <c r="T48" s="82" t="str">
        <f t="shared" si="4"/>
        <v>No Aceptable</v>
      </c>
      <c r="U48" s="89">
        <v>6</v>
      </c>
      <c r="V48" s="89">
        <v>0</v>
      </c>
      <c r="W48" s="89">
        <v>0</v>
      </c>
      <c r="X48" s="89">
        <f t="shared" si="10"/>
        <v>6</v>
      </c>
      <c r="Y48" s="82" t="s">
        <v>46</v>
      </c>
      <c r="Z48" s="82"/>
      <c r="AA48" s="82"/>
      <c r="AB48" s="82"/>
      <c r="AC48" s="82"/>
      <c r="AD48" s="82" t="s">
        <v>310</v>
      </c>
      <c r="AE48" s="82"/>
    </row>
    <row r="49" spans="1:31" s="90" customFormat="1" ht="111" customHeight="1">
      <c r="A49" s="82" t="s">
        <v>284</v>
      </c>
      <c r="B49" s="82" t="s">
        <v>285</v>
      </c>
      <c r="C49" s="82" t="s">
        <v>359</v>
      </c>
      <c r="D49" s="82" t="s">
        <v>361</v>
      </c>
      <c r="E49" s="89" t="s">
        <v>241</v>
      </c>
      <c r="F49" s="82" t="s">
        <v>363</v>
      </c>
      <c r="G49" s="82" t="s">
        <v>44</v>
      </c>
      <c r="H49" s="82" t="s">
        <v>44</v>
      </c>
      <c r="I49" s="82" t="s">
        <v>364</v>
      </c>
      <c r="J49" s="82" t="s">
        <v>40</v>
      </c>
      <c r="K49" s="82" t="s">
        <v>40</v>
      </c>
      <c r="L49" s="82" t="s">
        <v>441</v>
      </c>
      <c r="M49" s="89">
        <v>6</v>
      </c>
      <c r="N49" s="89">
        <v>2</v>
      </c>
      <c r="O49" s="89">
        <f t="shared" si="8"/>
        <v>12</v>
      </c>
      <c r="P49" s="89" t="str">
        <f t="shared" si="7"/>
        <v>Alto (A)</v>
      </c>
      <c r="Q49" s="89">
        <v>25</v>
      </c>
      <c r="R49" s="89">
        <f t="shared" si="9"/>
        <v>300</v>
      </c>
      <c r="S49" s="140" t="str">
        <f t="shared" si="3"/>
        <v>II</v>
      </c>
      <c r="T49" s="82" t="str">
        <f t="shared" si="4"/>
        <v>No Aceptable o Aceptable con control especifico</v>
      </c>
      <c r="U49" s="89">
        <v>6</v>
      </c>
      <c r="V49" s="89">
        <v>0</v>
      </c>
      <c r="W49" s="89">
        <v>0</v>
      </c>
      <c r="X49" s="89">
        <f t="shared" si="10"/>
        <v>6</v>
      </c>
      <c r="Y49" s="82" t="s">
        <v>41</v>
      </c>
      <c r="Z49" s="82" t="s">
        <v>216</v>
      </c>
      <c r="AA49" s="82"/>
      <c r="AB49" s="82"/>
      <c r="AC49" s="82"/>
      <c r="AD49" s="82" t="s">
        <v>365</v>
      </c>
      <c r="AE49" s="82"/>
    </row>
    <row r="50" spans="1:31" s="90" customFormat="1" ht="111" customHeight="1">
      <c r="A50" s="82" t="s">
        <v>284</v>
      </c>
      <c r="B50" s="82" t="s">
        <v>285</v>
      </c>
      <c r="C50" s="82" t="s">
        <v>359</v>
      </c>
      <c r="D50" s="82" t="s">
        <v>361</v>
      </c>
      <c r="E50" s="89" t="s">
        <v>241</v>
      </c>
      <c r="F50" s="82" t="s">
        <v>366</v>
      </c>
      <c r="G50" s="82" t="s">
        <v>47</v>
      </c>
      <c r="H50" s="82" t="s">
        <v>355</v>
      </c>
      <c r="I50" s="82" t="s">
        <v>367</v>
      </c>
      <c r="J50" s="82" t="s">
        <v>40</v>
      </c>
      <c r="K50" s="82" t="s">
        <v>40</v>
      </c>
      <c r="L50" s="82" t="s">
        <v>40</v>
      </c>
      <c r="M50" s="89">
        <v>6</v>
      </c>
      <c r="N50" s="89">
        <v>3</v>
      </c>
      <c r="O50" s="89">
        <f t="shared" si="8"/>
        <v>18</v>
      </c>
      <c r="P50" s="89" t="str">
        <f t="shared" si="7"/>
        <v>Alto (A)</v>
      </c>
      <c r="Q50" s="89">
        <v>25</v>
      </c>
      <c r="R50" s="89">
        <f t="shared" si="9"/>
        <v>450</v>
      </c>
      <c r="S50" s="140" t="str">
        <f t="shared" si="3"/>
        <v>II</v>
      </c>
      <c r="T50" s="82" t="str">
        <f t="shared" si="4"/>
        <v>No Aceptable o Aceptable con control especifico</v>
      </c>
      <c r="U50" s="89">
        <v>6</v>
      </c>
      <c r="V50" s="89">
        <v>0</v>
      </c>
      <c r="W50" s="89">
        <v>0</v>
      </c>
      <c r="X50" s="89">
        <f t="shared" si="10"/>
        <v>6</v>
      </c>
      <c r="Y50" s="82" t="s">
        <v>41</v>
      </c>
      <c r="Z50" s="82"/>
      <c r="AA50" s="82"/>
      <c r="AB50" s="82"/>
      <c r="AC50" s="82"/>
      <c r="AD50" s="82" t="s">
        <v>368</v>
      </c>
      <c r="AE50" s="82"/>
    </row>
    <row r="51" spans="1:31" s="90" customFormat="1" ht="111" customHeight="1">
      <c r="A51" s="82" t="s">
        <v>284</v>
      </c>
      <c r="B51" s="82" t="s">
        <v>369</v>
      </c>
      <c r="C51" s="82" t="s">
        <v>370</v>
      </c>
      <c r="D51" s="82" t="s">
        <v>371</v>
      </c>
      <c r="E51" s="89" t="s">
        <v>241</v>
      </c>
      <c r="F51" s="82" t="s">
        <v>283</v>
      </c>
      <c r="G51" s="82" t="s">
        <v>39</v>
      </c>
      <c r="H51" s="82" t="s">
        <v>226</v>
      </c>
      <c r="I51" s="82" t="s">
        <v>239</v>
      </c>
      <c r="J51" s="82" t="s">
        <v>40</v>
      </c>
      <c r="K51" s="82" t="s">
        <v>40</v>
      </c>
      <c r="L51" s="82" t="s">
        <v>40</v>
      </c>
      <c r="M51" s="89">
        <v>2</v>
      </c>
      <c r="N51" s="89">
        <v>3</v>
      </c>
      <c r="O51" s="89">
        <f t="shared" si="8"/>
        <v>6</v>
      </c>
      <c r="P51" s="89" t="str">
        <f t="shared" si="7"/>
        <v>Medio (M)</v>
      </c>
      <c r="Q51" s="89">
        <v>25</v>
      </c>
      <c r="R51" s="89">
        <f t="shared" si="9"/>
        <v>150</v>
      </c>
      <c r="S51" s="140" t="str">
        <f t="shared" si="3"/>
        <v>II</v>
      </c>
      <c r="T51" s="82" t="str">
        <f t="shared" si="4"/>
        <v>No Aceptable o Aceptable con control especifico</v>
      </c>
      <c r="U51" s="89">
        <v>2</v>
      </c>
      <c r="V51" s="89">
        <v>0</v>
      </c>
      <c r="W51" s="89">
        <v>0</v>
      </c>
      <c r="X51" s="89">
        <f t="shared" si="10"/>
        <v>2</v>
      </c>
      <c r="Y51" s="82" t="s">
        <v>41</v>
      </c>
      <c r="Z51" s="82"/>
      <c r="AA51" s="82"/>
      <c r="AB51" s="82"/>
      <c r="AC51" s="82"/>
      <c r="AD51" s="82" t="s">
        <v>287</v>
      </c>
      <c r="AE51" s="82"/>
    </row>
    <row r="52" spans="1:31" s="90" customFormat="1" ht="111" customHeight="1">
      <c r="A52" s="82" t="s">
        <v>284</v>
      </c>
      <c r="B52" s="82" t="s">
        <v>369</v>
      </c>
      <c r="C52" s="82" t="s">
        <v>370</v>
      </c>
      <c r="D52" s="82" t="s">
        <v>372</v>
      </c>
      <c r="E52" s="89" t="s">
        <v>241</v>
      </c>
      <c r="F52" s="82" t="s">
        <v>281</v>
      </c>
      <c r="G52" s="82" t="s">
        <v>214</v>
      </c>
      <c r="H52" s="82" t="s">
        <v>220</v>
      </c>
      <c r="I52" s="82" t="s">
        <v>43</v>
      </c>
      <c r="J52" s="82" t="s">
        <v>40</v>
      </c>
      <c r="K52" s="82" t="s">
        <v>40</v>
      </c>
      <c r="L52" s="82" t="s">
        <v>40</v>
      </c>
      <c r="M52" s="89">
        <v>6</v>
      </c>
      <c r="N52" s="89">
        <v>2</v>
      </c>
      <c r="O52" s="89">
        <f t="shared" si="8"/>
        <v>12</v>
      </c>
      <c r="P52" s="89" t="str">
        <f t="shared" si="7"/>
        <v>Alto (A)</v>
      </c>
      <c r="Q52" s="89">
        <v>100</v>
      </c>
      <c r="R52" s="89">
        <f t="shared" si="9"/>
        <v>1200</v>
      </c>
      <c r="S52" s="140" t="str">
        <f t="shared" si="3"/>
        <v>I</v>
      </c>
      <c r="T52" s="82" t="str">
        <f t="shared" si="4"/>
        <v>No Aceptable</v>
      </c>
      <c r="U52" s="89">
        <v>2</v>
      </c>
      <c r="V52" s="89">
        <v>0</v>
      </c>
      <c r="W52" s="89">
        <v>0</v>
      </c>
      <c r="X52" s="89">
        <f t="shared" si="10"/>
        <v>2</v>
      </c>
      <c r="Y52" s="82" t="s">
        <v>46</v>
      </c>
      <c r="Z52" s="82"/>
      <c r="AA52" s="82"/>
      <c r="AB52" s="82"/>
      <c r="AC52" s="82"/>
      <c r="AD52" s="82" t="s">
        <v>310</v>
      </c>
      <c r="AE52" s="82"/>
    </row>
    <row r="53" spans="1:31" s="90" customFormat="1" ht="111" customHeight="1">
      <c r="A53" s="82" t="s">
        <v>284</v>
      </c>
      <c r="B53" s="82" t="s">
        <v>285</v>
      </c>
      <c r="C53" s="82" t="s">
        <v>374</v>
      </c>
      <c r="D53" s="82" t="s">
        <v>373</v>
      </c>
      <c r="E53" s="89" t="s">
        <v>241</v>
      </c>
      <c r="F53" s="82" t="s">
        <v>375</v>
      </c>
      <c r="G53" s="82" t="s">
        <v>240</v>
      </c>
      <c r="H53" s="82" t="s">
        <v>271</v>
      </c>
      <c r="I53" s="82" t="s">
        <v>43</v>
      </c>
      <c r="J53" s="82" t="s">
        <v>40</v>
      </c>
      <c r="K53" s="82" t="s">
        <v>40</v>
      </c>
      <c r="L53" s="82" t="s">
        <v>40</v>
      </c>
      <c r="M53" s="89">
        <v>2</v>
      </c>
      <c r="N53" s="89">
        <v>3</v>
      </c>
      <c r="O53" s="89">
        <f t="shared" si="8"/>
        <v>6</v>
      </c>
      <c r="P53" s="89" t="str">
        <f>+IF(O53&gt;=24,"Muy Alto (MA)",IF(O53&gt;=10,"Alto (A)",IF(O53&gt;=6,"Medio (M)",IF(O53&gt;=2,"Bajo (B)"))))</f>
        <v>Medio (M)</v>
      </c>
      <c r="Q53" s="89">
        <v>25</v>
      </c>
      <c r="R53" s="89">
        <f t="shared" si="9"/>
        <v>150</v>
      </c>
      <c r="S53" s="140" t="str">
        <f t="shared" si="3"/>
        <v>II</v>
      </c>
      <c r="T53" s="82" t="str">
        <f t="shared" si="4"/>
        <v>No Aceptable o Aceptable con control especifico</v>
      </c>
      <c r="U53" s="89">
        <v>3</v>
      </c>
      <c r="V53" s="89">
        <v>0</v>
      </c>
      <c r="W53" s="89">
        <v>0</v>
      </c>
      <c r="X53" s="89">
        <f t="shared" si="10"/>
        <v>3</v>
      </c>
      <c r="Y53" s="82" t="s">
        <v>41</v>
      </c>
      <c r="Z53" s="82"/>
      <c r="AA53" s="82"/>
      <c r="AB53" s="82"/>
      <c r="AC53" s="82"/>
      <c r="AD53" s="82" t="s">
        <v>376</v>
      </c>
      <c r="AE53" s="82"/>
    </row>
    <row r="54" spans="1:31" s="90" customFormat="1" ht="111" customHeight="1">
      <c r="A54" s="82" t="s">
        <v>284</v>
      </c>
      <c r="B54" s="82" t="s">
        <v>285</v>
      </c>
      <c r="C54" s="82" t="s">
        <v>374</v>
      </c>
      <c r="D54" s="82" t="s">
        <v>377</v>
      </c>
      <c r="E54" s="89" t="s">
        <v>241</v>
      </c>
      <c r="F54" s="82" t="s">
        <v>378</v>
      </c>
      <c r="G54" s="82" t="s">
        <v>214</v>
      </c>
      <c r="H54" s="82" t="s">
        <v>220</v>
      </c>
      <c r="I54" s="82" t="s">
        <v>43</v>
      </c>
      <c r="J54" s="82" t="s">
        <v>40</v>
      </c>
      <c r="K54" s="82" t="s">
        <v>40</v>
      </c>
      <c r="L54" s="82" t="s">
        <v>40</v>
      </c>
      <c r="M54" s="89">
        <v>6</v>
      </c>
      <c r="N54" s="89">
        <v>2</v>
      </c>
      <c r="O54" s="89">
        <f t="shared" si="8"/>
        <v>12</v>
      </c>
      <c r="P54" s="89" t="str">
        <f t="shared" si="7"/>
        <v>Alto (A)</v>
      </c>
      <c r="Q54" s="89">
        <v>100</v>
      </c>
      <c r="R54" s="89">
        <f t="shared" si="9"/>
        <v>1200</v>
      </c>
      <c r="S54" s="140" t="str">
        <f t="shared" si="3"/>
        <v>I</v>
      </c>
      <c r="T54" s="82" t="str">
        <f t="shared" si="4"/>
        <v>No Aceptable</v>
      </c>
      <c r="U54" s="89">
        <v>2</v>
      </c>
      <c r="V54" s="89">
        <v>0</v>
      </c>
      <c r="W54" s="89">
        <v>0</v>
      </c>
      <c r="X54" s="89">
        <f t="shared" si="10"/>
        <v>2</v>
      </c>
      <c r="Y54" s="82" t="s">
        <v>46</v>
      </c>
      <c r="Z54" s="82"/>
      <c r="AA54" s="82"/>
      <c r="AB54" s="82"/>
      <c r="AC54" s="82"/>
      <c r="AD54" s="82" t="s">
        <v>310</v>
      </c>
      <c r="AE54" s="82"/>
    </row>
    <row r="55" spans="1:31" s="90" customFormat="1" ht="111" customHeight="1">
      <c r="A55" s="82" t="s">
        <v>379</v>
      </c>
      <c r="B55" s="82" t="s">
        <v>323</v>
      </c>
      <c r="C55" s="82" t="s">
        <v>380</v>
      </c>
      <c r="D55" s="82" t="s">
        <v>381</v>
      </c>
      <c r="E55" s="89" t="s">
        <v>241</v>
      </c>
      <c r="F55" s="82" t="s">
        <v>283</v>
      </c>
      <c r="G55" s="82" t="s">
        <v>39</v>
      </c>
      <c r="H55" s="82" t="s">
        <v>226</v>
      </c>
      <c r="I55" s="82" t="s">
        <v>239</v>
      </c>
      <c r="J55" s="82" t="s">
        <v>40</v>
      </c>
      <c r="K55" s="82" t="s">
        <v>40</v>
      </c>
      <c r="L55" s="82" t="s">
        <v>40</v>
      </c>
      <c r="M55" s="89">
        <v>2</v>
      </c>
      <c r="N55" s="89">
        <v>3</v>
      </c>
      <c r="O55" s="89">
        <f t="shared" si="8"/>
        <v>6</v>
      </c>
      <c r="P55" s="89" t="str">
        <f t="shared" si="7"/>
        <v>Medio (M)</v>
      </c>
      <c r="Q55" s="89">
        <v>25</v>
      </c>
      <c r="R55" s="89">
        <f t="shared" si="9"/>
        <v>150</v>
      </c>
      <c r="S55" s="140" t="str">
        <f t="shared" si="3"/>
        <v>II</v>
      </c>
      <c r="T55" s="82" t="str">
        <f t="shared" si="4"/>
        <v>No Aceptable o Aceptable con control especifico</v>
      </c>
      <c r="U55" s="89">
        <v>2</v>
      </c>
      <c r="V55" s="89">
        <v>0</v>
      </c>
      <c r="W55" s="89">
        <v>0</v>
      </c>
      <c r="X55" s="89">
        <f t="shared" si="10"/>
        <v>2</v>
      </c>
      <c r="Y55" s="82" t="s">
        <v>41</v>
      </c>
      <c r="Z55" s="82"/>
      <c r="AA55" s="82"/>
      <c r="AB55" s="82"/>
      <c r="AC55" s="82"/>
      <c r="AD55" s="82" t="s">
        <v>287</v>
      </c>
      <c r="AE55" s="82"/>
    </row>
    <row r="56" spans="1:31" s="90" customFormat="1" ht="111" customHeight="1">
      <c r="A56" s="82" t="s">
        <v>379</v>
      </c>
      <c r="B56" s="82" t="s">
        <v>323</v>
      </c>
      <c r="C56" s="82" t="s">
        <v>380</v>
      </c>
      <c r="D56" s="82" t="s">
        <v>382</v>
      </c>
      <c r="E56" s="89" t="s">
        <v>241</v>
      </c>
      <c r="F56" s="82" t="s">
        <v>383</v>
      </c>
      <c r="G56" s="82" t="s">
        <v>214</v>
      </c>
      <c r="H56" s="82" t="s">
        <v>220</v>
      </c>
      <c r="I56" s="82" t="s">
        <v>43</v>
      </c>
      <c r="J56" s="82" t="s">
        <v>40</v>
      </c>
      <c r="K56" s="82" t="s">
        <v>40</v>
      </c>
      <c r="L56" s="82" t="s">
        <v>40</v>
      </c>
      <c r="M56" s="89">
        <v>6</v>
      </c>
      <c r="N56" s="89">
        <v>2</v>
      </c>
      <c r="O56" s="89">
        <f t="shared" si="8"/>
        <v>12</v>
      </c>
      <c r="P56" s="89" t="str">
        <f t="shared" si="7"/>
        <v>Alto (A)</v>
      </c>
      <c r="Q56" s="89">
        <v>100</v>
      </c>
      <c r="R56" s="89">
        <f t="shared" si="9"/>
        <v>1200</v>
      </c>
      <c r="S56" s="140" t="str">
        <f t="shared" si="3"/>
        <v>I</v>
      </c>
      <c r="T56" s="82" t="str">
        <f>+IF(S56="I","No Aceptable",IF(S56="II","No Aceptable o Aceptable con control especifico",IF(S56="III","Mejorable",IF(S56="IV","Aceptable"))))</f>
        <v>No Aceptable</v>
      </c>
      <c r="U56" s="89">
        <v>2</v>
      </c>
      <c r="V56" s="89">
        <v>0</v>
      </c>
      <c r="W56" s="89">
        <v>0</v>
      </c>
      <c r="X56" s="89">
        <f t="shared" si="10"/>
        <v>2</v>
      </c>
      <c r="Y56" s="82" t="s">
        <v>46</v>
      </c>
      <c r="Z56" s="82"/>
      <c r="AA56" s="82"/>
      <c r="AB56" s="82"/>
      <c r="AC56" s="82"/>
      <c r="AD56" s="82" t="s">
        <v>310</v>
      </c>
      <c r="AE56" s="82"/>
    </row>
    <row r="57" spans="1:31" s="90" customFormat="1" ht="111" customHeight="1">
      <c r="A57" s="82" t="s">
        <v>284</v>
      </c>
      <c r="B57" s="82" t="s">
        <v>285</v>
      </c>
      <c r="C57" s="82" t="s">
        <v>384</v>
      </c>
      <c r="D57" s="82" t="s">
        <v>385</v>
      </c>
      <c r="E57" s="89" t="s">
        <v>241</v>
      </c>
      <c r="F57" s="82" t="s">
        <v>283</v>
      </c>
      <c r="G57" s="82" t="s">
        <v>39</v>
      </c>
      <c r="H57" s="82" t="s">
        <v>226</v>
      </c>
      <c r="I57" s="82" t="s">
        <v>239</v>
      </c>
      <c r="J57" s="82" t="s">
        <v>40</v>
      </c>
      <c r="K57" s="82" t="s">
        <v>40</v>
      </c>
      <c r="L57" s="82" t="s">
        <v>40</v>
      </c>
      <c r="M57" s="89">
        <v>2</v>
      </c>
      <c r="N57" s="89">
        <v>3</v>
      </c>
      <c r="O57" s="89">
        <f t="shared" si="8"/>
        <v>6</v>
      </c>
      <c r="P57" s="89" t="str">
        <f t="shared" si="7"/>
        <v>Medio (M)</v>
      </c>
      <c r="Q57" s="89">
        <v>25</v>
      </c>
      <c r="R57" s="89">
        <f t="shared" si="9"/>
        <v>150</v>
      </c>
      <c r="S57" s="140" t="str">
        <f t="shared" si="3"/>
        <v>II</v>
      </c>
      <c r="T57" s="82" t="str">
        <f t="shared" si="4"/>
        <v>No Aceptable o Aceptable con control especifico</v>
      </c>
      <c r="U57" s="89">
        <v>1</v>
      </c>
      <c r="V57" s="89">
        <v>0</v>
      </c>
      <c r="W57" s="89">
        <v>0</v>
      </c>
      <c r="X57" s="89">
        <f t="shared" si="10"/>
        <v>1</v>
      </c>
      <c r="Y57" s="82" t="s">
        <v>41</v>
      </c>
      <c r="Z57" s="82"/>
      <c r="AA57" s="82"/>
      <c r="AB57" s="82"/>
      <c r="AC57" s="82"/>
      <c r="AD57" s="82" t="s">
        <v>287</v>
      </c>
      <c r="AE57" s="82"/>
    </row>
    <row r="58" spans="1:31" s="90" customFormat="1" ht="111" customHeight="1">
      <c r="A58" s="82" t="s">
        <v>284</v>
      </c>
      <c r="B58" s="82" t="s">
        <v>285</v>
      </c>
      <c r="C58" s="82" t="s">
        <v>384</v>
      </c>
      <c r="D58" s="82" t="s">
        <v>385</v>
      </c>
      <c r="E58" s="89" t="s">
        <v>241</v>
      </c>
      <c r="F58" s="82" t="s">
        <v>388</v>
      </c>
      <c r="G58" s="82" t="s">
        <v>42</v>
      </c>
      <c r="H58" s="82" t="s">
        <v>386</v>
      </c>
      <c r="I58" s="82" t="s">
        <v>387</v>
      </c>
      <c r="J58" s="82" t="s">
        <v>40</v>
      </c>
      <c r="K58" s="82" t="s">
        <v>40</v>
      </c>
      <c r="L58" s="82" t="s">
        <v>442</v>
      </c>
      <c r="M58" s="89">
        <v>6</v>
      </c>
      <c r="N58" s="89">
        <v>2</v>
      </c>
      <c r="O58" s="89">
        <f t="shared" si="8"/>
        <v>12</v>
      </c>
      <c r="P58" s="89" t="str">
        <f t="shared" si="7"/>
        <v>Alto (A)</v>
      </c>
      <c r="Q58" s="89">
        <v>10</v>
      </c>
      <c r="R58" s="89">
        <f t="shared" si="9"/>
        <v>120</v>
      </c>
      <c r="S58" s="140" t="str">
        <f t="shared" si="3"/>
        <v>III</v>
      </c>
      <c r="T58" s="82" t="str">
        <f t="shared" si="4"/>
        <v>Mejorable</v>
      </c>
      <c r="U58" s="89">
        <v>1</v>
      </c>
      <c r="V58" s="89">
        <v>0</v>
      </c>
      <c r="W58" s="89">
        <v>0</v>
      </c>
      <c r="X58" s="89">
        <f t="shared" si="10"/>
        <v>1</v>
      </c>
      <c r="Y58" s="82" t="s">
        <v>389</v>
      </c>
      <c r="Z58" s="82" t="s">
        <v>390</v>
      </c>
      <c r="AA58" s="82"/>
      <c r="AB58" s="82"/>
      <c r="AC58" s="82"/>
      <c r="AD58" s="82" t="s">
        <v>391</v>
      </c>
      <c r="AE58" s="82"/>
    </row>
    <row r="59" spans="1:31" s="90" customFormat="1" ht="111" customHeight="1">
      <c r="A59" s="82" t="s">
        <v>379</v>
      </c>
      <c r="B59" s="82" t="s">
        <v>645</v>
      </c>
      <c r="C59" s="82" t="s">
        <v>213</v>
      </c>
      <c r="D59" s="82" t="s">
        <v>45</v>
      </c>
      <c r="E59" s="89" t="s">
        <v>241</v>
      </c>
      <c r="F59" s="82" t="s">
        <v>392</v>
      </c>
      <c r="G59" s="82" t="s">
        <v>39</v>
      </c>
      <c r="H59" s="82" t="s">
        <v>226</v>
      </c>
      <c r="I59" s="82" t="s">
        <v>239</v>
      </c>
      <c r="J59" s="82" t="s">
        <v>40</v>
      </c>
      <c r="K59" s="82" t="s">
        <v>40</v>
      </c>
      <c r="L59" s="82" t="s">
        <v>40</v>
      </c>
      <c r="M59" s="89">
        <v>6</v>
      </c>
      <c r="N59" s="89">
        <v>3</v>
      </c>
      <c r="O59" s="89">
        <f>+M59*N59</f>
        <v>18</v>
      </c>
      <c r="P59" s="89" t="str">
        <f>+IF(O59&gt;=24,"Muy Alto (MA)",IF(O59&gt;=10,"Alto (A)",IF(O59&gt;=6,"Medio (M)",IF(O59&gt;=2,"Bajo (B)"))))</f>
        <v>Alto (A)</v>
      </c>
      <c r="Q59" s="89">
        <v>25</v>
      </c>
      <c r="R59" s="89">
        <f>+O59*Q59</f>
        <v>450</v>
      </c>
      <c r="S59" s="140" t="str">
        <f>IF(R59&lt;=20,"IV",IF(R59&gt;=600,"I",IF(R59&gt;=150,"II",IF(R59&gt;=40,"III",IF(R59&gt;=20,"IV")*IF(R59&lt;=20,"IV")))))</f>
        <v>II</v>
      </c>
      <c r="T59" s="82" t="str">
        <f>+IF(S59="I","No Aceptable",IF(S59="II","No Aceptable o Aceptable con control especifico",IF(S59="III","Mejorable",IF(S59="IV","Aceptable"))))</f>
        <v>No Aceptable o Aceptable con control especifico</v>
      </c>
      <c r="U59" s="89">
        <v>14</v>
      </c>
      <c r="V59" s="89">
        <v>12</v>
      </c>
      <c r="W59" s="89">
        <v>0</v>
      </c>
      <c r="X59" s="89">
        <f>SUM(U59:W59)</f>
        <v>26</v>
      </c>
      <c r="Y59" s="82" t="s">
        <v>41</v>
      </c>
      <c r="Z59" s="82" t="s">
        <v>243</v>
      </c>
      <c r="AA59" s="82"/>
      <c r="AB59" s="82"/>
      <c r="AC59" s="82" t="s">
        <v>393</v>
      </c>
      <c r="AD59" s="82" t="s">
        <v>282</v>
      </c>
      <c r="AE59" s="82"/>
    </row>
    <row r="60" spans="1:31" s="90" customFormat="1" ht="111" customHeight="1">
      <c r="A60" s="82" t="s">
        <v>379</v>
      </c>
      <c r="B60" s="82" t="s">
        <v>645</v>
      </c>
      <c r="C60" s="82" t="s">
        <v>225</v>
      </c>
      <c r="D60" s="82" t="s">
        <v>394</v>
      </c>
      <c r="E60" s="89" t="s">
        <v>241</v>
      </c>
      <c r="F60" s="82" t="s">
        <v>299</v>
      </c>
      <c r="G60" s="82" t="s">
        <v>39</v>
      </c>
      <c r="H60" s="82" t="s">
        <v>297</v>
      </c>
      <c r="I60" s="82" t="s">
        <v>280</v>
      </c>
      <c r="J60" s="82" t="s">
        <v>40</v>
      </c>
      <c r="K60" s="82" t="s">
        <v>40</v>
      </c>
      <c r="L60" s="82" t="s">
        <v>40</v>
      </c>
      <c r="M60" s="89">
        <v>2</v>
      </c>
      <c r="N60" s="89">
        <v>3</v>
      </c>
      <c r="O60" s="89">
        <f>+M60*N60</f>
        <v>6</v>
      </c>
      <c r="P60" s="89" t="str">
        <f>+IF(O60&gt;=24,"Muy Alto (MA)",IF(O60&gt;=10,"Alto (A)",IF(O60&gt;=6,"Medio (M)",IF(O60&gt;=2,"Bajo (B)"))))</f>
        <v>Medio (M)</v>
      </c>
      <c r="Q60" s="89">
        <v>25</v>
      </c>
      <c r="R60" s="89">
        <f>+O60*Q60</f>
        <v>150</v>
      </c>
      <c r="S60" s="140" t="str">
        <f>IF(R60&lt;=20,"IV",IF(R60&gt;=600,"I",IF(R60&gt;=150,"II",IF(R60&gt;=40,"III",IF(R60&gt;=20,"IV")*IF(R60&lt;=20,"IV")))))</f>
        <v>II</v>
      </c>
      <c r="T60" s="82" t="str">
        <f>+IF(S60="I","No Aceptable",IF(S60="II","No Aceptable o Aceptable con control especifico",IF(S60="III","Mejorable",IF(S60="IV","Aceptable"))))</f>
        <v>No Aceptable o Aceptable con control especifico</v>
      </c>
      <c r="U60" s="89">
        <v>3</v>
      </c>
      <c r="V60" s="89">
        <v>0</v>
      </c>
      <c r="W60" s="89">
        <v>0</v>
      </c>
      <c r="X60" s="89">
        <f>SUM(U60:W60)</f>
        <v>3</v>
      </c>
      <c r="Y60" s="82" t="s">
        <v>41</v>
      </c>
      <c r="Z60" s="82"/>
      <c r="AA60" s="82"/>
      <c r="AB60" s="82"/>
      <c r="AC60" s="82"/>
      <c r="AD60" s="82" t="s">
        <v>298</v>
      </c>
      <c r="AE60" s="82"/>
    </row>
    <row r="61" spans="1:31" s="90" customFormat="1" ht="111" customHeight="1">
      <c r="A61" s="82" t="s">
        <v>379</v>
      </c>
      <c r="B61" s="82" t="s">
        <v>645</v>
      </c>
      <c r="C61" s="82" t="s">
        <v>213</v>
      </c>
      <c r="D61" s="82" t="s">
        <v>45</v>
      </c>
      <c r="E61" s="89" t="s">
        <v>241</v>
      </c>
      <c r="F61" s="82" t="s">
        <v>396</v>
      </c>
      <c r="G61" s="82" t="s">
        <v>217</v>
      </c>
      <c r="H61" s="82" t="s">
        <v>227</v>
      </c>
      <c r="I61" s="82" t="s">
        <v>43</v>
      </c>
      <c r="J61" s="82" t="s">
        <v>40</v>
      </c>
      <c r="K61" s="82" t="s">
        <v>40</v>
      </c>
      <c r="L61" s="82" t="s">
        <v>40</v>
      </c>
      <c r="M61" s="89">
        <v>6</v>
      </c>
      <c r="N61" s="89">
        <v>3</v>
      </c>
      <c r="O61" s="89">
        <f>+M61*N61</f>
        <v>18</v>
      </c>
      <c r="P61" s="89" t="str">
        <f>+IF(O61&gt;=24,"Muy Alto (MA)",IF(O61&gt;=10,"Alto (A)",IF(O61&gt;=6,"Medio (M)",IF(O61&gt;=2,"Bajo (B)"))))</f>
        <v>Alto (A)</v>
      </c>
      <c r="Q61" s="89">
        <v>25</v>
      </c>
      <c r="R61" s="89">
        <f>+O61*Q61</f>
        <v>450</v>
      </c>
      <c r="S61" s="140" t="str">
        <f>IF(R61&lt;=20,"IV",IF(R61&gt;=600,"I",IF(R61&gt;=150,"II",IF(R61&gt;=40,"III",IF(R61&gt;=20,"IV")*IF(R61&lt;=20,"IV")))))</f>
        <v>II</v>
      </c>
      <c r="T61" s="82" t="str">
        <f>+IF(S61="I","No Aceptable",IF(S61="II","No Aceptable o Aceptable con control especifico",IF(S61="III","Mejorable",IF(S61="IV","Aceptable"))))</f>
        <v>No Aceptable o Aceptable con control especifico</v>
      </c>
      <c r="U61" s="89">
        <v>14</v>
      </c>
      <c r="V61" s="89">
        <v>12</v>
      </c>
      <c r="W61" s="89">
        <v>0</v>
      </c>
      <c r="X61" s="89">
        <f>SUM(U61:W61)</f>
        <v>26</v>
      </c>
      <c r="Y61" s="82" t="s">
        <v>244</v>
      </c>
      <c r="Z61" s="82"/>
      <c r="AA61" s="82"/>
      <c r="AB61" s="82"/>
      <c r="AC61" s="82" t="s">
        <v>395</v>
      </c>
      <c r="AD61" s="82" t="s">
        <v>245</v>
      </c>
      <c r="AE61" s="82"/>
    </row>
    <row r="62" spans="1:31" s="90" customFormat="1" ht="111" customHeight="1">
      <c r="A62" s="82" t="s">
        <v>379</v>
      </c>
      <c r="B62" s="82" t="s">
        <v>645</v>
      </c>
      <c r="C62" s="82" t="s">
        <v>213</v>
      </c>
      <c r="D62" s="82" t="s">
        <v>45</v>
      </c>
      <c r="E62" s="89" t="s">
        <v>241</v>
      </c>
      <c r="F62" s="82" t="s">
        <v>246</v>
      </c>
      <c r="G62" s="82" t="s">
        <v>47</v>
      </c>
      <c r="H62" s="82" t="s">
        <v>215</v>
      </c>
      <c r="I62" s="82" t="s">
        <v>48</v>
      </c>
      <c r="J62" s="82" t="s">
        <v>40</v>
      </c>
      <c r="K62" s="82" t="s">
        <v>432</v>
      </c>
      <c r="L62" s="82" t="s">
        <v>40</v>
      </c>
      <c r="M62" s="89">
        <v>6</v>
      </c>
      <c r="N62" s="89">
        <v>3</v>
      </c>
      <c r="O62" s="89">
        <f>+M62*N62</f>
        <v>18</v>
      </c>
      <c r="P62" s="89" t="str">
        <f>+IF(O62&gt;=24,"Muy Alto (MA)",IF(O62&gt;=10,"Alto (A)",IF(O62&gt;=6,"Medio (M)",IF(O62&gt;=2,"Bajo (B)"))))</f>
        <v>Alto (A)</v>
      </c>
      <c r="Q62" s="89">
        <v>25</v>
      </c>
      <c r="R62" s="89">
        <f>+O62*Q62</f>
        <v>450</v>
      </c>
      <c r="S62" s="140" t="str">
        <f>IF(R62&lt;=20,"IV",IF(R62&gt;=600,"I",IF(R62&gt;=150,"II",IF(R62&gt;=40,"III",IF(R62&gt;=20,"IV")*IF(R62&lt;=20,"IV")))))</f>
        <v>II</v>
      </c>
      <c r="T62" s="82" t="str">
        <f>+IF(S62="I","No Aceptable",IF(S62="II","No Aceptable o Aceptable con control especifico",IF(S62="III","Mejorable",IF(S62="IV","Aceptable"))))</f>
        <v>No Aceptable o Aceptable con control especifico</v>
      </c>
      <c r="U62" s="89">
        <v>14</v>
      </c>
      <c r="V62" s="89">
        <v>12</v>
      </c>
      <c r="W62" s="89">
        <v>0</v>
      </c>
      <c r="X62" s="89">
        <f>SUM(U62:W62)</f>
        <v>26</v>
      </c>
      <c r="Y62" s="82" t="s">
        <v>41</v>
      </c>
      <c r="Z62" s="82" t="s">
        <v>219</v>
      </c>
      <c r="AA62" s="82"/>
      <c r="AB62" s="82"/>
      <c r="AC62" s="82"/>
      <c r="AD62" s="82" t="s">
        <v>398</v>
      </c>
      <c r="AE62" s="82" t="s">
        <v>228</v>
      </c>
    </row>
    <row r="63" spans="1:31" s="90" customFormat="1" ht="111" customHeight="1">
      <c r="A63" s="82" t="s">
        <v>379</v>
      </c>
      <c r="B63" s="82" t="s">
        <v>645</v>
      </c>
      <c r="C63" s="82" t="s">
        <v>225</v>
      </c>
      <c r="D63" s="82" t="s">
        <v>399</v>
      </c>
      <c r="E63" s="89" t="s">
        <v>448</v>
      </c>
      <c r="F63" s="82" t="s">
        <v>400</v>
      </c>
      <c r="G63" s="82" t="s">
        <v>214</v>
      </c>
      <c r="H63" s="82" t="s">
        <v>220</v>
      </c>
      <c r="I63" s="82" t="s">
        <v>43</v>
      </c>
      <c r="J63" s="82" t="s">
        <v>40</v>
      </c>
      <c r="K63" s="82" t="s">
        <v>40</v>
      </c>
      <c r="L63" s="82" t="s">
        <v>40</v>
      </c>
      <c r="M63" s="89">
        <v>6</v>
      </c>
      <c r="N63" s="89">
        <v>3</v>
      </c>
      <c r="O63" s="89">
        <f>+M63*N63</f>
        <v>18</v>
      </c>
      <c r="P63" s="89" t="str">
        <f>+IF(O63&gt;=24,"Muy Alto (MA)",IF(O63&gt;=10,"Alto (A)",IF(O63&gt;=6,"Medio (M)",IF(O63&gt;=2,"Bajo (B)"))))</f>
        <v>Alto (A)</v>
      </c>
      <c r="Q63" s="89">
        <v>100</v>
      </c>
      <c r="R63" s="89">
        <f>+O63*Q63</f>
        <v>1800</v>
      </c>
      <c r="S63" s="140" t="str">
        <f>IF(R63&lt;=20,"IV",IF(R63&gt;=600,"I",IF(R63&gt;=150,"II",IF(R63&gt;=40,"III",IF(R63&gt;=20,"IV")*IF(R63&lt;=20,"IV")))))</f>
        <v>I</v>
      </c>
      <c r="T63" s="82" t="str">
        <f>+IF(S63="I","No Aceptable",IF(S63="II","No Aceptable o Aceptable con control especifico",IF(S63="III","Mejorable",IF(S63="IV","Aceptable"))))</f>
        <v>No Aceptable</v>
      </c>
      <c r="U63" s="89">
        <v>10</v>
      </c>
      <c r="V63" s="89">
        <v>8</v>
      </c>
      <c r="W63" s="89">
        <v>0</v>
      </c>
      <c r="X63" s="89">
        <f>SUM(U63:W63)</f>
        <v>18</v>
      </c>
      <c r="Y63" s="82" t="s">
        <v>46</v>
      </c>
      <c r="Z63" s="82"/>
      <c r="AA63" s="82"/>
      <c r="AB63" s="82"/>
      <c r="AC63" s="82"/>
      <c r="AD63" s="82" t="s">
        <v>401</v>
      </c>
      <c r="AE63" s="82"/>
    </row>
    <row r="64" spans="1:31" s="90" customFormat="1" ht="111" customHeight="1">
      <c r="A64" s="82" t="s">
        <v>379</v>
      </c>
      <c r="B64" s="82" t="s">
        <v>645</v>
      </c>
      <c r="C64" s="82" t="s">
        <v>278</v>
      </c>
      <c r="D64" s="82" t="s">
        <v>45</v>
      </c>
      <c r="E64" s="89" t="s">
        <v>241</v>
      </c>
      <c r="F64" s="82" t="s">
        <v>248</v>
      </c>
      <c r="G64" s="82" t="s">
        <v>233</v>
      </c>
      <c r="H64" s="82" t="s">
        <v>233</v>
      </c>
      <c r="I64" s="82" t="s">
        <v>234</v>
      </c>
      <c r="J64" s="82" t="s">
        <v>40</v>
      </c>
      <c r="K64" s="82" t="s">
        <v>40</v>
      </c>
      <c r="L64" s="82" t="s">
        <v>40</v>
      </c>
      <c r="M64" s="89">
        <v>2</v>
      </c>
      <c r="N64" s="89">
        <v>2</v>
      </c>
      <c r="O64" s="89">
        <f>+M64*N64</f>
        <v>4</v>
      </c>
      <c r="P64" s="89" t="str">
        <f>+IF(O64&gt;=24,"Muy Alto (MA)",IF(O64&gt;=10,"Alto (A)",IF(O64&gt;=6,"Medio (M)",IF(O64&gt;=2,"Bajo (B)"))))</f>
        <v>Bajo (B)</v>
      </c>
      <c r="Q64" s="89">
        <v>100</v>
      </c>
      <c r="R64" s="89">
        <f>+O64*Q64</f>
        <v>400</v>
      </c>
      <c r="S64" s="140" t="str">
        <f>IF(R64&lt;=20,"IV",IF(R64&gt;=600,"I",IF(R64&gt;=150,"II",IF(R64&gt;=40,"III",IF(R64&gt;=20,"IV")*IF(R64&lt;=20,"IV")))))</f>
        <v>II</v>
      </c>
      <c r="T64" s="82" t="str">
        <f>+IF(S64="I","No Aceptable",IF(S64="II","No Aceptable o Aceptable con control especifico",IF(S64="III","Mejorable",IF(S64="IV","Aceptable"))))</f>
        <v>No Aceptable o Aceptable con control especifico</v>
      </c>
      <c r="U64" s="89">
        <v>14</v>
      </c>
      <c r="V64" s="89">
        <v>12</v>
      </c>
      <c r="W64" s="89">
        <v>0</v>
      </c>
      <c r="X64" s="89">
        <f>SUM(U64:W64)</f>
        <v>26</v>
      </c>
      <c r="Y64" s="82" t="s">
        <v>46</v>
      </c>
      <c r="Z64" s="82" t="s">
        <v>235</v>
      </c>
      <c r="AA64" s="82"/>
      <c r="AB64" s="82"/>
      <c r="AC64" s="82" t="s">
        <v>236</v>
      </c>
      <c r="AD64" s="82" t="s">
        <v>237</v>
      </c>
      <c r="AE64" s="82"/>
    </row>
    <row r="65" spans="1:31" s="90" customFormat="1" ht="111" customHeight="1">
      <c r="A65" s="82" t="s">
        <v>277</v>
      </c>
      <c r="B65" s="82" t="s">
        <v>447</v>
      </c>
      <c r="C65" s="82" t="s">
        <v>213</v>
      </c>
      <c r="D65" s="82" t="s">
        <v>45</v>
      </c>
      <c r="E65" s="89" t="s">
        <v>241</v>
      </c>
      <c r="F65" s="82" t="s">
        <v>392</v>
      </c>
      <c r="G65" s="82" t="s">
        <v>39</v>
      </c>
      <c r="H65" s="82" t="s">
        <v>226</v>
      </c>
      <c r="I65" s="82" t="s">
        <v>239</v>
      </c>
      <c r="J65" s="82" t="s">
        <v>40</v>
      </c>
      <c r="K65" s="82" t="s">
        <v>40</v>
      </c>
      <c r="L65" s="82" t="s">
        <v>40</v>
      </c>
      <c r="M65" s="89">
        <v>6</v>
      </c>
      <c r="N65" s="89">
        <v>3</v>
      </c>
      <c r="O65" s="89">
        <f>+M65*N65</f>
        <v>18</v>
      </c>
      <c r="P65" s="89" t="str">
        <f>+IF(O65&gt;=24,"Muy Alto (MA)",IF(O65&gt;=10,"Alto (A)",IF(O65&gt;=6,"Medio (M)",IF(O65&gt;=2,"Bajo (B)"))))</f>
        <v>Alto (A)</v>
      </c>
      <c r="Q65" s="89">
        <v>25</v>
      </c>
      <c r="R65" s="89">
        <f>+O65*Q65</f>
        <v>450</v>
      </c>
      <c r="S65" s="140" t="str">
        <f>IF(R65&lt;=20,"IV",IF(R65&gt;=600,"I",IF(R65&gt;=150,"II",IF(R65&gt;=40,"III",IF(R65&gt;=20,"IV")*IF(R65&lt;=20,"IV")))))</f>
        <v>II</v>
      </c>
      <c r="T65" s="82" t="str">
        <f>+IF(S65="I","No Aceptable",IF(S65="II","No Aceptable o Aceptable con control especifico",IF(S65="III","Mejorable",IF(S65="IV","Aceptable"))))</f>
        <v>No Aceptable o Aceptable con control especifico</v>
      </c>
      <c r="U65" s="89">
        <v>14</v>
      </c>
      <c r="V65" s="89">
        <v>12</v>
      </c>
      <c r="W65" s="89">
        <v>0</v>
      </c>
      <c r="X65" s="89">
        <f>SUM(U65:W65)</f>
        <v>26</v>
      </c>
      <c r="Y65" s="82" t="s">
        <v>41</v>
      </c>
      <c r="Z65" s="82" t="s">
        <v>243</v>
      </c>
      <c r="AA65" s="82"/>
      <c r="AB65" s="82"/>
      <c r="AC65" s="82" t="s">
        <v>393</v>
      </c>
      <c r="AD65" s="82" t="s">
        <v>282</v>
      </c>
      <c r="AE65" s="82"/>
    </row>
    <row r="66" spans="1:31" s="90" customFormat="1" ht="111" customHeight="1">
      <c r="A66" s="82" t="s">
        <v>277</v>
      </c>
      <c r="B66" s="82" t="s">
        <v>447</v>
      </c>
      <c r="C66" s="82" t="s">
        <v>225</v>
      </c>
      <c r="D66" s="82" t="s">
        <v>394</v>
      </c>
      <c r="E66" s="89" t="s">
        <v>241</v>
      </c>
      <c r="F66" s="82" t="s">
        <v>299</v>
      </c>
      <c r="G66" s="82" t="s">
        <v>39</v>
      </c>
      <c r="H66" s="82" t="s">
        <v>297</v>
      </c>
      <c r="I66" s="82" t="s">
        <v>280</v>
      </c>
      <c r="J66" s="82" t="s">
        <v>40</v>
      </c>
      <c r="K66" s="82" t="s">
        <v>40</v>
      </c>
      <c r="L66" s="82" t="s">
        <v>40</v>
      </c>
      <c r="M66" s="89">
        <v>2</v>
      </c>
      <c r="N66" s="89">
        <v>3</v>
      </c>
      <c r="O66" s="89">
        <f>+M66*N66</f>
        <v>6</v>
      </c>
      <c r="P66" s="89" t="str">
        <f>+IF(O66&gt;=24,"Muy Alto (MA)",IF(O66&gt;=10,"Alto (A)",IF(O66&gt;=6,"Medio (M)",IF(O66&gt;=2,"Bajo (B)"))))</f>
        <v>Medio (M)</v>
      </c>
      <c r="Q66" s="89">
        <v>25</v>
      </c>
      <c r="R66" s="89">
        <f>+O66*Q66</f>
        <v>150</v>
      </c>
      <c r="S66" s="140" t="str">
        <f>IF(R66&lt;=20,"IV",IF(R66&gt;=600,"I",IF(R66&gt;=150,"II",IF(R66&gt;=40,"III",IF(R66&gt;=20,"IV")*IF(R66&lt;=20,"IV")))))</f>
        <v>II</v>
      </c>
      <c r="T66" s="82" t="str">
        <f>+IF(S66="I","No Aceptable",IF(S66="II","No Aceptable o Aceptable con control especifico",IF(S66="III","Mejorable",IF(S66="IV","Aceptable"))))</f>
        <v>No Aceptable o Aceptable con control especifico</v>
      </c>
      <c r="U66" s="89">
        <v>3</v>
      </c>
      <c r="V66" s="89">
        <v>0</v>
      </c>
      <c r="W66" s="89">
        <v>0</v>
      </c>
      <c r="X66" s="89">
        <f>SUM(U66:W66)</f>
        <v>3</v>
      </c>
      <c r="Y66" s="82" t="s">
        <v>41</v>
      </c>
      <c r="Z66" s="82"/>
      <c r="AA66" s="82"/>
      <c r="AB66" s="82"/>
      <c r="AC66" s="82"/>
      <c r="AD66" s="82" t="s">
        <v>298</v>
      </c>
      <c r="AE66" s="82"/>
    </row>
    <row r="67" spans="1:31" s="90" customFormat="1" ht="111" customHeight="1">
      <c r="A67" s="82" t="s">
        <v>277</v>
      </c>
      <c r="B67" s="82" t="s">
        <v>447</v>
      </c>
      <c r="C67" s="82" t="s">
        <v>213</v>
      </c>
      <c r="D67" s="82" t="s">
        <v>45</v>
      </c>
      <c r="E67" s="89" t="s">
        <v>241</v>
      </c>
      <c r="F67" s="82" t="s">
        <v>396</v>
      </c>
      <c r="G67" s="82" t="s">
        <v>217</v>
      </c>
      <c r="H67" s="82" t="s">
        <v>227</v>
      </c>
      <c r="I67" s="82" t="s">
        <v>43</v>
      </c>
      <c r="J67" s="82" t="s">
        <v>40</v>
      </c>
      <c r="K67" s="82" t="s">
        <v>40</v>
      </c>
      <c r="L67" s="82" t="s">
        <v>40</v>
      </c>
      <c r="M67" s="89">
        <v>6</v>
      </c>
      <c r="N67" s="89">
        <v>3</v>
      </c>
      <c r="O67" s="89">
        <f>+M67*N67</f>
        <v>18</v>
      </c>
      <c r="P67" s="89" t="str">
        <f>+IF(O67&gt;=24,"Muy Alto (MA)",IF(O67&gt;=10,"Alto (A)",IF(O67&gt;=6,"Medio (M)",IF(O67&gt;=2,"Bajo (B)"))))</f>
        <v>Alto (A)</v>
      </c>
      <c r="Q67" s="89">
        <v>25</v>
      </c>
      <c r="R67" s="89">
        <f>+O67*Q67</f>
        <v>450</v>
      </c>
      <c r="S67" s="140" t="str">
        <f>IF(R67&lt;=20,"IV",IF(R67&gt;=600,"I",IF(R67&gt;=150,"II",IF(R67&gt;=40,"III",IF(R67&gt;=20,"IV")*IF(R67&lt;=20,"IV")))))</f>
        <v>II</v>
      </c>
      <c r="T67" s="82" t="str">
        <f>+IF(S67="I","No Aceptable",IF(S67="II","No Aceptable o Aceptable con control especifico",IF(S67="III","Mejorable",IF(S67="IV","Aceptable"))))</f>
        <v>No Aceptable o Aceptable con control especifico</v>
      </c>
      <c r="U67" s="89">
        <v>14</v>
      </c>
      <c r="V67" s="89">
        <v>12</v>
      </c>
      <c r="W67" s="89">
        <v>0</v>
      </c>
      <c r="X67" s="89">
        <f>SUM(U67:W67)</f>
        <v>26</v>
      </c>
      <c r="Y67" s="82" t="s">
        <v>244</v>
      </c>
      <c r="Z67" s="82"/>
      <c r="AA67" s="82"/>
      <c r="AB67" s="82"/>
      <c r="AC67" s="82" t="s">
        <v>395</v>
      </c>
      <c r="AD67" s="82" t="s">
        <v>245</v>
      </c>
      <c r="AE67" s="82"/>
    </row>
    <row r="68" spans="1:31" s="90" customFormat="1" ht="111" customHeight="1">
      <c r="A68" s="82" t="s">
        <v>277</v>
      </c>
      <c r="B68" s="82" t="s">
        <v>447</v>
      </c>
      <c r="C68" s="82" t="s">
        <v>213</v>
      </c>
      <c r="D68" s="82" t="s">
        <v>45</v>
      </c>
      <c r="E68" s="89" t="s">
        <v>241</v>
      </c>
      <c r="F68" s="82" t="s">
        <v>246</v>
      </c>
      <c r="G68" s="82" t="s">
        <v>47</v>
      </c>
      <c r="H68" s="82" t="s">
        <v>215</v>
      </c>
      <c r="I68" s="82" t="s">
        <v>48</v>
      </c>
      <c r="J68" s="82" t="s">
        <v>40</v>
      </c>
      <c r="K68" s="82" t="s">
        <v>432</v>
      </c>
      <c r="L68" s="82" t="s">
        <v>40</v>
      </c>
      <c r="M68" s="89">
        <v>6</v>
      </c>
      <c r="N68" s="89">
        <v>3</v>
      </c>
      <c r="O68" s="89">
        <f>+M68*N68</f>
        <v>18</v>
      </c>
      <c r="P68" s="89" t="str">
        <f>+IF(O68&gt;=24,"Muy Alto (MA)",IF(O68&gt;=10,"Alto (A)",IF(O68&gt;=6,"Medio (M)",IF(O68&gt;=2,"Bajo (B)"))))</f>
        <v>Alto (A)</v>
      </c>
      <c r="Q68" s="89">
        <v>25</v>
      </c>
      <c r="R68" s="89">
        <f>+O68*Q68</f>
        <v>450</v>
      </c>
      <c r="S68" s="140" t="str">
        <f>IF(R68&lt;=20,"IV",IF(R68&gt;=600,"I",IF(R68&gt;=150,"II",IF(R68&gt;=40,"III",IF(R68&gt;=20,"IV")*IF(R68&lt;=20,"IV")))))</f>
        <v>II</v>
      </c>
      <c r="T68" s="82" t="str">
        <f>+IF(S68="I","No Aceptable",IF(S68="II","No Aceptable o Aceptable con control especifico",IF(S68="III","Mejorable",IF(S68="IV","Aceptable"))))</f>
        <v>No Aceptable o Aceptable con control especifico</v>
      </c>
      <c r="U68" s="89">
        <v>14</v>
      </c>
      <c r="V68" s="89">
        <v>12</v>
      </c>
      <c r="W68" s="89">
        <v>0</v>
      </c>
      <c r="X68" s="89">
        <f>SUM(U68:W68)</f>
        <v>26</v>
      </c>
      <c r="Y68" s="82" t="s">
        <v>41</v>
      </c>
      <c r="Z68" s="82" t="s">
        <v>219</v>
      </c>
      <c r="AA68" s="82"/>
      <c r="AB68" s="82"/>
      <c r="AC68" s="82"/>
      <c r="AD68" s="82" t="s">
        <v>398</v>
      </c>
      <c r="AE68" s="82" t="s">
        <v>228</v>
      </c>
    </row>
    <row r="69" spans="1:31" s="90" customFormat="1" ht="111" customHeight="1">
      <c r="A69" s="82" t="s">
        <v>277</v>
      </c>
      <c r="B69" s="82" t="s">
        <v>447</v>
      </c>
      <c r="C69" s="82" t="s">
        <v>225</v>
      </c>
      <c r="D69" s="82" t="s">
        <v>399</v>
      </c>
      <c r="E69" s="89" t="s">
        <v>448</v>
      </c>
      <c r="F69" s="82" t="s">
        <v>400</v>
      </c>
      <c r="G69" s="82" t="s">
        <v>214</v>
      </c>
      <c r="H69" s="82" t="s">
        <v>220</v>
      </c>
      <c r="I69" s="82" t="s">
        <v>43</v>
      </c>
      <c r="J69" s="82" t="s">
        <v>40</v>
      </c>
      <c r="K69" s="82" t="s">
        <v>40</v>
      </c>
      <c r="L69" s="82" t="s">
        <v>40</v>
      </c>
      <c r="M69" s="89">
        <v>6</v>
      </c>
      <c r="N69" s="89">
        <v>3</v>
      </c>
      <c r="O69" s="89">
        <f>+M69*N69</f>
        <v>18</v>
      </c>
      <c r="P69" s="89" t="str">
        <f>+IF(O69&gt;=24,"Muy Alto (MA)",IF(O69&gt;=10,"Alto (A)",IF(O69&gt;=6,"Medio (M)",IF(O69&gt;=2,"Bajo (B)"))))</f>
        <v>Alto (A)</v>
      </c>
      <c r="Q69" s="89">
        <v>100</v>
      </c>
      <c r="R69" s="89">
        <f>+O69*Q69</f>
        <v>1800</v>
      </c>
      <c r="S69" s="140" t="str">
        <f>IF(R69&lt;=20,"IV",IF(R69&gt;=600,"I",IF(R69&gt;=150,"II",IF(R69&gt;=40,"III",IF(R69&gt;=20,"IV")*IF(R69&lt;=20,"IV")))))</f>
        <v>I</v>
      </c>
      <c r="T69" s="82" t="str">
        <f>+IF(S69="I","No Aceptable",IF(S69="II","No Aceptable o Aceptable con control especifico",IF(S69="III","Mejorable",IF(S69="IV","Aceptable"))))</f>
        <v>No Aceptable</v>
      </c>
      <c r="U69" s="89">
        <v>10</v>
      </c>
      <c r="V69" s="89">
        <v>8</v>
      </c>
      <c r="W69" s="89">
        <v>0</v>
      </c>
      <c r="X69" s="89">
        <f>SUM(U69:W69)</f>
        <v>18</v>
      </c>
      <c r="Y69" s="82" t="s">
        <v>46</v>
      </c>
      <c r="Z69" s="82"/>
      <c r="AA69" s="82"/>
      <c r="AB69" s="82"/>
      <c r="AC69" s="82"/>
      <c r="AD69" s="82" t="s">
        <v>401</v>
      </c>
      <c r="AE69" s="82"/>
    </row>
    <row r="70" spans="1:31" s="90" customFormat="1" ht="111" customHeight="1">
      <c r="A70" s="82" t="s">
        <v>277</v>
      </c>
      <c r="B70" s="82" t="s">
        <v>447</v>
      </c>
      <c r="C70" s="82" t="s">
        <v>278</v>
      </c>
      <c r="D70" s="82" t="s">
        <v>45</v>
      </c>
      <c r="E70" s="89" t="s">
        <v>241</v>
      </c>
      <c r="F70" s="82" t="s">
        <v>248</v>
      </c>
      <c r="G70" s="82" t="s">
        <v>233</v>
      </c>
      <c r="H70" s="82" t="s">
        <v>233</v>
      </c>
      <c r="I70" s="82" t="s">
        <v>234</v>
      </c>
      <c r="J70" s="82" t="s">
        <v>40</v>
      </c>
      <c r="K70" s="82" t="s">
        <v>40</v>
      </c>
      <c r="L70" s="82" t="s">
        <v>40</v>
      </c>
      <c r="M70" s="89">
        <v>2</v>
      </c>
      <c r="N70" s="89">
        <v>2</v>
      </c>
      <c r="O70" s="89">
        <f>+M70*N70</f>
        <v>4</v>
      </c>
      <c r="P70" s="89" t="str">
        <f>+IF(O70&gt;=24,"Muy Alto (MA)",IF(O70&gt;=10,"Alto (A)",IF(O70&gt;=6,"Medio (M)",IF(O70&gt;=2,"Bajo (B)"))))</f>
        <v>Bajo (B)</v>
      </c>
      <c r="Q70" s="89">
        <v>100</v>
      </c>
      <c r="R70" s="89">
        <f>+O70*Q70</f>
        <v>400</v>
      </c>
      <c r="S70" s="140" t="str">
        <f>IF(R70&lt;=20,"IV",IF(R70&gt;=600,"I",IF(R70&gt;=150,"II",IF(R70&gt;=40,"III",IF(R70&gt;=20,"IV")*IF(R70&lt;=20,"IV")))))</f>
        <v>II</v>
      </c>
      <c r="T70" s="82" t="str">
        <f>+IF(S70="I","No Aceptable",IF(S70="II","No Aceptable o Aceptable con control especifico",IF(S70="III","Mejorable",IF(S70="IV","Aceptable"))))</f>
        <v>No Aceptable o Aceptable con control especifico</v>
      </c>
      <c r="U70" s="89">
        <v>14</v>
      </c>
      <c r="V70" s="89">
        <v>12</v>
      </c>
      <c r="W70" s="89">
        <v>0</v>
      </c>
      <c r="X70" s="89">
        <f>SUM(U70:W70)</f>
        <v>26</v>
      </c>
      <c r="Y70" s="82" t="s">
        <v>46</v>
      </c>
      <c r="Z70" s="82" t="s">
        <v>235</v>
      </c>
      <c r="AA70" s="82"/>
      <c r="AB70" s="82"/>
      <c r="AC70" s="82" t="s">
        <v>236</v>
      </c>
      <c r="AD70" s="82" t="s">
        <v>237</v>
      </c>
      <c r="AE70" s="82"/>
    </row>
    <row r="71" spans="1:31" s="90" customFormat="1" ht="111" customHeight="1">
      <c r="A71" s="82" t="s">
        <v>284</v>
      </c>
      <c r="B71" s="82" t="s">
        <v>404</v>
      </c>
      <c r="C71" s="82" t="s">
        <v>278</v>
      </c>
      <c r="D71" s="82" t="s">
        <v>403</v>
      </c>
      <c r="E71" s="89" t="s">
        <v>241</v>
      </c>
      <c r="F71" s="82" t="s">
        <v>283</v>
      </c>
      <c r="G71" s="82" t="s">
        <v>39</v>
      </c>
      <c r="H71" s="82" t="s">
        <v>226</v>
      </c>
      <c r="I71" s="82" t="s">
        <v>239</v>
      </c>
      <c r="J71" s="82" t="s">
        <v>40</v>
      </c>
      <c r="K71" s="82" t="s">
        <v>40</v>
      </c>
      <c r="L71" s="82" t="s">
        <v>40</v>
      </c>
      <c r="M71" s="89">
        <v>2</v>
      </c>
      <c r="N71" s="89">
        <v>3</v>
      </c>
      <c r="O71" s="89">
        <f t="shared" si="8"/>
        <v>6</v>
      </c>
      <c r="P71" s="89" t="str">
        <f aca="true" t="shared" si="11" ref="P71:P79">+IF(O71&gt;=24,"Muy Alto (MA)",IF(O71&gt;=10,"Alto (A)",IF(O71&gt;=6,"Medio (M)",IF(O71&gt;=2,"Bajo (B)"))))</f>
        <v>Medio (M)</v>
      </c>
      <c r="Q71" s="89">
        <v>25</v>
      </c>
      <c r="R71" s="89">
        <f t="shared" si="9"/>
        <v>150</v>
      </c>
      <c r="S71" s="140" t="str">
        <f t="shared" si="3"/>
        <v>II</v>
      </c>
      <c r="T71" s="82" t="str">
        <f aca="true" t="shared" si="12" ref="T71:T79">+IF(S71="I","No Aceptable",IF(S71="II","No Aceptable o Aceptable con control especifico",IF(S71="III","Mejorable",IF(S71="IV","Aceptable"))))</f>
        <v>No Aceptable o Aceptable con control especifico</v>
      </c>
      <c r="U71" s="89">
        <v>18</v>
      </c>
      <c r="V71" s="89">
        <v>0</v>
      </c>
      <c r="W71" s="89">
        <v>0</v>
      </c>
      <c r="X71" s="89">
        <f t="shared" si="10"/>
        <v>18</v>
      </c>
      <c r="Y71" s="82" t="s">
        <v>41</v>
      </c>
      <c r="Z71" s="82"/>
      <c r="AA71" s="82"/>
      <c r="AB71" s="82"/>
      <c r="AC71" s="82"/>
      <c r="AD71" s="82" t="s">
        <v>287</v>
      </c>
      <c r="AE71" s="82"/>
    </row>
    <row r="72" spans="1:31" s="90" customFormat="1" ht="111" customHeight="1">
      <c r="A72" s="82" t="s">
        <v>284</v>
      </c>
      <c r="B72" s="82" t="s">
        <v>404</v>
      </c>
      <c r="C72" s="82" t="s">
        <v>225</v>
      </c>
      <c r="D72" s="82" t="s">
        <v>405</v>
      </c>
      <c r="E72" s="89" t="s">
        <v>241</v>
      </c>
      <c r="F72" s="82" t="s">
        <v>406</v>
      </c>
      <c r="G72" s="82" t="s">
        <v>39</v>
      </c>
      <c r="H72" s="82" t="s">
        <v>297</v>
      </c>
      <c r="I72" s="82" t="s">
        <v>280</v>
      </c>
      <c r="J72" s="82" t="s">
        <v>40</v>
      </c>
      <c r="K72" s="82" t="s">
        <v>40</v>
      </c>
      <c r="L72" s="82" t="s">
        <v>40</v>
      </c>
      <c r="M72" s="89">
        <v>2</v>
      </c>
      <c r="N72" s="89">
        <v>3</v>
      </c>
      <c r="O72" s="89">
        <f t="shared" si="8"/>
        <v>6</v>
      </c>
      <c r="P72" s="89" t="str">
        <f t="shared" si="11"/>
        <v>Medio (M)</v>
      </c>
      <c r="Q72" s="89">
        <v>25</v>
      </c>
      <c r="R72" s="89">
        <f t="shared" si="9"/>
        <v>150</v>
      </c>
      <c r="S72" s="140" t="str">
        <f t="shared" si="3"/>
        <v>II</v>
      </c>
      <c r="T72" s="82" t="str">
        <f t="shared" si="12"/>
        <v>No Aceptable o Aceptable con control especifico</v>
      </c>
      <c r="U72" s="89">
        <v>18</v>
      </c>
      <c r="V72" s="89">
        <v>0</v>
      </c>
      <c r="W72" s="89">
        <v>0</v>
      </c>
      <c r="X72" s="89">
        <f t="shared" si="10"/>
        <v>18</v>
      </c>
      <c r="Y72" s="82" t="s">
        <v>41</v>
      </c>
      <c r="Z72" s="82"/>
      <c r="AA72" s="82"/>
      <c r="AB72" s="82"/>
      <c r="AC72" s="82"/>
      <c r="AD72" s="82" t="s">
        <v>298</v>
      </c>
      <c r="AE72" s="82"/>
    </row>
    <row r="73" spans="1:31" s="90" customFormat="1" ht="111" customHeight="1">
      <c r="A73" s="82" t="s">
        <v>284</v>
      </c>
      <c r="B73" s="82" t="s">
        <v>404</v>
      </c>
      <c r="C73" s="82" t="s">
        <v>225</v>
      </c>
      <c r="D73" s="82" t="s">
        <v>405</v>
      </c>
      <c r="E73" s="89" t="s">
        <v>241</v>
      </c>
      <c r="F73" s="82" t="s">
        <v>406</v>
      </c>
      <c r="G73" s="82" t="s">
        <v>214</v>
      </c>
      <c r="H73" s="82" t="s">
        <v>220</v>
      </c>
      <c r="I73" s="82" t="s">
        <v>43</v>
      </c>
      <c r="J73" s="82" t="s">
        <v>40</v>
      </c>
      <c r="K73" s="82" t="s">
        <v>40</v>
      </c>
      <c r="L73" s="82" t="s">
        <v>40</v>
      </c>
      <c r="M73" s="89">
        <v>6</v>
      </c>
      <c r="N73" s="89">
        <v>2</v>
      </c>
      <c r="O73" s="89">
        <f t="shared" si="8"/>
        <v>12</v>
      </c>
      <c r="P73" s="89" t="str">
        <f t="shared" si="11"/>
        <v>Alto (A)</v>
      </c>
      <c r="Q73" s="89">
        <v>100</v>
      </c>
      <c r="R73" s="89">
        <f t="shared" si="9"/>
        <v>1200</v>
      </c>
      <c r="S73" s="140" t="str">
        <f t="shared" si="3"/>
        <v>I</v>
      </c>
      <c r="T73" s="82" t="str">
        <f t="shared" si="12"/>
        <v>No Aceptable</v>
      </c>
      <c r="U73" s="89">
        <v>18</v>
      </c>
      <c r="V73" s="89">
        <v>0</v>
      </c>
      <c r="W73" s="89">
        <v>0</v>
      </c>
      <c r="X73" s="89">
        <f t="shared" si="10"/>
        <v>18</v>
      </c>
      <c r="Y73" s="82" t="s">
        <v>46</v>
      </c>
      <c r="Z73" s="82"/>
      <c r="AA73" s="82"/>
      <c r="AB73" s="82"/>
      <c r="AC73" s="82"/>
      <c r="AD73" s="82" t="s">
        <v>310</v>
      </c>
      <c r="AE73" s="82"/>
    </row>
    <row r="74" spans="1:31" s="90" customFormat="1" ht="111" customHeight="1">
      <c r="A74" s="82" t="s">
        <v>284</v>
      </c>
      <c r="B74" s="82" t="s">
        <v>407</v>
      </c>
      <c r="C74" s="82" t="s">
        <v>278</v>
      </c>
      <c r="D74" s="82" t="s">
        <v>45</v>
      </c>
      <c r="E74" s="89" t="s">
        <v>241</v>
      </c>
      <c r="F74" s="82" t="s">
        <v>283</v>
      </c>
      <c r="G74" s="82" t="s">
        <v>39</v>
      </c>
      <c r="H74" s="82" t="s">
        <v>226</v>
      </c>
      <c r="I74" s="82" t="s">
        <v>239</v>
      </c>
      <c r="J74" s="82" t="s">
        <v>40</v>
      </c>
      <c r="K74" s="82" t="s">
        <v>40</v>
      </c>
      <c r="L74" s="82" t="s">
        <v>40</v>
      </c>
      <c r="M74" s="89">
        <v>2</v>
      </c>
      <c r="N74" s="89">
        <v>3</v>
      </c>
      <c r="O74" s="89">
        <f t="shared" si="8"/>
        <v>6</v>
      </c>
      <c r="P74" s="89" t="str">
        <f t="shared" si="11"/>
        <v>Medio (M)</v>
      </c>
      <c r="Q74" s="89">
        <v>25</v>
      </c>
      <c r="R74" s="89">
        <f t="shared" si="9"/>
        <v>150</v>
      </c>
      <c r="S74" s="140" t="str">
        <f t="shared" si="3"/>
        <v>II</v>
      </c>
      <c r="T74" s="82" t="str">
        <f t="shared" si="12"/>
        <v>No Aceptable o Aceptable con control especifico</v>
      </c>
      <c r="U74" s="89">
        <v>30</v>
      </c>
      <c r="V74" s="89">
        <v>1</v>
      </c>
      <c r="W74" s="89">
        <v>0</v>
      </c>
      <c r="X74" s="89">
        <f t="shared" si="10"/>
        <v>31</v>
      </c>
      <c r="Y74" s="82" t="s">
        <v>41</v>
      </c>
      <c r="Z74" s="82"/>
      <c r="AA74" s="82"/>
      <c r="AB74" s="82"/>
      <c r="AC74" s="82"/>
      <c r="AD74" s="82" t="s">
        <v>287</v>
      </c>
      <c r="AE74" s="82"/>
    </row>
    <row r="75" spans="1:31" s="90" customFormat="1" ht="111" customHeight="1">
      <c r="A75" s="82" t="s">
        <v>284</v>
      </c>
      <c r="B75" s="82" t="s">
        <v>407</v>
      </c>
      <c r="C75" s="82" t="s">
        <v>225</v>
      </c>
      <c r="D75" s="82" t="s">
        <v>408</v>
      </c>
      <c r="E75" s="89" t="s">
        <v>241</v>
      </c>
      <c r="F75" s="82" t="s">
        <v>409</v>
      </c>
      <c r="G75" s="82" t="s">
        <v>214</v>
      </c>
      <c r="H75" s="82" t="s">
        <v>220</v>
      </c>
      <c r="I75" s="82" t="s">
        <v>43</v>
      </c>
      <c r="J75" s="82" t="s">
        <v>40</v>
      </c>
      <c r="K75" s="82" t="s">
        <v>40</v>
      </c>
      <c r="L75" s="82" t="s">
        <v>40</v>
      </c>
      <c r="M75" s="89">
        <v>6</v>
      </c>
      <c r="N75" s="89">
        <v>2</v>
      </c>
      <c r="O75" s="89">
        <f t="shared" si="8"/>
        <v>12</v>
      </c>
      <c r="P75" s="89" t="str">
        <f t="shared" si="11"/>
        <v>Alto (A)</v>
      </c>
      <c r="Q75" s="89">
        <v>100</v>
      </c>
      <c r="R75" s="89">
        <f t="shared" si="9"/>
        <v>1200</v>
      </c>
      <c r="S75" s="140" t="str">
        <f t="shared" si="3"/>
        <v>I</v>
      </c>
      <c r="T75" s="82" t="str">
        <f t="shared" si="12"/>
        <v>No Aceptable</v>
      </c>
      <c r="U75" s="89">
        <v>23</v>
      </c>
      <c r="V75" s="89">
        <v>1</v>
      </c>
      <c r="W75" s="89">
        <v>0</v>
      </c>
      <c r="X75" s="89">
        <f t="shared" si="10"/>
        <v>24</v>
      </c>
      <c r="Y75" s="82" t="s">
        <v>46</v>
      </c>
      <c r="Z75" s="82"/>
      <c r="AA75" s="82"/>
      <c r="AB75" s="82"/>
      <c r="AC75" s="82"/>
      <c r="AD75" s="82" t="s">
        <v>310</v>
      </c>
      <c r="AE75" s="82"/>
    </row>
    <row r="76" spans="1:31" s="90" customFormat="1" ht="111" customHeight="1">
      <c r="A76" s="82" t="s">
        <v>284</v>
      </c>
      <c r="B76" s="82" t="s">
        <v>285</v>
      </c>
      <c r="C76" s="82" t="s">
        <v>410</v>
      </c>
      <c r="D76" s="82" t="s">
        <v>411</v>
      </c>
      <c r="E76" s="89" t="s">
        <v>241</v>
      </c>
      <c r="F76" s="82" t="s">
        <v>283</v>
      </c>
      <c r="G76" s="82" t="s">
        <v>39</v>
      </c>
      <c r="H76" s="82" t="s">
        <v>226</v>
      </c>
      <c r="I76" s="82" t="s">
        <v>239</v>
      </c>
      <c r="J76" s="82" t="s">
        <v>40</v>
      </c>
      <c r="K76" s="82" t="s">
        <v>40</v>
      </c>
      <c r="L76" s="82" t="s">
        <v>40</v>
      </c>
      <c r="M76" s="89">
        <v>2</v>
      </c>
      <c r="N76" s="89">
        <v>3</v>
      </c>
      <c r="O76" s="89">
        <f t="shared" si="8"/>
        <v>6</v>
      </c>
      <c r="P76" s="89" t="str">
        <f t="shared" si="11"/>
        <v>Medio (M)</v>
      </c>
      <c r="Q76" s="89">
        <v>25</v>
      </c>
      <c r="R76" s="89">
        <f t="shared" si="9"/>
        <v>150</v>
      </c>
      <c r="S76" s="140" t="str">
        <f t="shared" si="3"/>
        <v>II</v>
      </c>
      <c r="T76" s="82" t="str">
        <f t="shared" si="12"/>
        <v>No Aceptable o Aceptable con control especifico</v>
      </c>
      <c r="U76" s="89">
        <v>2</v>
      </c>
      <c r="V76" s="89">
        <v>1</v>
      </c>
      <c r="W76" s="89">
        <v>0</v>
      </c>
      <c r="X76" s="89">
        <f t="shared" si="10"/>
        <v>3</v>
      </c>
      <c r="Y76" s="82" t="s">
        <v>41</v>
      </c>
      <c r="Z76" s="82"/>
      <c r="AA76" s="82"/>
      <c r="AB76" s="82"/>
      <c r="AC76" s="82"/>
      <c r="AD76" s="82" t="s">
        <v>287</v>
      </c>
      <c r="AE76" s="82"/>
    </row>
    <row r="77" spans="1:31" s="90" customFormat="1" ht="111" customHeight="1">
      <c r="A77" s="82" t="s">
        <v>379</v>
      </c>
      <c r="B77" s="82" t="s">
        <v>323</v>
      </c>
      <c r="C77" s="82" t="s">
        <v>412</v>
      </c>
      <c r="D77" s="82" t="s">
        <v>413</v>
      </c>
      <c r="E77" s="89" t="s">
        <v>241</v>
      </c>
      <c r="F77" s="82" t="s">
        <v>283</v>
      </c>
      <c r="G77" s="82" t="s">
        <v>39</v>
      </c>
      <c r="H77" s="82" t="s">
        <v>226</v>
      </c>
      <c r="I77" s="82" t="s">
        <v>239</v>
      </c>
      <c r="J77" s="82" t="s">
        <v>40</v>
      </c>
      <c r="K77" s="82" t="s">
        <v>40</v>
      </c>
      <c r="L77" s="82" t="s">
        <v>40</v>
      </c>
      <c r="M77" s="89">
        <v>2</v>
      </c>
      <c r="N77" s="89">
        <v>3</v>
      </c>
      <c r="O77" s="89">
        <f t="shared" si="8"/>
        <v>6</v>
      </c>
      <c r="P77" s="89" t="str">
        <f t="shared" si="11"/>
        <v>Medio (M)</v>
      </c>
      <c r="Q77" s="89">
        <v>25</v>
      </c>
      <c r="R77" s="89">
        <f t="shared" si="9"/>
        <v>150</v>
      </c>
      <c r="S77" s="140" t="str">
        <f t="shared" si="3"/>
        <v>II</v>
      </c>
      <c r="T77" s="82" t="str">
        <f t="shared" si="12"/>
        <v>No Aceptable o Aceptable con control especifico</v>
      </c>
      <c r="U77" s="89">
        <v>26</v>
      </c>
      <c r="V77" s="89">
        <v>2</v>
      </c>
      <c r="W77" s="89">
        <v>0</v>
      </c>
      <c r="X77" s="89">
        <f t="shared" si="10"/>
        <v>28</v>
      </c>
      <c r="Y77" s="82" t="s">
        <v>41</v>
      </c>
      <c r="Z77" s="82"/>
      <c r="AA77" s="82"/>
      <c r="AB77" s="82"/>
      <c r="AC77" s="82"/>
      <c r="AD77" s="82" t="s">
        <v>287</v>
      </c>
      <c r="AE77" s="82"/>
    </row>
    <row r="78" spans="1:31" s="90" customFormat="1" ht="111" customHeight="1">
      <c r="A78" s="82" t="s">
        <v>379</v>
      </c>
      <c r="B78" s="82" t="s">
        <v>323</v>
      </c>
      <c r="C78" s="82" t="s">
        <v>412</v>
      </c>
      <c r="D78" s="82" t="s">
        <v>414</v>
      </c>
      <c r="E78" s="89" t="s">
        <v>241</v>
      </c>
      <c r="F78" s="82" t="s">
        <v>446</v>
      </c>
      <c r="G78" s="82" t="s">
        <v>214</v>
      </c>
      <c r="H78" s="82" t="s">
        <v>220</v>
      </c>
      <c r="I78" s="82" t="s">
        <v>43</v>
      </c>
      <c r="J78" s="82" t="s">
        <v>40</v>
      </c>
      <c r="K78" s="82" t="s">
        <v>40</v>
      </c>
      <c r="L78" s="82" t="s">
        <v>40</v>
      </c>
      <c r="M78" s="89">
        <v>6</v>
      </c>
      <c r="N78" s="89">
        <v>2</v>
      </c>
      <c r="O78" s="89">
        <f t="shared" si="8"/>
        <v>12</v>
      </c>
      <c r="P78" s="89" t="str">
        <f t="shared" si="11"/>
        <v>Alto (A)</v>
      </c>
      <c r="Q78" s="89">
        <v>100</v>
      </c>
      <c r="R78" s="89">
        <f t="shared" si="9"/>
        <v>1200</v>
      </c>
      <c r="S78" s="140" t="str">
        <f t="shared" si="3"/>
        <v>I</v>
      </c>
      <c r="T78" s="82" t="str">
        <f t="shared" si="12"/>
        <v>No Aceptable</v>
      </c>
      <c r="U78" s="89">
        <v>26</v>
      </c>
      <c r="V78" s="89">
        <v>2</v>
      </c>
      <c r="W78" s="89">
        <v>0</v>
      </c>
      <c r="X78" s="89">
        <f>SUM(U78:W78)</f>
        <v>28</v>
      </c>
      <c r="Y78" s="82" t="s">
        <v>46</v>
      </c>
      <c r="Z78" s="82"/>
      <c r="AA78" s="82"/>
      <c r="AB78" s="82"/>
      <c r="AC78" s="82"/>
      <c r="AD78" s="82" t="s">
        <v>310</v>
      </c>
      <c r="AE78" s="82"/>
    </row>
    <row r="79" spans="1:31" s="90" customFormat="1" ht="111" customHeight="1">
      <c r="A79" s="82" t="s">
        <v>379</v>
      </c>
      <c r="B79" s="82" t="s">
        <v>323</v>
      </c>
      <c r="C79" s="82" t="s">
        <v>412</v>
      </c>
      <c r="D79" s="82" t="s">
        <v>413</v>
      </c>
      <c r="E79" s="89" t="s">
        <v>241</v>
      </c>
      <c r="F79" s="82" t="s">
        <v>312</v>
      </c>
      <c r="G79" s="82" t="s">
        <v>42</v>
      </c>
      <c r="H79" s="82" t="s">
        <v>288</v>
      </c>
      <c r="I79" s="82" t="s">
        <v>289</v>
      </c>
      <c r="J79" s="82" t="s">
        <v>40</v>
      </c>
      <c r="K79" s="82" t="s">
        <v>40</v>
      </c>
      <c r="L79" s="82" t="s">
        <v>40</v>
      </c>
      <c r="M79" s="89">
        <v>2</v>
      </c>
      <c r="N79" s="89">
        <v>3</v>
      </c>
      <c r="O79" s="89">
        <f t="shared" si="8"/>
        <v>6</v>
      </c>
      <c r="P79" s="89" t="str">
        <f t="shared" si="11"/>
        <v>Medio (M)</v>
      </c>
      <c r="Q79" s="89">
        <v>25</v>
      </c>
      <c r="R79" s="89">
        <f t="shared" si="9"/>
        <v>150</v>
      </c>
      <c r="S79" s="140" t="str">
        <f t="shared" si="3"/>
        <v>II</v>
      </c>
      <c r="T79" s="82" t="str">
        <f t="shared" si="12"/>
        <v>No Aceptable o Aceptable con control especifico</v>
      </c>
      <c r="U79" s="89">
        <v>26</v>
      </c>
      <c r="V79" s="89">
        <v>2</v>
      </c>
      <c r="W79" s="89">
        <v>0</v>
      </c>
      <c r="X79" s="89">
        <f>SUM(U79:W79)</f>
        <v>28</v>
      </c>
      <c r="Y79" s="82" t="s">
        <v>41</v>
      </c>
      <c r="Z79" s="82" t="s">
        <v>290</v>
      </c>
      <c r="AA79" s="82"/>
      <c r="AB79" s="82"/>
      <c r="AC79" s="82"/>
      <c r="AD79" s="82" t="s">
        <v>313</v>
      </c>
      <c r="AE79" s="82"/>
    </row>
    <row r="80" spans="1:31" s="90" customFormat="1" ht="111" customHeight="1">
      <c r="A80" s="82" t="s">
        <v>250</v>
      </c>
      <c r="B80" s="82" t="s">
        <v>415</v>
      </c>
      <c r="C80" s="82" t="s">
        <v>416</v>
      </c>
      <c r="D80" s="82" t="s">
        <v>251</v>
      </c>
      <c r="E80" s="89" t="s">
        <v>241</v>
      </c>
      <c r="F80" s="82" t="s">
        <v>252</v>
      </c>
      <c r="G80" s="82" t="s">
        <v>42</v>
      </c>
      <c r="H80" s="82" t="s">
        <v>267</v>
      </c>
      <c r="I80" s="82" t="s">
        <v>242</v>
      </c>
      <c r="J80" s="82" t="s">
        <v>40</v>
      </c>
      <c r="K80" s="82" t="s">
        <v>40</v>
      </c>
      <c r="L80" s="82" t="s">
        <v>254</v>
      </c>
      <c r="M80" s="89">
        <v>2</v>
      </c>
      <c r="N80" s="89">
        <v>4</v>
      </c>
      <c r="O80" s="89">
        <f t="shared" si="8"/>
        <v>8</v>
      </c>
      <c r="P80" s="89" t="str">
        <f aca="true" t="shared" si="13" ref="P80:P102">+IF(O80&gt;=24,"Muy Alto (MA)",IF(O80&gt;=10,"Alto (A)",IF(O80&gt;=6,"Medio (M)",IF(O80&gt;=2,"Bajo (B)"))))</f>
        <v>Medio (M)</v>
      </c>
      <c r="Q80" s="89">
        <v>10</v>
      </c>
      <c r="R80" s="89">
        <f t="shared" si="9"/>
        <v>80</v>
      </c>
      <c r="S80" s="140" t="str">
        <f aca="true" t="shared" si="14" ref="S80:S151">IF(R80&lt;=20,"IV",IF(R80&gt;=600,"I",IF(R80&gt;=150,"II",IF(R80&gt;=40,"III",IF(R80&gt;=20,"IV")*IF(R80&lt;=20,"IV")))))</f>
        <v>III</v>
      </c>
      <c r="T80" s="82" t="str">
        <f aca="true" t="shared" si="15" ref="T80:T103">+IF(S80="I","No Aceptable",IF(S80="II","No Aceptable o Aceptable con control especifico",IF(S80="III","Mejorable",IF(S80="IV","Aceptable"))))</f>
        <v>Mejorable</v>
      </c>
      <c r="U80" s="89">
        <v>7</v>
      </c>
      <c r="V80" s="89">
        <v>0</v>
      </c>
      <c r="W80" s="89">
        <v>0</v>
      </c>
      <c r="X80" s="89">
        <f t="shared" si="10"/>
        <v>7</v>
      </c>
      <c r="Y80" s="82" t="s">
        <v>247</v>
      </c>
      <c r="Z80" s="82" t="s">
        <v>279</v>
      </c>
      <c r="AA80" s="82"/>
      <c r="AB80" s="82"/>
      <c r="AC80" s="82"/>
      <c r="AD80" s="82" t="s">
        <v>253</v>
      </c>
      <c r="AE80" s="82"/>
    </row>
    <row r="81" spans="1:31" s="90" customFormat="1" ht="111" customHeight="1">
      <c r="A81" s="82" t="s">
        <v>250</v>
      </c>
      <c r="B81" s="82" t="s">
        <v>415</v>
      </c>
      <c r="C81" s="82" t="s">
        <v>416</v>
      </c>
      <c r="D81" s="82" t="s">
        <v>251</v>
      </c>
      <c r="E81" s="89" t="s">
        <v>241</v>
      </c>
      <c r="F81" s="82" t="s">
        <v>255</v>
      </c>
      <c r="G81" s="82" t="s">
        <v>42</v>
      </c>
      <c r="H81" s="82" t="s">
        <v>256</v>
      </c>
      <c r="I81" s="82" t="s">
        <v>257</v>
      </c>
      <c r="J81" s="82" t="s">
        <v>40</v>
      </c>
      <c r="K81" s="82" t="s">
        <v>40</v>
      </c>
      <c r="L81" s="82" t="s">
        <v>259</v>
      </c>
      <c r="M81" s="89">
        <v>2</v>
      </c>
      <c r="N81" s="89">
        <v>4</v>
      </c>
      <c r="O81" s="89">
        <f t="shared" si="8"/>
        <v>8</v>
      </c>
      <c r="P81" s="89" t="str">
        <f t="shared" si="13"/>
        <v>Medio (M)</v>
      </c>
      <c r="Q81" s="89">
        <v>25</v>
      </c>
      <c r="R81" s="89">
        <f t="shared" si="9"/>
        <v>200</v>
      </c>
      <c r="S81" s="140" t="str">
        <f t="shared" si="14"/>
        <v>II</v>
      </c>
      <c r="T81" s="82" t="str">
        <f t="shared" si="15"/>
        <v>No Aceptable o Aceptable con control especifico</v>
      </c>
      <c r="U81" s="89">
        <v>7</v>
      </c>
      <c r="V81" s="89">
        <v>0</v>
      </c>
      <c r="W81" s="89">
        <v>0</v>
      </c>
      <c r="X81" s="89">
        <f aca="true" t="shared" si="16" ref="X81:X95">SUM(U81:W81)</f>
        <v>7</v>
      </c>
      <c r="Y81" s="82" t="s">
        <v>258</v>
      </c>
      <c r="Z81" s="82"/>
      <c r="AA81" s="82"/>
      <c r="AB81" s="82"/>
      <c r="AC81" s="82"/>
      <c r="AD81" s="82" t="s">
        <v>260</v>
      </c>
      <c r="AE81" s="82"/>
    </row>
    <row r="82" spans="1:31" s="90" customFormat="1" ht="111" customHeight="1">
      <c r="A82" s="82" t="s">
        <v>250</v>
      </c>
      <c r="B82" s="82" t="s">
        <v>415</v>
      </c>
      <c r="C82" s="82" t="s">
        <v>416</v>
      </c>
      <c r="D82" s="82" t="s">
        <v>251</v>
      </c>
      <c r="E82" s="89" t="s">
        <v>241</v>
      </c>
      <c r="F82" s="82" t="s">
        <v>261</v>
      </c>
      <c r="G82" s="82" t="s">
        <v>47</v>
      </c>
      <c r="H82" s="82" t="s">
        <v>262</v>
      </c>
      <c r="I82" s="82" t="s">
        <v>263</v>
      </c>
      <c r="J82" s="82" t="s">
        <v>40</v>
      </c>
      <c r="K82" s="82" t="s">
        <v>40</v>
      </c>
      <c r="L82" s="82" t="s">
        <v>264</v>
      </c>
      <c r="M82" s="89">
        <v>6</v>
      </c>
      <c r="N82" s="89">
        <v>3</v>
      </c>
      <c r="O82" s="89">
        <f t="shared" si="8"/>
        <v>18</v>
      </c>
      <c r="P82" s="89" t="str">
        <f t="shared" si="13"/>
        <v>Alto (A)</v>
      </c>
      <c r="Q82" s="89">
        <v>25</v>
      </c>
      <c r="R82" s="89">
        <f t="shared" si="9"/>
        <v>450</v>
      </c>
      <c r="S82" s="140" t="str">
        <f t="shared" si="14"/>
        <v>II</v>
      </c>
      <c r="T82" s="82" t="str">
        <f t="shared" si="15"/>
        <v>No Aceptable o Aceptable con control especifico</v>
      </c>
      <c r="U82" s="89">
        <v>7</v>
      </c>
      <c r="V82" s="89">
        <v>0</v>
      </c>
      <c r="W82" s="89">
        <v>0</v>
      </c>
      <c r="X82" s="89">
        <f t="shared" si="16"/>
        <v>7</v>
      </c>
      <c r="Y82" s="82" t="s">
        <v>265</v>
      </c>
      <c r="Z82" s="82" t="s">
        <v>219</v>
      </c>
      <c r="AA82" s="82"/>
      <c r="AB82" s="82"/>
      <c r="AC82" s="82"/>
      <c r="AD82" s="82" t="s">
        <v>268</v>
      </c>
      <c r="AE82" s="82" t="s">
        <v>266</v>
      </c>
    </row>
    <row r="83" spans="1:31" s="90" customFormat="1" ht="111" customHeight="1">
      <c r="A83" s="82" t="s">
        <v>250</v>
      </c>
      <c r="B83" s="82" t="s">
        <v>415</v>
      </c>
      <c r="C83" s="82" t="s">
        <v>417</v>
      </c>
      <c r="D83" s="82" t="s">
        <v>269</v>
      </c>
      <c r="E83" s="89" t="s">
        <v>241</v>
      </c>
      <c r="F83" s="82" t="s">
        <v>270</v>
      </c>
      <c r="G83" s="82" t="s">
        <v>240</v>
      </c>
      <c r="H83" s="82" t="s">
        <v>271</v>
      </c>
      <c r="I83" s="82" t="s">
        <v>43</v>
      </c>
      <c r="J83" s="82" t="s">
        <v>40</v>
      </c>
      <c r="K83" s="82" t="s">
        <v>40</v>
      </c>
      <c r="L83" s="82" t="s">
        <v>443</v>
      </c>
      <c r="M83" s="89">
        <v>6</v>
      </c>
      <c r="N83" s="89">
        <v>3</v>
      </c>
      <c r="O83" s="89">
        <f t="shared" si="8"/>
        <v>18</v>
      </c>
      <c r="P83" s="89" t="str">
        <f t="shared" si="13"/>
        <v>Alto (A)</v>
      </c>
      <c r="Q83" s="89">
        <v>25</v>
      </c>
      <c r="R83" s="89">
        <f t="shared" si="9"/>
        <v>450</v>
      </c>
      <c r="S83" s="140" t="str">
        <f t="shared" si="14"/>
        <v>II</v>
      </c>
      <c r="T83" s="82" t="str">
        <f t="shared" si="15"/>
        <v>No Aceptable o Aceptable con control especifico</v>
      </c>
      <c r="U83" s="89">
        <v>4</v>
      </c>
      <c r="V83" s="89">
        <v>0</v>
      </c>
      <c r="W83" s="89">
        <v>0</v>
      </c>
      <c r="X83" s="89">
        <f t="shared" si="16"/>
        <v>4</v>
      </c>
      <c r="Y83" s="82" t="s">
        <v>41</v>
      </c>
      <c r="Z83" s="82"/>
      <c r="AA83" s="82"/>
      <c r="AB83" s="82"/>
      <c r="AC83" s="82"/>
      <c r="AD83" s="82" t="s">
        <v>301</v>
      </c>
      <c r="AE83" s="82"/>
    </row>
    <row r="84" spans="1:31" s="90" customFormat="1" ht="111" customHeight="1">
      <c r="A84" s="82" t="s">
        <v>250</v>
      </c>
      <c r="B84" s="82" t="s">
        <v>415</v>
      </c>
      <c r="C84" s="82" t="s">
        <v>416</v>
      </c>
      <c r="D84" s="82" t="s">
        <v>273</v>
      </c>
      <c r="E84" s="89" t="s">
        <v>241</v>
      </c>
      <c r="F84" s="82" t="s">
        <v>274</v>
      </c>
      <c r="G84" s="82" t="s">
        <v>39</v>
      </c>
      <c r="H84" s="82" t="s">
        <v>275</v>
      </c>
      <c r="I84" s="82" t="s">
        <v>276</v>
      </c>
      <c r="J84" s="82" t="s">
        <v>40</v>
      </c>
      <c r="K84" s="82" t="s">
        <v>40</v>
      </c>
      <c r="L84" s="82" t="s">
        <v>40</v>
      </c>
      <c r="M84" s="89">
        <v>6</v>
      </c>
      <c r="N84" s="89">
        <v>3</v>
      </c>
      <c r="O84" s="89">
        <f t="shared" si="8"/>
        <v>18</v>
      </c>
      <c r="P84" s="89" t="str">
        <f t="shared" si="13"/>
        <v>Alto (A)</v>
      </c>
      <c r="Q84" s="89">
        <v>25</v>
      </c>
      <c r="R84" s="89">
        <f t="shared" si="9"/>
        <v>450</v>
      </c>
      <c r="S84" s="140" t="str">
        <f t="shared" si="14"/>
        <v>II</v>
      </c>
      <c r="T84" s="82" t="str">
        <f t="shared" si="15"/>
        <v>No Aceptable o Aceptable con control especifico</v>
      </c>
      <c r="U84" s="89">
        <v>7</v>
      </c>
      <c r="V84" s="89">
        <v>0</v>
      </c>
      <c r="W84" s="89">
        <v>0</v>
      </c>
      <c r="X84" s="89">
        <f t="shared" si="16"/>
        <v>7</v>
      </c>
      <c r="Y84" s="82" t="s">
        <v>41</v>
      </c>
      <c r="Z84" s="82"/>
      <c r="AA84" s="82"/>
      <c r="AB84" s="82"/>
      <c r="AC84" s="82"/>
      <c r="AD84" s="82" t="s">
        <v>424</v>
      </c>
      <c r="AE84" s="82"/>
    </row>
    <row r="85" spans="1:31" s="90" customFormat="1" ht="111" customHeight="1">
      <c r="A85" s="82" t="s">
        <v>419</v>
      </c>
      <c r="B85" s="82" t="s">
        <v>415</v>
      </c>
      <c r="C85" s="82" t="s">
        <v>420</v>
      </c>
      <c r="D85" s="82" t="s">
        <v>421</v>
      </c>
      <c r="E85" s="89" t="s">
        <v>241</v>
      </c>
      <c r="F85" s="82" t="s">
        <v>422</v>
      </c>
      <c r="G85" s="82" t="s">
        <v>217</v>
      </c>
      <c r="H85" s="82" t="s">
        <v>418</v>
      </c>
      <c r="I85" s="82" t="s">
        <v>423</v>
      </c>
      <c r="J85" s="82" t="s">
        <v>40</v>
      </c>
      <c r="K85" s="82" t="s">
        <v>40</v>
      </c>
      <c r="L85" s="82" t="s">
        <v>444</v>
      </c>
      <c r="M85" s="89">
        <v>6</v>
      </c>
      <c r="N85" s="89">
        <v>3</v>
      </c>
      <c r="O85" s="89">
        <f t="shared" si="8"/>
        <v>18</v>
      </c>
      <c r="P85" s="89" t="str">
        <f t="shared" si="13"/>
        <v>Alto (A)</v>
      </c>
      <c r="Q85" s="89">
        <v>25</v>
      </c>
      <c r="R85" s="89">
        <f t="shared" si="9"/>
        <v>450</v>
      </c>
      <c r="S85" s="140" t="str">
        <f t="shared" si="14"/>
        <v>II</v>
      </c>
      <c r="T85" s="82" t="str">
        <f t="shared" si="15"/>
        <v>No Aceptable o Aceptable con control especifico</v>
      </c>
      <c r="U85" s="89">
        <v>11</v>
      </c>
      <c r="V85" s="89">
        <v>1</v>
      </c>
      <c r="W85" s="89">
        <v>0</v>
      </c>
      <c r="X85" s="89">
        <f t="shared" si="16"/>
        <v>12</v>
      </c>
      <c r="Y85" s="82" t="s">
        <v>41</v>
      </c>
      <c r="Z85" s="82"/>
      <c r="AA85" s="82"/>
      <c r="AB85" s="82"/>
      <c r="AC85" s="82"/>
      <c r="AD85" s="82" t="s">
        <v>425</v>
      </c>
      <c r="AE85" s="82"/>
    </row>
    <row r="86" spans="1:31" s="90" customFormat="1" ht="111" customHeight="1">
      <c r="A86" s="82" t="s">
        <v>284</v>
      </c>
      <c r="B86" s="82" t="s">
        <v>426</v>
      </c>
      <c r="C86" s="143" t="s">
        <v>646</v>
      </c>
      <c r="D86" s="143" t="s">
        <v>647</v>
      </c>
      <c r="E86" s="143" t="s">
        <v>462</v>
      </c>
      <c r="F86" s="141" t="s">
        <v>648</v>
      </c>
      <c r="G86" s="141" t="s">
        <v>39</v>
      </c>
      <c r="H86" s="143" t="s">
        <v>474</v>
      </c>
      <c r="I86" s="143" t="s">
        <v>475</v>
      </c>
      <c r="J86" s="143" t="s">
        <v>40</v>
      </c>
      <c r="K86" s="143" t="s">
        <v>40</v>
      </c>
      <c r="L86" s="143" t="s">
        <v>467</v>
      </c>
      <c r="M86" s="89">
        <v>6</v>
      </c>
      <c r="N86" s="89">
        <v>3</v>
      </c>
      <c r="O86" s="89">
        <f t="shared" si="8"/>
        <v>18</v>
      </c>
      <c r="P86" s="89" t="str">
        <f aca="true" t="shared" si="17" ref="P86:P93">+IF(O86&gt;=24,"Muy Alto (MA)",IF(O86&gt;=10,"Alto (A)",IF(O86&gt;=6,"Medio(M)",IF(O86&gt;=2,"Bajo(B)"))))</f>
        <v>Alto (A)</v>
      </c>
      <c r="Q86" s="89">
        <v>25</v>
      </c>
      <c r="R86" s="89">
        <f t="shared" si="9"/>
        <v>450</v>
      </c>
      <c r="S86" s="140" t="str">
        <f aca="true" t="shared" si="18" ref="S86:S93">IF(M86="No Asigna Valor","IV",IF(R86&gt;=600,"I",IF(R86&gt;=150,"II",IF(R86&gt;=40,"III",IF(R86&gt;=20,"IV")*IF(R86="No Asigna Valor","IV")))))</f>
        <v>II</v>
      </c>
      <c r="T86" s="82" t="str">
        <f t="shared" si="15"/>
        <v>No Aceptable o Aceptable con control especifico</v>
      </c>
      <c r="U86" s="89">
        <v>17</v>
      </c>
      <c r="V86" s="89">
        <v>1</v>
      </c>
      <c r="W86" s="89">
        <v>0</v>
      </c>
      <c r="X86" s="89">
        <f>SUM(U86:W86)</f>
        <v>18</v>
      </c>
      <c r="Y86" s="143" t="s">
        <v>41</v>
      </c>
      <c r="Z86" s="143" t="s">
        <v>476</v>
      </c>
      <c r="AA86" s="143" t="s">
        <v>477</v>
      </c>
      <c r="AB86" s="143" t="s">
        <v>477</v>
      </c>
      <c r="AC86" s="143" t="s">
        <v>477</v>
      </c>
      <c r="AD86" s="143" t="s">
        <v>649</v>
      </c>
      <c r="AE86" s="143" t="s">
        <v>477</v>
      </c>
    </row>
    <row r="87" spans="1:31" s="90" customFormat="1" ht="111" customHeight="1">
      <c r="A87" s="82" t="s">
        <v>284</v>
      </c>
      <c r="B87" s="82" t="s">
        <v>426</v>
      </c>
      <c r="C87" s="143" t="s">
        <v>646</v>
      </c>
      <c r="D87" s="143" t="s">
        <v>650</v>
      </c>
      <c r="E87" s="143" t="s">
        <v>462</v>
      </c>
      <c r="F87" s="143" t="s">
        <v>651</v>
      </c>
      <c r="G87" s="143" t="s">
        <v>39</v>
      </c>
      <c r="H87" s="143" t="s">
        <v>652</v>
      </c>
      <c r="I87" s="143" t="s">
        <v>653</v>
      </c>
      <c r="J87" s="143" t="s">
        <v>40</v>
      </c>
      <c r="K87" s="143" t="s">
        <v>40</v>
      </c>
      <c r="L87" s="143" t="s">
        <v>467</v>
      </c>
      <c r="M87" s="89">
        <v>6</v>
      </c>
      <c r="N87" s="89">
        <v>3</v>
      </c>
      <c r="O87" s="89">
        <f t="shared" si="8"/>
        <v>18</v>
      </c>
      <c r="P87" s="89" t="str">
        <f t="shared" si="17"/>
        <v>Alto (A)</v>
      </c>
      <c r="Q87" s="89">
        <v>25</v>
      </c>
      <c r="R87" s="89">
        <f t="shared" si="9"/>
        <v>450</v>
      </c>
      <c r="S87" s="140" t="str">
        <f t="shared" si="18"/>
        <v>II</v>
      </c>
      <c r="T87" s="82" t="str">
        <f t="shared" si="15"/>
        <v>No Aceptable o Aceptable con control especifico</v>
      </c>
      <c r="U87" s="89">
        <v>17</v>
      </c>
      <c r="V87" s="89">
        <v>1</v>
      </c>
      <c r="W87" s="89">
        <v>0</v>
      </c>
      <c r="X87" s="89">
        <f aca="true" t="shared" si="19" ref="X87:X93">SUM(U87:W87)</f>
        <v>18</v>
      </c>
      <c r="Y87" s="143" t="s">
        <v>654</v>
      </c>
      <c r="Z87" s="143" t="s">
        <v>655</v>
      </c>
      <c r="AA87" s="143" t="s">
        <v>477</v>
      </c>
      <c r="AB87" s="143" t="s">
        <v>477</v>
      </c>
      <c r="AC87" s="143" t="s">
        <v>656</v>
      </c>
      <c r="AD87" s="143" t="s">
        <v>657</v>
      </c>
      <c r="AE87" s="143" t="s">
        <v>658</v>
      </c>
    </row>
    <row r="88" spans="1:31" s="90" customFormat="1" ht="111" customHeight="1">
      <c r="A88" s="82" t="s">
        <v>284</v>
      </c>
      <c r="B88" s="82" t="s">
        <v>426</v>
      </c>
      <c r="C88" s="143" t="s">
        <v>659</v>
      </c>
      <c r="D88" s="143" t="s">
        <v>660</v>
      </c>
      <c r="E88" s="143" t="s">
        <v>462</v>
      </c>
      <c r="F88" s="143" t="s">
        <v>661</v>
      </c>
      <c r="G88" s="143" t="s">
        <v>44</v>
      </c>
      <c r="H88" s="143" t="s">
        <v>44</v>
      </c>
      <c r="I88" s="143" t="s">
        <v>480</v>
      </c>
      <c r="J88" s="143" t="s">
        <v>40</v>
      </c>
      <c r="K88" s="143" t="s">
        <v>40</v>
      </c>
      <c r="L88" s="143" t="s">
        <v>481</v>
      </c>
      <c r="M88" s="89">
        <v>6</v>
      </c>
      <c r="N88" s="89">
        <v>3</v>
      </c>
      <c r="O88" s="89">
        <f t="shared" si="8"/>
        <v>18</v>
      </c>
      <c r="P88" s="89" t="str">
        <f t="shared" si="17"/>
        <v>Alto (A)</v>
      </c>
      <c r="Q88" s="89">
        <v>25</v>
      </c>
      <c r="R88" s="89">
        <f t="shared" si="9"/>
        <v>450</v>
      </c>
      <c r="S88" s="140" t="str">
        <f t="shared" si="18"/>
        <v>II</v>
      </c>
      <c r="T88" s="82" t="str">
        <f t="shared" si="15"/>
        <v>No Aceptable o Aceptable con control especifico</v>
      </c>
      <c r="U88" s="89">
        <v>17</v>
      </c>
      <c r="V88" s="89">
        <v>1</v>
      </c>
      <c r="W88" s="89">
        <v>0</v>
      </c>
      <c r="X88" s="89">
        <f t="shared" si="19"/>
        <v>18</v>
      </c>
      <c r="Y88" s="143" t="s">
        <v>41</v>
      </c>
      <c r="Z88" s="143" t="s">
        <v>216</v>
      </c>
      <c r="AA88" s="143" t="s">
        <v>477</v>
      </c>
      <c r="AB88" s="143" t="s">
        <v>477</v>
      </c>
      <c r="AC88" s="143" t="s">
        <v>477</v>
      </c>
      <c r="AD88" s="143" t="s">
        <v>662</v>
      </c>
      <c r="AE88" s="143" t="s">
        <v>477</v>
      </c>
    </row>
    <row r="89" spans="1:31" s="90" customFormat="1" ht="111" customHeight="1">
      <c r="A89" s="82" t="s">
        <v>284</v>
      </c>
      <c r="B89" s="82" t="s">
        <v>426</v>
      </c>
      <c r="C89" s="143" t="s">
        <v>659</v>
      </c>
      <c r="D89" s="143" t="s">
        <v>663</v>
      </c>
      <c r="E89" s="143" t="s">
        <v>664</v>
      </c>
      <c r="F89" s="143" t="s">
        <v>665</v>
      </c>
      <c r="G89" s="143" t="s">
        <v>59</v>
      </c>
      <c r="H89" s="143" t="s">
        <v>220</v>
      </c>
      <c r="I89" s="143" t="s">
        <v>43</v>
      </c>
      <c r="J89" s="143" t="s">
        <v>40</v>
      </c>
      <c r="K89" s="143" t="s">
        <v>666</v>
      </c>
      <c r="L89" s="143" t="s">
        <v>667</v>
      </c>
      <c r="M89" s="89">
        <v>6</v>
      </c>
      <c r="N89" s="89">
        <v>3</v>
      </c>
      <c r="O89" s="89">
        <f t="shared" si="8"/>
        <v>18</v>
      </c>
      <c r="P89" s="89" t="str">
        <f t="shared" si="17"/>
        <v>Alto (A)</v>
      </c>
      <c r="Q89" s="89">
        <v>100</v>
      </c>
      <c r="R89" s="89">
        <f t="shared" si="9"/>
        <v>1800</v>
      </c>
      <c r="S89" s="140" t="str">
        <f t="shared" si="18"/>
        <v>I</v>
      </c>
      <c r="T89" s="82" t="str">
        <f t="shared" si="15"/>
        <v>No Aceptable</v>
      </c>
      <c r="U89" s="89">
        <v>17</v>
      </c>
      <c r="V89" s="89">
        <v>1</v>
      </c>
      <c r="W89" s="89">
        <v>0</v>
      </c>
      <c r="X89" s="89">
        <f t="shared" si="19"/>
        <v>18</v>
      </c>
      <c r="Y89" s="143" t="s">
        <v>46</v>
      </c>
      <c r="Z89" s="143"/>
      <c r="AA89" s="143" t="s">
        <v>477</v>
      </c>
      <c r="AB89" s="143" t="s">
        <v>477</v>
      </c>
      <c r="AC89" s="143" t="s">
        <v>668</v>
      </c>
      <c r="AD89" s="143" t="s">
        <v>669</v>
      </c>
      <c r="AE89" s="143" t="s">
        <v>477</v>
      </c>
    </row>
    <row r="90" spans="1:31" s="90" customFormat="1" ht="111" customHeight="1">
      <c r="A90" s="82" t="s">
        <v>284</v>
      </c>
      <c r="B90" s="82" t="s">
        <v>426</v>
      </c>
      <c r="C90" s="143" t="s">
        <v>670</v>
      </c>
      <c r="D90" s="143" t="s">
        <v>663</v>
      </c>
      <c r="E90" s="143" t="s">
        <v>462</v>
      </c>
      <c r="F90" s="143" t="s">
        <v>671</v>
      </c>
      <c r="G90" s="143" t="s">
        <v>59</v>
      </c>
      <c r="H90" s="143" t="s">
        <v>672</v>
      </c>
      <c r="I90" s="143" t="s">
        <v>673</v>
      </c>
      <c r="J90" s="143" t="s">
        <v>40</v>
      </c>
      <c r="K90" s="143" t="s">
        <v>40</v>
      </c>
      <c r="L90" s="143" t="s">
        <v>40</v>
      </c>
      <c r="M90" s="89">
        <v>6</v>
      </c>
      <c r="N90" s="89">
        <v>3</v>
      </c>
      <c r="O90" s="89">
        <f t="shared" si="8"/>
        <v>18</v>
      </c>
      <c r="P90" s="89" t="str">
        <f t="shared" si="17"/>
        <v>Alto (A)</v>
      </c>
      <c r="Q90" s="89">
        <v>25</v>
      </c>
      <c r="R90" s="89">
        <f t="shared" si="9"/>
        <v>450</v>
      </c>
      <c r="S90" s="140" t="str">
        <f t="shared" si="18"/>
        <v>II</v>
      </c>
      <c r="T90" s="82" t="str">
        <f t="shared" si="15"/>
        <v>No Aceptable o Aceptable con control especifico</v>
      </c>
      <c r="U90" s="89">
        <v>17</v>
      </c>
      <c r="V90" s="89">
        <v>1</v>
      </c>
      <c r="W90" s="89">
        <v>0</v>
      </c>
      <c r="X90" s="89">
        <f t="shared" si="19"/>
        <v>18</v>
      </c>
      <c r="Y90" s="143" t="s">
        <v>674</v>
      </c>
      <c r="Z90" s="143"/>
      <c r="AA90" s="143" t="s">
        <v>477</v>
      </c>
      <c r="AB90" s="143" t="s">
        <v>477</v>
      </c>
      <c r="AC90" s="143" t="s">
        <v>675</v>
      </c>
      <c r="AD90" s="143" t="s">
        <v>676</v>
      </c>
      <c r="AE90" s="143" t="s">
        <v>677</v>
      </c>
    </row>
    <row r="91" spans="1:31" s="90" customFormat="1" ht="111" customHeight="1">
      <c r="A91" s="82" t="s">
        <v>284</v>
      </c>
      <c r="B91" s="82" t="s">
        <v>426</v>
      </c>
      <c r="C91" s="143" t="s">
        <v>670</v>
      </c>
      <c r="D91" s="143" t="s">
        <v>663</v>
      </c>
      <c r="E91" s="143" t="s">
        <v>462</v>
      </c>
      <c r="F91" s="143" t="s">
        <v>678</v>
      </c>
      <c r="G91" s="141" t="s">
        <v>47</v>
      </c>
      <c r="H91" s="143" t="s">
        <v>215</v>
      </c>
      <c r="I91" s="143" t="s">
        <v>679</v>
      </c>
      <c r="J91" s="143" t="s">
        <v>40</v>
      </c>
      <c r="K91" s="143" t="s">
        <v>497</v>
      </c>
      <c r="L91" s="143" t="s">
        <v>680</v>
      </c>
      <c r="M91" s="89">
        <v>6</v>
      </c>
      <c r="N91" s="89">
        <v>3</v>
      </c>
      <c r="O91" s="89">
        <f t="shared" si="8"/>
        <v>18</v>
      </c>
      <c r="P91" s="89" t="str">
        <f t="shared" si="17"/>
        <v>Alto (A)</v>
      </c>
      <c r="Q91" s="89">
        <v>25</v>
      </c>
      <c r="R91" s="89">
        <f t="shared" si="9"/>
        <v>450</v>
      </c>
      <c r="S91" s="140" t="str">
        <f t="shared" si="18"/>
        <v>II</v>
      </c>
      <c r="T91" s="82" t="str">
        <f t="shared" si="15"/>
        <v>No Aceptable o Aceptable con control especifico</v>
      </c>
      <c r="U91" s="89">
        <v>17</v>
      </c>
      <c r="V91" s="89">
        <v>1</v>
      </c>
      <c r="W91" s="89">
        <v>0</v>
      </c>
      <c r="X91" s="89">
        <f t="shared" si="19"/>
        <v>18</v>
      </c>
      <c r="Y91" s="143" t="s">
        <v>41</v>
      </c>
      <c r="Z91" s="143" t="s">
        <v>498</v>
      </c>
      <c r="AA91" s="143" t="s">
        <v>477</v>
      </c>
      <c r="AB91" s="143" t="s">
        <v>477</v>
      </c>
      <c r="AC91" s="143" t="s">
        <v>499</v>
      </c>
      <c r="AD91" s="143" t="s">
        <v>681</v>
      </c>
      <c r="AE91" s="143" t="s">
        <v>682</v>
      </c>
    </row>
    <row r="92" spans="1:31" s="90" customFormat="1" ht="111" customHeight="1">
      <c r="A92" s="82" t="s">
        <v>284</v>
      </c>
      <c r="B92" s="82" t="s">
        <v>426</v>
      </c>
      <c r="C92" s="141" t="s">
        <v>646</v>
      </c>
      <c r="D92" s="141" t="s">
        <v>683</v>
      </c>
      <c r="E92" s="141" t="s">
        <v>462</v>
      </c>
      <c r="F92" s="165" t="s">
        <v>684</v>
      </c>
      <c r="G92" s="143" t="s">
        <v>59</v>
      </c>
      <c r="H92" s="143" t="s">
        <v>233</v>
      </c>
      <c r="I92" s="143" t="s">
        <v>234</v>
      </c>
      <c r="J92" s="143" t="s">
        <v>40</v>
      </c>
      <c r="K92" s="143" t="s">
        <v>40</v>
      </c>
      <c r="L92" s="143" t="s">
        <v>40</v>
      </c>
      <c r="M92" s="89">
        <v>6</v>
      </c>
      <c r="N92" s="89">
        <v>3</v>
      </c>
      <c r="O92" s="89">
        <f t="shared" si="8"/>
        <v>18</v>
      </c>
      <c r="P92" s="89" t="str">
        <f t="shared" si="17"/>
        <v>Alto (A)</v>
      </c>
      <c r="Q92" s="89">
        <v>60</v>
      </c>
      <c r="R92" s="89">
        <f t="shared" si="9"/>
        <v>1080</v>
      </c>
      <c r="S92" s="140" t="str">
        <f t="shared" si="18"/>
        <v>I</v>
      </c>
      <c r="T92" s="82" t="str">
        <f t="shared" si="15"/>
        <v>No Aceptable</v>
      </c>
      <c r="U92" s="89">
        <v>17</v>
      </c>
      <c r="V92" s="89">
        <v>1</v>
      </c>
      <c r="W92" s="89">
        <v>0</v>
      </c>
      <c r="X92" s="89">
        <f t="shared" si="19"/>
        <v>18</v>
      </c>
      <c r="Y92" s="143" t="s">
        <v>46</v>
      </c>
      <c r="Z92" s="143" t="s">
        <v>504</v>
      </c>
      <c r="AA92" s="143" t="s">
        <v>477</v>
      </c>
      <c r="AB92" s="143" t="s">
        <v>477</v>
      </c>
      <c r="AC92" s="143" t="s">
        <v>685</v>
      </c>
      <c r="AD92" s="143" t="s">
        <v>686</v>
      </c>
      <c r="AE92" s="143" t="s">
        <v>687</v>
      </c>
    </row>
    <row r="93" spans="1:31" s="90" customFormat="1" ht="111" customHeight="1">
      <c r="A93" s="82" t="s">
        <v>284</v>
      </c>
      <c r="B93" s="82" t="s">
        <v>426</v>
      </c>
      <c r="C93" s="143" t="s">
        <v>646</v>
      </c>
      <c r="D93" s="143" t="s">
        <v>688</v>
      </c>
      <c r="E93" s="143" t="s">
        <v>462</v>
      </c>
      <c r="F93" s="143" t="s">
        <v>689</v>
      </c>
      <c r="G93" s="143" t="s">
        <v>59</v>
      </c>
      <c r="H93" s="143" t="s">
        <v>690</v>
      </c>
      <c r="I93" s="143" t="s">
        <v>691</v>
      </c>
      <c r="J93" s="143" t="s">
        <v>40</v>
      </c>
      <c r="K93" s="143" t="s">
        <v>40</v>
      </c>
      <c r="L93" s="143" t="s">
        <v>692</v>
      </c>
      <c r="M93" s="89">
        <v>6</v>
      </c>
      <c r="N93" s="89">
        <v>3</v>
      </c>
      <c r="O93" s="89">
        <f t="shared" si="8"/>
        <v>18</v>
      </c>
      <c r="P93" s="89" t="str">
        <f t="shared" si="17"/>
        <v>Alto (A)</v>
      </c>
      <c r="Q93" s="89">
        <v>25</v>
      </c>
      <c r="R93" s="89">
        <f t="shared" si="9"/>
        <v>450</v>
      </c>
      <c r="S93" s="140" t="str">
        <f t="shared" si="18"/>
        <v>II</v>
      </c>
      <c r="T93" s="82" t="str">
        <f t="shared" si="15"/>
        <v>No Aceptable o Aceptable con control especifico</v>
      </c>
      <c r="U93" s="89">
        <v>17</v>
      </c>
      <c r="V93" s="89">
        <v>1</v>
      </c>
      <c r="W93" s="89">
        <v>0</v>
      </c>
      <c r="X93" s="89">
        <f t="shared" si="19"/>
        <v>18</v>
      </c>
      <c r="Y93" s="143" t="s">
        <v>41</v>
      </c>
      <c r="Z93" s="143"/>
      <c r="AA93" s="143" t="s">
        <v>477</v>
      </c>
      <c r="AB93" s="143" t="s">
        <v>477</v>
      </c>
      <c r="AC93" s="143" t="s">
        <v>693</v>
      </c>
      <c r="AD93" s="143" t="s">
        <v>694</v>
      </c>
      <c r="AE93" s="143" t="s">
        <v>695</v>
      </c>
    </row>
    <row r="94" spans="1:31" s="90" customFormat="1" ht="111" customHeight="1">
      <c r="A94" s="82" t="s">
        <v>284</v>
      </c>
      <c r="B94" s="82" t="s">
        <v>426</v>
      </c>
      <c r="C94" s="82" t="s">
        <v>278</v>
      </c>
      <c r="D94" s="82" t="s">
        <v>45</v>
      </c>
      <c r="E94" s="89" t="s">
        <v>241</v>
      </c>
      <c r="F94" s="82" t="s">
        <v>283</v>
      </c>
      <c r="G94" s="82" t="s">
        <v>39</v>
      </c>
      <c r="H94" s="82" t="s">
        <v>226</v>
      </c>
      <c r="I94" s="82" t="s">
        <v>239</v>
      </c>
      <c r="J94" s="82" t="s">
        <v>40</v>
      </c>
      <c r="K94" s="82" t="s">
        <v>40</v>
      </c>
      <c r="L94" s="82" t="s">
        <v>40</v>
      </c>
      <c r="M94" s="89">
        <v>2</v>
      </c>
      <c r="N94" s="89">
        <v>3</v>
      </c>
      <c r="O94" s="89">
        <f t="shared" si="8"/>
        <v>6</v>
      </c>
      <c r="P94" s="89" t="str">
        <f t="shared" si="13"/>
        <v>Medio (M)</v>
      </c>
      <c r="Q94" s="89">
        <v>25</v>
      </c>
      <c r="R94" s="89">
        <f t="shared" si="9"/>
        <v>150</v>
      </c>
      <c r="S94" s="140" t="str">
        <f t="shared" si="14"/>
        <v>II</v>
      </c>
      <c r="T94" s="82" t="str">
        <f t="shared" si="15"/>
        <v>No Aceptable o Aceptable con control especifico</v>
      </c>
      <c r="U94" s="89">
        <v>1</v>
      </c>
      <c r="V94" s="89">
        <v>1</v>
      </c>
      <c r="W94" s="89">
        <v>0</v>
      </c>
      <c r="X94" s="89">
        <f t="shared" si="16"/>
        <v>2</v>
      </c>
      <c r="Y94" s="82" t="s">
        <v>41</v>
      </c>
      <c r="Z94" s="82"/>
      <c r="AA94" s="82"/>
      <c r="AB94" s="82"/>
      <c r="AC94" s="82"/>
      <c r="AD94" s="82" t="s">
        <v>287</v>
      </c>
      <c r="AE94" s="82"/>
    </row>
    <row r="95" spans="1:31" s="90" customFormat="1" ht="111" customHeight="1">
      <c r="A95" s="82" t="s">
        <v>427</v>
      </c>
      <c r="B95" s="82" t="s">
        <v>402</v>
      </c>
      <c r="C95" s="82" t="s">
        <v>50</v>
      </c>
      <c r="D95" s="82" t="s">
        <v>50</v>
      </c>
      <c r="E95" s="89" t="s">
        <v>38</v>
      </c>
      <c r="F95" s="82" t="s">
        <v>428</v>
      </c>
      <c r="G95" s="82" t="s">
        <v>233</v>
      </c>
      <c r="H95" s="82" t="s">
        <v>233</v>
      </c>
      <c r="I95" s="82" t="s">
        <v>234</v>
      </c>
      <c r="J95" s="82" t="s">
        <v>40</v>
      </c>
      <c r="K95" s="82" t="s">
        <v>40</v>
      </c>
      <c r="L95" s="82" t="s">
        <v>40</v>
      </c>
      <c r="M95" s="89">
        <v>6</v>
      </c>
      <c r="N95" s="89">
        <v>3</v>
      </c>
      <c r="O95" s="89">
        <f t="shared" si="8"/>
        <v>18</v>
      </c>
      <c r="P95" s="89" t="str">
        <f t="shared" si="13"/>
        <v>Alto (A)</v>
      </c>
      <c r="Q95" s="89">
        <v>100</v>
      </c>
      <c r="R95" s="89">
        <f t="shared" si="9"/>
        <v>1800</v>
      </c>
      <c r="S95" s="140" t="str">
        <f t="shared" si="14"/>
        <v>I</v>
      </c>
      <c r="T95" s="82" t="str">
        <f t="shared" si="15"/>
        <v>No Aceptable</v>
      </c>
      <c r="U95" s="142">
        <v>350</v>
      </c>
      <c r="V95" s="142">
        <v>32</v>
      </c>
      <c r="W95" s="142">
        <v>27</v>
      </c>
      <c r="X95" s="142">
        <f t="shared" si="16"/>
        <v>409</v>
      </c>
      <c r="Y95" s="82" t="s">
        <v>46</v>
      </c>
      <c r="Z95" s="82" t="s">
        <v>235</v>
      </c>
      <c r="AA95" s="82"/>
      <c r="AB95" s="82"/>
      <c r="AC95" s="82" t="s">
        <v>236</v>
      </c>
      <c r="AD95" s="82" t="s">
        <v>237</v>
      </c>
      <c r="AE95" s="82"/>
    </row>
    <row r="96" spans="1:31" s="90" customFormat="1" ht="111" customHeight="1">
      <c r="A96" s="165" t="s">
        <v>402</v>
      </c>
      <c r="B96" s="165" t="s">
        <v>619</v>
      </c>
      <c r="C96" s="165" t="s">
        <v>620</v>
      </c>
      <c r="D96" s="165" t="s">
        <v>621</v>
      </c>
      <c r="E96" s="166" t="s">
        <v>241</v>
      </c>
      <c r="F96" s="165" t="s">
        <v>622</v>
      </c>
      <c r="G96" s="165" t="s">
        <v>454</v>
      </c>
      <c r="H96" s="165" t="s">
        <v>623</v>
      </c>
      <c r="I96" s="165" t="s">
        <v>624</v>
      </c>
      <c r="J96" s="165" t="s">
        <v>40</v>
      </c>
      <c r="K96" s="165" t="s">
        <v>40</v>
      </c>
      <c r="L96" s="165" t="s">
        <v>40</v>
      </c>
      <c r="M96" s="167">
        <v>6</v>
      </c>
      <c r="N96" s="167">
        <v>3</v>
      </c>
      <c r="O96" s="167">
        <f t="shared" si="8"/>
        <v>18</v>
      </c>
      <c r="P96" s="167" t="str">
        <f>+IF(O96&gt;=24,"Muy Alto (MA)",IF(O96&gt;=10,"Alto (A)",IF(O96&gt;=6,"Medio(M)",IF(O96&gt;=2,"Bajo(B)"))))</f>
        <v>Alto (A)</v>
      </c>
      <c r="Q96" s="167">
        <v>25</v>
      </c>
      <c r="R96" s="167">
        <f>+O96*Q96</f>
        <v>450</v>
      </c>
      <c r="S96" s="140" t="str">
        <f>IF(M96="No Asigna Valor","IV",IF(R96&gt;=600,"I",IF(R96&gt;=150,"II",IF(R96&gt;=40,"III",IF(R96&gt;=20,"IV")*IF(R96="No Asigna Valor","IV")))))</f>
        <v>II</v>
      </c>
      <c r="T96" s="168" t="str">
        <f t="shared" si="15"/>
        <v>No Aceptable o Aceptable con control especifico</v>
      </c>
      <c r="U96" s="167">
        <v>0</v>
      </c>
      <c r="V96" s="167">
        <v>0</v>
      </c>
      <c r="W96" s="167">
        <v>10</v>
      </c>
      <c r="X96" s="167">
        <f>SUM(U96:W96)</f>
        <v>10</v>
      </c>
      <c r="Y96" s="165" t="s">
        <v>41</v>
      </c>
      <c r="Z96" s="165" t="s">
        <v>625</v>
      </c>
      <c r="AA96" s="165" t="s">
        <v>477</v>
      </c>
      <c r="AB96" s="165" t="s">
        <v>477</v>
      </c>
      <c r="AC96" s="165" t="s">
        <v>477</v>
      </c>
      <c r="AD96" s="165" t="s">
        <v>626</v>
      </c>
      <c r="AE96" s="165" t="s">
        <v>477</v>
      </c>
    </row>
    <row r="97" spans="1:31" s="90" customFormat="1" ht="111" customHeight="1">
      <c r="A97" s="165" t="s">
        <v>402</v>
      </c>
      <c r="B97" s="165" t="s">
        <v>619</v>
      </c>
      <c r="C97" s="165" t="s">
        <v>620</v>
      </c>
      <c r="D97" s="165" t="s">
        <v>627</v>
      </c>
      <c r="E97" s="166" t="s">
        <v>241</v>
      </c>
      <c r="F97" s="165" t="s">
        <v>628</v>
      </c>
      <c r="G97" s="165" t="s">
        <v>454</v>
      </c>
      <c r="H97" s="165" t="s">
        <v>629</v>
      </c>
      <c r="I97" s="165" t="s">
        <v>630</v>
      </c>
      <c r="J97" s="165" t="s">
        <v>40</v>
      </c>
      <c r="K97" s="165" t="s">
        <v>40</v>
      </c>
      <c r="L97" s="165" t="s">
        <v>40</v>
      </c>
      <c r="M97" s="167">
        <v>6</v>
      </c>
      <c r="N97" s="167">
        <v>3</v>
      </c>
      <c r="O97" s="167">
        <f t="shared" si="8"/>
        <v>18</v>
      </c>
      <c r="P97" s="167" t="str">
        <f>+IF(O97&gt;=24,"Muy Alto (MA)",IF(O97&gt;=10,"Alto (A)",IF(O97&gt;=6,"Medio(M)",IF(O97&gt;=2,"Bajo(B)"))))</f>
        <v>Alto (A)</v>
      </c>
      <c r="Q97" s="167">
        <v>25</v>
      </c>
      <c r="R97" s="167">
        <f>+O97*Q97</f>
        <v>450</v>
      </c>
      <c r="S97" s="169" t="str">
        <f>IF(R97&gt;500,"I",IF(R97&lt;21,"IV",IF(AND(R97&gt;=121,R97&lt;=500),"II",IF(AND(R97&gt;=21,R97&lt;=120),"III"))))</f>
        <v>II</v>
      </c>
      <c r="T97" s="168" t="str">
        <f t="shared" si="15"/>
        <v>No Aceptable o Aceptable con control especifico</v>
      </c>
      <c r="U97" s="167">
        <v>0</v>
      </c>
      <c r="V97" s="167">
        <v>0</v>
      </c>
      <c r="W97" s="167">
        <v>10</v>
      </c>
      <c r="X97" s="167">
        <f>SUM(U97:W97)</f>
        <v>10</v>
      </c>
      <c r="Y97" s="165" t="s">
        <v>631</v>
      </c>
      <c r="Z97" s="165" t="s">
        <v>625</v>
      </c>
      <c r="AA97" s="165" t="s">
        <v>477</v>
      </c>
      <c r="AB97" s="165" t="s">
        <v>477</v>
      </c>
      <c r="AC97" s="165" t="s">
        <v>477</v>
      </c>
      <c r="AD97" s="165" t="s">
        <v>632</v>
      </c>
      <c r="AE97" s="165" t="s">
        <v>633</v>
      </c>
    </row>
    <row r="98" spans="1:31" s="90" customFormat="1" ht="111" customHeight="1">
      <c r="A98" s="165" t="s">
        <v>402</v>
      </c>
      <c r="B98" s="165" t="s">
        <v>619</v>
      </c>
      <c r="C98" s="165" t="s">
        <v>620</v>
      </c>
      <c r="D98" s="165" t="s">
        <v>634</v>
      </c>
      <c r="E98" s="166" t="s">
        <v>241</v>
      </c>
      <c r="F98" s="165" t="s">
        <v>635</v>
      </c>
      <c r="G98" s="165" t="s">
        <v>52</v>
      </c>
      <c r="H98" s="141" t="s">
        <v>77</v>
      </c>
      <c r="I98" s="165" t="s">
        <v>636</v>
      </c>
      <c r="J98" s="165" t="s">
        <v>40</v>
      </c>
      <c r="K98" s="165" t="s">
        <v>40</v>
      </c>
      <c r="L98" s="165" t="s">
        <v>40</v>
      </c>
      <c r="M98" s="167">
        <v>2</v>
      </c>
      <c r="N98" s="167">
        <v>3</v>
      </c>
      <c r="O98" s="167">
        <f t="shared" si="8"/>
        <v>6</v>
      </c>
      <c r="P98" s="167" t="str">
        <f>+IF(O98&gt;=24,"Muy Alto (MA)",IF(O98&gt;=10,"Alto (A)",IF(O98&gt;=6,"Medio(M)",IF(O98&gt;=2,"Bajo(B)"))))</f>
        <v>Medio(M)</v>
      </c>
      <c r="Q98" s="167">
        <v>25</v>
      </c>
      <c r="R98" s="167">
        <f>+O98*Q98</f>
        <v>150</v>
      </c>
      <c r="S98" s="140" t="str">
        <f>IF(M98="No Asigna Valor","IV",IF(R98&gt;=600,"I",IF(R98&gt;=150,"II",IF(R98&gt;=40,"III",IF(R98&gt;=20,"IV")*IF(R98="No Asigna Valor","IV")))))</f>
        <v>II</v>
      </c>
      <c r="T98" s="168" t="str">
        <f t="shared" si="15"/>
        <v>No Aceptable o Aceptable con control especifico</v>
      </c>
      <c r="U98" s="167">
        <v>0</v>
      </c>
      <c r="V98" s="167">
        <v>0</v>
      </c>
      <c r="W98" s="167">
        <v>10</v>
      </c>
      <c r="X98" s="167">
        <f>SUM(U98:W98)</f>
        <v>10</v>
      </c>
      <c r="Y98" s="165" t="s">
        <v>41</v>
      </c>
      <c r="Z98" s="165" t="s">
        <v>625</v>
      </c>
      <c r="AA98" s="165" t="s">
        <v>477</v>
      </c>
      <c r="AB98" s="165" t="s">
        <v>477</v>
      </c>
      <c r="AC98" s="165" t="s">
        <v>477</v>
      </c>
      <c r="AD98" s="165" t="s">
        <v>637</v>
      </c>
      <c r="AE98" s="165" t="s">
        <v>638</v>
      </c>
    </row>
    <row r="99" spans="1:31" s="90" customFormat="1" ht="111" customHeight="1">
      <c r="A99" s="165" t="s">
        <v>402</v>
      </c>
      <c r="B99" s="165" t="s">
        <v>619</v>
      </c>
      <c r="C99" s="165" t="s">
        <v>620</v>
      </c>
      <c r="D99" s="165" t="s">
        <v>639</v>
      </c>
      <c r="E99" s="166" t="s">
        <v>462</v>
      </c>
      <c r="F99" s="165" t="s">
        <v>640</v>
      </c>
      <c r="G99" s="165" t="s">
        <v>39</v>
      </c>
      <c r="H99" s="165" t="s">
        <v>641</v>
      </c>
      <c r="I99" s="165" t="s">
        <v>642</v>
      </c>
      <c r="J99" s="165" t="s">
        <v>40</v>
      </c>
      <c r="K99" s="165" t="s">
        <v>40</v>
      </c>
      <c r="L99" s="165" t="s">
        <v>40</v>
      </c>
      <c r="M99" s="167">
        <v>2</v>
      </c>
      <c r="N99" s="167">
        <v>2</v>
      </c>
      <c r="O99" s="167">
        <f t="shared" si="8"/>
        <v>4</v>
      </c>
      <c r="P99" s="167" t="str">
        <f>+IF(O99&gt;=24,"Muy Alto (MA)",IF(O99&gt;=10,"Alto (A)",IF(O99&gt;=6,"Medio(M)",IF(O99&gt;=2,"Bajo(B)"))))</f>
        <v>Bajo(B)</v>
      </c>
      <c r="Q99" s="167">
        <v>25</v>
      </c>
      <c r="R99" s="167">
        <f>+O99*Q99</f>
        <v>100</v>
      </c>
      <c r="S99" s="140" t="str">
        <f>IF(M99="No Asigna Valor","IV",IF(R99&gt;=600,"I",IF(R99&gt;=150,"II",IF(R99&gt;=40,"III",IF(R99&gt;=20,"IV")*IF(R99="No Asigna Valor","IV")))))</f>
        <v>III</v>
      </c>
      <c r="T99" s="168" t="str">
        <f t="shared" si="15"/>
        <v>Mejorable</v>
      </c>
      <c r="U99" s="167">
        <v>0</v>
      </c>
      <c r="V99" s="167">
        <v>0</v>
      </c>
      <c r="W99" s="167">
        <v>10</v>
      </c>
      <c r="X99" s="167">
        <f>SUM(U99:W99)</f>
        <v>10</v>
      </c>
      <c r="Y99" s="165" t="s">
        <v>643</v>
      </c>
      <c r="Z99" s="165" t="s">
        <v>476</v>
      </c>
      <c r="AA99" s="165" t="s">
        <v>477</v>
      </c>
      <c r="AB99" s="165" t="s">
        <v>477</v>
      </c>
      <c r="AC99" s="165" t="s">
        <v>477</v>
      </c>
      <c r="AD99" s="165" t="s">
        <v>644</v>
      </c>
      <c r="AE99" s="165" t="s">
        <v>477</v>
      </c>
    </row>
    <row r="100" spans="1:31" s="90" customFormat="1" ht="111" customHeight="1">
      <c r="A100" s="82" t="s">
        <v>402</v>
      </c>
      <c r="B100" s="82" t="s">
        <v>402</v>
      </c>
      <c r="C100" s="82" t="s">
        <v>402</v>
      </c>
      <c r="D100" s="82" t="s">
        <v>402</v>
      </c>
      <c r="E100" s="89" t="s">
        <v>38</v>
      </c>
      <c r="F100" s="82" t="s">
        <v>229</v>
      </c>
      <c r="G100" s="82" t="s">
        <v>47</v>
      </c>
      <c r="H100" s="82" t="s">
        <v>232</v>
      </c>
      <c r="I100" s="82" t="s">
        <v>230</v>
      </c>
      <c r="J100" s="82" t="s">
        <v>40</v>
      </c>
      <c r="K100" s="82" t="s">
        <v>40</v>
      </c>
      <c r="L100" s="82" t="s">
        <v>40</v>
      </c>
      <c r="M100" s="89">
        <v>2</v>
      </c>
      <c r="N100" s="89">
        <v>3</v>
      </c>
      <c r="O100" s="89">
        <f t="shared" si="8"/>
        <v>6</v>
      </c>
      <c r="P100" s="89" t="str">
        <f t="shared" si="13"/>
        <v>Medio (M)</v>
      </c>
      <c r="Q100" s="89">
        <v>25</v>
      </c>
      <c r="R100" s="89">
        <f t="shared" si="9"/>
        <v>150</v>
      </c>
      <c r="S100" s="140" t="str">
        <f t="shared" si="14"/>
        <v>II</v>
      </c>
      <c r="T100" s="82" t="str">
        <f t="shared" si="15"/>
        <v>No Aceptable o Aceptable con control especifico</v>
      </c>
      <c r="U100" s="142">
        <v>350</v>
      </c>
      <c r="V100" s="142">
        <v>32</v>
      </c>
      <c r="W100" s="142">
        <v>27</v>
      </c>
      <c r="X100" s="142">
        <f>SUM(U100:W100)</f>
        <v>409</v>
      </c>
      <c r="Y100" s="82" t="s">
        <v>51</v>
      </c>
      <c r="Z100" s="82" t="s">
        <v>231</v>
      </c>
      <c r="AA100" s="82"/>
      <c r="AB100" s="82"/>
      <c r="AC100" s="82"/>
      <c r="AD100" s="82" t="s">
        <v>238</v>
      </c>
      <c r="AE100" s="82"/>
    </row>
    <row r="101" spans="1:31" s="90" customFormat="1" ht="111" customHeight="1">
      <c r="A101" s="82" t="s">
        <v>402</v>
      </c>
      <c r="B101" s="82" t="s">
        <v>402</v>
      </c>
      <c r="C101" s="82" t="s">
        <v>402</v>
      </c>
      <c r="D101" s="82" t="s">
        <v>402</v>
      </c>
      <c r="E101" s="89" t="s">
        <v>38</v>
      </c>
      <c r="F101" s="82" t="s">
        <v>429</v>
      </c>
      <c r="G101" s="82" t="s">
        <v>47</v>
      </c>
      <c r="H101" s="82" t="s">
        <v>430</v>
      </c>
      <c r="I101" s="82" t="s">
        <v>431</v>
      </c>
      <c r="J101" s="82" t="s">
        <v>40</v>
      </c>
      <c r="K101" s="82" t="s">
        <v>432</v>
      </c>
      <c r="L101" s="82" t="s">
        <v>433</v>
      </c>
      <c r="M101" s="89">
        <v>6</v>
      </c>
      <c r="N101" s="89">
        <v>3</v>
      </c>
      <c r="O101" s="89">
        <f t="shared" si="8"/>
        <v>18</v>
      </c>
      <c r="P101" s="89" t="str">
        <f t="shared" si="13"/>
        <v>Alto (A)</v>
      </c>
      <c r="Q101" s="89">
        <v>100</v>
      </c>
      <c r="R101" s="89">
        <f t="shared" si="9"/>
        <v>1800</v>
      </c>
      <c r="S101" s="140" t="str">
        <f t="shared" si="14"/>
        <v>I</v>
      </c>
      <c r="T101" s="82" t="str">
        <f t="shared" si="15"/>
        <v>No Aceptable</v>
      </c>
      <c r="U101" s="142">
        <v>350</v>
      </c>
      <c r="V101" s="142">
        <v>32</v>
      </c>
      <c r="W101" s="142">
        <v>27</v>
      </c>
      <c r="X101" s="142">
        <f>SUM(U101:W101)</f>
        <v>409</v>
      </c>
      <c r="Y101" s="82" t="s">
        <v>46</v>
      </c>
      <c r="Z101" s="82" t="s">
        <v>434</v>
      </c>
      <c r="AA101" s="82"/>
      <c r="AB101" s="82"/>
      <c r="AC101" s="82"/>
      <c r="AD101" s="82" t="s">
        <v>435</v>
      </c>
      <c r="AE101" s="82"/>
    </row>
    <row r="102" spans="1:31" s="90" customFormat="1" ht="111" customHeight="1">
      <c r="A102" s="82" t="s">
        <v>402</v>
      </c>
      <c r="B102" s="82" t="s">
        <v>402</v>
      </c>
      <c r="C102" s="82" t="s">
        <v>402</v>
      </c>
      <c r="D102" s="82" t="s">
        <v>402</v>
      </c>
      <c r="E102" s="89" t="s">
        <v>38</v>
      </c>
      <c r="F102" s="82" t="s">
        <v>429</v>
      </c>
      <c r="G102" s="82" t="s">
        <v>44</v>
      </c>
      <c r="H102" s="82" t="s">
        <v>44</v>
      </c>
      <c r="I102" s="82" t="s">
        <v>436</v>
      </c>
      <c r="J102" s="82" t="s">
        <v>40</v>
      </c>
      <c r="K102" s="82" t="s">
        <v>40</v>
      </c>
      <c r="L102" s="82" t="s">
        <v>441</v>
      </c>
      <c r="M102" s="89">
        <v>6</v>
      </c>
      <c r="N102" s="89">
        <v>3</v>
      </c>
      <c r="O102" s="89">
        <f t="shared" si="8"/>
        <v>18</v>
      </c>
      <c r="P102" s="89" t="str">
        <f t="shared" si="13"/>
        <v>Alto (A)</v>
      </c>
      <c r="Q102" s="89">
        <v>25</v>
      </c>
      <c r="R102" s="89">
        <f t="shared" si="9"/>
        <v>450</v>
      </c>
      <c r="S102" s="140" t="str">
        <f t="shared" si="14"/>
        <v>II</v>
      </c>
      <c r="T102" s="82" t="str">
        <f t="shared" si="15"/>
        <v>No Aceptable o Aceptable con control especifico</v>
      </c>
      <c r="U102" s="142">
        <v>350</v>
      </c>
      <c r="V102" s="142">
        <v>32</v>
      </c>
      <c r="W102" s="142">
        <v>27</v>
      </c>
      <c r="X102" s="142">
        <f>SUM(U102:W102)</f>
        <v>409</v>
      </c>
      <c r="Y102" s="82" t="s">
        <v>41</v>
      </c>
      <c r="Z102" s="82"/>
      <c r="AA102" s="82"/>
      <c r="AB102" s="82"/>
      <c r="AC102" s="82"/>
      <c r="AD102" s="82" t="s">
        <v>437</v>
      </c>
      <c r="AE102" s="82"/>
    </row>
    <row r="103" spans="1:31" ht="111" customHeight="1">
      <c r="A103" s="141" t="s">
        <v>449</v>
      </c>
      <c r="B103" s="141" t="s">
        <v>450</v>
      </c>
      <c r="C103" s="141" t="s">
        <v>451</v>
      </c>
      <c r="D103" s="141" t="s">
        <v>452</v>
      </c>
      <c r="E103" s="142" t="s">
        <v>241</v>
      </c>
      <c r="F103" s="141" t="s">
        <v>453</v>
      </c>
      <c r="G103" s="141" t="s">
        <v>454</v>
      </c>
      <c r="H103" s="141" t="s">
        <v>455</v>
      </c>
      <c r="I103" s="141" t="s">
        <v>43</v>
      </c>
      <c r="J103" s="141" t="s">
        <v>40</v>
      </c>
      <c r="K103" s="141" t="s">
        <v>456</v>
      </c>
      <c r="L103" s="141" t="s">
        <v>40</v>
      </c>
      <c r="M103" s="142">
        <v>6</v>
      </c>
      <c r="N103" s="142">
        <v>4</v>
      </c>
      <c r="O103" s="142">
        <f t="shared" si="8"/>
        <v>24</v>
      </c>
      <c r="P103" s="142" t="str">
        <f>+IF(O103&gt;=24,"Muy Alto (MA)",IF(O103&gt;=10,"Alto (A)",IF(O103&gt;=6,"Medio (M)",IF(O103&gt;=2,"Bajo (B)"))))</f>
        <v>Muy Alto (MA)</v>
      </c>
      <c r="Q103" s="142">
        <v>60</v>
      </c>
      <c r="R103" s="142">
        <f t="shared" si="9"/>
        <v>1440</v>
      </c>
      <c r="S103" s="140" t="str">
        <f t="shared" si="14"/>
        <v>I</v>
      </c>
      <c r="T103" s="141" t="str">
        <f t="shared" si="15"/>
        <v>No Aceptable</v>
      </c>
      <c r="U103" s="142">
        <v>9</v>
      </c>
      <c r="V103" s="142">
        <v>0</v>
      </c>
      <c r="W103" s="142">
        <v>0</v>
      </c>
      <c r="X103" s="142">
        <f aca="true" t="shared" si="20" ref="X103:X133">SUM(U103:W103)</f>
        <v>9</v>
      </c>
      <c r="Y103" s="141" t="s">
        <v>41</v>
      </c>
      <c r="Z103" s="141"/>
      <c r="AA103" s="141"/>
      <c r="AB103" s="141"/>
      <c r="AC103" s="141" t="s">
        <v>457</v>
      </c>
      <c r="AD103" s="141" t="s">
        <v>458</v>
      </c>
      <c r="AE103" s="141"/>
    </row>
    <row r="104" spans="1:31" ht="111" customHeight="1">
      <c r="A104" s="141" t="s">
        <v>449</v>
      </c>
      <c r="B104" s="143" t="s">
        <v>459</v>
      </c>
      <c r="C104" s="143" t="s">
        <v>460</v>
      </c>
      <c r="D104" s="143" t="s">
        <v>461</v>
      </c>
      <c r="E104" s="143" t="s">
        <v>462</v>
      </c>
      <c r="F104" s="143" t="s">
        <v>463</v>
      </c>
      <c r="G104" s="143" t="s">
        <v>39</v>
      </c>
      <c r="H104" s="143" t="s">
        <v>464</v>
      </c>
      <c r="I104" s="143" t="s">
        <v>465</v>
      </c>
      <c r="J104" s="143" t="s">
        <v>40</v>
      </c>
      <c r="K104" s="143" t="s">
        <v>466</v>
      </c>
      <c r="L104" s="143" t="s">
        <v>467</v>
      </c>
      <c r="M104" s="143">
        <v>6</v>
      </c>
      <c r="N104" s="143">
        <v>3</v>
      </c>
      <c r="O104" s="143">
        <v>18</v>
      </c>
      <c r="P104" s="143" t="s">
        <v>114</v>
      </c>
      <c r="Q104" s="143">
        <v>25</v>
      </c>
      <c r="R104" s="143">
        <v>450</v>
      </c>
      <c r="S104" s="140" t="str">
        <f t="shared" si="14"/>
        <v>II</v>
      </c>
      <c r="T104" s="143" t="s">
        <v>468</v>
      </c>
      <c r="U104" s="142">
        <v>28</v>
      </c>
      <c r="V104" s="142">
        <v>0</v>
      </c>
      <c r="W104" s="142">
        <v>0</v>
      </c>
      <c r="X104" s="142">
        <f t="shared" si="20"/>
        <v>28</v>
      </c>
      <c r="Y104" s="143" t="s">
        <v>41</v>
      </c>
      <c r="Z104" s="143"/>
      <c r="AA104" s="143" t="s">
        <v>469</v>
      </c>
      <c r="AB104" s="143" t="s">
        <v>469</v>
      </c>
      <c r="AC104" s="143" t="s">
        <v>470</v>
      </c>
      <c r="AD104" s="143" t="s">
        <v>471</v>
      </c>
      <c r="AE104" s="143" t="s">
        <v>469</v>
      </c>
    </row>
    <row r="105" spans="1:31" ht="111" customHeight="1">
      <c r="A105" s="141" t="s">
        <v>449</v>
      </c>
      <c r="B105" s="143" t="s">
        <v>459</v>
      </c>
      <c r="C105" s="143" t="s">
        <v>472</v>
      </c>
      <c r="D105" s="143" t="s">
        <v>461</v>
      </c>
      <c r="E105" s="143" t="s">
        <v>462</v>
      </c>
      <c r="F105" s="143" t="s">
        <v>473</v>
      </c>
      <c r="G105" s="143" t="s">
        <v>39</v>
      </c>
      <c r="H105" s="143" t="s">
        <v>474</v>
      </c>
      <c r="I105" s="143" t="s">
        <v>475</v>
      </c>
      <c r="J105" s="143" t="s">
        <v>40</v>
      </c>
      <c r="K105" s="143" t="s">
        <v>40</v>
      </c>
      <c r="L105" s="143" t="s">
        <v>467</v>
      </c>
      <c r="M105" s="143">
        <v>6</v>
      </c>
      <c r="N105" s="143">
        <v>3</v>
      </c>
      <c r="O105" s="143">
        <v>18</v>
      </c>
      <c r="P105" s="143" t="s">
        <v>114</v>
      </c>
      <c r="Q105" s="143">
        <v>25</v>
      </c>
      <c r="R105" s="143">
        <v>450</v>
      </c>
      <c r="S105" s="140" t="str">
        <f t="shared" si="14"/>
        <v>II</v>
      </c>
      <c r="T105" s="143" t="s">
        <v>468</v>
      </c>
      <c r="U105" s="142">
        <v>28</v>
      </c>
      <c r="V105" s="142">
        <v>0</v>
      </c>
      <c r="W105" s="142">
        <v>0</v>
      </c>
      <c r="X105" s="142">
        <f aca="true" t="shared" si="21" ref="X105:X132">SUM(U105:W105)</f>
        <v>28</v>
      </c>
      <c r="Y105" s="143" t="s">
        <v>41</v>
      </c>
      <c r="Z105" s="143" t="s">
        <v>476</v>
      </c>
      <c r="AA105" s="143" t="s">
        <v>477</v>
      </c>
      <c r="AB105" s="143" t="s">
        <v>477</v>
      </c>
      <c r="AC105" s="143" t="s">
        <v>477</v>
      </c>
      <c r="AD105" s="143" t="s">
        <v>478</v>
      </c>
      <c r="AE105" s="143" t="s">
        <v>477</v>
      </c>
    </row>
    <row r="106" spans="1:31" ht="111" customHeight="1">
      <c r="A106" s="141" t="s">
        <v>449</v>
      </c>
      <c r="B106" s="143" t="s">
        <v>459</v>
      </c>
      <c r="C106" s="143" t="s">
        <v>472</v>
      </c>
      <c r="D106" s="143" t="s">
        <v>461</v>
      </c>
      <c r="E106" s="143" t="s">
        <v>462</v>
      </c>
      <c r="F106" s="143" t="s">
        <v>479</v>
      </c>
      <c r="G106" s="143" t="s">
        <v>44</v>
      </c>
      <c r="H106" s="143" t="s">
        <v>44</v>
      </c>
      <c r="I106" s="143" t="s">
        <v>480</v>
      </c>
      <c r="J106" s="143" t="s">
        <v>40</v>
      </c>
      <c r="K106" s="143" t="s">
        <v>40</v>
      </c>
      <c r="L106" s="143" t="s">
        <v>481</v>
      </c>
      <c r="M106" s="143">
        <v>6</v>
      </c>
      <c r="N106" s="143">
        <v>3</v>
      </c>
      <c r="O106" s="143">
        <v>18</v>
      </c>
      <c r="P106" s="143" t="s">
        <v>114</v>
      </c>
      <c r="Q106" s="143">
        <v>25</v>
      </c>
      <c r="R106" s="143">
        <v>450</v>
      </c>
      <c r="S106" s="140" t="str">
        <f t="shared" si="14"/>
        <v>II</v>
      </c>
      <c r="T106" s="143" t="s">
        <v>468</v>
      </c>
      <c r="U106" s="142">
        <v>28</v>
      </c>
      <c r="V106" s="142">
        <v>0</v>
      </c>
      <c r="W106" s="142">
        <v>0</v>
      </c>
      <c r="X106" s="142">
        <f t="shared" si="21"/>
        <v>28</v>
      </c>
      <c r="Y106" s="143"/>
      <c r="Z106" s="143"/>
      <c r="AA106" s="143" t="s">
        <v>469</v>
      </c>
      <c r="AB106" s="143"/>
      <c r="AC106" s="143" t="s">
        <v>469</v>
      </c>
      <c r="AD106" s="143" t="s">
        <v>482</v>
      </c>
      <c r="AE106" s="143" t="s">
        <v>469</v>
      </c>
    </row>
    <row r="107" spans="1:31" ht="111" customHeight="1">
      <c r="A107" s="141" t="s">
        <v>449</v>
      </c>
      <c r="B107" s="143" t="s">
        <v>459</v>
      </c>
      <c r="C107" s="143" t="s">
        <v>472</v>
      </c>
      <c r="D107" s="143" t="s">
        <v>461</v>
      </c>
      <c r="E107" s="143" t="s">
        <v>462</v>
      </c>
      <c r="F107" s="143" t="s">
        <v>483</v>
      </c>
      <c r="G107" s="141" t="s">
        <v>454</v>
      </c>
      <c r="H107" s="143" t="s">
        <v>220</v>
      </c>
      <c r="I107" s="143" t="s">
        <v>43</v>
      </c>
      <c r="J107" s="143" t="s">
        <v>40</v>
      </c>
      <c r="K107" s="143" t="s">
        <v>40</v>
      </c>
      <c r="L107" s="143" t="s">
        <v>484</v>
      </c>
      <c r="M107" s="143">
        <v>6</v>
      </c>
      <c r="N107" s="143">
        <v>4</v>
      </c>
      <c r="O107" s="143">
        <v>24</v>
      </c>
      <c r="P107" s="143" t="s">
        <v>112</v>
      </c>
      <c r="Q107" s="143">
        <v>100</v>
      </c>
      <c r="R107" s="143">
        <v>2400</v>
      </c>
      <c r="S107" s="140" t="str">
        <f t="shared" si="14"/>
        <v>I</v>
      </c>
      <c r="T107" s="143" t="s">
        <v>206</v>
      </c>
      <c r="U107" s="142">
        <v>28</v>
      </c>
      <c r="V107" s="142">
        <v>0</v>
      </c>
      <c r="W107" s="142">
        <v>0</v>
      </c>
      <c r="X107" s="142">
        <f t="shared" si="21"/>
        <v>28</v>
      </c>
      <c r="Y107" s="143" t="s">
        <v>46</v>
      </c>
      <c r="Z107" s="143" t="s">
        <v>485</v>
      </c>
      <c r="AA107" s="143" t="s">
        <v>477</v>
      </c>
      <c r="AB107" s="143" t="s">
        <v>477</v>
      </c>
      <c r="AC107" s="143" t="s">
        <v>486</v>
      </c>
      <c r="AD107" s="143" t="s">
        <v>487</v>
      </c>
      <c r="AE107" s="143" t="s">
        <v>477</v>
      </c>
    </row>
    <row r="108" spans="1:31" ht="111" customHeight="1">
      <c r="A108" s="141" t="s">
        <v>449</v>
      </c>
      <c r="B108" s="143" t="s">
        <v>459</v>
      </c>
      <c r="C108" s="143" t="s">
        <v>472</v>
      </c>
      <c r="D108" s="143" t="s">
        <v>461</v>
      </c>
      <c r="E108" s="143" t="s">
        <v>462</v>
      </c>
      <c r="F108" s="143" t="s">
        <v>488</v>
      </c>
      <c r="G108" s="141" t="s">
        <v>454</v>
      </c>
      <c r="H108" s="143" t="s">
        <v>489</v>
      </c>
      <c r="I108" s="143" t="s">
        <v>490</v>
      </c>
      <c r="J108" s="143" t="s">
        <v>40</v>
      </c>
      <c r="K108" s="143" t="s">
        <v>40</v>
      </c>
      <c r="L108" s="143" t="s">
        <v>40</v>
      </c>
      <c r="M108" s="143">
        <v>6</v>
      </c>
      <c r="N108" s="143">
        <v>3</v>
      </c>
      <c r="O108" s="143">
        <v>18</v>
      </c>
      <c r="P108" s="143" t="s">
        <v>114</v>
      </c>
      <c r="Q108" s="143">
        <v>25</v>
      </c>
      <c r="R108" s="143">
        <v>450</v>
      </c>
      <c r="S108" s="140" t="str">
        <f t="shared" si="14"/>
        <v>II</v>
      </c>
      <c r="T108" s="143" t="s">
        <v>468</v>
      </c>
      <c r="U108" s="142">
        <v>28</v>
      </c>
      <c r="V108" s="142">
        <v>0</v>
      </c>
      <c r="W108" s="142">
        <v>0</v>
      </c>
      <c r="X108" s="142">
        <f t="shared" si="21"/>
        <v>28</v>
      </c>
      <c r="Y108" s="143" t="s">
        <v>491</v>
      </c>
      <c r="Z108" s="143" t="s">
        <v>492</v>
      </c>
      <c r="AA108" s="143" t="s">
        <v>477</v>
      </c>
      <c r="AB108" s="143" t="s">
        <v>477</v>
      </c>
      <c r="AC108" s="143" t="s">
        <v>477</v>
      </c>
      <c r="AD108" s="143" t="s">
        <v>493</v>
      </c>
      <c r="AE108" s="143" t="s">
        <v>494</v>
      </c>
    </row>
    <row r="109" spans="1:31" ht="111" customHeight="1">
      <c r="A109" s="141" t="s">
        <v>449</v>
      </c>
      <c r="B109" s="143" t="s">
        <v>459</v>
      </c>
      <c r="C109" s="143" t="s">
        <v>472</v>
      </c>
      <c r="D109" s="143" t="s">
        <v>461</v>
      </c>
      <c r="E109" s="143" t="s">
        <v>462</v>
      </c>
      <c r="F109" s="143" t="s">
        <v>495</v>
      </c>
      <c r="G109" s="143" t="s">
        <v>47</v>
      </c>
      <c r="H109" s="143" t="s">
        <v>215</v>
      </c>
      <c r="I109" s="143" t="s">
        <v>496</v>
      </c>
      <c r="J109" s="143" t="s">
        <v>40</v>
      </c>
      <c r="K109" s="143" t="s">
        <v>497</v>
      </c>
      <c r="L109" s="143" t="s">
        <v>40</v>
      </c>
      <c r="M109" s="143">
        <v>6</v>
      </c>
      <c r="N109" s="143">
        <v>3</v>
      </c>
      <c r="O109" s="143">
        <v>18</v>
      </c>
      <c r="P109" s="143" t="s">
        <v>114</v>
      </c>
      <c r="Q109" s="141">
        <v>25</v>
      </c>
      <c r="R109" s="143">
        <v>450</v>
      </c>
      <c r="S109" s="140" t="str">
        <f t="shared" si="14"/>
        <v>II</v>
      </c>
      <c r="T109" s="143" t="s">
        <v>468</v>
      </c>
      <c r="U109" s="142">
        <v>28</v>
      </c>
      <c r="V109" s="142">
        <v>0</v>
      </c>
      <c r="W109" s="142">
        <v>0</v>
      </c>
      <c r="X109" s="142">
        <f t="shared" si="21"/>
        <v>28</v>
      </c>
      <c r="Y109" s="143" t="s">
        <v>41</v>
      </c>
      <c r="Z109" s="143" t="s">
        <v>498</v>
      </c>
      <c r="AA109" s="143" t="s">
        <v>477</v>
      </c>
      <c r="AB109" s="143" t="s">
        <v>477</v>
      </c>
      <c r="AC109" s="143" t="s">
        <v>499</v>
      </c>
      <c r="AD109" s="143" t="s">
        <v>500</v>
      </c>
      <c r="AE109" s="143" t="s">
        <v>501</v>
      </c>
    </row>
    <row r="110" spans="1:31" ht="111" customHeight="1">
      <c r="A110" s="141" t="s">
        <v>449</v>
      </c>
      <c r="B110" s="143" t="s">
        <v>459</v>
      </c>
      <c r="C110" s="143" t="s">
        <v>472</v>
      </c>
      <c r="D110" s="143" t="s">
        <v>461</v>
      </c>
      <c r="E110" s="143" t="s">
        <v>462</v>
      </c>
      <c r="F110" s="143" t="s">
        <v>502</v>
      </c>
      <c r="G110" s="141" t="s">
        <v>454</v>
      </c>
      <c r="H110" s="143" t="s">
        <v>233</v>
      </c>
      <c r="I110" s="143" t="s">
        <v>503</v>
      </c>
      <c r="J110" s="143" t="s">
        <v>40</v>
      </c>
      <c r="K110" s="143" t="s">
        <v>40</v>
      </c>
      <c r="L110" s="143" t="s">
        <v>40</v>
      </c>
      <c r="M110" s="143">
        <v>6</v>
      </c>
      <c r="N110" s="143">
        <v>3</v>
      </c>
      <c r="O110" s="143">
        <v>18</v>
      </c>
      <c r="P110" s="143" t="s">
        <v>114</v>
      </c>
      <c r="Q110" s="143">
        <v>60</v>
      </c>
      <c r="R110" s="143">
        <v>1080</v>
      </c>
      <c r="S110" s="140" t="str">
        <f t="shared" si="14"/>
        <v>I</v>
      </c>
      <c r="T110" s="143" t="s">
        <v>206</v>
      </c>
      <c r="U110" s="142">
        <v>28</v>
      </c>
      <c r="V110" s="142">
        <v>0</v>
      </c>
      <c r="W110" s="142">
        <v>0</v>
      </c>
      <c r="X110" s="142">
        <f t="shared" si="21"/>
        <v>28</v>
      </c>
      <c r="Y110" s="143" t="s">
        <v>46</v>
      </c>
      <c r="Z110" s="143" t="s">
        <v>504</v>
      </c>
      <c r="AA110" s="143" t="s">
        <v>477</v>
      </c>
      <c r="AB110" s="143" t="s">
        <v>477</v>
      </c>
      <c r="AC110" s="143" t="s">
        <v>505</v>
      </c>
      <c r="AD110" s="143" t="s">
        <v>506</v>
      </c>
      <c r="AE110" s="143" t="s">
        <v>477</v>
      </c>
    </row>
    <row r="111" spans="1:31" ht="111" customHeight="1">
      <c r="A111" s="141" t="s">
        <v>449</v>
      </c>
      <c r="B111" s="143" t="s">
        <v>459</v>
      </c>
      <c r="C111" s="143" t="s">
        <v>472</v>
      </c>
      <c r="D111" s="143" t="s">
        <v>461</v>
      </c>
      <c r="E111" s="143" t="s">
        <v>462</v>
      </c>
      <c r="F111" s="143" t="s">
        <v>507</v>
      </c>
      <c r="G111" s="141" t="s">
        <v>454</v>
      </c>
      <c r="H111" s="143" t="s">
        <v>508</v>
      </c>
      <c r="I111" s="143" t="s">
        <v>509</v>
      </c>
      <c r="J111" s="143" t="s">
        <v>40</v>
      </c>
      <c r="K111" s="143" t="s">
        <v>510</v>
      </c>
      <c r="L111" s="143" t="s">
        <v>40</v>
      </c>
      <c r="M111" s="143">
        <v>6</v>
      </c>
      <c r="N111" s="143">
        <v>3</v>
      </c>
      <c r="O111" s="143">
        <v>18</v>
      </c>
      <c r="P111" s="143" t="s">
        <v>114</v>
      </c>
      <c r="Q111" s="143">
        <v>25</v>
      </c>
      <c r="R111" s="143">
        <v>450</v>
      </c>
      <c r="S111" s="140" t="str">
        <f t="shared" si="14"/>
        <v>II</v>
      </c>
      <c r="T111" s="143" t="s">
        <v>468</v>
      </c>
      <c r="U111" s="142">
        <v>28</v>
      </c>
      <c r="V111" s="142">
        <v>0</v>
      </c>
      <c r="W111" s="142">
        <v>0</v>
      </c>
      <c r="X111" s="142">
        <f t="shared" si="21"/>
        <v>28</v>
      </c>
      <c r="Y111" s="143" t="s">
        <v>46</v>
      </c>
      <c r="Z111" s="144" t="s">
        <v>511</v>
      </c>
      <c r="AA111" s="143" t="s">
        <v>477</v>
      </c>
      <c r="AB111" s="143" t="s">
        <v>477</v>
      </c>
      <c r="AC111" s="143" t="s">
        <v>512</v>
      </c>
      <c r="AD111" s="143" t="s">
        <v>513</v>
      </c>
      <c r="AE111" s="143" t="s">
        <v>477</v>
      </c>
    </row>
    <row r="112" spans="1:31" ht="111" customHeight="1">
      <c r="A112" s="141" t="s">
        <v>449</v>
      </c>
      <c r="B112" s="163" t="s">
        <v>514</v>
      </c>
      <c r="C112" s="147" t="s">
        <v>515</v>
      </c>
      <c r="D112" s="163" t="s">
        <v>516</v>
      </c>
      <c r="E112" s="164" t="s">
        <v>241</v>
      </c>
      <c r="F112" s="145" t="s">
        <v>517</v>
      </c>
      <c r="G112" s="141" t="s">
        <v>454</v>
      </c>
      <c r="H112" s="146" t="s">
        <v>518</v>
      </c>
      <c r="I112" s="147" t="s">
        <v>519</v>
      </c>
      <c r="J112" s="147"/>
      <c r="K112" s="147" t="s">
        <v>520</v>
      </c>
      <c r="L112" s="147" t="s">
        <v>521</v>
      </c>
      <c r="M112" s="148">
        <v>2</v>
      </c>
      <c r="N112" s="148">
        <v>3</v>
      </c>
      <c r="O112" s="149">
        <v>6</v>
      </c>
      <c r="P112" s="149" t="s">
        <v>116</v>
      </c>
      <c r="Q112" s="148">
        <v>60</v>
      </c>
      <c r="R112" s="149">
        <v>360</v>
      </c>
      <c r="S112" s="140" t="str">
        <f t="shared" si="14"/>
        <v>II</v>
      </c>
      <c r="T112" s="147" t="s">
        <v>468</v>
      </c>
      <c r="U112" s="142">
        <v>28</v>
      </c>
      <c r="V112" s="142">
        <v>0</v>
      </c>
      <c r="W112" s="142">
        <v>0</v>
      </c>
      <c r="X112" s="142">
        <f t="shared" si="21"/>
        <v>28</v>
      </c>
      <c r="Y112" s="147" t="s">
        <v>522</v>
      </c>
      <c r="Z112" s="147" t="s">
        <v>523</v>
      </c>
      <c r="AA112" s="147"/>
      <c r="AB112" s="147"/>
      <c r="AC112" s="147"/>
      <c r="AD112" s="147" t="s">
        <v>524</v>
      </c>
      <c r="AE112" s="147" t="s">
        <v>525</v>
      </c>
    </row>
    <row r="113" spans="1:31" ht="111" customHeight="1">
      <c r="A113" s="141" t="s">
        <v>449</v>
      </c>
      <c r="B113" s="163" t="s">
        <v>514</v>
      </c>
      <c r="C113" s="147" t="s">
        <v>515</v>
      </c>
      <c r="D113" s="163" t="s">
        <v>516</v>
      </c>
      <c r="E113" s="164" t="s">
        <v>241</v>
      </c>
      <c r="F113" s="150" t="s">
        <v>526</v>
      </c>
      <c r="G113" s="141" t="s">
        <v>454</v>
      </c>
      <c r="H113" s="150" t="s">
        <v>527</v>
      </c>
      <c r="I113" s="147" t="s">
        <v>528</v>
      </c>
      <c r="J113" s="147"/>
      <c r="K113" s="147"/>
      <c r="L113" s="147" t="s">
        <v>529</v>
      </c>
      <c r="M113" s="148">
        <v>2</v>
      </c>
      <c r="N113" s="148">
        <v>4</v>
      </c>
      <c r="O113" s="149">
        <v>8</v>
      </c>
      <c r="P113" s="149" t="s">
        <v>116</v>
      </c>
      <c r="Q113" s="148">
        <v>60</v>
      </c>
      <c r="R113" s="149">
        <v>480</v>
      </c>
      <c r="S113" s="140" t="str">
        <f t="shared" si="14"/>
        <v>II</v>
      </c>
      <c r="T113" s="147" t="s">
        <v>468</v>
      </c>
      <c r="U113" s="142">
        <v>28</v>
      </c>
      <c r="V113" s="142">
        <v>0</v>
      </c>
      <c r="W113" s="142">
        <v>0</v>
      </c>
      <c r="X113" s="142">
        <f t="shared" si="21"/>
        <v>28</v>
      </c>
      <c r="Y113" s="147" t="s">
        <v>522</v>
      </c>
      <c r="Z113" s="147" t="s">
        <v>523</v>
      </c>
      <c r="AA113" s="151"/>
      <c r="AB113" s="151"/>
      <c r="AC113" s="147"/>
      <c r="AD113" s="147" t="s">
        <v>529</v>
      </c>
      <c r="AE113" s="147" t="s">
        <v>525</v>
      </c>
    </row>
    <row r="114" spans="1:31" ht="111" customHeight="1">
      <c r="A114" s="141" t="s">
        <v>449</v>
      </c>
      <c r="B114" s="163" t="s">
        <v>514</v>
      </c>
      <c r="C114" s="147" t="s">
        <v>515</v>
      </c>
      <c r="D114" s="163" t="s">
        <v>516</v>
      </c>
      <c r="E114" s="164" t="s">
        <v>241</v>
      </c>
      <c r="F114" s="145" t="s">
        <v>530</v>
      </c>
      <c r="G114" s="141" t="s">
        <v>454</v>
      </c>
      <c r="H114" s="146" t="s">
        <v>531</v>
      </c>
      <c r="I114" s="147" t="s">
        <v>528</v>
      </c>
      <c r="J114" s="147"/>
      <c r="K114" s="147"/>
      <c r="L114" s="147" t="s">
        <v>529</v>
      </c>
      <c r="M114" s="148">
        <v>2</v>
      </c>
      <c r="N114" s="148">
        <v>3</v>
      </c>
      <c r="O114" s="149">
        <v>6</v>
      </c>
      <c r="P114" s="149" t="s">
        <v>116</v>
      </c>
      <c r="Q114" s="148">
        <v>60</v>
      </c>
      <c r="R114" s="149">
        <v>360</v>
      </c>
      <c r="S114" s="140" t="str">
        <f t="shared" si="14"/>
        <v>II</v>
      </c>
      <c r="T114" s="147" t="s">
        <v>468</v>
      </c>
      <c r="U114" s="142">
        <v>28</v>
      </c>
      <c r="V114" s="142">
        <v>0</v>
      </c>
      <c r="W114" s="142">
        <v>0</v>
      </c>
      <c r="X114" s="142">
        <f t="shared" si="21"/>
        <v>28</v>
      </c>
      <c r="Y114" s="147" t="s">
        <v>522</v>
      </c>
      <c r="Z114" s="147" t="s">
        <v>523</v>
      </c>
      <c r="AA114" s="151"/>
      <c r="AB114" s="151"/>
      <c r="AC114" s="147"/>
      <c r="AD114" s="147" t="s">
        <v>532</v>
      </c>
      <c r="AE114" s="147" t="s">
        <v>525</v>
      </c>
    </row>
    <row r="115" spans="1:31" ht="111" customHeight="1">
      <c r="A115" s="141" t="s">
        <v>449</v>
      </c>
      <c r="B115" s="163" t="s">
        <v>514</v>
      </c>
      <c r="C115" s="147" t="s">
        <v>515</v>
      </c>
      <c r="D115" s="163" t="s">
        <v>516</v>
      </c>
      <c r="E115" s="164" t="s">
        <v>241</v>
      </c>
      <c r="F115" s="145" t="s">
        <v>533</v>
      </c>
      <c r="G115" s="141" t="s">
        <v>454</v>
      </c>
      <c r="H115" s="146" t="s">
        <v>534</v>
      </c>
      <c r="I115" s="145" t="s">
        <v>535</v>
      </c>
      <c r="J115" s="147"/>
      <c r="K115" s="147"/>
      <c r="L115" s="147" t="s">
        <v>529</v>
      </c>
      <c r="M115" s="148">
        <v>2</v>
      </c>
      <c r="N115" s="148">
        <v>3</v>
      </c>
      <c r="O115" s="149">
        <v>6</v>
      </c>
      <c r="P115" s="149" t="s">
        <v>116</v>
      </c>
      <c r="Q115" s="148">
        <v>60</v>
      </c>
      <c r="R115" s="149">
        <v>360</v>
      </c>
      <c r="S115" s="140" t="str">
        <f t="shared" si="14"/>
        <v>II</v>
      </c>
      <c r="T115" s="147" t="s">
        <v>468</v>
      </c>
      <c r="U115" s="142">
        <v>28</v>
      </c>
      <c r="V115" s="142">
        <v>0</v>
      </c>
      <c r="W115" s="142">
        <v>0</v>
      </c>
      <c r="X115" s="142">
        <f t="shared" si="21"/>
        <v>28</v>
      </c>
      <c r="Y115" s="147" t="s">
        <v>522</v>
      </c>
      <c r="Z115" s="147" t="s">
        <v>523</v>
      </c>
      <c r="AA115" s="151"/>
      <c r="AB115" s="151"/>
      <c r="AC115" s="147"/>
      <c r="AD115" s="147" t="s">
        <v>536</v>
      </c>
      <c r="AE115" s="147" t="s">
        <v>525</v>
      </c>
    </row>
    <row r="116" spans="1:31" ht="111" customHeight="1">
      <c r="A116" s="141" t="s">
        <v>449</v>
      </c>
      <c r="B116" s="163" t="s">
        <v>514</v>
      </c>
      <c r="C116" s="147" t="s">
        <v>515</v>
      </c>
      <c r="D116" s="163" t="s">
        <v>516</v>
      </c>
      <c r="E116" s="164" t="s">
        <v>241</v>
      </c>
      <c r="F116" s="145" t="s">
        <v>537</v>
      </c>
      <c r="G116" s="141" t="s">
        <v>454</v>
      </c>
      <c r="H116" s="146" t="s">
        <v>538</v>
      </c>
      <c r="I116" s="147" t="s">
        <v>539</v>
      </c>
      <c r="J116" s="147"/>
      <c r="K116" s="147"/>
      <c r="L116" s="147" t="s">
        <v>529</v>
      </c>
      <c r="M116" s="148">
        <v>2</v>
      </c>
      <c r="N116" s="148">
        <v>3</v>
      </c>
      <c r="O116" s="149">
        <v>6</v>
      </c>
      <c r="P116" s="149" t="s">
        <v>116</v>
      </c>
      <c r="Q116" s="148">
        <v>60</v>
      </c>
      <c r="R116" s="149">
        <v>360</v>
      </c>
      <c r="S116" s="140" t="str">
        <f t="shared" si="14"/>
        <v>II</v>
      </c>
      <c r="T116" s="147" t="s">
        <v>468</v>
      </c>
      <c r="U116" s="142">
        <v>28</v>
      </c>
      <c r="V116" s="142">
        <v>0</v>
      </c>
      <c r="W116" s="142">
        <v>0</v>
      </c>
      <c r="X116" s="142">
        <f t="shared" si="21"/>
        <v>28</v>
      </c>
      <c r="Y116" s="147" t="s">
        <v>522</v>
      </c>
      <c r="Z116" s="147" t="s">
        <v>523</v>
      </c>
      <c r="AA116" s="151"/>
      <c r="AB116" s="151"/>
      <c r="AC116" s="147"/>
      <c r="AD116" s="147" t="s">
        <v>540</v>
      </c>
      <c r="AE116" s="147" t="s">
        <v>525</v>
      </c>
    </row>
    <row r="117" spans="1:31" ht="111" customHeight="1">
      <c r="A117" s="141" t="s">
        <v>449</v>
      </c>
      <c r="B117" s="163" t="s">
        <v>514</v>
      </c>
      <c r="C117" s="147" t="s">
        <v>515</v>
      </c>
      <c r="D117" s="163" t="s">
        <v>516</v>
      </c>
      <c r="E117" s="164" t="s">
        <v>241</v>
      </c>
      <c r="F117" s="145" t="s">
        <v>541</v>
      </c>
      <c r="G117" s="141" t="s">
        <v>454</v>
      </c>
      <c r="H117" s="146" t="s">
        <v>542</v>
      </c>
      <c r="I117" s="147" t="s">
        <v>543</v>
      </c>
      <c r="J117" s="147"/>
      <c r="K117" s="147"/>
      <c r="L117" s="147" t="s">
        <v>529</v>
      </c>
      <c r="M117" s="148">
        <v>2</v>
      </c>
      <c r="N117" s="148">
        <v>3</v>
      </c>
      <c r="O117" s="149">
        <v>6</v>
      </c>
      <c r="P117" s="149" t="s">
        <v>116</v>
      </c>
      <c r="Q117" s="148">
        <v>60</v>
      </c>
      <c r="R117" s="149">
        <v>360</v>
      </c>
      <c r="S117" s="140" t="str">
        <f t="shared" si="14"/>
        <v>II</v>
      </c>
      <c r="T117" s="147" t="s">
        <v>468</v>
      </c>
      <c r="U117" s="142">
        <v>28</v>
      </c>
      <c r="V117" s="142">
        <v>0</v>
      </c>
      <c r="W117" s="142">
        <v>0</v>
      </c>
      <c r="X117" s="142">
        <f t="shared" si="21"/>
        <v>28</v>
      </c>
      <c r="Y117" s="147" t="s">
        <v>522</v>
      </c>
      <c r="Z117" s="147" t="s">
        <v>523</v>
      </c>
      <c r="AA117" s="151"/>
      <c r="AB117" s="151"/>
      <c r="AC117" s="147"/>
      <c r="AD117" s="147" t="s">
        <v>540</v>
      </c>
      <c r="AE117" s="147" t="s">
        <v>525</v>
      </c>
    </row>
    <row r="118" spans="1:31" ht="111" customHeight="1">
      <c r="A118" s="141" t="s">
        <v>449</v>
      </c>
      <c r="B118" s="163" t="s">
        <v>514</v>
      </c>
      <c r="C118" s="147" t="s">
        <v>515</v>
      </c>
      <c r="D118" s="163" t="s">
        <v>516</v>
      </c>
      <c r="E118" s="164" t="s">
        <v>241</v>
      </c>
      <c r="F118" s="146" t="s">
        <v>544</v>
      </c>
      <c r="G118" s="141" t="s">
        <v>454</v>
      </c>
      <c r="H118" s="146" t="s">
        <v>545</v>
      </c>
      <c r="I118" s="147" t="s">
        <v>528</v>
      </c>
      <c r="J118" s="145"/>
      <c r="K118" s="145"/>
      <c r="L118" s="147"/>
      <c r="M118" s="148">
        <v>2</v>
      </c>
      <c r="N118" s="152">
        <v>2</v>
      </c>
      <c r="O118" s="149">
        <v>4</v>
      </c>
      <c r="P118" s="149" t="s">
        <v>118</v>
      </c>
      <c r="Q118" s="152">
        <v>60</v>
      </c>
      <c r="R118" s="149">
        <v>240</v>
      </c>
      <c r="S118" s="140" t="str">
        <f t="shared" si="14"/>
        <v>II</v>
      </c>
      <c r="T118" s="147" t="s">
        <v>468</v>
      </c>
      <c r="U118" s="142">
        <v>28</v>
      </c>
      <c r="V118" s="142">
        <v>0</v>
      </c>
      <c r="W118" s="142">
        <v>0</v>
      </c>
      <c r="X118" s="142">
        <f t="shared" si="21"/>
        <v>28</v>
      </c>
      <c r="Y118" s="147" t="s">
        <v>522</v>
      </c>
      <c r="Z118" s="147" t="s">
        <v>523</v>
      </c>
      <c r="AA118" s="151"/>
      <c r="AB118" s="151"/>
      <c r="AC118" s="145"/>
      <c r="AD118" s="147" t="s">
        <v>546</v>
      </c>
      <c r="AE118" s="147" t="s">
        <v>525</v>
      </c>
    </row>
    <row r="119" spans="1:31" ht="111" customHeight="1">
      <c r="A119" s="141" t="s">
        <v>449</v>
      </c>
      <c r="B119" s="163" t="s">
        <v>514</v>
      </c>
      <c r="C119" s="147" t="s">
        <v>515</v>
      </c>
      <c r="D119" s="163" t="s">
        <v>516</v>
      </c>
      <c r="E119" s="164" t="s">
        <v>241</v>
      </c>
      <c r="F119" s="145" t="s">
        <v>547</v>
      </c>
      <c r="G119" s="141" t="s">
        <v>454</v>
      </c>
      <c r="H119" s="145" t="s">
        <v>548</v>
      </c>
      <c r="I119" s="145" t="s">
        <v>549</v>
      </c>
      <c r="J119" s="145"/>
      <c r="K119" s="145"/>
      <c r="L119" s="147"/>
      <c r="M119" s="148">
        <v>2</v>
      </c>
      <c r="N119" s="148">
        <v>2</v>
      </c>
      <c r="O119" s="149">
        <v>4</v>
      </c>
      <c r="P119" s="149" t="s">
        <v>118</v>
      </c>
      <c r="Q119" s="148">
        <v>60</v>
      </c>
      <c r="R119" s="149">
        <v>240</v>
      </c>
      <c r="S119" s="140" t="str">
        <f t="shared" si="14"/>
        <v>II</v>
      </c>
      <c r="T119" s="147" t="s">
        <v>468</v>
      </c>
      <c r="U119" s="142">
        <v>28</v>
      </c>
      <c r="V119" s="142">
        <v>0</v>
      </c>
      <c r="W119" s="142">
        <v>0</v>
      </c>
      <c r="X119" s="142">
        <f t="shared" si="21"/>
        <v>28</v>
      </c>
      <c r="Y119" s="147" t="s">
        <v>522</v>
      </c>
      <c r="Z119" s="147" t="s">
        <v>523</v>
      </c>
      <c r="AA119" s="151"/>
      <c r="AB119" s="151"/>
      <c r="AC119" s="145"/>
      <c r="AD119" s="147" t="s">
        <v>550</v>
      </c>
      <c r="AE119" s="147" t="s">
        <v>525</v>
      </c>
    </row>
    <row r="120" spans="1:31" ht="111" customHeight="1">
      <c r="A120" s="141" t="s">
        <v>449</v>
      </c>
      <c r="B120" s="163" t="s">
        <v>514</v>
      </c>
      <c r="C120" s="147" t="s">
        <v>515</v>
      </c>
      <c r="D120" s="163" t="s">
        <v>516</v>
      </c>
      <c r="E120" s="164" t="s">
        <v>241</v>
      </c>
      <c r="F120" s="145" t="s">
        <v>551</v>
      </c>
      <c r="G120" s="141" t="s">
        <v>454</v>
      </c>
      <c r="H120" s="146" t="s">
        <v>552</v>
      </c>
      <c r="I120" s="145" t="s">
        <v>549</v>
      </c>
      <c r="J120" s="145"/>
      <c r="K120" s="145"/>
      <c r="L120" s="147"/>
      <c r="M120" s="148">
        <v>2</v>
      </c>
      <c r="N120" s="148">
        <v>2</v>
      </c>
      <c r="O120" s="149">
        <v>4</v>
      </c>
      <c r="P120" s="149" t="s">
        <v>118</v>
      </c>
      <c r="Q120" s="148">
        <v>60</v>
      </c>
      <c r="R120" s="149">
        <v>240</v>
      </c>
      <c r="S120" s="140" t="str">
        <f t="shared" si="14"/>
        <v>II</v>
      </c>
      <c r="T120" s="147" t="s">
        <v>468</v>
      </c>
      <c r="U120" s="142">
        <v>28</v>
      </c>
      <c r="V120" s="142">
        <v>0</v>
      </c>
      <c r="W120" s="142">
        <v>0</v>
      </c>
      <c r="X120" s="142">
        <f t="shared" si="21"/>
        <v>28</v>
      </c>
      <c r="Y120" s="147" t="s">
        <v>522</v>
      </c>
      <c r="Z120" s="147" t="s">
        <v>523</v>
      </c>
      <c r="AA120" s="151"/>
      <c r="AB120" s="151"/>
      <c r="AC120" s="145"/>
      <c r="AD120" s="147" t="s">
        <v>553</v>
      </c>
      <c r="AE120" s="147" t="s">
        <v>525</v>
      </c>
    </row>
    <row r="121" spans="1:31" ht="111" customHeight="1">
      <c r="A121" s="141" t="s">
        <v>449</v>
      </c>
      <c r="B121" s="163" t="s">
        <v>514</v>
      </c>
      <c r="C121" s="147" t="s">
        <v>515</v>
      </c>
      <c r="D121" s="163" t="s">
        <v>516</v>
      </c>
      <c r="E121" s="164" t="s">
        <v>241</v>
      </c>
      <c r="F121" s="145" t="s">
        <v>554</v>
      </c>
      <c r="G121" s="141" t="s">
        <v>454</v>
      </c>
      <c r="H121" s="150" t="s">
        <v>555</v>
      </c>
      <c r="I121" s="147" t="s">
        <v>528</v>
      </c>
      <c r="J121" s="145"/>
      <c r="K121" s="145"/>
      <c r="L121" s="147" t="s">
        <v>529</v>
      </c>
      <c r="M121" s="148">
        <v>2</v>
      </c>
      <c r="N121" s="148">
        <v>2</v>
      </c>
      <c r="O121" s="149">
        <v>4</v>
      </c>
      <c r="P121" s="149" t="s">
        <v>118</v>
      </c>
      <c r="Q121" s="148">
        <v>60</v>
      </c>
      <c r="R121" s="149">
        <v>240</v>
      </c>
      <c r="S121" s="140" t="str">
        <f t="shared" si="14"/>
        <v>II</v>
      </c>
      <c r="T121" s="147" t="s">
        <v>468</v>
      </c>
      <c r="U121" s="142">
        <v>28</v>
      </c>
      <c r="V121" s="142">
        <v>0</v>
      </c>
      <c r="W121" s="142">
        <v>0</v>
      </c>
      <c r="X121" s="142">
        <f t="shared" si="21"/>
        <v>28</v>
      </c>
      <c r="Y121" s="147" t="s">
        <v>522</v>
      </c>
      <c r="Z121" s="147" t="s">
        <v>523</v>
      </c>
      <c r="AA121" s="151"/>
      <c r="AB121" s="151"/>
      <c r="AC121" s="145"/>
      <c r="AD121" s="147" t="s">
        <v>556</v>
      </c>
      <c r="AE121" s="147" t="s">
        <v>525</v>
      </c>
    </row>
    <row r="122" spans="1:31" ht="111" customHeight="1">
      <c r="A122" s="141" t="s">
        <v>449</v>
      </c>
      <c r="B122" s="163" t="s">
        <v>514</v>
      </c>
      <c r="C122" s="147" t="s">
        <v>515</v>
      </c>
      <c r="D122" s="163" t="s">
        <v>516</v>
      </c>
      <c r="E122" s="164" t="s">
        <v>241</v>
      </c>
      <c r="F122" s="145" t="s">
        <v>557</v>
      </c>
      <c r="G122" s="141" t="s">
        <v>454</v>
      </c>
      <c r="H122" s="145" t="s">
        <v>558</v>
      </c>
      <c r="I122" s="147" t="s">
        <v>528</v>
      </c>
      <c r="J122" s="145"/>
      <c r="K122" s="145"/>
      <c r="L122" s="147" t="s">
        <v>529</v>
      </c>
      <c r="M122" s="148">
        <v>2</v>
      </c>
      <c r="N122" s="148">
        <v>2</v>
      </c>
      <c r="O122" s="149">
        <v>4</v>
      </c>
      <c r="P122" s="149" t="s">
        <v>118</v>
      </c>
      <c r="Q122" s="148">
        <v>60</v>
      </c>
      <c r="R122" s="149">
        <v>240</v>
      </c>
      <c r="S122" s="140" t="str">
        <f t="shared" si="14"/>
        <v>II</v>
      </c>
      <c r="T122" s="147" t="s">
        <v>468</v>
      </c>
      <c r="U122" s="142">
        <v>28</v>
      </c>
      <c r="V122" s="142">
        <v>0</v>
      </c>
      <c r="W122" s="142">
        <v>0</v>
      </c>
      <c r="X122" s="142">
        <f t="shared" si="21"/>
        <v>28</v>
      </c>
      <c r="Y122" s="147" t="s">
        <v>522</v>
      </c>
      <c r="Z122" s="147" t="s">
        <v>523</v>
      </c>
      <c r="AA122" s="151"/>
      <c r="AB122" s="151"/>
      <c r="AC122" s="145"/>
      <c r="AD122" s="147" t="s">
        <v>556</v>
      </c>
      <c r="AE122" s="147" t="s">
        <v>525</v>
      </c>
    </row>
    <row r="123" spans="1:31" ht="111" customHeight="1">
      <c r="A123" s="141" t="s">
        <v>449</v>
      </c>
      <c r="B123" s="163" t="s">
        <v>514</v>
      </c>
      <c r="C123" s="147" t="s">
        <v>515</v>
      </c>
      <c r="D123" s="163" t="s">
        <v>516</v>
      </c>
      <c r="E123" s="164" t="s">
        <v>241</v>
      </c>
      <c r="F123" s="145" t="s">
        <v>559</v>
      </c>
      <c r="G123" s="141" t="s">
        <v>454</v>
      </c>
      <c r="H123" s="146" t="s">
        <v>560</v>
      </c>
      <c r="I123" s="147" t="s">
        <v>528</v>
      </c>
      <c r="J123" s="145" t="s">
        <v>561</v>
      </c>
      <c r="K123" s="145"/>
      <c r="L123" s="147"/>
      <c r="M123" s="148">
        <v>2</v>
      </c>
      <c r="N123" s="153">
        <v>2</v>
      </c>
      <c r="O123" s="149">
        <v>4</v>
      </c>
      <c r="P123" s="149" t="s">
        <v>118</v>
      </c>
      <c r="Q123" s="152">
        <v>60</v>
      </c>
      <c r="R123" s="149">
        <v>240</v>
      </c>
      <c r="S123" s="140" t="str">
        <f t="shared" si="14"/>
        <v>II</v>
      </c>
      <c r="T123" s="147" t="s">
        <v>468</v>
      </c>
      <c r="U123" s="142">
        <v>28</v>
      </c>
      <c r="V123" s="142">
        <v>0</v>
      </c>
      <c r="W123" s="142">
        <v>0</v>
      </c>
      <c r="X123" s="142">
        <f t="shared" si="21"/>
        <v>28</v>
      </c>
      <c r="Y123" s="147" t="s">
        <v>522</v>
      </c>
      <c r="Z123" s="147" t="s">
        <v>523</v>
      </c>
      <c r="AA123" s="151"/>
      <c r="AB123" s="151"/>
      <c r="AC123" s="145" t="s">
        <v>561</v>
      </c>
      <c r="AD123" s="147" t="s">
        <v>562</v>
      </c>
      <c r="AE123" s="147" t="s">
        <v>525</v>
      </c>
    </row>
    <row r="124" spans="1:31" ht="111" customHeight="1">
      <c r="A124" s="141" t="s">
        <v>449</v>
      </c>
      <c r="B124" s="163" t="s">
        <v>514</v>
      </c>
      <c r="C124" s="147" t="s">
        <v>515</v>
      </c>
      <c r="D124" s="163" t="s">
        <v>516</v>
      </c>
      <c r="E124" s="164" t="s">
        <v>241</v>
      </c>
      <c r="F124" s="145" t="s">
        <v>563</v>
      </c>
      <c r="G124" s="141" t="s">
        <v>454</v>
      </c>
      <c r="H124" s="146" t="s">
        <v>564</v>
      </c>
      <c r="I124" s="147" t="s">
        <v>565</v>
      </c>
      <c r="J124" s="145" t="s">
        <v>561</v>
      </c>
      <c r="K124" s="145"/>
      <c r="L124" s="147"/>
      <c r="M124" s="148">
        <v>2</v>
      </c>
      <c r="N124" s="148">
        <v>2</v>
      </c>
      <c r="O124" s="149">
        <v>4</v>
      </c>
      <c r="P124" s="149" t="s">
        <v>118</v>
      </c>
      <c r="Q124" s="148">
        <v>60</v>
      </c>
      <c r="R124" s="149">
        <v>240</v>
      </c>
      <c r="S124" s="140" t="str">
        <f t="shared" si="14"/>
        <v>II</v>
      </c>
      <c r="T124" s="147" t="s">
        <v>468</v>
      </c>
      <c r="U124" s="142">
        <v>28</v>
      </c>
      <c r="V124" s="142">
        <v>0</v>
      </c>
      <c r="W124" s="142">
        <v>0</v>
      </c>
      <c r="X124" s="142">
        <f t="shared" si="21"/>
        <v>28</v>
      </c>
      <c r="Y124" s="147" t="s">
        <v>522</v>
      </c>
      <c r="Z124" s="147" t="s">
        <v>523</v>
      </c>
      <c r="AA124" s="151"/>
      <c r="AB124" s="151"/>
      <c r="AC124" s="145" t="s">
        <v>561</v>
      </c>
      <c r="AD124" s="145" t="s">
        <v>566</v>
      </c>
      <c r="AE124" s="147" t="s">
        <v>525</v>
      </c>
    </row>
    <row r="125" spans="1:31" ht="111" customHeight="1">
      <c r="A125" s="141" t="s">
        <v>449</v>
      </c>
      <c r="B125" s="163" t="s">
        <v>514</v>
      </c>
      <c r="C125" s="147" t="s">
        <v>515</v>
      </c>
      <c r="D125" s="163" t="s">
        <v>516</v>
      </c>
      <c r="E125" s="164" t="s">
        <v>241</v>
      </c>
      <c r="F125" s="145" t="s">
        <v>567</v>
      </c>
      <c r="G125" s="141" t="s">
        <v>454</v>
      </c>
      <c r="H125" s="146" t="s">
        <v>568</v>
      </c>
      <c r="I125" s="147" t="s">
        <v>569</v>
      </c>
      <c r="J125" s="145" t="s">
        <v>561</v>
      </c>
      <c r="K125" s="147"/>
      <c r="L125" s="147"/>
      <c r="M125" s="148">
        <v>2</v>
      </c>
      <c r="N125" s="148">
        <v>2</v>
      </c>
      <c r="O125" s="149">
        <v>4</v>
      </c>
      <c r="P125" s="149" t="s">
        <v>118</v>
      </c>
      <c r="Q125" s="148">
        <v>60</v>
      </c>
      <c r="R125" s="149">
        <v>240</v>
      </c>
      <c r="S125" s="140" t="str">
        <f t="shared" si="14"/>
        <v>II</v>
      </c>
      <c r="T125" s="147" t="s">
        <v>468</v>
      </c>
      <c r="U125" s="142">
        <v>28</v>
      </c>
      <c r="V125" s="142">
        <v>0</v>
      </c>
      <c r="W125" s="142">
        <v>0</v>
      </c>
      <c r="X125" s="142">
        <f t="shared" si="21"/>
        <v>28</v>
      </c>
      <c r="Y125" s="147" t="s">
        <v>522</v>
      </c>
      <c r="Z125" s="147" t="s">
        <v>523</v>
      </c>
      <c r="AA125" s="151"/>
      <c r="AB125" s="151"/>
      <c r="AC125" s="145" t="s">
        <v>561</v>
      </c>
      <c r="AD125" s="145" t="s">
        <v>566</v>
      </c>
      <c r="AE125" s="147" t="s">
        <v>525</v>
      </c>
    </row>
    <row r="126" spans="1:31" ht="111" customHeight="1">
      <c r="A126" s="141" t="s">
        <v>449</v>
      </c>
      <c r="B126" s="163" t="s">
        <v>514</v>
      </c>
      <c r="C126" s="147" t="s">
        <v>515</v>
      </c>
      <c r="D126" s="163" t="s">
        <v>516</v>
      </c>
      <c r="E126" s="164" t="s">
        <v>241</v>
      </c>
      <c r="F126" s="145" t="s">
        <v>570</v>
      </c>
      <c r="G126" s="141" t="s">
        <v>454</v>
      </c>
      <c r="H126" s="145" t="s">
        <v>571</v>
      </c>
      <c r="I126" s="147" t="s">
        <v>528</v>
      </c>
      <c r="J126" s="147"/>
      <c r="K126" s="147"/>
      <c r="L126" s="147" t="s">
        <v>529</v>
      </c>
      <c r="M126" s="148">
        <v>2</v>
      </c>
      <c r="N126" s="148">
        <v>3</v>
      </c>
      <c r="O126" s="149">
        <v>6</v>
      </c>
      <c r="P126" s="149" t="s">
        <v>116</v>
      </c>
      <c r="Q126" s="148">
        <v>60</v>
      </c>
      <c r="R126" s="149">
        <v>360</v>
      </c>
      <c r="S126" s="140" t="str">
        <f t="shared" si="14"/>
        <v>II</v>
      </c>
      <c r="T126" s="147" t="s">
        <v>468</v>
      </c>
      <c r="U126" s="142">
        <v>28</v>
      </c>
      <c r="V126" s="142">
        <v>0</v>
      </c>
      <c r="W126" s="142">
        <v>0</v>
      </c>
      <c r="X126" s="142">
        <f t="shared" si="21"/>
        <v>28</v>
      </c>
      <c r="Y126" s="147" t="s">
        <v>522</v>
      </c>
      <c r="Z126" s="147" t="s">
        <v>523</v>
      </c>
      <c r="AA126" s="151"/>
      <c r="AB126" s="151"/>
      <c r="AC126" s="147"/>
      <c r="AD126" s="147" t="s">
        <v>572</v>
      </c>
      <c r="AE126" s="147" t="s">
        <v>525</v>
      </c>
    </row>
    <row r="127" spans="1:31" ht="111" customHeight="1">
      <c r="A127" s="141" t="s">
        <v>449</v>
      </c>
      <c r="B127" s="163" t="s">
        <v>514</v>
      </c>
      <c r="C127" s="147" t="s">
        <v>515</v>
      </c>
      <c r="D127" s="163" t="s">
        <v>516</v>
      </c>
      <c r="E127" s="164" t="s">
        <v>241</v>
      </c>
      <c r="F127" s="145" t="s">
        <v>573</v>
      </c>
      <c r="G127" s="141" t="s">
        <v>454</v>
      </c>
      <c r="H127" s="145" t="s">
        <v>574</v>
      </c>
      <c r="I127" s="147" t="s">
        <v>528</v>
      </c>
      <c r="J127" s="147"/>
      <c r="K127" s="147"/>
      <c r="L127" s="147" t="s">
        <v>529</v>
      </c>
      <c r="M127" s="148">
        <v>2</v>
      </c>
      <c r="N127" s="148">
        <v>3</v>
      </c>
      <c r="O127" s="149">
        <v>6</v>
      </c>
      <c r="P127" s="149" t="s">
        <v>116</v>
      </c>
      <c r="Q127" s="148">
        <v>60</v>
      </c>
      <c r="R127" s="149">
        <v>360</v>
      </c>
      <c r="S127" s="140" t="str">
        <f t="shared" si="14"/>
        <v>II</v>
      </c>
      <c r="T127" s="147" t="s">
        <v>468</v>
      </c>
      <c r="U127" s="142">
        <v>28</v>
      </c>
      <c r="V127" s="142">
        <v>0</v>
      </c>
      <c r="W127" s="142">
        <v>0</v>
      </c>
      <c r="X127" s="142">
        <f t="shared" si="21"/>
        <v>28</v>
      </c>
      <c r="Y127" s="147" t="s">
        <v>522</v>
      </c>
      <c r="Z127" s="147" t="s">
        <v>523</v>
      </c>
      <c r="AA127" s="151"/>
      <c r="AB127" s="151"/>
      <c r="AC127" s="147"/>
      <c r="AD127" s="147" t="s">
        <v>572</v>
      </c>
      <c r="AE127" s="147" t="s">
        <v>525</v>
      </c>
    </row>
    <row r="128" spans="1:31" ht="111" customHeight="1">
      <c r="A128" s="141" t="s">
        <v>449</v>
      </c>
      <c r="B128" s="163" t="s">
        <v>514</v>
      </c>
      <c r="C128" s="147" t="s">
        <v>515</v>
      </c>
      <c r="D128" s="163" t="s">
        <v>516</v>
      </c>
      <c r="E128" s="164" t="s">
        <v>241</v>
      </c>
      <c r="F128" s="145" t="s">
        <v>575</v>
      </c>
      <c r="G128" s="141" t="s">
        <v>454</v>
      </c>
      <c r="H128" s="145" t="s">
        <v>576</v>
      </c>
      <c r="I128" s="147" t="s">
        <v>528</v>
      </c>
      <c r="J128" s="147"/>
      <c r="K128" s="147"/>
      <c r="L128" s="147" t="s">
        <v>529</v>
      </c>
      <c r="M128" s="148">
        <v>2</v>
      </c>
      <c r="N128" s="148">
        <v>3</v>
      </c>
      <c r="O128" s="149">
        <v>6</v>
      </c>
      <c r="P128" s="149" t="s">
        <v>116</v>
      </c>
      <c r="Q128" s="148">
        <v>25</v>
      </c>
      <c r="R128" s="149">
        <v>150</v>
      </c>
      <c r="S128" s="140" t="str">
        <f t="shared" si="14"/>
        <v>II</v>
      </c>
      <c r="T128" s="147" t="s">
        <v>468</v>
      </c>
      <c r="U128" s="142">
        <v>28</v>
      </c>
      <c r="V128" s="142">
        <v>0</v>
      </c>
      <c r="W128" s="142">
        <v>0</v>
      </c>
      <c r="X128" s="142">
        <f t="shared" si="21"/>
        <v>28</v>
      </c>
      <c r="Y128" s="147" t="s">
        <v>522</v>
      </c>
      <c r="Z128" s="147" t="s">
        <v>523</v>
      </c>
      <c r="AA128" s="151"/>
      <c r="AB128" s="151"/>
      <c r="AC128" s="147"/>
      <c r="AD128" s="147" t="s">
        <v>572</v>
      </c>
      <c r="AE128" s="147" t="s">
        <v>525</v>
      </c>
    </row>
    <row r="129" spans="1:31" ht="111" customHeight="1">
      <c r="A129" s="141" t="s">
        <v>449</v>
      </c>
      <c r="B129" s="163" t="s">
        <v>514</v>
      </c>
      <c r="C129" s="147" t="s">
        <v>515</v>
      </c>
      <c r="D129" s="163" t="s">
        <v>516</v>
      </c>
      <c r="E129" s="164" t="s">
        <v>241</v>
      </c>
      <c r="F129" s="145" t="s">
        <v>577</v>
      </c>
      <c r="G129" s="141" t="s">
        <v>454</v>
      </c>
      <c r="H129" s="145" t="s">
        <v>578</v>
      </c>
      <c r="I129" s="147" t="s">
        <v>528</v>
      </c>
      <c r="J129" s="147"/>
      <c r="K129" s="147"/>
      <c r="L129" s="147" t="s">
        <v>529</v>
      </c>
      <c r="M129" s="148">
        <v>2</v>
      </c>
      <c r="N129" s="148">
        <v>2</v>
      </c>
      <c r="O129" s="149">
        <v>4</v>
      </c>
      <c r="P129" s="149" t="s">
        <v>118</v>
      </c>
      <c r="Q129" s="148">
        <v>60</v>
      </c>
      <c r="R129" s="149">
        <v>240</v>
      </c>
      <c r="S129" s="140" t="str">
        <f t="shared" si="14"/>
        <v>II</v>
      </c>
      <c r="T129" s="147" t="s">
        <v>468</v>
      </c>
      <c r="U129" s="142">
        <v>28</v>
      </c>
      <c r="V129" s="142">
        <v>0</v>
      </c>
      <c r="W129" s="142">
        <v>0</v>
      </c>
      <c r="X129" s="142">
        <f t="shared" si="21"/>
        <v>28</v>
      </c>
      <c r="Y129" s="147" t="s">
        <v>522</v>
      </c>
      <c r="Z129" s="147" t="s">
        <v>523</v>
      </c>
      <c r="AA129" s="151"/>
      <c r="AB129" s="151"/>
      <c r="AC129" s="147"/>
      <c r="AD129" s="147" t="s">
        <v>572</v>
      </c>
      <c r="AE129" s="147" t="s">
        <v>525</v>
      </c>
    </row>
    <row r="130" spans="1:31" ht="111" customHeight="1">
      <c r="A130" s="141" t="s">
        <v>449</v>
      </c>
      <c r="B130" s="163" t="s">
        <v>514</v>
      </c>
      <c r="C130" s="147" t="s">
        <v>515</v>
      </c>
      <c r="D130" s="163" t="s">
        <v>516</v>
      </c>
      <c r="E130" s="164" t="s">
        <v>241</v>
      </c>
      <c r="F130" s="145" t="s">
        <v>579</v>
      </c>
      <c r="G130" s="141" t="s">
        <v>454</v>
      </c>
      <c r="H130" s="145" t="s">
        <v>580</v>
      </c>
      <c r="I130" s="147" t="s">
        <v>528</v>
      </c>
      <c r="J130" s="145"/>
      <c r="K130" s="145"/>
      <c r="L130" s="147" t="s">
        <v>529</v>
      </c>
      <c r="M130" s="148">
        <v>4</v>
      </c>
      <c r="N130" s="148">
        <v>2</v>
      </c>
      <c r="O130" s="149">
        <v>8</v>
      </c>
      <c r="P130" s="149" t="s">
        <v>116</v>
      </c>
      <c r="Q130" s="148">
        <v>60</v>
      </c>
      <c r="R130" s="149">
        <v>480</v>
      </c>
      <c r="S130" s="140" t="str">
        <f t="shared" si="14"/>
        <v>II</v>
      </c>
      <c r="T130" s="147" t="s">
        <v>468</v>
      </c>
      <c r="U130" s="142">
        <v>28</v>
      </c>
      <c r="V130" s="142">
        <v>0</v>
      </c>
      <c r="W130" s="142">
        <v>0</v>
      </c>
      <c r="X130" s="142">
        <f t="shared" si="21"/>
        <v>28</v>
      </c>
      <c r="Y130" s="147" t="s">
        <v>522</v>
      </c>
      <c r="Z130" s="147" t="s">
        <v>523</v>
      </c>
      <c r="AA130" s="151"/>
      <c r="AB130" s="151"/>
      <c r="AC130" s="145"/>
      <c r="AD130" s="147" t="s">
        <v>572</v>
      </c>
      <c r="AE130" s="147" t="s">
        <v>525</v>
      </c>
    </row>
    <row r="131" spans="1:31" ht="111" customHeight="1">
      <c r="A131" s="141" t="s">
        <v>449</v>
      </c>
      <c r="B131" s="163" t="s">
        <v>514</v>
      </c>
      <c r="C131" s="147" t="s">
        <v>515</v>
      </c>
      <c r="D131" s="163" t="s">
        <v>516</v>
      </c>
      <c r="E131" s="164" t="s">
        <v>241</v>
      </c>
      <c r="F131" s="145" t="s">
        <v>581</v>
      </c>
      <c r="G131" s="141" t="s">
        <v>454</v>
      </c>
      <c r="H131" s="145" t="s">
        <v>582</v>
      </c>
      <c r="I131" s="147" t="s">
        <v>528</v>
      </c>
      <c r="J131" s="145"/>
      <c r="K131" s="145"/>
      <c r="L131" s="147" t="s">
        <v>583</v>
      </c>
      <c r="M131" s="148">
        <v>2</v>
      </c>
      <c r="N131" s="148">
        <v>2</v>
      </c>
      <c r="O131" s="149">
        <v>4</v>
      </c>
      <c r="P131" s="149" t="s">
        <v>118</v>
      </c>
      <c r="Q131" s="148">
        <v>25</v>
      </c>
      <c r="R131" s="149">
        <v>100</v>
      </c>
      <c r="S131" s="140" t="str">
        <f t="shared" si="14"/>
        <v>III</v>
      </c>
      <c r="T131" s="147" t="s">
        <v>209</v>
      </c>
      <c r="U131" s="142">
        <v>28</v>
      </c>
      <c r="V131" s="142">
        <v>0</v>
      </c>
      <c r="W131" s="142">
        <v>0</v>
      </c>
      <c r="X131" s="142">
        <f t="shared" si="21"/>
        <v>28</v>
      </c>
      <c r="Y131" s="147" t="s">
        <v>522</v>
      </c>
      <c r="Z131" s="147" t="s">
        <v>523</v>
      </c>
      <c r="AA131" s="151"/>
      <c r="AB131" s="151"/>
      <c r="AC131" s="145"/>
      <c r="AD131" s="147" t="s">
        <v>583</v>
      </c>
      <c r="AE131" s="147" t="s">
        <v>525</v>
      </c>
    </row>
    <row r="132" spans="1:31" ht="111" customHeight="1">
      <c r="A132" s="141" t="s">
        <v>449</v>
      </c>
      <c r="B132" s="163" t="s">
        <v>514</v>
      </c>
      <c r="C132" s="147" t="s">
        <v>515</v>
      </c>
      <c r="D132" s="163" t="s">
        <v>516</v>
      </c>
      <c r="E132" s="164" t="s">
        <v>241</v>
      </c>
      <c r="F132" s="145" t="s">
        <v>584</v>
      </c>
      <c r="G132" s="141" t="s">
        <v>454</v>
      </c>
      <c r="H132" s="145" t="s">
        <v>585</v>
      </c>
      <c r="I132" s="147" t="s">
        <v>528</v>
      </c>
      <c r="J132" s="147"/>
      <c r="K132" s="147"/>
      <c r="L132" s="147" t="s">
        <v>529</v>
      </c>
      <c r="M132" s="152">
        <v>2</v>
      </c>
      <c r="N132" s="152">
        <v>4</v>
      </c>
      <c r="O132" s="149">
        <v>8</v>
      </c>
      <c r="P132" s="149" t="s">
        <v>116</v>
      </c>
      <c r="Q132" s="148">
        <v>60</v>
      </c>
      <c r="R132" s="149">
        <v>480</v>
      </c>
      <c r="S132" s="140" t="str">
        <f t="shared" si="14"/>
        <v>II</v>
      </c>
      <c r="T132" s="147" t="s">
        <v>468</v>
      </c>
      <c r="U132" s="142">
        <v>28</v>
      </c>
      <c r="V132" s="142">
        <v>0</v>
      </c>
      <c r="W132" s="142">
        <v>0</v>
      </c>
      <c r="X132" s="142">
        <f t="shared" si="21"/>
        <v>28</v>
      </c>
      <c r="Y132" s="147" t="s">
        <v>522</v>
      </c>
      <c r="Z132" s="147" t="s">
        <v>523</v>
      </c>
      <c r="AA132" s="151"/>
      <c r="AB132" s="151"/>
      <c r="AC132" s="147"/>
      <c r="AD132" s="147" t="s">
        <v>586</v>
      </c>
      <c r="AE132" s="147" t="s">
        <v>525</v>
      </c>
    </row>
    <row r="133" spans="1:31" ht="111" customHeight="1">
      <c r="A133" s="154" t="s">
        <v>587</v>
      </c>
      <c r="B133" s="154" t="s">
        <v>588</v>
      </c>
      <c r="C133" s="155" t="s">
        <v>589</v>
      </c>
      <c r="D133" s="154" t="s">
        <v>590</v>
      </c>
      <c r="E133" s="151" t="s">
        <v>38</v>
      </c>
      <c r="F133" s="145" t="s">
        <v>591</v>
      </c>
      <c r="G133" s="141" t="s">
        <v>454</v>
      </c>
      <c r="H133" s="145" t="s">
        <v>592</v>
      </c>
      <c r="I133" s="147" t="s">
        <v>528</v>
      </c>
      <c r="J133" s="155"/>
      <c r="K133" s="145" t="s">
        <v>593</v>
      </c>
      <c r="L133" s="147" t="s">
        <v>594</v>
      </c>
      <c r="M133" s="156">
        <v>2</v>
      </c>
      <c r="N133" s="156">
        <v>2</v>
      </c>
      <c r="O133" s="149">
        <v>4</v>
      </c>
      <c r="P133" s="149" t="s">
        <v>118</v>
      </c>
      <c r="Q133" s="156">
        <v>25</v>
      </c>
      <c r="R133" s="149">
        <v>100</v>
      </c>
      <c r="S133" s="140" t="str">
        <f t="shared" si="14"/>
        <v>III</v>
      </c>
      <c r="T133" s="147" t="s">
        <v>209</v>
      </c>
      <c r="U133" s="142">
        <v>350</v>
      </c>
      <c r="V133" s="142">
        <v>32</v>
      </c>
      <c r="W133" s="142">
        <v>27</v>
      </c>
      <c r="X133" s="142">
        <f t="shared" si="20"/>
        <v>409</v>
      </c>
      <c r="Y133" s="147" t="s">
        <v>522</v>
      </c>
      <c r="Z133" s="147" t="s">
        <v>523</v>
      </c>
      <c r="AA133" s="155"/>
      <c r="AB133" s="155"/>
      <c r="AC133" s="145" t="s">
        <v>593</v>
      </c>
      <c r="AD133" s="147" t="s">
        <v>594</v>
      </c>
      <c r="AE133" s="145"/>
    </row>
    <row r="134" spans="1:31" ht="111" customHeight="1">
      <c r="A134" s="154" t="s">
        <v>587</v>
      </c>
      <c r="B134" s="154" t="s">
        <v>588</v>
      </c>
      <c r="C134" s="155" t="s">
        <v>589</v>
      </c>
      <c r="D134" s="154" t="s">
        <v>590</v>
      </c>
      <c r="E134" s="151" t="s">
        <v>38</v>
      </c>
      <c r="F134" s="145" t="s">
        <v>595</v>
      </c>
      <c r="G134" s="141" t="s">
        <v>454</v>
      </c>
      <c r="H134" s="145" t="s">
        <v>596</v>
      </c>
      <c r="I134" s="147" t="s">
        <v>528</v>
      </c>
      <c r="J134" s="155"/>
      <c r="K134" s="145"/>
      <c r="L134" s="147" t="s">
        <v>594</v>
      </c>
      <c r="M134" s="156">
        <v>2</v>
      </c>
      <c r="N134" s="156">
        <v>2</v>
      </c>
      <c r="O134" s="149">
        <v>4</v>
      </c>
      <c r="P134" s="149" t="s">
        <v>118</v>
      </c>
      <c r="Q134" s="156">
        <v>60</v>
      </c>
      <c r="R134" s="149">
        <v>240</v>
      </c>
      <c r="S134" s="140" t="str">
        <f t="shared" si="14"/>
        <v>II</v>
      </c>
      <c r="T134" s="147" t="s">
        <v>468</v>
      </c>
      <c r="U134" s="142">
        <v>350</v>
      </c>
      <c r="V134" s="142">
        <v>32</v>
      </c>
      <c r="W134" s="142">
        <v>27</v>
      </c>
      <c r="X134" s="142">
        <f aca="true" t="shared" si="22" ref="X134:X151">SUM(U134:W134)</f>
        <v>409</v>
      </c>
      <c r="Y134" s="147" t="s">
        <v>522</v>
      </c>
      <c r="Z134" s="147" t="s">
        <v>523</v>
      </c>
      <c r="AA134" s="155"/>
      <c r="AB134" s="155"/>
      <c r="AC134" s="145"/>
      <c r="AD134" s="147" t="s">
        <v>594</v>
      </c>
      <c r="AE134" s="145"/>
    </row>
    <row r="135" spans="1:31" ht="111" customHeight="1">
      <c r="A135" s="154" t="s">
        <v>587</v>
      </c>
      <c r="B135" s="154" t="s">
        <v>588</v>
      </c>
      <c r="C135" s="155" t="s">
        <v>589</v>
      </c>
      <c r="D135" s="154" t="s">
        <v>590</v>
      </c>
      <c r="E135" s="151" t="s">
        <v>38</v>
      </c>
      <c r="F135" s="145" t="s">
        <v>597</v>
      </c>
      <c r="G135" s="141" t="s">
        <v>454</v>
      </c>
      <c r="H135" s="146" t="s">
        <v>531</v>
      </c>
      <c r="I135" s="147" t="s">
        <v>528</v>
      </c>
      <c r="J135" s="155"/>
      <c r="K135" s="145"/>
      <c r="L135" s="147"/>
      <c r="M135" s="157">
        <v>2</v>
      </c>
      <c r="N135" s="157">
        <v>2</v>
      </c>
      <c r="O135" s="149">
        <v>4</v>
      </c>
      <c r="P135" s="149" t="s">
        <v>118</v>
      </c>
      <c r="Q135" s="157">
        <v>60</v>
      </c>
      <c r="R135" s="149">
        <v>240</v>
      </c>
      <c r="S135" s="140" t="str">
        <f t="shared" si="14"/>
        <v>II</v>
      </c>
      <c r="T135" s="147" t="s">
        <v>468</v>
      </c>
      <c r="U135" s="142">
        <v>350</v>
      </c>
      <c r="V135" s="142">
        <v>32</v>
      </c>
      <c r="W135" s="142">
        <v>27</v>
      </c>
      <c r="X135" s="142">
        <f t="shared" si="22"/>
        <v>409</v>
      </c>
      <c r="Y135" s="147" t="s">
        <v>522</v>
      </c>
      <c r="Z135" s="147" t="s">
        <v>523</v>
      </c>
      <c r="AA135" s="155"/>
      <c r="AB135" s="155"/>
      <c r="AC135" s="145"/>
      <c r="AD135" s="145" t="s">
        <v>598</v>
      </c>
      <c r="AE135" s="145"/>
    </row>
    <row r="136" spans="1:31" ht="111" customHeight="1">
      <c r="A136" s="154" t="s">
        <v>587</v>
      </c>
      <c r="B136" s="154" t="s">
        <v>588</v>
      </c>
      <c r="C136" s="155" t="s">
        <v>589</v>
      </c>
      <c r="D136" s="154" t="s">
        <v>590</v>
      </c>
      <c r="E136" s="151" t="s">
        <v>38</v>
      </c>
      <c r="F136" s="145" t="s">
        <v>599</v>
      </c>
      <c r="G136" s="141" t="s">
        <v>454</v>
      </c>
      <c r="H136" s="145" t="s">
        <v>600</v>
      </c>
      <c r="I136" s="147" t="s">
        <v>528</v>
      </c>
      <c r="J136" s="155"/>
      <c r="K136" s="145" t="s">
        <v>593</v>
      </c>
      <c r="L136" s="147"/>
      <c r="M136" s="156">
        <v>2</v>
      </c>
      <c r="N136" s="156">
        <v>2</v>
      </c>
      <c r="O136" s="149">
        <v>4</v>
      </c>
      <c r="P136" s="149" t="s">
        <v>118</v>
      </c>
      <c r="Q136" s="156">
        <v>60</v>
      </c>
      <c r="R136" s="149">
        <v>240</v>
      </c>
      <c r="S136" s="140" t="str">
        <f t="shared" si="14"/>
        <v>II</v>
      </c>
      <c r="T136" s="147" t="s">
        <v>468</v>
      </c>
      <c r="U136" s="142">
        <v>350</v>
      </c>
      <c r="V136" s="142">
        <v>32</v>
      </c>
      <c r="W136" s="142">
        <v>27</v>
      </c>
      <c r="X136" s="142">
        <f t="shared" si="22"/>
        <v>409</v>
      </c>
      <c r="Y136" s="147" t="s">
        <v>522</v>
      </c>
      <c r="Z136" s="147" t="s">
        <v>523</v>
      </c>
      <c r="AA136" s="155"/>
      <c r="AB136" s="155"/>
      <c r="AC136" s="145" t="s">
        <v>593</v>
      </c>
      <c r="AD136" s="145" t="s">
        <v>601</v>
      </c>
      <c r="AE136" s="145"/>
    </row>
    <row r="137" spans="1:31" ht="111" customHeight="1">
      <c r="A137" s="154" t="s">
        <v>587</v>
      </c>
      <c r="B137" s="154" t="s">
        <v>588</v>
      </c>
      <c r="C137" s="155" t="s">
        <v>589</v>
      </c>
      <c r="D137" s="154" t="s">
        <v>590</v>
      </c>
      <c r="E137" s="151" t="s">
        <v>38</v>
      </c>
      <c r="F137" s="145" t="s">
        <v>602</v>
      </c>
      <c r="G137" s="141" t="s">
        <v>454</v>
      </c>
      <c r="H137" s="145" t="s">
        <v>603</v>
      </c>
      <c r="I137" s="147" t="s">
        <v>528</v>
      </c>
      <c r="J137" s="155"/>
      <c r="K137" s="145" t="s">
        <v>604</v>
      </c>
      <c r="L137" s="147"/>
      <c r="M137" s="156">
        <v>6</v>
      </c>
      <c r="N137" s="156">
        <v>3</v>
      </c>
      <c r="O137" s="149">
        <v>18</v>
      </c>
      <c r="P137" s="149" t="s">
        <v>114</v>
      </c>
      <c r="Q137" s="156">
        <v>25</v>
      </c>
      <c r="R137" s="149">
        <v>450</v>
      </c>
      <c r="S137" s="140" t="str">
        <f t="shared" si="14"/>
        <v>II</v>
      </c>
      <c r="T137" s="147" t="s">
        <v>468</v>
      </c>
      <c r="U137" s="142">
        <v>350</v>
      </c>
      <c r="V137" s="142">
        <v>32</v>
      </c>
      <c r="W137" s="142">
        <v>27</v>
      </c>
      <c r="X137" s="142">
        <f t="shared" si="22"/>
        <v>409</v>
      </c>
      <c r="Y137" s="147" t="s">
        <v>522</v>
      </c>
      <c r="Z137" s="147" t="s">
        <v>523</v>
      </c>
      <c r="AA137" s="155"/>
      <c r="AB137" s="155"/>
      <c r="AC137" s="145" t="s">
        <v>604</v>
      </c>
      <c r="AD137" s="145" t="s">
        <v>601</v>
      </c>
      <c r="AE137" s="145"/>
    </row>
    <row r="138" spans="1:31" ht="111" customHeight="1">
      <c r="A138" s="154" t="s">
        <v>587</v>
      </c>
      <c r="B138" s="154" t="s">
        <v>588</v>
      </c>
      <c r="C138" s="155" t="s">
        <v>589</v>
      </c>
      <c r="D138" s="154" t="s">
        <v>590</v>
      </c>
      <c r="E138" s="151" t="s">
        <v>38</v>
      </c>
      <c r="F138" s="145" t="s">
        <v>599</v>
      </c>
      <c r="G138" s="141" t="s">
        <v>454</v>
      </c>
      <c r="H138" s="145" t="s">
        <v>605</v>
      </c>
      <c r="I138" s="147" t="s">
        <v>528</v>
      </c>
      <c r="J138" s="155"/>
      <c r="K138" s="145"/>
      <c r="L138" s="147" t="s">
        <v>594</v>
      </c>
      <c r="M138" s="156">
        <v>2</v>
      </c>
      <c r="N138" s="156">
        <v>2</v>
      </c>
      <c r="O138" s="149">
        <v>4</v>
      </c>
      <c r="P138" s="149" t="s">
        <v>118</v>
      </c>
      <c r="Q138" s="156">
        <v>60</v>
      </c>
      <c r="R138" s="149">
        <v>240</v>
      </c>
      <c r="S138" s="140" t="str">
        <f t="shared" si="14"/>
        <v>II</v>
      </c>
      <c r="T138" s="147" t="s">
        <v>468</v>
      </c>
      <c r="U138" s="142">
        <v>350</v>
      </c>
      <c r="V138" s="142">
        <v>32</v>
      </c>
      <c r="W138" s="142">
        <v>27</v>
      </c>
      <c r="X138" s="142">
        <f t="shared" si="22"/>
        <v>409</v>
      </c>
      <c r="Y138" s="147" t="s">
        <v>522</v>
      </c>
      <c r="Z138" s="147" t="s">
        <v>523</v>
      </c>
      <c r="AA138" s="155"/>
      <c r="AB138" s="155"/>
      <c r="AC138" s="145"/>
      <c r="AD138" s="147" t="s">
        <v>606</v>
      </c>
      <c r="AE138" s="145"/>
    </row>
    <row r="139" spans="1:31" ht="111" customHeight="1">
      <c r="A139" s="154" t="s">
        <v>587</v>
      </c>
      <c r="B139" s="154" t="s">
        <v>588</v>
      </c>
      <c r="C139" s="155" t="s">
        <v>589</v>
      </c>
      <c r="D139" s="154" t="s">
        <v>590</v>
      </c>
      <c r="E139" s="151" t="s">
        <v>38</v>
      </c>
      <c r="F139" s="145" t="s">
        <v>599</v>
      </c>
      <c r="G139" s="141" t="s">
        <v>454</v>
      </c>
      <c r="H139" s="158" t="s">
        <v>607</v>
      </c>
      <c r="I139" s="147" t="s">
        <v>528</v>
      </c>
      <c r="J139" s="155"/>
      <c r="K139" s="145" t="s">
        <v>604</v>
      </c>
      <c r="L139" s="147"/>
      <c r="M139" s="156">
        <v>2</v>
      </c>
      <c r="N139" s="156">
        <v>2</v>
      </c>
      <c r="O139" s="149">
        <v>4</v>
      </c>
      <c r="P139" s="149" t="s">
        <v>118</v>
      </c>
      <c r="Q139" s="156">
        <v>25</v>
      </c>
      <c r="R139" s="149">
        <v>100</v>
      </c>
      <c r="S139" s="140" t="str">
        <f t="shared" si="14"/>
        <v>III</v>
      </c>
      <c r="T139" s="147" t="s">
        <v>209</v>
      </c>
      <c r="U139" s="142">
        <v>350</v>
      </c>
      <c r="V139" s="142">
        <v>32</v>
      </c>
      <c r="W139" s="142">
        <v>27</v>
      </c>
      <c r="X139" s="142">
        <f t="shared" si="22"/>
        <v>409</v>
      </c>
      <c r="Y139" s="147" t="s">
        <v>522</v>
      </c>
      <c r="Z139" s="147" t="s">
        <v>523</v>
      </c>
      <c r="AA139" s="155"/>
      <c r="AB139" s="155"/>
      <c r="AC139" s="145" t="s">
        <v>604</v>
      </c>
      <c r="AD139" s="145" t="s">
        <v>601</v>
      </c>
      <c r="AE139" s="145"/>
    </row>
    <row r="140" spans="1:31" ht="111" customHeight="1">
      <c r="A140" s="154" t="s">
        <v>587</v>
      </c>
      <c r="B140" s="154" t="s">
        <v>608</v>
      </c>
      <c r="C140" s="155" t="s">
        <v>609</v>
      </c>
      <c r="D140" s="154" t="s">
        <v>590</v>
      </c>
      <c r="E140" s="151" t="s">
        <v>38</v>
      </c>
      <c r="F140" s="145" t="s">
        <v>557</v>
      </c>
      <c r="G140" s="141" t="s">
        <v>454</v>
      </c>
      <c r="H140" s="145" t="s">
        <v>558</v>
      </c>
      <c r="I140" s="147" t="s">
        <v>528</v>
      </c>
      <c r="J140" s="145"/>
      <c r="K140" s="159"/>
      <c r="L140" s="147" t="s">
        <v>529</v>
      </c>
      <c r="M140" s="156">
        <v>2</v>
      </c>
      <c r="N140" s="156">
        <v>2</v>
      </c>
      <c r="O140" s="149">
        <v>4</v>
      </c>
      <c r="P140" s="149" t="s">
        <v>118</v>
      </c>
      <c r="Q140" s="156">
        <v>60</v>
      </c>
      <c r="R140" s="149">
        <v>240</v>
      </c>
      <c r="S140" s="140" t="str">
        <f t="shared" si="14"/>
        <v>II</v>
      </c>
      <c r="T140" s="147" t="s">
        <v>468</v>
      </c>
      <c r="U140" s="142">
        <v>350</v>
      </c>
      <c r="V140" s="142">
        <v>32</v>
      </c>
      <c r="W140" s="142">
        <v>27</v>
      </c>
      <c r="X140" s="142">
        <f t="shared" si="22"/>
        <v>409</v>
      </c>
      <c r="Y140" s="147" t="s">
        <v>522</v>
      </c>
      <c r="Z140" s="147" t="s">
        <v>523</v>
      </c>
      <c r="AA140" s="159"/>
      <c r="AB140" s="159"/>
      <c r="AC140" s="145"/>
      <c r="AD140" s="147" t="s">
        <v>610</v>
      </c>
      <c r="AE140" s="147"/>
    </row>
    <row r="141" spans="1:31" ht="111" customHeight="1">
      <c r="A141" s="154" t="s">
        <v>587</v>
      </c>
      <c r="B141" s="154" t="s">
        <v>608</v>
      </c>
      <c r="C141" s="155" t="s">
        <v>609</v>
      </c>
      <c r="D141" s="154" t="s">
        <v>590</v>
      </c>
      <c r="E141" s="151" t="s">
        <v>38</v>
      </c>
      <c r="F141" s="145" t="s">
        <v>559</v>
      </c>
      <c r="G141" s="141" t="s">
        <v>454</v>
      </c>
      <c r="H141" s="146" t="s">
        <v>560</v>
      </c>
      <c r="I141" s="147" t="s">
        <v>528</v>
      </c>
      <c r="J141" s="145" t="s">
        <v>561</v>
      </c>
      <c r="K141" s="159"/>
      <c r="L141" s="147"/>
      <c r="M141" s="156">
        <v>2</v>
      </c>
      <c r="N141" s="157">
        <v>2</v>
      </c>
      <c r="O141" s="149">
        <v>4</v>
      </c>
      <c r="P141" s="149" t="s">
        <v>118</v>
      </c>
      <c r="Q141" s="157">
        <v>60</v>
      </c>
      <c r="R141" s="149">
        <v>240</v>
      </c>
      <c r="S141" s="140" t="str">
        <f t="shared" si="14"/>
        <v>II</v>
      </c>
      <c r="T141" s="147" t="s">
        <v>468</v>
      </c>
      <c r="U141" s="142">
        <v>350</v>
      </c>
      <c r="V141" s="142">
        <v>32</v>
      </c>
      <c r="W141" s="142">
        <v>27</v>
      </c>
      <c r="X141" s="142">
        <f t="shared" si="22"/>
        <v>409</v>
      </c>
      <c r="Y141" s="147" t="s">
        <v>522</v>
      </c>
      <c r="Z141" s="147" t="s">
        <v>523</v>
      </c>
      <c r="AA141" s="159"/>
      <c r="AB141" s="159"/>
      <c r="AC141" s="145" t="s">
        <v>561</v>
      </c>
      <c r="AD141" s="145" t="s">
        <v>562</v>
      </c>
      <c r="AE141" s="147"/>
    </row>
    <row r="142" spans="1:31" ht="111" customHeight="1">
      <c r="A142" s="154" t="s">
        <v>587</v>
      </c>
      <c r="B142" s="154" t="s">
        <v>608</v>
      </c>
      <c r="C142" s="155" t="s">
        <v>609</v>
      </c>
      <c r="D142" s="154" t="s">
        <v>590</v>
      </c>
      <c r="E142" s="151" t="s">
        <v>38</v>
      </c>
      <c r="F142" s="145" t="s">
        <v>563</v>
      </c>
      <c r="G142" s="141" t="s">
        <v>454</v>
      </c>
      <c r="H142" s="146" t="s">
        <v>564</v>
      </c>
      <c r="I142" s="147" t="s">
        <v>565</v>
      </c>
      <c r="J142" s="145" t="s">
        <v>561</v>
      </c>
      <c r="K142" s="159"/>
      <c r="L142" s="147"/>
      <c r="M142" s="156">
        <v>2</v>
      </c>
      <c r="N142" s="156">
        <v>2</v>
      </c>
      <c r="O142" s="149">
        <v>4</v>
      </c>
      <c r="P142" s="149" t="s">
        <v>118</v>
      </c>
      <c r="Q142" s="156">
        <v>60</v>
      </c>
      <c r="R142" s="149">
        <v>240</v>
      </c>
      <c r="S142" s="140" t="str">
        <f t="shared" si="14"/>
        <v>II</v>
      </c>
      <c r="T142" s="147" t="s">
        <v>468</v>
      </c>
      <c r="U142" s="142">
        <v>350</v>
      </c>
      <c r="V142" s="142">
        <v>32</v>
      </c>
      <c r="W142" s="142">
        <v>27</v>
      </c>
      <c r="X142" s="142">
        <f t="shared" si="22"/>
        <v>409</v>
      </c>
      <c r="Y142" s="147" t="s">
        <v>522</v>
      </c>
      <c r="Z142" s="147" t="s">
        <v>523</v>
      </c>
      <c r="AA142" s="159"/>
      <c r="AB142" s="159"/>
      <c r="AC142" s="145" t="s">
        <v>561</v>
      </c>
      <c r="AD142" s="145" t="s">
        <v>562</v>
      </c>
      <c r="AE142" s="147"/>
    </row>
    <row r="143" spans="1:31" ht="111" customHeight="1">
      <c r="A143" s="154" t="s">
        <v>587</v>
      </c>
      <c r="B143" s="154" t="s">
        <v>608</v>
      </c>
      <c r="C143" s="155" t="s">
        <v>609</v>
      </c>
      <c r="D143" s="154" t="s">
        <v>590</v>
      </c>
      <c r="E143" s="151" t="s">
        <v>38</v>
      </c>
      <c r="F143" s="145" t="s">
        <v>570</v>
      </c>
      <c r="G143" s="141" t="s">
        <v>454</v>
      </c>
      <c r="H143" s="145" t="s">
        <v>571</v>
      </c>
      <c r="I143" s="147" t="s">
        <v>528</v>
      </c>
      <c r="J143" s="147"/>
      <c r="K143" s="159"/>
      <c r="L143" s="147" t="s">
        <v>529</v>
      </c>
      <c r="M143" s="156">
        <v>2</v>
      </c>
      <c r="N143" s="156">
        <v>3</v>
      </c>
      <c r="O143" s="149">
        <v>6</v>
      </c>
      <c r="P143" s="149" t="s">
        <v>116</v>
      </c>
      <c r="Q143" s="156">
        <v>60</v>
      </c>
      <c r="R143" s="149">
        <v>360</v>
      </c>
      <c r="S143" s="140" t="str">
        <f t="shared" si="14"/>
        <v>II</v>
      </c>
      <c r="T143" s="147" t="s">
        <v>468</v>
      </c>
      <c r="U143" s="142">
        <v>350</v>
      </c>
      <c r="V143" s="142">
        <v>32</v>
      </c>
      <c r="W143" s="142">
        <v>27</v>
      </c>
      <c r="X143" s="142">
        <f t="shared" si="22"/>
        <v>409</v>
      </c>
      <c r="Y143" s="147" t="s">
        <v>522</v>
      </c>
      <c r="Z143" s="147" t="s">
        <v>523</v>
      </c>
      <c r="AA143" s="159"/>
      <c r="AB143" s="159"/>
      <c r="AC143" s="147"/>
      <c r="AD143" s="147" t="s">
        <v>611</v>
      </c>
      <c r="AE143" s="147"/>
    </row>
    <row r="144" spans="1:31" ht="111" customHeight="1">
      <c r="A144" s="154" t="s">
        <v>587</v>
      </c>
      <c r="B144" s="154" t="s">
        <v>608</v>
      </c>
      <c r="C144" s="155" t="s">
        <v>609</v>
      </c>
      <c r="D144" s="154" t="s">
        <v>590</v>
      </c>
      <c r="E144" s="151" t="s">
        <v>38</v>
      </c>
      <c r="F144" s="145" t="s">
        <v>573</v>
      </c>
      <c r="G144" s="141" t="s">
        <v>454</v>
      </c>
      <c r="H144" s="145" t="s">
        <v>574</v>
      </c>
      <c r="I144" s="147" t="s">
        <v>528</v>
      </c>
      <c r="J144" s="147"/>
      <c r="K144" s="159"/>
      <c r="L144" s="147" t="s">
        <v>529</v>
      </c>
      <c r="M144" s="156">
        <v>2</v>
      </c>
      <c r="N144" s="156">
        <v>3</v>
      </c>
      <c r="O144" s="149">
        <v>6</v>
      </c>
      <c r="P144" s="149" t="s">
        <v>116</v>
      </c>
      <c r="Q144" s="156">
        <v>60</v>
      </c>
      <c r="R144" s="149">
        <v>360</v>
      </c>
      <c r="S144" s="140" t="str">
        <f t="shared" si="14"/>
        <v>II</v>
      </c>
      <c r="T144" s="147" t="s">
        <v>468</v>
      </c>
      <c r="U144" s="142">
        <v>350</v>
      </c>
      <c r="V144" s="142">
        <v>32</v>
      </c>
      <c r="W144" s="142">
        <v>27</v>
      </c>
      <c r="X144" s="142">
        <f t="shared" si="22"/>
        <v>409</v>
      </c>
      <c r="Y144" s="147" t="s">
        <v>522</v>
      </c>
      <c r="Z144" s="147" t="s">
        <v>523</v>
      </c>
      <c r="AA144" s="159"/>
      <c r="AB144" s="159"/>
      <c r="AC144" s="147"/>
      <c r="AD144" s="147" t="s">
        <v>611</v>
      </c>
      <c r="AE144" s="147"/>
    </row>
    <row r="145" spans="1:31" ht="111" customHeight="1">
      <c r="A145" s="154" t="s">
        <v>587</v>
      </c>
      <c r="B145" s="154" t="s">
        <v>608</v>
      </c>
      <c r="C145" s="155" t="s">
        <v>609</v>
      </c>
      <c r="D145" s="154" t="s">
        <v>590</v>
      </c>
      <c r="E145" s="151" t="s">
        <v>38</v>
      </c>
      <c r="F145" s="145" t="s">
        <v>577</v>
      </c>
      <c r="G145" s="141" t="s">
        <v>454</v>
      </c>
      <c r="H145" s="145" t="s">
        <v>578</v>
      </c>
      <c r="I145" s="147" t="s">
        <v>528</v>
      </c>
      <c r="J145" s="147"/>
      <c r="K145" s="159"/>
      <c r="L145" s="147" t="s">
        <v>529</v>
      </c>
      <c r="M145" s="156">
        <v>2</v>
      </c>
      <c r="N145" s="156">
        <v>2</v>
      </c>
      <c r="O145" s="149">
        <v>4</v>
      </c>
      <c r="P145" s="149" t="s">
        <v>118</v>
      </c>
      <c r="Q145" s="156">
        <v>60</v>
      </c>
      <c r="R145" s="149">
        <v>240</v>
      </c>
      <c r="S145" s="140" t="str">
        <f t="shared" si="14"/>
        <v>II</v>
      </c>
      <c r="T145" s="147" t="s">
        <v>468</v>
      </c>
      <c r="U145" s="142">
        <v>350</v>
      </c>
      <c r="V145" s="142">
        <v>32</v>
      </c>
      <c r="W145" s="142">
        <v>27</v>
      </c>
      <c r="X145" s="142">
        <f t="shared" si="22"/>
        <v>409</v>
      </c>
      <c r="Y145" s="147" t="s">
        <v>522</v>
      </c>
      <c r="Z145" s="147" t="s">
        <v>523</v>
      </c>
      <c r="AA145" s="159"/>
      <c r="AB145" s="159"/>
      <c r="AC145" s="147"/>
      <c r="AD145" s="147" t="s">
        <v>611</v>
      </c>
      <c r="AE145" s="147"/>
    </row>
    <row r="146" spans="1:31" ht="111" customHeight="1">
      <c r="A146" s="154" t="s">
        <v>587</v>
      </c>
      <c r="B146" s="154" t="s">
        <v>608</v>
      </c>
      <c r="C146" s="155" t="s">
        <v>609</v>
      </c>
      <c r="D146" s="154" t="s">
        <v>590</v>
      </c>
      <c r="E146" s="151" t="s">
        <v>38</v>
      </c>
      <c r="F146" s="145" t="s">
        <v>579</v>
      </c>
      <c r="G146" s="141" t="s">
        <v>454</v>
      </c>
      <c r="H146" s="145" t="s">
        <v>580</v>
      </c>
      <c r="I146" s="147" t="s">
        <v>528</v>
      </c>
      <c r="J146" s="145"/>
      <c r="K146" s="159"/>
      <c r="L146" s="147" t="s">
        <v>529</v>
      </c>
      <c r="M146" s="156">
        <v>4</v>
      </c>
      <c r="N146" s="156">
        <v>2</v>
      </c>
      <c r="O146" s="149">
        <v>8</v>
      </c>
      <c r="P146" s="149" t="s">
        <v>116</v>
      </c>
      <c r="Q146" s="156">
        <v>60</v>
      </c>
      <c r="R146" s="149">
        <v>480</v>
      </c>
      <c r="S146" s="140" t="str">
        <f t="shared" si="14"/>
        <v>II</v>
      </c>
      <c r="T146" s="147" t="s">
        <v>468</v>
      </c>
      <c r="U146" s="142">
        <v>350</v>
      </c>
      <c r="V146" s="142">
        <v>32</v>
      </c>
      <c r="W146" s="142">
        <v>27</v>
      </c>
      <c r="X146" s="142">
        <f t="shared" si="22"/>
        <v>409</v>
      </c>
      <c r="Y146" s="147" t="s">
        <v>522</v>
      </c>
      <c r="Z146" s="147" t="s">
        <v>523</v>
      </c>
      <c r="AA146" s="159"/>
      <c r="AB146" s="159"/>
      <c r="AC146" s="145"/>
      <c r="AD146" s="147" t="s">
        <v>611</v>
      </c>
      <c r="AE146" s="147"/>
    </row>
    <row r="147" spans="1:31" ht="111" customHeight="1">
      <c r="A147" s="154" t="s">
        <v>587</v>
      </c>
      <c r="B147" s="154" t="s">
        <v>608</v>
      </c>
      <c r="C147" s="155" t="s">
        <v>609</v>
      </c>
      <c r="D147" s="154" t="s">
        <v>590</v>
      </c>
      <c r="E147" s="151" t="s">
        <v>38</v>
      </c>
      <c r="F147" s="145" t="s">
        <v>581</v>
      </c>
      <c r="G147" s="141" t="s">
        <v>454</v>
      </c>
      <c r="H147" s="145" t="s">
        <v>582</v>
      </c>
      <c r="I147" s="147" t="s">
        <v>528</v>
      </c>
      <c r="J147" s="145"/>
      <c r="K147" s="159"/>
      <c r="L147" s="147" t="s">
        <v>583</v>
      </c>
      <c r="M147" s="156">
        <v>2</v>
      </c>
      <c r="N147" s="156">
        <v>2</v>
      </c>
      <c r="O147" s="149">
        <v>4</v>
      </c>
      <c r="P147" s="149" t="s">
        <v>118</v>
      </c>
      <c r="Q147" s="156">
        <v>25</v>
      </c>
      <c r="R147" s="149">
        <v>100</v>
      </c>
      <c r="S147" s="140" t="str">
        <f t="shared" si="14"/>
        <v>III</v>
      </c>
      <c r="T147" s="147" t="s">
        <v>209</v>
      </c>
      <c r="U147" s="142">
        <v>350</v>
      </c>
      <c r="V147" s="142">
        <v>32</v>
      </c>
      <c r="W147" s="142">
        <v>27</v>
      </c>
      <c r="X147" s="142">
        <f t="shared" si="22"/>
        <v>409</v>
      </c>
      <c r="Y147" s="147" t="s">
        <v>522</v>
      </c>
      <c r="Z147" s="147" t="s">
        <v>523</v>
      </c>
      <c r="AA147" s="159"/>
      <c r="AB147" s="159"/>
      <c r="AC147" s="145"/>
      <c r="AD147" s="147" t="s">
        <v>583</v>
      </c>
      <c r="AE147" s="147"/>
    </row>
    <row r="148" spans="1:31" ht="111" customHeight="1">
      <c r="A148" s="154" t="s">
        <v>587</v>
      </c>
      <c r="B148" s="154" t="s">
        <v>608</v>
      </c>
      <c r="C148" s="155" t="s">
        <v>609</v>
      </c>
      <c r="D148" s="154" t="s">
        <v>590</v>
      </c>
      <c r="E148" s="151" t="s">
        <v>38</v>
      </c>
      <c r="F148" s="145" t="s">
        <v>584</v>
      </c>
      <c r="G148" s="141" t="s">
        <v>454</v>
      </c>
      <c r="H148" s="145" t="s">
        <v>585</v>
      </c>
      <c r="I148" s="147" t="s">
        <v>528</v>
      </c>
      <c r="J148" s="147"/>
      <c r="K148" s="159"/>
      <c r="L148" s="147" t="s">
        <v>529</v>
      </c>
      <c r="M148" s="157">
        <v>2</v>
      </c>
      <c r="N148" s="157">
        <v>4</v>
      </c>
      <c r="O148" s="149">
        <v>8</v>
      </c>
      <c r="P148" s="149" t="s">
        <v>116</v>
      </c>
      <c r="Q148" s="156">
        <v>60</v>
      </c>
      <c r="R148" s="149">
        <v>480</v>
      </c>
      <c r="S148" s="140" t="str">
        <f t="shared" si="14"/>
        <v>II</v>
      </c>
      <c r="T148" s="147" t="s">
        <v>468</v>
      </c>
      <c r="U148" s="142">
        <v>350</v>
      </c>
      <c r="V148" s="142">
        <v>32</v>
      </c>
      <c r="W148" s="142">
        <v>27</v>
      </c>
      <c r="X148" s="142">
        <f t="shared" si="22"/>
        <v>409</v>
      </c>
      <c r="Y148" s="147" t="s">
        <v>522</v>
      </c>
      <c r="Z148" s="147" t="s">
        <v>523</v>
      </c>
      <c r="AA148" s="159"/>
      <c r="AB148" s="159"/>
      <c r="AC148" s="147"/>
      <c r="AD148" s="147" t="s">
        <v>611</v>
      </c>
      <c r="AE148" s="147"/>
    </row>
    <row r="149" spans="1:31" ht="111" customHeight="1">
      <c r="A149" s="154" t="s">
        <v>587</v>
      </c>
      <c r="B149" s="154" t="s">
        <v>608</v>
      </c>
      <c r="C149" s="155" t="s">
        <v>609</v>
      </c>
      <c r="D149" s="154" t="s">
        <v>590</v>
      </c>
      <c r="E149" s="151" t="s">
        <v>38</v>
      </c>
      <c r="F149" s="160" t="s">
        <v>612</v>
      </c>
      <c r="G149" s="141" t="s">
        <v>454</v>
      </c>
      <c r="H149" s="161" t="s">
        <v>613</v>
      </c>
      <c r="I149" s="160" t="s">
        <v>614</v>
      </c>
      <c r="J149" s="160"/>
      <c r="K149" s="162"/>
      <c r="L149" s="163" t="s">
        <v>615</v>
      </c>
      <c r="M149" s="156">
        <v>6</v>
      </c>
      <c r="N149" s="156">
        <v>1</v>
      </c>
      <c r="O149" s="149">
        <v>6</v>
      </c>
      <c r="P149" s="149" t="s">
        <v>116</v>
      </c>
      <c r="Q149" s="156">
        <v>60</v>
      </c>
      <c r="R149" s="149">
        <v>360</v>
      </c>
      <c r="S149" s="140" t="str">
        <f t="shared" si="14"/>
        <v>II</v>
      </c>
      <c r="T149" s="147" t="s">
        <v>468</v>
      </c>
      <c r="U149" s="142">
        <v>350</v>
      </c>
      <c r="V149" s="142">
        <v>32</v>
      </c>
      <c r="W149" s="142">
        <v>27</v>
      </c>
      <c r="X149" s="142">
        <f t="shared" si="22"/>
        <v>409</v>
      </c>
      <c r="Y149" s="147" t="s">
        <v>522</v>
      </c>
      <c r="Z149" s="147" t="s">
        <v>523</v>
      </c>
      <c r="AA149" s="159"/>
      <c r="AB149" s="159"/>
      <c r="AC149" s="160"/>
      <c r="AD149" s="160" t="s">
        <v>616</v>
      </c>
      <c r="AE149" s="163"/>
    </row>
    <row r="150" spans="1:31" ht="111" customHeight="1">
      <c r="A150" s="154" t="s">
        <v>587</v>
      </c>
      <c r="B150" s="154" t="s">
        <v>608</v>
      </c>
      <c r="C150" s="155" t="s">
        <v>609</v>
      </c>
      <c r="D150" s="154" t="s">
        <v>590</v>
      </c>
      <c r="E150" s="151" t="s">
        <v>38</v>
      </c>
      <c r="F150" s="160" t="s">
        <v>612</v>
      </c>
      <c r="G150" s="141" t="s">
        <v>454</v>
      </c>
      <c r="H150" s="161" t="s">
        <v>617</v>
      </c>
      <c r="I150" s="160" t="s">
        <v>614</v>
      </c>
      <c r="J150" s="160"/>
      <c r="K150" s="162"/>
      <c r="L150" s="163" t="s">
        <v>615</v>
      </c>
      <c r="M150" s="156">
        <v>6</v>
      </c>
      <c r="N150" s="156">
        <v>1</v>
      </c>
      <c r="O150" s="149">
        <v>6</v>
      </c>
      <c r="P150" s="149" t="s">
        <v>116</v>
      </c>
      <c r="Q150" s="156">
        <v>60</v>
      </c>
      <c r="R150" s="149">
        <v>360</v>
      </c>
      <c r="S150" s="140" t="str">
        <f t="shared" si="14"/>
        <v>II</v>
      </c>
      <c r="T150" s="147" t="s">
        <v>468</v>
      </c>
      <c r="U150" s="142">
        <v>350</v>
      </c>
      <c r="V150" s="142">
        <v>32</v>
      </c>
      <c r="W150" s="142">
        <v>27</v>
      </c>
      <c r="X150" s="142">
        <f t="shared" si="22"/>
        <v>409</v>
      </c>
      <c r="Y150" s="147" t="s">
        <v>522</v>
      </c>
      <c r="Z150" s="147" t="s">
        <v>523</v>
      </c>
      <c r="AA150" s="159"/>
      <c r="AB150" s="159"/>
      <c r="AC150" s="160"/>
      <c r="AD150" s="160" t="s">
        <v>616</v>
      </c>
      <c r="AE150" s="163"/>
    </row>
    <row r="151" spans="1:31" ht="111" customHeight="1">
      <c r="A151" s="154" t="s">
        <v>587</v>
      </c>
      <c r="B151" s="154" t="s">
        <v>608</v>
      </c>
      <c r="C151" s="155" t="s">
        <v>609</v>
      </c>
      <c r="D151" s="154" t="s">
        <v>590</v>
      </c>
      <c r="E151" s="151" t="s">
        <v>38</v>
      </c>
      <c r="F151" s="160" t="s">
        <v>612</v>
      </c>
      <c r="G151" s="141" t="s">
        <v>454</v>
      </c>
      <c r="H151" s="161" t="s">
        <v>618</v>
      </c>
      <c r="I151" s="160" t="s">
        <v>614</v>
      </c>
      <c r="J151" s="160"/>
      <c r="K151" s="162"/>
      <c r="L151" s="163" t="s">
        <v>615</v>
      </c>
      <c r="M151" s="156">
        <v>6</v>
      </c>
      <c r="N151" s="157">
        <v>1</v>
      </c>
      <c r="O151" s="149">
        <v>6</v>
      </c>
      <c r="P151" s="149" t="s">
        <v>116</v>
      </c>
      <c r="Q151" s="157">
        <v>60</v>
      </c>
      <c r="R151" s="149">
        <v>360</v>
      </c>
      <c r="S151" s="140" t="str">
        <f t="shared" si="14"/>
        <v>II</v>
      </c>
      <c r="T151" s="147" t="s">
        <v>468</v>
      </c>
      <c r="U151" s="142">
        <v>350</v>
      </c>
      <c r="V151" s="142">
        <v>32</v>
      </c>
      <c r="W151" s="142">
        <v>27</v>
      </c>
      <c r="X151" s="142">
        <f t="shared" si="22"/>
        <v>409</v>
      </c>
      <c r="Y151" s="147" t="s">
        <v>522</v>
      </c>
      <c r="Z151" s="147" t="s">
        <v>523</v>
      </c>
      <c r="AA151" s="159"/>
      <c r="AB151" s="159"/>
      <c r="AC151" s="160"/>
      <c r="AD151" s="160" t="s">
        <v>616</v>
      </c>
      <c r="AE151" s="163"/>
    </row>
  </sheetData>
  <sheetProtection selectLockedCells="1" selectUnlockedCells="1"/>
  <autoFilter ref="A9:AE151"/>
  <mergeCells count="37">
    <mergeCell ref="AA8:AA9"/>
    <mergeCell ref="AB8:AB9"/>
    <mergeCell ref="AC8:AC9"/>
    <mergeCell ref="AD8:AD9"/>
    <mergeCell ref="AE8:AE9"/>
    <mergeCell ref="R8:R9"/>
    <mergeCell ref="S8:S9"/>
    <mergeCell ref="T8:T9"/>
    <mergeCell ref="U8:X8"/>
    <mergeCell ref="Y8:Y9"/>
    <mergeCell ref="Z8:Z9"/>
    <mergeCell ref="L8:L9"/>
    <mergeCell ref="M8:M9"/>
    <mergeCell ref="N8:N9"/>
    <mergeCell ref="O8:O9"/>
    <mergeCell ref="P8:P9"/>
    <mergeCell ref="Q8:Q9"/>
    <mergeCell ref="F7:H7"/>
    <mergeCell ref="I7:I9"/>
    <mergeCell ref="J7:L7"/>
    <mergeCell ref="M7:S7"/>
    <mergeCell ref="U7:Z7"/>
    <mergeCell ref="AA7:AE7"/>
    <mergeCell ref="F8:F9"/>
    <mergeCell ref="G8:G9"/>
    <mergeCell ref="J8:J9"/>
    <mergeCell ref="K8:K9"/>
    <mergeCell ref="H8:H9"/>
    <mergeCell ref="A1:AE1"/>
    <mergeCell ref="A2:AE2"/>
    <mergeCell ref="A3:AE3"/>
    <mergeCell ref="A4:AE4"/>
    <mergeCell ref="A7:A9"/>
    <mergeCell ref="B7:B9"/>
    <mergeCell ref="C7:C9"/>
    <mergeCell ref="D7:D9"/>
    <mergeCell ref="E7:E9"/>
  </mergeCells>
  <conditionalFormatting sqref="S100:S151 S10:S95">
    <cfRule type="containsText" priority="23" dxfId="7" operator="containsText" stopIfTrue="1" text="IV">
      <formula>NOT(ISERROR(SEARCH("IV",S10)))</formula>
    </cfRule>
    <cfRule type="containsText" priority="24" dxfId="7" operator="containsText" stopIfTrue="1" text="III">
      <formula>NOT(ISERROR(SEARCH("III",S10)))</formula>
    </cfRule>
    <cfRule type="containsText" priority="25" dxfId="0" operator="containsText" stopIfTrue="1" text="II">
      <formula>NOT(ISERROR(SEARCH("II",S10)))</formula>
    </cfRule>
    <cfRule type="containsText" priority="26" dxfId="1" operator="containsText" stopIfTrue="1" text="I">
      <formula>NOT(ISERROR(SEARCH("I",S10)))</formula>
    </cfRule>
  </conditionalFormatting>
  <conditionalFormatting sqref="P104:P111">
    <cfRule type="expression" priority="18" dxfId="1" stopIfTrue="1">
      <formula>$P23="Alto(A)"</formula>
    </cfRule>
  </conditionalFormatting>
  <conditionalFormatting sqref="S96 S98:S99">
    <cfRule type="containsText" priority="10" dxfId="7" operator="containsText" stopIfTrue="1" text="IV">
      <formula>NOT(ISERROR(SEARCH("IV",S96)))</formula>
    </cfRule>
    <cfRule type="containsText" priority="11" dxfId="7" operator="containsText" stopIfTrue="1" text="III">
      <formula>NOT(ISERROR(SEARCH("III",S96)))</formula>
    </cfRule>
    <cfRule type="containsText" priority="12" dxfId="0" operator="containsText" stopIfTrue="1" text="II">
      <formula>NOT(ISERROR(SEARCH("II",S96)))</formula>
    </cfRule>
    <cfRule type="containsText" priority="13" dxfId="1" operator="containsText" stopIfTrue="1" text="I">
      <formula>NOT(ISERROR(SEARCH("I",S96)))</formula>
    </cfRule>
  </conditionalFormatting>
  <conditionalFormatting sqref="S97">
    <cfRule type="containsText" priority="6" dxfId="7" operator="containsText" stopIfTrue="1" text="IV">
      <formula>NOT(ISERROR(SEARCH("IV",S97)))</formula>
    </cfRule>
    <cfRule type="containsText" priority="7" dxfId="7" operator="containsText" stopIfTrue="1" text="III">
      <formula>NOT(ISERROR(SEARCH("III",S97)))</formula>
    </cfRule>
    <cfRule type="containsText" priority="8" dxfId="0" operator="containsText" stopIfTrue="1" text="II">
      <formula>NOT(ISERROR(SEARCH("II",S97)))</formula>
    </cfRule>
    <cfRule type="containsText" priority="9" dxfId="1" operator="containsText" stopIfTrue="1" text="I">
      <formula>NOT(ISERROR(SEARCH("I",S97)))</formula>
    </cfRule>
  </conditionalFormatting>
  <dataValidations count="7">
    <dataValidation operator="equal" allowBlank="1" showErrorMessage="1" sqref="Z82:Z84 Z78:Z79 Z11 Z14 Z17:Z18 Z20:Z21 Z25 Z30 Z32 Z34:Z35 Z37:Z38 Z40 Z42 Z44:Z45 Z48 Z50 Z52:Z54 Z56 Z105 Z67:Z68 Z73 Z75 Z58 Z61:Z62 Z86 Z90">
      <formula1>Usme!#REF!</formula1>
    </dataValidation>
    <dataValidation allowBlank="1" showInputMessage="1" showErrorMessage="1" sqref="T10:T151"/>
    <dataValidation type="list" allowBlank="1" showInputMessage="1" showErrorMessage="1" errorTitle="TENGA EN CUENTA:" error="Sólo marque &quot;SI&quot; o &quot;NO&quot; según corresponda." sqref="H115:H118 H120">
      <formula1>$AT$341:$AT$562</formula1>
    </dataValidation>
    <dataValidation allowBlank="1" showInputMessage="1" showErrorMessage="1" errorTitle="TENGA EN CUENTA:" error="Sólo marque &quot;SI&quot; o &quot;NO&quot; según corresponda." sqref="H112:H114 H119 H121:H128 H131:H134 F113 H136:H144 F135 H147:H151"/>
    <dataValidation type="whole" allowBlank="1" showInputMessage="1" showErrorMessage="1" promptTitle="IMPORTANTE:" prompt="Ingrese un valor numérico entre 1 y 4" errorTitle="TENGA EN CUENTA:" error="Debe ingresar un valor numérico entre 1 y 4" sqref="N112:N151">
      <formula1>1</formula1>
      <formula2>4</formula2>
    </dataValidation>
    <dataValidation type="whole" allowBlank="1" showInputMessage="1" showErrorMessage="1" promptTitle="IMPORTANTE:" prompt="Ingrese un valor numérico entre 1 y 10" errorTitle="TENGA EN CUENTA:" error="Debe ingresar un valor numérico entre 1 y 10" sqref="M112:M151">
      <formula1>1</formula1>
      <formula2>10</formula2>
    </dataValidation>
    <dataValidation operator="equal" allowBlank="1" showErrorMessage="1" sqref="Z96:Z99"/>
  </dataValidations>
  <printOptions/>
  <pageMargins left="0.19" right="0.15748031496062992" top="0.4330708661417323" bottom="0.3937007874015748" header="0.35433070866141736" footer="0.1968503937007874"/>
  <pageSetup horizontalDpi="300" verticalDpi="300" orientation="landscape"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
      <selection activeCell="C18" sqref="C18"/>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25" t="s">
        <v>107</v>
      </c>
      <c r="B1" s="126"/>
      <c r="C1" s="126"/>
      <c r="D1" s="126"/>
      <c r="E1" s="126"/>
      <c r="F1" s="126"/>
      <c r="G1" s="126"/>
      <c r="H1" s="126"/>
      <c r="I1" s="126"/>
      <c r="J1" s="127"/>
    </row>
    <row r="2" spans="1:10" ht="12.75">
      <c r="A2" s="128"/>
      <c r="B2" s="129"/>
      <c r="C2" s="129"/>
      <c r="D2" s="129"/>
      <c r="E2" s="129"/>
      <c r="F2" s="129"/>
      <c r="G2" s="129"/>
      <c r="H2" s="129"/>
      <c r="I2" s="129"/>
      <c r="J2" s="130"/>
    </row>
    <row r="3" spans="1:10" ht="13.5" thickBot="1">
      <c r="A3" s="131"/>
      <c r="B3" s="132"/>
      <c r="C3" s="132"/>
      <c r="D3" s="132"/>
      <c r="E3" s="132"/>
      <c r="F3" s="132"/>
      <c r="G3" s="132"/>
      <c r="H3" s="132"/>
      <c r="I3" s="132"/>
      <c r="J3" s="133"/>
    </row>
    <row r="4" spans="1:10" ht="12.75">
      <c r="A4" s="7"/>
      <c r="B4" s="8"/>
      <c r="C4" s="9"/>
      <c r="D4" s="9"/>
      <c r="E4" s="7"/>
      <c r="F4" s="7"/>
      <c r="G4" s="7"/>
      <c r="H4" s="7"/>
      <c r="I4" s="7"/>
      <c r="J4" s="7"/>
    </row>
    <row r="5" spans="1:10" ht="12.75">
      <c r="A5" s="113" t="s">
        <v>108</v>
      </c>
      <c r="B5" s="113"/>
      <c r="C5" s="113"/>
      <c r="D5" s="9"/>
      <c r="E5" s="7"/>
      <c r="F5" s="7"/>
      <c r="G5" s="7"/>
      <c r="H5" s="7"/>
      <c r="I5" s="7"/>
      <c r="J5" s="7"/>
    </row>
    <row r="6" spans="1:10" ht="13.5" thickBot="1">
      <c r="A6" s="9"/>
      <c r="B6" s="9"/>
      <c r="C6" s="9"/>
      <c r="D6" s="9"/>
      <c r="E6" s="7"/>
      <c r="F6" s="7"/>
      <c r="G6" s="7"/>
      <c r="H6" s="7"/>
      <c r="I6" s="7"/>
      <c r="J6" s="7"/>
    </row>
    <row r="7" spans="1:10" ht="13.5" thickBot="1">
      <c r="A7" s="10" t="s">
        <v>109</v>
      </c>
      <c r="B7" s="11" t="s">
        <v>110</v>
      </c>
      <c r="C7" s="12" t="s">
        <v>111</v>
      </c>
      <c r="D7" s="13"/>
      <c r="E7" s="7"/>
      <c r="F7" s="7"/>
      <c r="G7" s="7"/>
      <c r="H7" s="7"/>
      <c r="I7" s="7"/>
      <c r="J7" s="7"/>
    </row>
    <row r="8" spans="1:10" ht="45.75" customHeight="1">
      <c r="A8" s="14" t="s">
        <v>112</v>
      </c>
      <c r="B8" s="15">
        <v>10</v>
      </c>
      <c r="C8" s="16" t="s">
        <v>113</v>
      </c>
      <c r="D8" s="17"/>
      <c r="E8" s="7"/>
      <c r="F8" s="7"/>
      <c r="G8" s="7"/>
      <c r="H8" s="7"/>
      <c r="I8" s="7"/>
      <c r="J8" s="7"/>
    </row>
    <row r="9" spans="1:10" ht="30.75" customHeight="1">
      <c r="A9" s="18" t="s">
        <v>114</v>
      </c>
      <c r="B9" s="19">
        <v>6</v>
      </c>
      <c r="C9" s="20" t="s">
        <v>115</v>
      </c>
      <c r="D9" s="17"/>
      <c r="E9" s="7"/>
      <c r="F9" s="7"/>
      <c r="G9" s="7"/>
      <c r="H9" s="7"/>
      <c r="I9" s="7"/>
      <c r="J9" s="7"/>
    </row>
    <row r="10" spans="1:10" ht="41.25" customHeight="1">
      <c r="A10" s="18" t="s">
        <v>116</v>
      </c>
      <c r="B10" s="19">
        <v>2</v>
      </c>
      <c r="C10" s="20" t="s">
        <v>117</v>
      </c>
      <c r="D10" s="17"/>
      <c r="E10" s="7"/>
      <c r="F10" s="7"/>
      <c r="G10" s="7"/>
      <c r="H10" s="7"/>
      <c r="I10" s="7"/>
      <c r="J10" s="7"/>
    </row>
    <row r="11" spans="1:10" ht="31.5" customHeight="1" thickBot="1">
      <c r="A11" s="21" t="s">
        <v>118</v>
      </c>
      <c r="B11" s="22"/>
      <c r="C11" s="23" t="s">
        <v>119</v>
      </c>
      <c r="D11" s="17"/>
      <c r="E11" s="7"/>
      <c r="F11" s="7"/>
      <c r="G11" s="7"/>
      <c r="H11" s="7"/>
      <c r="I11" s="7"/>
      <c r="J11" s="7"/>
    </row>
    <row r="12" spans="1:10" ht="12.75">
      <c r="A12" s="24"/>
      <c r="B12" s="25"/>
      <c r="C12" s="26"/>
      <c r="D12" s="17"/>
      <c r="E12" s="7"/>
      <c r="F12" s="7"/>
      <c r="G12" s="7"/>
      <c r="H12" s="7"/>
      <c r="I12" s="7"/>
      <c r="J12" s="7"/>
    </row>
    <row r="13" spans="1:10" ht="12.75">
      <c r="A13" s="113" t="s">
        <v>120</v>
      </c>
      <c r="B13" s="113"/>
      <c r="C13" s="113"/>
      <c r="D13" s="7"/>
      <c r="E13" s="113" t="s">
        <v>121</v>
      </c>
      <c r="F13" s="113"/>
      <c r="G13" s="113"/>
      <c r="H13" s="113"/>
      <c r="I13" s="113"/>
      <c r="J13" s="113"/>
    </row>
    <row r="14" spans="1:10" ht="13.5" thickBot="1">
      <c r="A14" s="7"/>
      <c r="B14" s="7"/>
      <c r="C14" s="7"/>
      <c r="D14" s="7"/>
      <c r="E14" s="7"/>
      <c r="F14" s="7"/>
      <c r="G14" s="7"/>
      <c r="H14" s="7"/>
      <c r="I14" s="7"/>
      <c r="J14" s="7"/>
    </row>
    <row r="15" spans="1:10" ht="13.5" thickBot="1">
      <c r="A15" s="10" t="s">
        <v>122</v>
      </c>
      <c r="B15" s="11" t="s">
        <v>123</v>
      </c>
      <c r="C15" s="12" t="s">
        <v>111</v>
      </c>
      <c r="D15" s="7"/>
      <c r="E15" s="116" t="s">
        <v>124</v>
      </c>
      <c r="F15" s="134"/>
      <c r="G15" s="116" t="s">
        <v>125</v>
      </c>
      <c r="H15" s="136"/>
      <c r="I15" s="136"/>
      <c r="J15" s="137"/>
    </row>
    <row r="16" spans="1:10" ht="26.25" customHeight="1" thickBot="1">
      <c r="A16" s="27" t="s">
        <v>126</v>
      </c>
      <c r="B16" s="28">
        <v>4</v>
      </c>
      <c r="C16" s="29" t="s">
        <v>127</v>
      </c>
      <c r="D16" s="7"/>
      <c r="E16" s="118"/>
      <c r="F16" s="135"/>
      <c r="G16" s="30">
        <v>4</v>
      </c>
      <c r="H16" s="31">
        <v>3</v>
      </c>
      <c r="I16" s="31">
        <v>2</v>
      </c>
      <c r="J16" s="32">
        <v>1</v>
      </c>
    </row>
    <row r="17" spans="1:10" ht="25.5" customHeight="1">
      <c r="A17" s="33" t="s">
        <v>128</v>
      </c>
      <c r="B17" s="34">
        <v>3</v>
      </c>
      <c r="C17" s="35" t="s">
        <v>129</v>
      </c>
      <c r="D17" s="7"/>
      <c r="E17" s="116" t="s">
        <v>109</v>
      </c>
      <c r="F17" s="36">
        <v>10</v>
      </c>
      <c r="G17" s="37" t="s">
        <v>130</v>
      </c>
      <c r="H17" s="38" t="s">
        <v>131</v>
      </c>
      <c r="I17" s="39" t="s">
        <v>132</v>
      </c>
      <c r="J17" s="40" t="s">
        <v>133</v>
      </c>
    </row>
    <row r="18" spans="1:10" ht="34.5" customHeight="1">
      <c r="A18" s="33" t="s">
        <v>134</v>
      </c>
      <c r="B18" s="34">
        <v>2</v>
      </c>
      <c r="C18" s="35" t="s">
        <v>135</v>
      </c>
      <c r="D18" s="7"/>
      <c r="E18" s="117"/>
      <c r="F18" s="41">
        <v>6</v>
      </c>
      <c r="G18" s="42" t="s">
        <v>136</v>
      </c>
      <c r="H18" s="43" t="s">
        <v>137</v>
      </c>
      <c r="I18" s="43" t="s">
        <v>138</v>
      </c>
      <c r="J18" s="44" t="s">
        <v>139</v>
      </c>
    </row>
    <row r="19" spans="1:10" ht="26.25" customHeight="1" thickBot="1">
      <c r="A19" s="45" t="s">
        <v>140</v>
      </c>
      <c r="B19" s="46">
        <v>1</v>
      </c>
      <c r="C19" s="47" t="s">
        <v>141</v>
      </c>
      <c r="D19" s="7"/>
      <c r="E19" s="118"/>
      <c r="F19" s="32">
        <v>2</v>
      </c>
      <c r="G19" s="48" t="s">
        <v>142</v>
      </c>
      <c r="H19" s="49" t="s">
        <v>139</v>
      </c>
      <c r="I19" s="50" t="s">
        <v>143</v>
      </c>
      <c r="J19" s="51" t="s">
        <v>144</v>
      </c>
    </row>
    <row r="20" spans="1:10" ht="13.5" thickBot="1">
      <c r="A20" s="7"/>
      <c r="B20" s="7"/>
      <c r="C20" s="7"/>
      <c r="D20" s="7"/>
      <c r="E20" s="107" t="s">
        <v>145</v>
      </c>
      <c r="F20" s="108"/>
      <c r="G20" s="108"/>
      <c r="H20" s="108"/>
      <c r="I20" s="108"/>
      <c r="J20" s="109"/>
    </row>
    <row r="21" spans="1:10" ht="12.75">
      <c r="A21" s="113" t="s">
        <v>146</v>
      </c>
      <c r="B21" s="113"/>
      <c r="C21" s="113"/>
      <c r="D21" s="7"/>
      <c r="E21" s="7"/>
      <c r="F21" s="7"/>
      <c r="G21" s="7"/>
      <c r="H21" s="7"/>
      <c r="I21" s="7"/>
      <c r="J21" s="7"/>
    </row>
    <row r="22" spans="1:10" ht="13.5" thickBot="1">
      <c r="A22" s="7"/>
      <c r="B22" s="7"/>
      <c r="C22" s="7"/>
      <c r="D22" s="7"/>
      <c r="E22" s="7"/>
      <c r="F22" s="7"/>
      <c r="G22" s="7"/>
      <c r="H22" s="7"/>
      <c r="I22" s="7"/>
      <c r="J22" s="7"/>
    </row>
    <row r="23" spans="1:10" ht="13.5" thickBot="1">
      <c r="A23" s="52" t="s">
        <v>147</v>
      </c>
      <c r="B23" s="53" t="s">
        <v>148</v>
      </c>
      <c r="C23" s="54" t="s">
        <v>111</v>
      </c>
      <c r="D23" s="7"/>
      <c r="E23" s="7"/>
      <c r="F23" s="7"/>
      <c r="G23" s="7"/>
      <c r="H23" s="7"/>
      <c r="I23" s="7"/>
      <c r="J23" s="7"/>
    </row>
    <row r="24" spans="1:10" ht="33.75" customHeight="1">
      <c r="A24" s="14" t="s">
        <v>112</v>
      </c>
      <c r="B24" s="15" t="s">
        <v>149</v>
      </c>
      <c r="C24" s="16" t="s">
        <v>150</v>
      </c>
      <c r="D24" s="7"/>
      <c r="E24" s="7"/>
      <c r="F24" s="7"/>
      <c r="G24" s="7"/>
      <c r="H24" s="7"/>
      <c r="I24" s="7"/>
      <c r="J24" s="7"/>
    </row>
    <row r="25" spans="1:10" ht="42.75" customHeight="1">
      <c r="A25" s="18" t="s">
        <v>114</v>
      </c>
      <c r="B25" s="19" t="s">
        <v>151</v>
      </c>
      <c r="C25" s="20" t="s">
        <v>152</v>
      </c>
      <c r="D25" s="7"/>
      <c r="E25" s="7"/>
      <c r="F25" s="7"/>
      <c r="G25" s="7"/>
      <c r="H25" s="7"/>
      <c r="I25" s="7"/>
      <c r="J25" s="7"/>
    </row>
    <row r="26" spans="1:10" ht="35.25" customHeight="1">
      <c r="A26" s="18" t="s">
        <v>116</v>
      </c>
      <c r="B26" s="19" t="s">
        <v>153</v>
      </c>
      <c r="C26" s="20" t="s">
        <v>154</v>
      </c>
      <c r="D26" s="7"/>
      <c r="E26" s="7"/>
      <c r="F26" s="7"/>
      <c r="G26" s="7"/>
      <c r="H26" s="7"/>
      <c r="I26" s="7"/>
      <c r="J26" s="7"/>
    </row>
    <row r="27" spans="1:10" ht="37.5" customHeight="1" thickBot="1">
      <c r="A27" s="21" t="s">
        <v>118</v>
      </c>
      <c r="B27" s="22" t="s">
        <v>155</v>
      </c>
      <c r="C27" s="23" t="s">
        <v>156</v>
      </c>
      <c r="D27" s="7"/>
      <c r="E27" s="7"/>
      <c r="F27" s="7"/>
      <c r="G27" s="7"/>
      <c r="H27" s="7"/>
      <c r="I27" s="7"/>
      <c r="J27" s="7"/>
    </row>
    <row r="28" spans="1:10" ht="12.75">
      <c r="A28" s="7"/>
      <c r="B28" s="7"/>
      <c r="C28" s="7"/>
      <c r="D28" s="7"/>
      <c r="E28" s="113" t="s">
        <v>157</v>
      </c>
      <c r="F28" s="113"/>
      <c r="G28" s="113"/>
      <c r="H28" s="113"/>
      <c r="I28" s="113"/>
      <c r="J28" s="113"/>
    </row>
    <row r="29" spans="1:10" ht="13.5" thickBot="1">
      <c r="A29" s="113" t="s">
        <v>158</v>
      </c>
      <c r="B29" s="113"/>
      <c r="C29" s="113"/>
      <c r="D29" s="7"/>
      <c r="E29" s="7"/>
      <c r="F29" s="7"/>
      <c r="G29" s="7"/>
      <c r="H29" s="7"/>
      <c r="I29" s="7"/>
      <c r="J29" s="7"/>
    </row>
    <row r="30" spans="1:10" ht="13.5" thickBot="1">
      <c r="A30" s="7"/>
      <c r="B30" s="7"/>
      <c r="C30" s="7"/>
      <c r="D30" s="7"/>
      <c r="E30" s="119" t="s">
        <v>159</v>
      </c>
      <c r="F30" s="120"/>
      <c r="G30" s="119" t="s">
        <v>147</v>
      </c>
      <c r="H30" s="123"/>
      <c r="I30" s="123"/>
      <c r="J30" s="124"/>
    </row>
    <row r="31" spans="1:10" ht="13.5" thickBot="1">
      <c r="A31" s="52" t="s">
        <v>160</v>
      </c>
      <c r="B31" s="53" t="s">
        <v>161</v>
      </c>
      <c r="C31" s="54" t="s">
        <v>111</v>
      </c>
      <c r="D31" s="7"/>
      <c r="E31" s="121"/>
      <c r="F31" s="122"/>
      <c r="G31" s="55" t="s">
        <v>162</v>
      </c>
      <c r="H31" s="56" t="s">
        <v>163</v>
      </c>
      <c r="I31" s="56" t="s">
        <v>164</v>
      </c>
      <c r="J31" s="57" t="s">
        <v>165</v>
      </c>
    </row>
    <row r="32" spans="1:10" ht="22.5">
      <c r="A32" s="27" t="s">
        <v>166</v>
      </c>
      <c r="B32" s="28">
        <v>100</v>
      </c>
      <c r="C32" s="29" t="s">
        <v>167</v>
      </c>
      <c r="D32" s="7"/>
      <c r="E32" s="104" t="s">
        <v>160</v>
      </c>
      <c r="F32" s="58">
        <v>100</v>
      </c>
      <c r="G32" s="59" t="s">
        <v>168</v>
      </c>
      <c r="H32" s="60" t="s">
        <v>169</v>
      </c>
      <c r="I32" s="60" t="s">
        <v>170</v>
      </c>
      <c r="J32" s="61" t="s">
        <v>171</v>
      </c>
    </row>
    <row r="33" spans="1:10" ht="34.5" customHeight="1">
      <c r="A33" s="18" t="s">
        <v>172</v>
      </c>
      <c r="B33" s="19">
        <v>60</v>
      </c>
      <c r="C33" s="20" t="s">
        <v>173</v>
      </c>
      <c r="D33" s="7"/>
      <c r="E33" s="105"/>
      <c r="F33" s="62">
        <v>60</v>
      </c>
      <c r="G33" s="63" t="s">
        <v>174</v>
      </c>
      <c r="H33" s="64" t="s">
        <v>175</v>
      </c>
      <c r="I33" s="65" t="s">
        <v>176</v>
      </c>
      <c r="J33" s="66" t="s">
        <v>177</v>
      </c>
    </row>
    <row r="34" spans="1:10" ht="33.75" customHeight="1">
      <c r="A34" s="18" t="s">
        <v>178</v>
      </c>
      <c r="B34" s="19">
        <v>25</v>
      </c>
      <c r="C34" s="20" t="s">
        <v>179</v>
      </c>
      <c r="D34" s="7"/>
      <c r="E34" s="105"/>
      <c r="F34" s="67">
        <v>25</v>
      </c>
      <c r="G34" s="68" t="s">
        <v>180</v>
      </c>
      <c r="H34" s="65" t="s">
        <v>181</v>
      </c>
      <c r="I34" s="65" t="s">
        <v>182</v>
      </c>
      <c r="J34" s="69" t="s">
        <v>183</v>
      </c>
    </row>
    <row r="35" spans="1:10" ht="33" customHeight="1" thickBot="1">
      <c r="A35" s="21" t="s">
        <v>184</v>
      </c>
      <c r="B35" s="22">
        <v>10</v>
      </c>
      <c r="C35" s="23" t="s">
        <v>185</v>
      </c>
      <c r="D35" s="7"/>
      <c r="E35" s="106"/>
      <c r="F35" s="70">
        <v>10</v>
      </c>
      <c r="G35" s="71" t="s">
        <v>186</v>
      </c>
      <c r="H35" s="72" t="s">
        <v>187</v>
      </c>
      <c r="I35" s="73" t="s">
        <v>188</v>
      </c>
      <c r="J35" s="74" t="s">
        <v>189</v>
      </c>
    </row>
    <row r="36" spans="1:10" ht="13.5" thickBot="1">
      <c r="A36" s="107" t="s">
        <v>190</v>
      </c>
      <c r="B36" s="108"/>
      <c r="C36" s="109"/>
      <c r="D36" s="7"/>
      <c r="E36" s="110" t="s">
        <v>191</v>
      </c>
      <c r="F36" s="111"/>
      <c r="G36" s="111"/>
      <c r="H36" s="111"/>
      <c r="I36" s="111"/>
      <c r="J36" s="112"/>
    </row>
    <row r="37" spans="1:10" ht="12.75">
      <c r="A37" s="7"/>
      <c r="B37" s="7"/>
      <c r="C37" s="7"/>
      <c r="D37" s="7"/>
      <c r="E37" s="7"/>
      <c r="F37" s="7"/>
      <c r="G37" s="7"/>
      <c r="H37" s="7"/>
      <c r="I37" s="7"/>
      <c r="J37" s="7"/>
    </row>
    <row r="38" spans="1:10" ht="12.75">
      <c r="A38" s="113" t="s">
        <v>192</v>
      </c>
      <c r="B38" s="113"/>
      <c r="C38" s="113"/>
      <c r="D38" s="7"/>
      <c r="E38" s="7"/>
      <c r="F38" s="7"/>
      <c r="G38" s="7"/>
      <c r="H38" s="7"/>
      <c r="I38" s="7"/>
      <c r="J38" s="7"/>
    </row>
    <row r="39" spans="1:10" ht="13.5" thickBot="1">
      <c r="A39" s="7"/>
      <c r="B39" s="7"/>
      <c r="C39" s="7"/>
      <c r="D39" s="7"/>
      <c r="E39" s="7"/>
      <c r="F39" s="7"/>
      <c r="G39" s="7"/>
      <c r="H39" s="7"/>
      <c r="I39" s="7"/>
      <c r="J39" s="7"/>
    </row>
    <row r="40" spans="1:10" ht="13.5" thickBot="1">
      <c r="A40" s="52" t="s">
        <v>193</v>
      </c>
      <c r="B40" s="53" t="s">
        <v>194</v>
      </c>
      <c r="C40" s="54" t="s">
        <v>111</v>
      </c>
      <c r="D40" s="7"/>
      <c r="E40" s="7"/>
      <c r="F40" s="7"/>
      <c r="G40" s="7"/>
      <c r="H40" s="7"/>
      <c r="I40" s="7"/>
      <c r="J40" s="7"/>
    </row>
    <row r="41" spans="1:10" ht="36" customHeight="1">
      <c r="A41" s="75" t="s">
        <v>195</v>
      </c>
      <c r="B41" s="15" t="s">
        <v>196</v>
      </c>
      <c r="C41" s="16" t="s">
        <v>197</v>
      </c>
      <c r="D41" s="7"/>
      <c r="E41" s="7"/>
      <c r="F41" s="7"/>
      <c r="G41" s="7"/>
      <c r="H41" s="7"/>
      <c r="I41" s="7"/>
      <c r="J41" s="7"/>
    </row>
    <row r="42" spans="1:10" ht="24.75" customHeight="1">
      <c r="A42" s="76" t="s">
        <v>49</v>
      </c>
      <c r="B42" s="19" t="s">
        <v>198</v>
      </c>
      <c r="C42" s="20" t="s">
        <v>199</v>
      </c>
      <c r="D42" s="7"/>
      <c r="E42" s="7"/>
      <c r="F42" s="7"/>
      <c r="G42" s="7"/>
      <c r="H42" s="7"/>
      <c r="I42" s="7"/>
      <c r="J42" s="7"/>
    </row>
    <row r="43" spans="1:10" ht="30.75" customHeight="1">
      <c r="A43" s="76" t="s">
        <v>200</v>
      </c>
      <c r="B43" s="19" t="s">
        <v>201</v>
      </c>
      <c r="C43" s="20" t="s">
        <v>202</v>
      </c>
      <c r="D43" s="7"/>
      <c r="E43" s="7"/>
      <c r="F43" s="7"/>
      <c r="G43" s="7"/>
      <c r="H43" s="7"/>
      <c r="I43" s="7"/>
      <c r="J43" s="7"/>
    </row>
    <row r="44" spans="1:10" ht="35.25" customHeight="1" thickBot="1">
      <c r="A44" s="77" t="s">
        <v>203</v>
      </c>
      <c r="B44" s="22">
        <v>20</v>
      </c>
      <c r="C44" s="23" t="s">
        <v>204</v>
      </c>
      <c r="D44" s="7"/>
      <c r="E44" s="7"/>
      <c r="F44" s="7"/>
      <c r="G44" s="7"/>
      <c r="H44" s="7"/>
      <c r="I44" s="7"/>
      <c r="J44" s="7"/>
    </row>
    <row r="45" spans="1:10" ht="12.75">
      <c r="A45" s="7"/>
      <c r="B45" s="7"/>
      <c r="C45" s="7"/>
      <c r="D45" s="7"/>
      <c r="E45" s="7"/>
      <c r="F45" s="7"/>
      <c r="G45" s="7"/>
      <c r="H45" s="7"/>
      <c r="I45" s="7"/>
      <c r="J45" s="7"/>
    </row>
    <row r="46" spans="1:10" ht="12.75">
      <c r="A46" s="113" t="s">
        <v>205</v>
      </c>
      <c r="B46" s="113"/>
      <c r="C46" s="113"/>
      <c r="D46" s="7"/>
      <c r="E46" s="7"/>
      <c r="F46" s="7"/>
      <c r="G46" s="7"/>
      <c r="H46" s="7"/>
      <c r="I46" s="7"/>
      <c r="J46" s="7"/>
    </row>
    <row r="47" spans="1:10" ht="13.5" thickBot="1">
      <c r="A47" s="7"/>
      <c r="B47" s="7"/>
      <c r="C47" s="7"/>
      <c r="D47" s="7"/>
      <c r="E47" s="7"/>
      <c r="F47" s="7"/>
      <c r="G47" s="7"/>
      <c r="H47" s="7"/>
      <c r="I47" s="7"/>
      <c r="J47" s="7"/>
    </row>
    <row r="48" spans="1:10" ht="13.5" thickBot="1">
      <c r="A48" s="52" t="s">
        <v>193</v>
      </c>
      <c r="B48" s="114" t="s">
        <v>111</v>
      </c>
      <c r="C48" s="115"/>
      <c r="D48" s="7"/>
      <c r="E48" s="7"/>
      <c r="F48" s="7"/>
      <c r="G48" s="7"/>
      <c r="H48" s="7"/>
      <c r="I48" s="7"/>
      <c r="J48" s="7"/>
    </row>
    <row r="49" spans="1:10" ht="27.75" customHeight="1">
      <c r="A49" s="75" t="s">
        <v>195</v>
      </c>
      <c r="B49" s="28" t="s">
        <v>206</v>
      </c>
      <c r="C49" s="29" t="s">
        <v>207</v>
      </c>
      <c r="D49" s="7"/>
      <c r="E49" s="7"/>
      <c r="F49" s="7"/>
      <c r="G49" s="7"/>
      <c r="H49" s="7"/>
      <c r="I49" s="7"/>
      <c r="J49" s="7"/>
    </row>
    <row r="50" spans="1:10" ht="48" customHeight="1">
      <c r="A50" s="76" t="s">
        <v>49</v>
      </c>
      <c r="B50" s="78" t="s">
        <v>218</v>
      </c>
      <c r="C50" s="35" t="s">
        <v>208</v>
      </c>
      <c r="D50" s="7"/>
      <c r="E50" s="7"/>
      <c r="F50" s="7"/>
      <c r="G50" s="7"/>
      <c r="H50" s="7"/>
      <c r="I50" s="7"/>
      <c r="J50" s="7"/>
    </row>
    <row r="51" spans="1:10" ht="24" customHeight="1">
      <c r="A51" s="76" t="s">
        <v>200</v>
      </c>
      <c r="B51" s="34" t="s">
        <v>209</v>
      </c>
      <c r="C51" s="35" t="s">
        <v>210</v>
      </c>
      <c r="D51" s="7"/>
      <c r="E51" s="7"/>
      <c r="F51" s="7"/>
      <c r="G51" s="7"/>
      <c r="H51" s="7"/>
      <c r="I51" s="7"/>
      <c r="J51" s="7"/>
    </row>
    <row r="52" spans="1:10" ht="27.75" customHeight="1" thickBot="1">
      <c r="A52" s="77" t="s">
        <v>203</v>
      </c>
      <c r="B52" s="46" t="s">
        <v>211</v>
      </c>
      <c r="C52" s="47" t="s">
        <v>212</v>
      </c>
      <c r="D52" s="7"/>
      <c r="E52" s="7"/>
      <c r="F52" s="7"/>
      <c r="G52" s="7"/>
      <c r="H52" s="7"/>
      <c r="I52" s="7"/>
      <c r="J52" s="7"/>
    </row>
  </sheetData>
  <sheetProtection/>
  <mergeCells count="19">
    <mergeCell ref="A1:J3"/>
    <mergeCell ref="A5:C5"/>
    <mergeCell ref="A13:C13"/>
    <mergeCell ref="E13:J13"/>
    <mergeCell ref="E15:F16"/>
    <mergeCell ref="G15:J15"/>
    <mergeCell ref="E17:E19"/>
    <mergeCell ref="E20:J20"/>
    <mergeCell ref="A21:C21"/>
    <mergeCell ref="E28:J28"/>
    <mergeCell ref="A29:C29"/>
    <mergeCell ref="E30:F31"/>
    <mergeCell ref="G30:J30"/>
    <mergeCell ref="E32:E35"/>
    <mergeCell ref="A36:C36"/>
    <mergeCell ref="E36:J36"/>
    <mergeCell ref="A38:C38"/>
    <mergeCell ref="A46:C46"/>
    <mergeCell ref="B48:C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3">
      <selection activeCell="G6" sqref="G6"/>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38" t="s">
        <v>55</v>
      </c>
      <c r="B1" s="139" t="s">
        <v>56</v>
      </c>
      <c r="C1" s="139"/>
      <c r="D1" s="139"/>
      <c r="E1" s="139"/>
      <c r="F1" s="139"/>
      <c r="G1" s="139"/>
      <c r="H1" s="139"/>
    </row>
    <row r="2" spans="1:8" ht="14.25" thickBot="1" thickTop="1">
      <c r="A2" s="138"/>
      <c r="B2" s="139" t="s">
        <v>57</v>
      </c>
      <c r="C2" s="139"/>
      <c r="D2" s="139"/>
      <c r="E2" s="139"/>
      <c r="F2" s="139"/>
      <c r="G2" s="139"/>
      <c r="H2" s="139"/>
    </row>
    <row r="3" spans="1:8" ht="39.75" customHeight="1" thickBot="1" thickTop="1">
      <c r="A3" s="138"/>
      <c r="B3" s="3" t="s">
        <v>47</v>
      </c>
      <c r="C3" s="3" t="s">
        <v>42</v>
      </c>
      <c r="D3" s="3" t="s">
        <v>52</v>
      </c>
      <c r="E3" s="3" t="s">
        <v>44</v>
      </c>
      <c r="F3" s="3" t="s">
        <v>58</v>
      </c>
      <c r="G3" s="3" t="s">
        <v>59</v>
      </c>
      <c r="H3" s="3" t="s">
        <v>60</v>
      </c>
    </row>
    <row r="4" spans="1:8" ht="77.25" customHeight="1" thickBot="1" thickTop="1">
      <c r="A4" s="138"/>
      <c r="B4" s="6" t="s">
        <v>61</v>
      </c>
      <c r="C4" s="4" t="s">
        <v>62</v>
      </c>
      <c r="D4" s="4" t="s">
        <v>63</v>
      </c>
      <c r="E4" s="4" t="s">
        <v>64</v>
      </c>
      <c r="F4" s="4" t="s">
        <v>65</v>
      </c>
      <c r="G4" s="4" t="s">
        <v>66</v>
      </c>
      <c r="H4" s="4" t="s">
        <v>67</v>
      </c>
    </row>
    <row r="5" spans="1:8" ht="57.75" customHeight="1" thickBot="1" thickTop="1">
      <c r="A5" s="138"/>
      <c r="B5" s="6" t="s">
        <v>68</v>
      </c>
      <c r="C5" s="4" t="s">
        <v>69</v>
      </c>
      <c r="D5" s="4" t="s">
        <v>70</v>
      </c>
      <c r="E5" s="4" t="s">
        <v>71</v>
      </c>
      <c r="F5" s="4" t="s">
        <v>72</v>
      </c>
      <c r="G5" s="4" t="s">
        <v>73</v>
      </c>
      <c r="H5" s="4" t="s">
        <v>74</v>
      </c>
    </row>
    <row r="6" spans="1:8" ht="78" customHeight="1" thickBot="1" thickTop="1">
      <c r="A6" s="138"/>
      <c r="B6" s="6" t="s">
        <v>75</v>
      </c>
      <c r="C6" s="4" t="s">
        <v>76</v>
      </c>
      <c r="D6" s="4" t="s">
        <v>77</v>
      </c>
      <c r="E6" s="4" t="s">
        <v>78</v>
      </c>
      <c r="F6" s="4" t="s">
        <v>79</v>
      </c>
      <c r="G6" s="4" t="s">
        <v>80</v>
      </c>
      <c r="H6" s="4" t="s">
        <v>81</v>
      </c>
    </row>
    <row r="7" spans="1:8" ht="62.25" customHeight="1" thickBot="1" thickTop="1">
      <c r="A7" s="138"/>
      <c r="B7" s="6" t="s">
        <v>82</v>
      </c>
      <c r="C7" s="4" t="s">
        <v>83</v>
      </c>
      <c r="D7" s="4" t="s">
        <v>84</v>
      </c>
      <c r="E7" s="4" t="s">
        <v>85</v>
      </c>
      <c r="F7" s="4" t="s">
        <v>86</v>
      </c>
      <c r="G7" s="4" t="s">
        <v>87</v>
      </c>
      <c r="H7" s="4" t="s">
        <v>88</v>
      </c>
    </row>
    <row r="8" spans="1:8" ht="91.5" customHeight="1" thickBot="1" thickTop="1">
      <c r="A8" s="138"/>
      <c r="B8" s="6" t="s">
        <v>89</v>
      </c>
      <c r="C8" s="4" t="s">
        <v>90</v>
      </c>
      <c r="D8" s="4" t="s">
        <v>91</v>
      </c>
      <c r="E8" s="4" t="s">
        <v>92</v>
      </c>
      <c r="F8" s="4"/>
      <c r="G8" s="4" t="s">
        <v>93</v>
      </c>
      <c r="H8" s="4" t="s">
        <v>94</v>
      </c>
    </row>
    <row r="9" spans="1:8" ht="47.25" customHeight="1" thickBot="1" thickTop="1">
      <c r="A9" s="138"/>
      <c r="B9" s="6" t="s">
        <v>95</v>
      </c>
      <c r="C9" s="4" t="s">
        <v>96</v>
      </c>
      <c r="D9" s="4" t="s">
        <v>97</v>
      </c>
      <c r="E9" s="4" t="s">
        <v>98</v>
      </c>
      <c r="F9" s="4"/>
      <c r="G9" s="4" t="s">
        <v>99</v>
      </c>
      <c r="H9" s="4" t="s">
        <v>100</v>
      </c>
    </row>
    <row r="10" spans="1:8" ht="72" customHeight="1" thickBot="1" thickTop="1">
      <c r="A10" s="138"/>
      <c r="B10" s="6" t="s">
        <v>101</v>
      </c>
      <c r="C10" s="4" t="s">
        <v>106</v>
      </c>
      <c r="D10" s="4"/>
      <c r="E10" s="4"/>
      <c r="F10" s="4"/>
      <c r="G10" s="4" t="s">
        <v>102</v>
      </c>
      <c r="H10" s="5"/>
    </row>
    <row r="11" spans="1:8" ht="27" thickBot="1" thickTop="1">
      <c r="A11" s="138"/>
      <c r="B11" s="6" t="s">
        <v>103</v>
      </c>
      <c r="C11" s="4"/>
      <c r="D11" s="4"/>
      <c r="E11" s="4"/>
      <c r="F11" s="4"/>
      <c r="G11" s="4" t="s">
        <v>104</v>
      </c>
      <c r="H11" s="5"/>
    </row>
    <row r="12" spans="1:8" ht="38.25" customHeight="1" thickBot="1" thickTop="1">
      <c r="A12" s="139" t="s">
        <v>105</v>
      </c>
      <c r="B12" s="139"/>
      <c r="C12" s="139"/>
      <c r="D12" s="139"/>
      <c r="E12" s="139"/>
      <c r="F12" s="139"/>
      <c r="G12" s="139"/>
      <c r="H12" s="139"/>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79" t="s">
        <v>222</v>
      </c>
      <c r="D3">
        <v>2</v>
      </c>
      <c r="E3" s="79" t="s">
        <v>223</v>
      </c>
    </row>
    <row r="4" spans="3:5" ht="12.75">
      <c r="C4" t="s">
        <v>221</v>
      </c>
      <c r="E4"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2021-08-03T23:00:21Z</cp:lastPrinted>
  <dcterms:created xsi:type="dcterms:W3CDTF">2017-02-13T21:45:29Z</dcterms:created>
  <dcterms:modified xsi:type="dcterms:W3CDTF">2023-02-06T04:19:33Z</dcterms:modified>
  <cp:category/>
  <cp:version/>
  <cp:contentType/>
  <cp:contentStatus/>
</cp:coreProperties>
</file>