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544" activeTab="0"/>
  </bookViews>
  <sheets>
    <sheet name="Puente Aranda" sheetId="1" r:id="rId1"/>
    <sheet name="T - Calificacion" sheetId="2" r:id="rId2"/>
    <sheet name="Tabla de peligros" sheetId="3" r:id="rId3"/>
    <sheet name="inventario recurso emerg" sheetId="4" state="hidden" r:id="rId4"/>
  </sheets>
  <definedNames>
    <definedName name="_xlnm._FilterDatabase" localSheetId="0" hidden="1">'Puente Aranda'!$A$9:$AE$114</definedName>
    <definedName name="_xlnm_Print_Titles" localSheetId="0">'Puente Aranda'!$7:$9</definedName>
    <definedName name="_xlnm_Print_Titles_0" localSheetId="0">'Puente Aranda'!$7:$9</definedName>
    <definedName name="_xlnm_Print_Titles_0_0" localSheetId="0">'Puente Aranda'!$7:$9</definedName>
    <definedName name="_xlnm_Print_Titles_0_0_0" localSheetId="0">'Puente Aranda'!$7:$9</definedName>
    <definedName name="_xlnm_Print_Titles_0_0_0_0" localSheetId="0">'Puente Aranda'!$7:$9</definedName>
    <definedName name="_xlnm_Print_Titles_0_0_0_0_0" localSheetId="0">'Puente Aranda'!$7:$9</definedName>
    <definedName name="_xlnm_Print_Titles_0_0_0_0_0_0" localSheetId="0">'Puente Aranda'!$7:$9</definedName>
    <definedName name="_xlnm_Print_Titles_0_0_0_0_0_0_0" localSheetId="0">'Puente Aranda'!$7:$9</definedName>
    <definedName name="_xlnm_Print_Titles_0_0_0_0_0_0_0_0" localSheetId="0">'Puente Aranda'!$7:$9</definedName>
    <definedName name="_xlnm_Print_Titles_0_0_0_0_0_0_0_0_0" localSheetId="0">'Puente Aranda'!$7:$9</definedName>
    <definedName name="_xlnm_Print_Titles_0_0_0_0_0_0_0_0_0_0" localSheetId="0">'Puente Aranda'!$7:$9</definedName>
    <definedName name="_xlnm_Print_Titles_0_0_0_0_0_0_0_0_0_0_0" localSheetId="0">'Puente Aranda'!$7:$9</definedName>
    <definedName name="_xlnm_Print_Titles_0_0_0_0_0_0_0_0_0_0_0_0" localSheetId="0">'Puente Aranda'!$7:$9</definedName>
    <definedName name="_xlnm_Print_Titles_0_0_0_0_0_0_0_0_0_0_0_0_0" localSheetId="0">'Puente Aranda'!$7:$9</definedName>
    <definedName name="_xlnm_Print_Titles_0_0_0_0_0_0_0_0_0_0_0_0_0_0" localSheetId="0">'Puente Aranda'!$7:$9</definedName>
    <definedName name="_xlnm_Print_Titles_0_0_0_0_0_0_0_0_0_0_0_0_0_0_0" localSheetId="0">'Puente Aranda'!$7:$9</definedName>
    <definedName name="_xlnm_Print_Titles_0_0_0_0_0_0_0_0_0_0_0_0_0_0_0_0" localSheetId="0">'Puente Aranda'!$7:$9</definedName>
    <definedName name="_xlnm_Print_Titles_0_0_0_0_0_0_0_0_0_0_0_0_0_0_0_0_0" localSheetId="0">'Puente Aranda'!$7:$9</definedName>
    <definedName name="_xlnm_Print_Titles_0_0_0_0_0_0_0_0_0_0_0_0_0_0_0_0_0_0" localSheetId="0">'Puente Aranda'!$7:$9</definedName>
    <definedName name="_xlnm_Print_Titles_0_0_0_0_0_0_0_0_0_0_0_0_0_0_0_0_0_0_0" localSheetId="0">'Puente Aranda'!$7:$9</definedName>
    <definedName name="_xlnm_Print_Titles_0_0_0_0_0_0_0_0_0_0_0_0_0_0_0_0_0_0_0_0" localSheetId="0">'Puente Aranda'!$7:$9</definedName>
    <definedName name="_xlnm_Print_Titles_0_0_0_0_0_0_0_0_0_0_0_0_0_0_0_0_0_0_0_0_0" localSheetId="0">'Puente Aranda'!$7:$9</definedName>
    <definedName name="_xlnm_Print_Titles_0_0_0_0_0_0_0_0_0_0_0_0_0_0_0_0_0_0_0_0_0_0" localSheetId="0">'Puente Aranda'!$7:$9</definedName>
    <definedName name="_xlnm_Print_Titles_0_0_0_0_0_0_0_0_0_0_0_0_0_0_0_0_0_0_0_0_0_0_0" localSheetId="0">'Puente Aranda'!$7:$9</definedName>
    <definedName name="_xlnm.Print_Area" localSheetId="0">'Puente Aranda'!$A$1:$AE$72</definedName>
    <definedName name="Print_Titles_0" localSheetId="0">'Puente Aranda'!$7:$9</definedName>
    <definedName name="Print_Titles_0_0" localSheetId="0">'Puente Aranda'!$7:$9</definedName>
    <definedName name="Print_Titles_0_0_0" localSheetId="0">'Puente Aranda'!$7:$9</definedName>
    <definedName name="_xlnm.Print_Titles" localSheetId="0">'Puente Aranda'!$7:$9</definedName>
  </definedNames>
  <calcPr fullCalcOnLoad="1"/>
</workbook>
</file>

<file path=xl/sharedStrings.xml><?xml version="1.0" encoding="utf-8"?>
<sst xmlns="http://schemas.openxmlformats.org/spreadsheetml/2006/main" count="1874" uniqueCount="600">
  <si>
    <t>SECRETARÍA DISTRITAL DE GOBIERNO</t>
  </si>
  <si>
    <t>Sede</t>
  </si>
  <si>
    <t>Zona/Lugar</t>
  </si>
  <si>
    <t>Actividades</t>
  </si>
  <si>
    <t>Tareas</t>
  </si>
  <si>
    <t>Rutinario (Sí o No)</t>
  </si>
  <si>
    <t>Peligro</t>
  </si>
  <si>
    <t>Efectos posibles</t>
  </si>
  <si>
    <t>Controles existentes</t>
  </si>
  <si>
    <t>Evaluación del riesgo</t>
  </si>
  <si>
    <t>Valoración del riesgo</t>
  </si>
  <si>
    <t>Criterios para establecer controles</t>
  </si>
  <si>
    <t>Medidas de intervención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</si>
  <si>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</si>
  <si>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</si>
  <si>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</si>
  <si>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</si>
  <si>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</si>
  <si>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</si>
  <si>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</si>
  <si>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 probabilidad (ND x NE)</t>
  </si>
  <si>
    <t>Interpretación del nivel de probabilidad</t>
  </si>
  <si>
    <t>Nivel de consecuencia</t>
  </si>
  <si>
    <t>Nivel de Riesgo (NR) e intervención</t>
  </si>
  <si>
    <t>Interpretación del NR</t>
  </si>
  <si>
    <t>Aceptabilidad del Riesgo</t>
  </si>
  <si>
    <t>N° expuestos</t>
  </si>
  <si>
    <t>Peor consecuencia</t>
  </si>
  <si>
    <t>Existe requisito legal específico (Sí o No)</t>
  </si>
  <si>
    <t>Eliminación</t>
  </si>
  <si>
    <t>Sustitución</t>
  </si>
  <si>
    <t>Controles de ingeniería</t>
  </si>
  <si>
    <t>Controles administrativos, señalización, advertencia</t>
  </si>
  <si>
    <t>Equipos/Elementos de protección personal</t>
  </si>
  <si>
    <t>Contratistas</t>
  </si>
  <si>
    <t>Planta</t>
  </si>
  <si>
    <t>Outsourcing</t>
  </si>
  <si>
    <t>Total expuestos</t>
  </si>
  <si>
    <t>SI</t>
  </si>
  <si>
    <t>Biomecánico</t>
  </si>
  <si>
    <t>Ninguno</t>
  </si>
  <si>
    <t>Lesión incapacitante</t>
  </si>
  <si>
    <t>Físico</t>
  </si>
  <si>
    <t>Errores en la labor por ausencia de concentración</t>
  </si>
  <si>
    <t>Heridas, lesiones, traumatismos</t>
  </si>
  <si>
    <t>Psicosocial</t>
  </si>
  <si>
    <t>Trabajo de escritorio y computador</t>
  </si>
  <si>
    <t>Muerte</t>
  </si>
  <si>
    <t>Biológico</t>
  </si>
  <si>
    <t>Alergias, virus</t>
  </si>
  <si>
    <t>II</t>
  </si>
  <si>
    <t>Varias</t>
  </si>
  <si>
    <t>Químico</t>
  </si>
  <si>
    <t>Locativo (estructuras e instalaciones)</t>
  </si>
  <si>
    <t>Alcaldía</t>
  </si>
  <si>
    <t>MATRIZ DE PELIGROS Y VALORACIÓN DE RIESGOS</t>
  </si>
  <si>
    <t>Clasificación (especifica)</t>
  </si>
  <si>
    <t xml:space="preserve">DESCRIPCIÓN </t>
  </si>
  <si>
    <t>Tabla de Peligros</t>
  </si>
  <si>
    <t>Clasificacion</t>
  </si>
  <si>
    <t>Biomecánicos</t>
  </si>
  <si>
    <t>Condiciones de Seguridad</t>
  </si>
  <si>
    <t>Fenómenos Naturales</t>
  </si>
  <si>
    <t>Virus</t>
  </si>
  <si>
    <t>Ruido (de impacto, intermitente y continuo)</t>
  </si>
  <si>
    <t>Polvos orgánicos inorgánicos</t>
  </si>
  <si>
    <t>Gestión organizacional (estilo de mando, pago, contratación, participación, inducción y capacitación, bienestar social, evaluación del desempeño, manejo de cambios.</t>
  </si>
  <si>
    <t>Posturas (prolongada, mantenida, forzada, antigravitacional).</t>
  </si>
  <si>
    <t>Mecánico (elementos o partes de máquinas, herramientas, equipos, piezas a trabajar, materiales proyectados sólidos o fluídos).</t>
  </si>
  <si>
    <t>Sismo</t>
  </si>
  <si>
    <t>Bacterias</t>
  </si>
  <si>
    <t>Iluminación (luz visible por exceso o deficiencia)</t>
  </si>
  <si>
    <t>Fibras</t>
  </si>
  <si>
    <t>Características de la organización del trabajo (comunicación, tecnología, organización del trabajo, demandas cualitativas y cuantitativas de la labor).</t>
  </si>
  <si>
    <t>Esfuerzo.</t>
  </si>
  <si>
    <t>Eléctrico (alta y baja tensión, estática).</t>
  </si>
  <si>
    <t>Terremoto</t>
  </si>
  <si>
    <t>Hongos</t>
  </si>
  <si>
    <t>Vibración (cuerpo entero, segmentada)</t>
  </si>
  <si>
    <t>Líquidos (nieblas y rocíos)</t>
  </si>
  <si>
    <t>Características del grupo social de trabajo (relaciones, cohesión, calidad de interacciones, trabajo en equipo).</t>
  </si>
  <si>
    <t>Movimiento repetitivo.</t>
  </si>
  <si>
    <t xml:space="preserve">Locativo (sistemas y medios de almacenamiento), superficies de trabajo (irregulares, deslizantes con diferencia del nivel), condiciones de orden  y aseo, ( caídas de objeto). </t>
  </si>
  <si>
    <t>Vendaval</t>
  </si>
  <si>
    <t>Ricketsias</t>
  </si>
  <si>
    <t>Temperaturas extremas (calor y frio)</t>
  </si>
  <si>
    <t>Gases y vapores</t>
  </si>
  <si>
    <t>Condiciones de la tarea (carga mental, contenido de la tarea, demandas emocionales, sistemas de control, definición de roles, monotonía, etc).</t>
  </si>
  <si>
    <t>Manipulación manual de cargas.</t>
  </si>
  <si>
    <t>Tecnológico (explosión, fuga, derrame, incendio).</t>
  </si>
  <si>
    <t>Inundación</t>
  </si>
  <si>
    <t>Parásitos</t>
  </si>
  <si>
    <t>Presión atmosférica (normal y ajustada)</t>
  </si>
  <si>
    <t>Humos metálicos no metálicos</t>
  </si>
  <si>
    <t>Interfase persona - tarea (conocimientos, habilidades en relación con la demanda de la tarea, iniciativa, autonomía y reconocimiento, identificación de la persona con la tarea y la organización).</t>
  </si>
  <si>
    <t>Accidentes de tránsito.</t>
  </si>
  <si>
    <t>Derrumbe</t>
  </si>
  <si>
    <t>Picaduras</t>
  </si>
  <si>
    <t>Radiaciones ionizantes (rayos x, gama, beta y alfa)</t>
  </si>
  <si>
    <t>Material partículado</t>
  </si>
  <si>
    <t>Jornada de trabajo (pausas, trabajo nocturno, rotación, horas extras, descansos).</t>
  </si>
  <si>
    <t>Públicos (robos, atracos, asaltos, atentados, de orden público, etc).</t>
  </si>
  <si>
    <t>Precipitaciones, (lluvias, granizadas, heladas)</t>
  </si>
  <si>
    <t>Mordeduras</t>
  </si>
  <si>
    <t>Trabajo en alturas.</t>
  </si>
  <si>
    <t>Fluidos o Excrementos</t>
  </si>
  <si>
    <t>Espacios confinados.</t>
  </si>
  <si>
    <t>* Tener en cuenta únicamente los peligros de fenómenos naturales que afectan  la seguridad y bienestar de las personas en el desarrollo de una actividad. En el Plan de Emergencia de cada empresa, se considerarán todos los fenómenos naturales que pudieran afectarla.</t>
  </si>
  <si>
    <t>Radiaciones  no ionizantes (laser, ultravioleta infrarroja, radiofrecuencia, microondas)</t>
  </si>
  <si>
    <t>Tablas de Calificación del Riesgo (GTC 45 Vs. 2012)</t>
  </si>
  <si>
    <t>Tabla 1. Determinación de nivel de deficiencia</t>
  </si>
  <si>
    <t>Nivel de Deficiencia (ND)</t>
  </si>
  <si>
    <t>Valor de ND</t>
  </si>
  <si>
    <t>Significado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</si>
  <si>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</si>
  <si>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</si>
  <si>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</si>
  <si>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</si>
  <si>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</si>
  <si>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significativas o de menor importancia, o la eficacia del conjunto de medidas preventivas existentes es moderada, o ambos</t>
  </si>
  <si>
    <t>Bajo (B)</t>
  </si>
  <si>
    <t>No se detecta consecuencia alguna, o la eficacia del conjunto de medidas preventivas existentes es alta, o ambos. El riesgo está controlado.</t>
  </si>
  <si>
    <t>Tabla 2. Determinación de nivel de exposición</t>
  </si>
  <si>
    <t>Tabla 3. Determinación de nivel de probabilidad</t>
  </si>
  <si>
    <t>Nivel de Exposición  (NE)</t>
  </si>
  <si>
    <t>Valor de NE</t>
  </si>
  <si>
    <t>Niveles de Probabilidad (NP)
NP = ND x NE</t>
  </si>
  <si>
    <t>Nivel de Exposición (NE)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</si>
  <si>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</si>
  <si>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</si>
  <si>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</si>
  <si>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</si>
  <si>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MA - 40</t>
  </si>
  <si>
    <t>MA - 30</t>
  </si>
  <si>
    <t>A - 20</t>
  </si>
  <si>
    <t>A - 10</t>
  </si>
  <si>
    <t>Ocasional (EO)</t>
  </si>
  <si>
    <t>La situación de exposición se presenta alguna vez durante la jornada laboral y por un periodo de tiempo corto.</t>
  </si>
  <si>
    <t>MA - 24</t>
  </si>
  <si>
    <t>A - 18</t>
  </si>
  <si>
    <t>A - 12</t>
  </si>
  <si>
    <t>M - 6</t>
  </si>
  <si>
    <t>Esporádica (EE)</t>
  </si>
  <si>
    <t>La situación de exposición se presenta de manera eventual.</t>
  </si>
  <si>
    <t>M - 8</t>
  </si>
  <si>
    <t>B - 4</t>
  </si>
  <si>
    <t>B - 2</t>
  </si>
  <si>
    <t>Ver interpretación en Tabla 4</t>
  </si>
  <si>
    <t>Tabla 4. Significado de los diferentes niveles de probabilidad</t>
  </si>
  <si>
    <t>Nivel de Probabilidad (NP)</t>
  </si>
  <si>
    <t>Valor de NP</t>
  </si>
  <si>
    <t>Entre 40 y 24</t>
  </si>
  <si>
    <t>Situacion deficiente con exposicion continua, o muy deficiente con exposicion frecuente. Normalmente la materializacion del riesgo ocurre con frecuencia.</t>
  </si>
  <si>
    <t>Entre 20 y 10</t>
  </si>
  <si>
    <t>Situacion deficiente con exposicion frecuente u ocasional, o bien situacion muy deficiente con exposicion ocasional o esporadica. La materializacion del riesgo es posible que suceda varias veces en la vida laboral.</t>
  </si>
  <si>
    <t>Entre 8 y 6</t>
  </si>
  <si>
    <t>Situacion deficiente con exposicion esporadica, o bien situacion mejorable con exposicion continuada o frecuente. Es posible que suceda el daño alguna vez.</t>
  </si>
  <si>
    <t>Entre 4 y 2</t>
  </si>
  <si>
    <t>Situacion mejorable con exposicion ocasional o esporadica, o situacion sin anomalia destacable con cualquier nivel de exposicion. No es esperable que se materialice el riesgo, aunque puede ser concebible.</t>
  </si>
  <si>
    <t>Tabla 6. Determinación de nivel de Riesgo</t>
  </si>
  <si>
    <t>Tabla 5. Determinacion de Nivel de Consecuencias</t>
  </si>
  <si>
    <t>Niveles de Riesgo (NR)
NR = NP x NC</t>
  </si>
  <si>
    <t>Nivel de Consecuencias (NC)</t>
  </si>
  <si>
    <t>Valor de NC</t>
  </si>
  <si>
    <t>40-24</t>
  </si>
  <si>
    <t>20-10</t>
  </si>
  <si>
    <t>8-6</t>
  </si>
  <si>
    <t>4-2</t>
  </si>
  <si>
    <t>Mortal o Catastrofico (M)</t>
  </si>
  <si>
    <t>Muerte(s)</t>
  </si>
  <si>
    <t>I
4000-2400</t>
  </si>
  <si>
    <t>I
2000-1000</t>
  </si>
  <si>
    <t>I
800-600</t>
  </si>
  <si>
    <t>II
400-200</t>
  </si>
  <si>
    <t>Muy grave (MG)</t>
  </si>
  <si>
    <t>Lesiones o enfermedades graves irreparables (Incapacidad permamente parcial o invalidez).</t>
  </si>
  <si>
    <t>I
2400-1440</t>
  </si>
  <si>
    <t>I
1200-600</t>
  </si>
  <si>
    <t>II
480-360</t>
  </si>
  <si>
    <t>II 240
                       III120</t>
  </si>
  <si>
    <t>Grave (G)</t>
  </si>
  <si>
    <t>Lesiones o enfermedades con incapacidad laboral temporal (ILT).</t>
  </si>
  <si>
    <t>I
1000-600</t>
  </si>
  <si>
    <t>II
500-250</t>
  </si>
  <si>
    <t>II
200-150</t>
  </si>
  <si>
    <t>III
100-50</t>
  </si>
  <si>
    <t>Leve (L)</t>
  </si>
  <si>
    <t>Lesiones o enfermedades que no requieren incapacidad.</t>
  </si>
  <si>
    <t>I
400-240</t>
  </si>
  <si>
    <t>II 200
                      III 100</t>
  </si>
  <si>
    <t>III
80-60</t>
  </si>
  <si>
    <t>III 40
                        IV 20</t>
  </si>
  <si>
    <t>Para valorar la consecuencia, tenga en cuenta la consecuencia directa mas grave que se puede presentar en la actividad valorada.</t>
  </si>
  <si>
    <t>Ver interpretación en Tabla 7</t>
  </si>
  <si>
    <t>Tabla 7. Significado del nivel del Riesgo (NR)</t>
  </si>
  <si>
    <t>Nivel de Riesgo (NR)</t>
  </si>
  <si>
    <t>Valor de NR</t>
  </si>
  <si>
    <t>I</t>
  </si>
  <si>
    <t>4000 - 600</t>
  </si>
  <si>
    <t>Situacion critica. Suspender actividades hasta que el riesgo este bajo control. Intervencion urgente.</t>
  </si>
  <si>
    <t>500 - 150</t>
  </si>
  <si>
    <t>Corregir y adoptar medidas de control inmediato</t>
  </si>
  <si>
    <t>III</t>
  </si>
  <si>
    <t>120 - 40</t>
  </si>
  <si>
    <t>Mejorar si es posible. Seria conveniente justificar la intervencion y su rentabilidad.</t>
  </si>
  <si>
    <t>IV</t>
  </si>
  <si>
    <t>Mantener las medidas de control existentes, pero se deberian considerar soluciones o mejoras y se deben hacer comprobaciones periodicas para asegurar que el riesgo aun es aceptable.</t>
  </si>
  <si>
    <t>Tabla 8. Aceptabilidad del Riesgo</t>
  </si>
  <si>
    <t>No Aceptable</t>
  </si>
  <si>
    <t>Situación critica, correción urgente</t>
  </si>
  <si>
    <t>Corregir o adoptar medidas de control</t>
  </si>
  <si>
    <t>Mejorable</t>
  </si>
  <si>
    <t>Mejorar el control existente</t>
  </si>
  <si>
    <t>Aceptable</t>
  </si>
  <si>
    <t>No intervenir, salvo que un analisis mas preciso lo justifique</t>
  </si>
  <si>
    <t>Trabajo en oficina</t>
  </si>
  <si>
    <t>Si</t>
  </si>
  <si>
    <t>Biomecánico (posturas)</t>
  </si>
  <si>
    <t>Desórdenes musculo-esqueléticos.</t>
  </si>
  <si>
    <t>Biológico (contacto con vectores)</t>
  </si>
  <si>
    <t xml:space="preserve">Resolución 2646 de 2008 </t>
  </si>
  <si>
    <t>No Aceptable o  Aceptable con control especifico</t>
  </si>
  <si>
    <t>Resolución 2400 de 1979. Artículo 36</t>
  </si>
  <si>
    <t>Estrés, fatiga, efectos adversos en la condición de salud. Carga emocional</t>
  </si>
  <si>
    <t>Físico (Temperatura )</t>
  </si>
  <si>
    <t>Distracción; reducción del rendimiento en la realización de las tareas; sintomatología a nivel respiratorio</t>
  </si>
  <si>
    <t>Público (violencia, robos, atracos, asaltos, atentados, de orden público, accidentes de transito etc.)</t>
  </si>
  <si>
    <t>Trabajo en oficina, trabajo en campo, responsabilidad en Toma de decisiones</t>
  </si>
  <si>
    <t xml:space="preserve">Dotar y hacer uso de bata, guantes, tapabocas </t>
  </si>
  <si>
    <t>Resolución 2400 de 1979. Artículo 37.  NTP 242  , NTC 5831</t>
  </si>
  <si>
    <t>camillas</t>
  </si>
  <si>
    <t>Gabinete con paleta,casco, otros</t>
  </si>
  <si>
    <t>1 en 3er piso
1 en 5to piso</t>
  </si>
  <si>
    <t>2 camillas de madera 5to piso</t>
  </si>
  <si>
    <t>Conductores</t>
  </si>
  <si>
    <t>Biomecánico (manipulación de cargas, esfuerzos, desplazamientos)</t>
  </si>
  <si>
    <t xml:space="preserve">Disconfort térmico por sensación de frío </t>
  </si>
  <si>
    <t>Trabajo de oficina</t>
  </si>
  <si>
    <t>Organización documentos de archivo en carpetas y cajas, de acuerdo con parámetros técnicos</t>
  </si>
  <si>
    <t>1.Capacitación en manipulación manual de cargas
2.Dotar y hacer uso  de vehículos rodantes  para ubicación y traslado de cajas, carpetas .</t>
  </si>
  <si>
    <t>Todas</t>
  </si>
  <si>
    <t>Asegurar todo elemento que pueda caer dentro del área de trabajo</t>
  </si>
  <si>
    <t>Trabajo de campo</t>
  </si>
  <si>
    <t xml:space="preserve">Trabajo de escritorio y computador, aprobación y firma de documentos, orientar y participar en reuniones, asistir a eventos y recorridos por la localidad, responsable de la gestión de la alcaldía </t>
  </si>
  <si>
    <t>Alto nivel de responsabilidad, actividades propias de la labor, revisión y entrega de resultados en tiempos determinados. Agresiones por parte de la comunidad</t>
  </si>
  <si>
    <t>Locativo (sistemas y medios de almacenamiento)</t>
  </si>
  <si>
    <t>Golpes, traumatismos, lesiones</t>
  </si>
  <si>
    <t>1.Suministro frecuente de bebidas calientes.
2. Uso de ropa abrigada</t>
  </si>
  <si>
    <t>Debilitamiento estructural progresivo de las instalaciones</t>
  </si>
  <si>
    <t>Seguimiento a la implementación de las acciones correctivas</t>
  </si>
  <si>
    <t>Revisión por parte de ingeniería de obras, con el fin de establecer el origen de la humedad y definir las acciones correctivas a seguir</t>
  </si>
  <si>
    <t>Desplazamiento  fuera de las instalaciones de la sede dentro de la localidad.
Personas enojadas, sectores peligrosos con presencia de delincuencia</t>
  </si>
  <si>
    <t>Alergias, virus.
Afecciones en vías respiratorias</t>
  </si>
  <si>
    <t>1.Fumigación preventiva en la sede, prevención de plagas.   
2.Limpieza de las cajas de archivo con trapo húmedo, posterior a la fumigación.     
3.Aseo frecuente con aspiradora.
4.Uso de elementos de protección durante la manipulación de documentos.
5.Suministrar gel antibacterial</t>
  </si>
  <si>
    <t>Psicosocial (condiciones de la tarea)</t>
  </si>
  <si>
    <t>Estrés, fatiga, efectos adversos en la condición de salud</t>
  </si>
  <si>
    <r>
      <t>1.Disposición de espacios de trabajo según norma (2 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 de superficie de pavimento)</t>
    </r>
  </si>
  <si>
    <t>Labor de mensajería</t>
  </si>
  <si>
    <t>JAL</t>
  </si>
  <si>
    <t>ALCALDÍA LOCAL DE PUENTE ARANDA</t>
  </si>
  <si>
    <t>Tendinitis. Síndrome de túnel carpiano. Desórdenes musculo-esqueléticos.</t>
  </si>
  <si>
    <t>Sí</t>
  </si>
  <si>
    <t>Físico (Iluminación)</t>
  </si>
  <si>
    <t>Fatiga visual. Cefalea. Falta de concentración en la labor. Irritabilidad</t>
  </si>
  <si>
    <t>RETILAP Resolución 180540 de 2010 Capítulo 4 Tabla 410.1</t>
  </si>
  <si>
    <t>1.Capacitación en higiene postural y autocuidado
2.Programar y realizar  pausas activas por parte de los colaboradores , realizar formación de lideres de pausas activas
3.Mantenimiento preventivo de sillas</t>
  </si>
  <si>
    <t>Actividades control riesgo psicosocial. Estrategia gobierno abla</t>
  </si>
  <si>
    <t>1.Capacitación en medidas preventivas y de manejo del riesgo público   
2.Generar  programa de riesgo publico, incluir  protocolo de seguridad</t>
  </si>
  <si>
    <t>Postura sedente, espacio de trabajo reducido</t>
  </si>
  <si>
    <t>Manipulación de cargas (carpetas con documentos, cajas), desplazamientos con documentación.</t>
  </si>
  <si>
    <t>Locativo (estructuras e instalaciones, sistemas de almacenamiento)</t>
  </si>
  <si>
    <t>Debilitamiento estructural progresivo de las instalaciones. Lesiones en las personas.</t>
  </si>
  <si>
    <t>1.Siempre que sea posible contar con acompañamiento policial, asegurando su permanencia hasta finalizar la actividad
2.Capacitación en medidas preventivas y de manejo del riesgo público   
3.Generar  programa de riesgo publico, incluir  protocolo de seguridad
4.Procurar coordinar para actividades externas a la sede el uso de vehículo de la Entidad</t>
  </si>
  <si>
    <t>Biomecánico (movimientos repetitivos, postura sedente)</t>
  </si>
  <si>
    <t xml:space="preserve">Tendinitis, síndrome de túnel del carpo (STC), otros Desórdenes músculo esqueléticos. </t>
  </si>
  <si>
    <t>Cubrir eventos, actividades de la Alcaldía. Acompañamiento a operativos diurnos y nocturnos (establecimientos de comercio, parqueaderos, construcciones, entre otros).</t>
  </si>
  <si>
    <t>Uso de equipos de trabajo de alto costo, requeridos para la toma de videos y fotografías.
Agresiones debido a inconformidad de la ciudadanía en operativos.</t>
  </si>
  <si>
    <t>Movimientos repetitivos miembros superiores. Postura sedente.</t>
  </si>
  <si>
    <t>1.Realizar pausas activas diarias
2.Capacitación en higiene postural
3.Programar y realizar mantenimiento preventivo de sillas</t>
  </si>
  <si>
    <t>1.Capacitación en pautas de higiene visual
2.Programar y ejecutar cronograma de mantenimiento preventivo y correctivo de luminarias y bombillas
3.Acatar las recomendaciones, resultado de la medición</t>
  </si>
  <si>
    <t>1.Realizar pausas activas diarias
2.Capacitación en higiene postural
3.Programar y realizar mantenimiento correctivo o reemplazo de sillas</t>
  </si>
  <si>
    <t xml:space="preserve">Movimientos repetitivos miembros superiores. Postura sedente. </t>
  </si>
  <si>
    <t>1.Realizar pausas activas diarias
2.Capacitación en higiene postural
3.Programar y realizar mantenimiento preventivo y correctivo de sillas</t>
  </si>
  <si>
    <t>Vehículo de la Alcaldía</t>
  </si>
  <si>
    <t>Movimientos repetitivos miembros superiores. Postura sedente. 
Sillas presentan deterioro.</t>
  </si>
  <si>
    <t>1.Realizar pausas activas diarias
2.Capacitación en higiene postural
3.Programar y realizar mantenimiento preventivo y correctivo o reemplazo de sillas</t>
  </si>
  <si>
    <t>1.Evaluar la opción de contar con acompañamiento policial durante las visitas     
2.Capacitación en medidas preventivas y de manejo del riesgo público   
3.Generar  programa de riesgo publico, incluir  protocolo de seguridad
4.Procurar contar con transporte suministrado por la Alcaldía para los desplazamientos, especialmente en operativos</t>
  </si>
  <si>
    <t>Visitas a construcciones y otras obras en la localidad. Participación en operativos diurnos y nocturnos</t>
  </si>
  <si>
    <t>Desplazamiento  fuera de las instalaciones de la sede dentro de la localidad.
Personas enojadas durante los operativos o actividades de control</t>
  </si>
  <si>
    <t>1.Continuar realizando fumigaciones periódicas en la sede, prevención de plagas.   
2.Limpieza con trapo húmedo, posterior a la fumigación.     
3.Aseo frecuente con aspiradora.
4.Uso de elementos de protección durante la manipulación de documentos.
5.Suministrar gel antibacterial</t>
  </si>
  <si>
    <t>Reemplazar puerta actual de archivo por reja o malla que facilite la ventilación de este espacio</t>
  </si>
  <si>
    <t>Inspecciones 16A, 16B, 16C, 16D y 16E</t>
  </si>
  <si>
    <t>Inspecciones 16A, 16B y 16D</t>
  </si>
  <si>
    <t>Desplazamiento fuera de las instalaciones de la sede dentro de la localidad.
Posibles agresiones por parte de las personas enojadas durante los operativos o audiencias.</t>
  </si>
  <si>
    <t>Gran cantidad de cajas y carpetas de expedientes sobre y debajo de superficies de trabajo o en el piso, entre los puestos de trabajo</t>
  </si>
  <si>
    <t>1.Realizar pausas activas diarias
2.Capacitación en higiene postural</t>
  </si>
  <si>
    <t>CDI</t>
  </si>
  <si>
    <t>Manejo de correspondencia interna y externa</t>
  </si>
  <si>
    <t>Entregar notificaciones y correspondencia dentro de la ciudad</t>
  </si>
  <si>
    <t>Resolución 1231 de 2016.
Decreto 1310 de 2016.</t>
  </si>
  <si>
    <t>Eléctrico</t>
  </si>
  <si>
    <t>Lesiones a las personas. Daños a las instalaciones</t>
  </si>
  <si>
    <t>Reglamento técnico de instalaciones eléctricas “Retie”. Res N° 9 0708 de 2013.</t>
  </si>
  <si>
    <t xml:space="preserve">Realizar adecuaciones de instalaciones eléctricas, por parte de persona competente, certificada en Retie.
</t>
  </si>
  <si>
    <t>1. Asegurar la organización del cableado eléctrico en las instalaciones 
2. Impedir uso de multitomas en las áreas de trabajo
3. Programación de mantenimiento preventivo de acometidas eléctricas por personal calificado.</t>
  </si>
  <si>
    <t>Consumo de bebidas preparadas en las instalaciones</t>
  </si>
  <si>
    <t>Biologico (manipulación de alimentos)</t>
  </si>
  <si>
    <t>Intoxicación alimentaria, contagio de bacterias, virus y parásitos</t>
  </si>
  <si>
    <t>Enfermedad incapacitante</t>
  </si>
  <si>
    <t>Resolución 2674 de 2013. Capítulo III</t>
  </si>
  <si>
    <t xml:space="preserve">Asegurar que las personas del outsourcing que presta el servicio de cafetería, cuenten con la capacitación en manipulación de alimentos, así como con los controles biológicos respectivos, uso de EPP´s y estrictas condiciones de higiene. </t>
  </si>
  <si>
    <t>Desorganización en cables de baja tensión en las áreas. 
Uso de multitomas.</t>
  </si>
  <si>
    <t>Uso de gas natural en la cafetería</t>
  </si>
  <si>
    <t>Tecnológico (fugas, incendios)</t>
  </si>
  <si>
    <t>Mantenimiento de las conexiones</t>
  </si>
  <si>
    <t xml:space="preserve">Asegurar revisiones y mantenimiento periódico preventivo de las conexiones de gas natural, por técnico especializado en este tipo de instalaciones
</t>
  </si>
  <si>
    <t xml:space="preserve">Seguimiento al cumplimiento de las revisiones y mantenimiento preventivo programado. </t>
  </si>
  <si>
    <t>Secretaria - Piso 1</t>
  </si>
  <si>
    <t>Evidencia de humedad en el techo de la oficina. 
Fuerte olor a humedad en la pequeña bodega al interior de la oficina.</t>
  </si>
  <si>
    <t>Se percibe escasa iluminación en el área</t>
  </si>
  <si>
    <t>Luz natural y artificial</t>
  </si>
  <si>
    <t>JAL - Toda la sede</t>
  </si>
  <si>
    <t>Revisión por parte de ingeniería de obras, con el fin de establecer el origen de la humedad y definir en el corto plazo las acciones correctivas a seguir</t>
  </si>
  <si>
    <t>Debilitamiento estructural progresivo de las instalaciones. Lesiones en las personas (trabajadores y visitantes).</t>
  </si>
  <si>
    <t>1.Seguimiento a la implementación de las acciones correctivas, en el corto plazo
2.Programación y ejecución del mantenimiento periódico preventivo y correctivo de las instalaciones</t>
  </si>
  <si>
    <t>Infraestructura - Piso 3</t>
  </si>
  <si>
    <t>Realizar medición de iluminación en el área (2 puestos de trabajo)</t>
  </si>
  <si>
    <t>Movimientos repetitivos miembros superiores. Postura sedente. Espacio reducido</t>
  </si>
  <si>
    <t xml:space="preserve">Posturas que adoptan al manejar </t>
  </si>
  <si>
    <t>Intervalos de descanso en los recorridos</t>
  </si>
  <si>
    <t xml:space="preserve">1.Asegurar que se realicen los mantenimientos preventivos y correctivos del vehículo.
2.Verificar estado y funcionamiento de la silla del conductor en cada uno de los vehículos. </t>
  </si>
  <si>
    <t>1.Capacitación en ejercicios de estiramiento y otros recomendados especificamente para conductores.
2.Capacitación en mejoramiento de hábitos nutricionales.</t>
  </si>
  <si>
    <t>Conducción de vehículos al servicio de la Alcaldía</t>
  </si>
  <si>
    <t>Actividades propias de la tarea, demandas emocionales, comunicación, tecnología, organización del trabajo, demandas cualitativas y cuantitativas de la labor</t>
  </si>
  <si>
    <t>Estrés, desmotivación, fatiga, efectos adversos en la condición de salud.</t>
  </si>
  <si>
    <t xml:space="preserve">1.Asegurar que la programación de actividades permita tomar el descanso semanal y tiempo de almuerzo
2.Definir estrategias para fortalecimiento de la cohesión de grupo que conduzcan al apoyo social e integración entre compañeros. </t>
  </si>
  <si>
    <t>Exposición a situaciones de violencia, robo. Accidentes de transito al manejar el vehículo en actividades cotidianas y participación en operativos</t>
  </si>
  <si>
    <t>Decreto 1310 del 2016, resolución 1231 de 2016, resolución 1565 del 2014</t>
  </si>
  <si>
    <t xml:space="preserve">Realizar mantenimientos preventivos y correctivos a vehículos </t>
  </si>
  <si>
    <t>Mecánico (elementos o partes de maquinas)</t>
  </si>
  <si>
    <t>Mantenimiento de los vehículos</t>
  </si>
  <si>
    <t>Trasportar a los servidores de la Alcaldía
Apoyar actividades en las que interviene la Alcaldía</t>
  </si>
  <si>
    <t>Exposición a golpes, caídas, atrapamientos, entre otros, relacionados con la operación de la volqueta</t>
  </si>
  <si>
    <t>Capacitaciones en prevención de accidentes y lesiones asociadas al uso de la volqueta</t>
  </si>
  <si>
    <t>Conducción y operación de volqueta</t>
  </si>
  <si>
    <t>1.Implementar Plan Estratégico de Seguridad Vial.
2.Capacitaciones en manejo defensivo.    
3.Seguimiento al vencimiento y clase de licencias de conducción.   
4.Mantener al día la documentación de los vehículos.   
5.Capacitación en prevención y manejo del riesgo público.</t>
  </si>
  <si>
    <t>Almacén</t>
  </si>
  <si>
    <t>Atención a funcionarios, suministro de elementos, tramitar correspondencia y aplicativos, manejo de traslados, ingresos, salidas de elementos, control de inventarios</t>
  </si>
  <si>
    <t>1.Capacitación en manipulación manual de cargas
2.Dotar y hacer uso  de vehículos rodantes  para traslado de elementos.</t>
  </si>
  <si>
    <t xml:space="preserve">Toma de inventarios a las juntas de acción comunal y asociaciones, acompañamiento a las entregas de elementos contratados por inversión </t>
  </si>
  <si>
    <t xml:space="preserve">Desplazamiento  fuera de las instalaciones de la sede </t>
  </si>
  <si>
    <t>Vehículo de la Entidad</t>
  </si>
  <si>
    <t>Gestión documental</t>
  </si>
  <si>
    <t>Archivo</t>
  </si>
  <si>
    <t xml:space="preserve">1.Capacitación en higiene postural, autocuidado.
2.Programar y realizar  pausas activas  con mayor continuidad por parte de los colaboradores , realizar formación de lideres de pausas activas 
3.Mantenimiento preventivo y correctivo de sillas 
4.Establecer políticas de orden y aseo   </t>
  </si>
  <si>
    <t>Bata. Guantes. Tapabocas.</t>
  </si>
  <si>
    <t>Presencia de filtraciones de agua. Módulos sistema de archivo completamente ocupados con cajas, fue necesario su movimiento, apilando cajas junto a los estantes, generando mayor congestión en el espacio del área</t>
  </si>
  <si>
    <t>Revisión por parte de ingeniería de obras, con el fin de establecer el origen de las filtraciones de agua y definir las intervenciones a realizar</t>
  </si>
  <si>
    <t>1.Seguimiento a la intervención que conduzca a superar esta stuación
2.Insistir en todas las áreas que se imprima lo estrictamente necesario. Definir con apoyo de Gestión ambiental y Gestión documental la información que se podría conservar en medio magnético.</t>
  </si>
  <si>
    <t xml:space="preserve">Atención al ciudadano
Seguimiento a peticiones
Expedición de certificados de residencia </t>
  </si>
  <si>
    <t>Atención al ciudadano</t>
  </si>
  <si>
    <t>Atención a la ciudadanía que se acerca a las intalaciones</t>
  </si>
  <si>
    <t>Gran cantidad de documentos en cajas de archivo. Espacio saturado. Presencia de filtraciones de agua pueden generar hongos por la constante presencia de humedad</t>
  </si>
  <si>
    <t>Intervención de las filtraciones de agua, en el corto plazo</t>
  </si>
  <si>
    <t xml:space="preserve">Postura sedente, movimientos repetitivos miembros superiores. </t>
  </si>
  <si>
    <t>Ausencia de barrera de protección que asegure distanciamiento con la persona atendida</t>
  </si>
  <si>
    <t>Biológico (virus )</t>
  </si>
  <si>
    <t>Covid - 19</t>
  </si>
  <si>
    <t>Uso de tapabocas</t>
  </si>
  <si>
    <t>Instalación barrera en acrílico para la atención del usuario.</t>
  </si>
  <si>
    <t>Resolución 777 de 2021</t>
  </si>
  <si>
    <t>Insistir en el uso permanente y obligatorio del tapabocas. Indicar forma correcta de usarlo.</t>
  </si>
  <si>
    <t>Careta de protecci;on</t>
  </si>
  <si>
    <t>1.Suministro frecuente de bebidas calientes.
2.Uso de ropa abrigada
3.Medición ambiental de temperatura</t>
  </si>
  <si>
    <t>Se percibe escasa iluminación en el área, puesto de trabajo al interior del área y algunos espacios de consulta en módulos de archivo</t>
  </si>
  <si>
    <t>1.Capacitación en pautas de higiene visual
2.Programar y ejecutar cronograma de mantenimiento preventivo y correctivo de luminarias y bombillas
3.Realizar medición ambiental de iluminación
4.Acatar las recomendaciones, resultado de la medición</t>
  </si>
  <si>
    <t>1.Realizar pausas activas diarias
2.Capacitación en higiene postural (postura sedente y bipedestación)
3.Mantenimiento de las sillas</t>
  </si>
  <si>
    <t>Movimientos repetitivos miembros superiores. Postura sedente y bípeda. Sillas deterioradas</t>
  </si>
  <si>
    <t xml:space="preserve">Financiera </t>
  </si>
  <si>
    <t>Movimientos repetitivos miembros superiores. Postura sedente. Sillas presentan deterioro, espacio reducido</t>
  </si>
  <si>
    <t>1.Realizar pausas activas diarias
2.Capacitación en higiene postural
3.Programar y realizar mantenimiento correctivo de sillas
4.Agilizar el proceso de recepción de transferencias de archivo, por parte de Gestión documental</t>
  </si>
  <si>
    <t>Revisión soportes de pago. Atención a cliente interno. Apoyo registros contables y presupuestales</t>
  </si>
  <si>
    <t>Presión asociada al cumplimiento de plazos establecidos y nivel de responsabilidad en las funciones</t>
  </si>
  <si>
    <t xml:space="preserve">Capacitación en estrategias de control y manejo del estrés </t>
  </si>
  <si>
    <t>Contratación</t>
  </si>
  <si>
    <t>Movimientos repetitivos miembros superiores. Postura sedente. Sillas deterioradas.</t>
  </si>
  <si>
    <t>1. De ser indispensable el uso del archivadores colgantes, realizar mantenimiento preventivo y correctivo a los anclajes del mueble, mediante programación en cronograma, asegurando que se dispongan en lugares que impidan que alguna persona se ubique debajo de ellos. 
2.Establecer políticas de orden y aseo, no almacenar elementos encima de gabinetes colgantes</t>
  </si>
  <si>
    <t>Uso de archivadores colgantes y repisa en el área de trabajo.
Acumulación de cajas de archivo</t>
  </si>
  <si>
    <t>Revisión contratos. Liquidación contratos. Entrega de carpetas de procesos de contratación a despacho para su firma. Actualización de aplicativo Sipse</t>
  </si>
  <si>
    <t xml:space="preserve">Se percibe escasa iluminación en el área, puestos de trabajo hacia el interior del área </t>
  </si>
  <si>
    <t>Coordinación y aplicación lineamientos de gestión documental</t>
  </si>
  <si>
    <t>Presencia de filtraciones de agua en archivo de contratación. Apilamiento de cajas en el pasillo</t>
  </si>
  <si>
    <t>Evaluar con apoyo de ingeniería de obras el origen de las filtraciones de agua</t>
  </si>
  <si>
    <t>Asegurar el cumplimiento de las intervenciones que conduzcan a superar las filtraciones de agua en el corto plazo</t>
  </si>
  <si>
    <t>Gestión de desarrollo local</t>
  </si>
  <si>
    <t>Psicosocial (características grupo de trabajo)</t>
  </si>
  <si>
    <t>Despacho</t>
  </si>
  <si>
    <t>Seguimiento y asignación de consecutivo  de actos administrativos (impresión, escaneo, radicación en libro y archivo físico). Revisión de documentos dirigidos a los medios de control.</t>
  </si>
  <si>
    <t>Movimientos repetitivos miembros superiores. Postura sedente. Sillas requieren mantenimiento</t>
  </si>
  <si>
    <t>1.Definir estrategias de apoyo para fortalecimiento de liderazgo
2.Realizar actividades de capacitación sobre resolución de conflictos, habilidades de negociación, trabajo en equipo.</t>
  </si>
  <si>
    <t>Preocupación asociada a la entrega de cuentas que no cumplen con  los procedimientos, dado que no tienen  en cuenta las fechas de entrega.
Ausencia o demora en colaboración para respuestas prioritarias que deben apoyar otros funcionarios.</t>
  </si>
  <si>
    <t>1.Capacitación en estrategias de control y manejo del estrés 
2.Insistir en el cumplimiento de los parámetros que deben tener en cuenta para el trámite de las cuentas
3.Promover, capacitar y definir estrategias que faciliten la cohesión de grupo y el trabajo en equipo</t>
  </si>
  <si>
    <t>Actividades relacionadas con el PAC de cuentas de CPS y Jurídicas, validación de contratos, trámite de novedades de funcionarios de planta, colaboración con tramites registros en Secop. Gestión documental de recepción y direccionamiento. Respuesta oficios. Participación en reuniones.</t>
  </si>
  <si>
    <t>Gestión Policiva</t>
  </si>
  <si>
    <t>Apoyo a IVC, acompañamiento en emergencias de la localidad.</t>
  </si>
  <si>
    <t>Desplazamientos acompañando atención a situaciones de emergencia en la localidad</t>
  </si>
  <si>
    <t>Gestión del Riesgo</t>
  </si>
  <si>
    <t>Seguridad y Convivencia</t>
  </si>
  <si>
    <t>Acompañamiento y apoyo actividades en territorio</t>
  </si>
  <si>
    <t xml:space="preserve">Ivc. Reuniones de seguridad. Acompañamientos a referentes de diferentes áreas. Levantamiento de cambuches. </t>
  </si>
  <si>
    <t>Jurídica</t>
  </si>
  <si>
    <t xml:space="preserve">Jurídica </t>
  </si>
  <si>
    <t>Visitas a establecimientos de comercio, controles en espacio público. Participación en operativos IVC diurnos y nocturnos, entre otros. Acompañamiento emergencias y asuntos ambientales</t>
  </si>
  <si>
    <t>Posible proliferación de microorganismos por frecuente manipulación y presencia de documentos de archivo. Escasa ventilación en el archivo</t>
  </si>
  <si>
    <t>Consolidación información. Estudio y verificación de expedientes. Actividades de archivo.</t>
  </si>
  <si>
    <t>Labores de archivo</t>
  </si>
  <si>
    <t>Obras</t>
  </si>
  <si>
    <t>Manipulación de expedientes</t>
  </si>
  <si>
    <t>Posible proliferación de microorganismos por frecuente manipulación y presencia de documentos de archivo. Presencia de cajas en pasillos y puestos de trabajo</t>
  </si>
  <si>
    <t>PIGA</t>
  </si>
  <si>
    <t>Inspecciones ambientales. Coordinación de actividades con diferentes áreas. Implementación del PIGA. Reuniones. Verificaciones de cuartos de basuras y RESPEL. Capacitación a servicios generales. Informes.</t>
  </si>
  <si>
    <t>1.Realizar pausas activas diarias
2.Capacitación en higiene postural
3.Programar y realizar mantenimiento preventivo y correctivo o reemplazo de silla</t>
  </si>
  <si>
    <t xml:space="preserve">Movimientos repetitivos miembros superiores. Postura sedente. 
</t>
  </si>
  <si>
    <t>Inspección a terceros (contratos con impactos significativos altos como contrato a mantenimiento de vehículos, gasolina, aso y cafetería).</t>
  </si>
  <si>
    <t>Desplazamiento  fuera de las instalaciones de la sede dentro de la localidad.</t>
  </si>
  <si>
    <t>Cargar cajas con archivos pesados (carpetas de liquidación de contratos), toners y cartuchos pesados que se deben almacenar en el cuarto RESPEL.</t>
  </si>
  <si>
    <t xml:space="preserve">Manipulación de cargas </t>
  </si>
  <si>
    <t>Capacitación en manipulación manual de cargas</t>
  </si>
  <si>
    <t>Planeación</t>
  </si>
  <si>
    <t>Recepción, registro y entrega de correspondencia interna y externa. Acuses de recibo, trámite de correspondencia correo certificado, entre otros</t>
  </si>
  <si>
    <t>Supervisión de obras y de contratos. Jornadas de bienestar animal. Capacitaciones. Visitas al comercio. Visitas a nodos digitales. Visitas domiciliarias, a parques, a juntas de acción comunal. Talleres con la comunidad.</t>
  </si>
  <si>
    <t>Prensa</t>
  </si>
  <si>
    <t>Trabajo de escritorio y computador. Manejo de redes sociales. Elaboración de notas y comunicados de prensa</t>
  </si>
  <si>
    <t>Conducción de vehículos al servicio de la Alcaldía
(2 camionetas, 1 volqueta, 1 van, 1 automóvil)</t>
  </si>
  <si>
    <t>Movimientos repetitivos miembros superiores. Postura sedente. Sillas con aparente deterioro</t>
  </si>
  <si>
    <t xml:space="preserve">Espacio reducido para profesionales de apoyo (mesa adaptada con 4 computadores)
</t>
  </si>
  <si>
    <r>
      <t>Disposición de espacios de trabajo según norma (2 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 de superficie de pavimento). </t>
    </r>
  </si>
  <si>
    <t xml:space="preserve">1.Programar actividades presenciales sólo cuando sea indispensable
2.Capacitación en higiene postural, autocuidado.
3.Programar y realizar  pausas activas  por parte de los colaboradores , realizar formación de lideres de pausas activas 
4. Mantenimiento preventivo y correctivo de sillas 
5.Establecer políticas de orden y aseo  
6.Depurar archivo de inspecciones y realizar las transferencias necesarias para liberar espacio en el área </t>
  </si>
  <si>
    <t>1.Establecer políticas de orden y aseo, evitar disponer de cajas y carpetas en el puesto de trabajo, diferentes a aquellos expedientes que se tramitarán en el curso de la jornada laboral diaria.
2.Depurar espacio de archivo 
3.Evaluar la opción de disponer de espacio de archivo fuera de las oficinas.</t>
  </si>
  <si>
    <t>Realización de audiencias.
Participación en operativos.
Visitas técnicas</t>
  </si>
  <si>
    <t>Inspección 16E</t>
  </si>
  <si>
    <t xml:space="preserve">Espacio reducido para los puestos de trabajo. Están muy cerca uno del otro y no cumplen las dimensiones mínimas estipuladas por norma
</t>
  </si>
  <si>
    <t>1.Programar actividades presenciales sólo cuando sea indispensable
2.Capacitación en higiene postural, autocuidado.
3.Programar y realizar  pausas activas  por parte de los colaboradores , realizar formación de lideres de pausas activas 
4. Mantenimiento preventivo y correctivo de sillas 
5.Establecer políticas de orden y aseo  
6.Evaluar la opción de redistribuir los espacios de esta inspección y Casa del consumidor, en aras de mejorar las condiciones de los puestos de trabajo.</t>
  </si>
  <si>
    <t>Presencia de filtraciones de agua en estas oficinas. Deterioro de expedientes y posible afectación a instalaciones eléctricas</t>
  </si>
  <si>
    <t>Revisión por parte de ingeniería de obras, con el fin de establecer el origen de la humedad y definir las acciones correctivas a seguir de forma inmediata</t>
  </si>
  <si>
    <t>Lesión incapacitante. Daño permanente de los expedientes e instalaciones</t>
  </si>
  <si>
    <t>Secretaría - Piso 1</t>
  </si>
  <si>
    <t>1.Realizar pausas activas diarias
2.Capacitación en higiene postural
3.Evaluar la opción de habilitar otro espacio para la ubicación de al menos un puesto de trabajo. Actualmente hay 2 puestos y hacen trabajo presencial</t>
  </si>
  <si>
    <t>Realizar medición ambiental de confort térmico</t>
  </si>
  <si>
    <t>Evidencia de humedad y filtraciones de agua en diferentes áreas de la edificación, más evidente en los techos, filtraciones de agua en oficinas del tercer piso, se observa humedad en baños y cafetería. Se observa incremento en el deterioro de las instalaciones</t>
  </si>
  <si>
    <t>Evidencia de humedad y filtraciones de agua en diferentes áreas de la edificación</t>
  </si>
  <si>
    <t>1.Seguimiento a la implementación de las acciones correctivas, en el corto plazo
2.Programación y ejecución del mantenimiento periódico preventivo y correctivo de las instalaciones
3.Avanzar en la definición del espacio donde podrían reubicarse temporalmente los funcionarios del área</t>
  </si>
  <si>
    <t>Posibilidad de contagio por Covid 19, tanto en trabajo en casa como presencial</t>
  </si>
  <si>
    <t>Biologico (virus)</t>
  </si>
  <si>
    <t>Enfermedad respiratoria y afectación a otros sitemas</t>
  </si>
  <si>
    <t>Aseo y desinfección</t>
  </si>
  <si>
    <t>Cumplimiento de medidas de bioseguridad</t>
  </si>
  <si>
    <t>Acudir a la entidad de salud respectiva para cumplir con el esquema de vacunación indicado por el Gobierno nacional en el momento correspondiente.
Trabajo presencial: Dar cumplimiento al protocolo de bioseguridad de la Entidad
Trabajo en casa: Generar las condiciones propicias para el cumplimiento de las medidas de bioseguridad divulgadas por la Entidad y el Gobierno nacional.</t>
  </si>
  <si>
    <t>Estrés, estados de ansiedad, efectos adversos en la condición de salud</t>
  </si>
  <si>
    <t>Apoyo en estrategias para:
 - Fortalecer afrontamiento de situaciones difíciles
 - Aceptación de las condiciones y consecuencias de la pandemia
 - Manejo del duelo</t>
  </si>
  <si>
    <t>Talleres virtuales, control de riesgo psicosocial</t>
  </si>
  <si>
    <t>Disposición del puesto de trabajo</t>
  </si>
  <si>
    <t>Diciembre de 2022</t>
  </si>
  <si>
    <t>CDI - Notificadores</t>
  </si>
  <si>
    <t>Desplazamiento dentro de la ciudad entregando  correspondencia en motocicletas propias de los servidores</t>
  </si>
  <si>
    <t>Exposición a accidentes vehiculares con diferentes actores viales</t>
  </si>
  <si>
    <t>Condiciones de seguridad</t>
  </si>
  <si>
    <t>Accidente de tránsito</t>
  </si>
  <si>
    <t>Lesión incapacitante hasta la muerte</t>
  </si>
  <si>
    <t>Ley 769 de 2002,resolucion 1565 del 2014</t>
  </si>
  <si>
    <t>No Aplica</t>
  </si>
  <si>
    <t>Realizar mantenimientos preventivos y correctivos a motos y tener la documentación al día (SOAT y RTM)</t>
  </si>
  <si>
    <t xml:space="preserve">1.Contar con agenda o rutograma de los colaboradores. 
2.Continuar con la implementación del Plan Estratégico de Seguridad Vial  
3.Ejecucion de  capacitaciones en manejo defensivo y atención a victimas
4.Seguimiento al vencimiento de licencias de conducción, SOAT y RTM     
5.Realizacion de exámenes medico ocupacionales   
6.Realizacion de  exámenes teórico prácticos.                                                                                                                                                 </t>
  </si>
  <si>
    <t>Casco certifcado de motocicletas, guates con protección de nudillos, chaqueta con protectores para moto con reflectivos</t>
  </si>
  <si>
    <t>Desplazamiento fuera de las instalaciones, dentro y fuera de la localidad. Se transportan en motocicleta. 
Agresiones de las personas que se enojan por los avisos de notificación.</t>
  </si>
  <si>
    <t xml:space="preserve">1.Capacitación en medidas preventivas y de manejo del riesgo público   
2.Generar  programa de riesgo publico, incluir  protocolo de seguridad
</t>
  </si>
  <si>
    <t xml:space="preserve">Desplazamiento fuera de las instalaciones, dentro y fuera de la localidad. Se transportan en motocicleta. </t>
  </si>
  <si>
    <t>Biomecánico (posturas, esfuerzo)</t>
  </si>
  <si>
    <t>1.Generar el programa DME.
2.Capacitación en higiene postural, autocuidado.
3.Programar y realizar  pausas activas específicas para miembros superiores y espalda, dado su medio de movilización, realizar formación de lideres de pausas activas 
4.Asegurar condiciones apropiadas de mantenimiento del vehículo</t>
  </si>
  <si>
    <t>Uso de gorra con protección y botas de seguridad</t>
  </si>
  <si>
    <t>Desplazamientos por la localidad acompañando actividades programadas en zonas vulnerables
Acompañamientos a movilizaciones y aglomeraciones (marchas y portestas)</t>
  </si>
  <si>
    <t>Público (violencia, robos, atracos, asaltos, atentados, orden público, otros)</t>
  </si>
  <si>
    <t xml:space="preserve">Trasportar a los servidores de la Alcaldía
</t>
  </si>
  <si>
    <t>Conducción de vehículos al servicio de la Alcaldía
Operaciones con maquinaria amarilla al servicio de la localidad</t>
  </si>
  <si>
    <t xml:space="preserve">Velocidad inadecuada o excesiva. Circulación por arriba del límite de velocidad permitido, </t>
  </si>
  <si>
    <t>Velocidad</t>
  </si>
  <si>
    <t>Dificultando una reacción defensiva, Incidentes de tránsito, Accidentes de tránsito (choques, atropellamiento, golpes, heridas,  contusiones, fracturas, pérdidas humanas, etc)</t>
  </si>
  <si>
    <t>Instalacion de GPS</t>
  </si>
  <si>
    <t xml:space="preserve">Llave de identificacion par uso de GPS, Capacitacion en manejo defensivo, </t>
  </si>
  <si>
    <t>No Aceptable o Aceptable con control especifico</t>
  </si>
  <si>
    <t>Accidente grave con lesiones incapacitante, muerte</t>
  </si>
  <si>
    <t>Resolucion 1565 del 2014</t>
  </si>
  <si>
    <t>Capacitacion en manejo defensivo, 
Politica de seguridad vial Politicas de regulaciones, Aseguramiento de viajes, Seguimiento a infracciones de transito</t>
  </si>
  <si>
    <t>Uso obligatorio del cinturon de seguridad</t>
  </si>
  <si>
    <t>Falta de información o formación en seguridad vial</t>
  </si>
  <si>
    <t>Descocimiento de practicas de conduccion</t>
  </si>
  <si>
    <t>Incidentes de tránsito, Accidentes de tránsito (choques, atropellamiento, golpes, heridas,  contusiones, fracturas, pérdidas humanas, etc)</t>
  </si>
  <si>
    <t xml:space="preserve">Capacitacion en manejo defensivo, Programa de capacitacion, Sensibilizacion anual, Manejo comentado </t>
  </si>
  <si>
    <t>El uso de movil (celular),
encender un cigarrillo, la utilización inadecuada de los GPS, consumir alimentos</t>
  </si>
  <si>
    <t>Distracciones</t>
  </si>
  <si>
    <t>Capacitacion en manejo defensivo, Programa de capacitacion, Sensibilizacion anual, Manejo comentado 
Politica de seguridad vial Politicas de regulaciones, Procedimiento de Gerenciamiento de viajes, Seguimiento a infracciones de transito</t>
  </si>
  <si>
    <t>Exceso en horas de conduccion o no cumplimiento de jornada minima de conduccion, no cumplimiento de pausas activas.</t>
  </si>
  <si>
    <t>Sueño y fatiga</t>
  </si>
  <si>
    <t>Repercución negativa en la capacidad
de conducción, incrementando las distracciones y aumentando el tiempo de reacción</t>
  </si>
  <si>
    <t>Capacitacion en manejo defensivo, Programa de capacitacion, Sensibilizacion anual, Manejo comentado 
Politica de seguridad vial Politicas de regulaciones, Aseguramiento de viajes, Seguimiento a infracciones de transito</t>
  </si>
  <si>
    <t>Desacanso insuficiente, horas extras de trabajo, temas personales, etc</t>
  </si>
  <si>
    <t>Estrés</t>
  </si>
  <si>
    <t>Manejo no defensivo, distraccion, Incidentes de tránsito, Accidentes de tránsito (choques, atropellamiento, golpes, heridas,  contusiones, fracturas, pérdidas humanas, etc)</t>
  </si>
  <si>
    <t>Capacitacion en manejo defensivo, Programa de capacitacion, Sensibilizacion anual, Manejo comentado 
Programa de riesgo psicisocial, Control de horas de exposicion laboral</t>
  </si>
  <si>
    <t>Los conductores presentan esta clasificación
cuando presentan:Prisa, Congestión del tráfico, Disfrute de la prioridad.</t>
  </si>
  <si>
    <t>Agresividad</t>
  </si>
  <si>
    <t>Manejo no defensivo,  Incidentes de tránsito, Accidentes de tránsito (choques, atropellamiento, golpes, heridas,  contusiones, fracturas, pérdidas humanas, etc)</t>
  </si>
  <si>
    <t>Impericia al manejar un vehiculo automotor.</t>
  </si>
  <si>
    <t>Edad</t>
  </si>
  <si>
    <t>Procedimiento de seleccion y reclutamiento, Politicas de seguridad vial</t>
  </si>
  <si>
    <t>Alteraciones en el comportamiento del
conductor entre los cuales están: Depresores, Estimulantes, Alucinógenos</t>
  </si>
  <si>
    <t>Consumo de Drogas- Alcohol</t>
  </si>
  <si>
    <t>Alteracion en comportamiento de conduccion, Incidentes de tránsito, Accidentes de tránsito (choques, atropellamiento, golpes, heridas,  contusiones, fracturas, pérdidas humanas, etc</t>
  </si>
  <si>
    <t>Politica de no consumo de sustancias psicoativas, toma de pruebas de alcohol y drogas, monitoereo de infracciones de transito</t>
  </si>
  <si>
    <t>Ingerir medicamentos influye en la capacidad de concentración, reduce los reflejos o si le produce somnolencia o no.</t>
  </si>
  <si>
    <t>Medicamentos</t>
  </si>
  <si>
    <t>Politica de no consumo de sustancias psicoactivas, toma de pruebas de alcohol y drogas, monitoreo de infracciones de transito</t>
  </si>
  <si>
    <t>Comportamiento no seguro</t>
  </si>
  <si>
    <t>Realización de maniobras no defensivas</t>
  </si>
  <si>
    <t>Capacitacion en manejo defensivo, Programa de capacitacion, Sensibilizacion anual, Manejo comentado
Politica de seguridad vial Politicas de regulaciones, Aseguramiento de viajes, Seguimiento a infracciones de transito</t>
  </si>
  <si>
    <t>No uso de cinturon de seguridad, no respeto y seguimiento a todos los lineamientos viales definidos por legislacion y por la organización</t>
  </si>
  <si>
    <t>No cumplimiento de estandares y normas</t>
  </si>
  <si>
    <t>Posibles fallas mecanicas en Sistema de frenos, Acelerador atascado, tambaleo, transmisiòn, motor, etc</t>
  </si>
  <si>
    <t>Falla de Seguridad Activa</t>
  </si>
  <si>
    <t>Compra y alquiler de vehiculos con estandares de seguridad, Ejecucion de mantenimientos preventivos y correctivos</t>
  </si>
  <si>
    <t>Inspecciones de ley y pre operacionales, Planes de mantenimiento de vehiculos, Seleccion de talleres de mantenimientos, Cotrol de hoja de vida de vehiculos</t>
  </si>
  <si>
    <t>Posibles fallas o no uso de equipo de proteccion personal, faro delantero, luces de giro, luz de freno, espejos, bocina, cinturones de seguridad.</t>
  </si>
  <si>
    <t>Falla de Seguridad pasiva</t>
  </si>
  <si>
    <t>Lesiones personales</t>
  </si>
  <si>
    <t>Inspecciones de ley y pre operacionales, Planes de mantenimiento de vehiculos, Seleccion de talleres de mantenimientos, Control de hoja de vida de vehiculos</t>
  </si>
  <si>
    <t>Derrames de líquidos, combustibles, etc</t>
  </si>
  <si>
    <t>Fallas en otros elementos</t>
  </si>
  <si>
    <t>Contaminacion ambiental</t>
  </si>
  <si>
    <t>Presentes en el trayecto o desplazamientos (lluvia, sol, noche, día, etc.)</t>
  </si>
  <si>
    <t>Factores meteorológicos</t>
  </si>
  <si>
    <t>Capacitacion en manejo defensivo, Programa de capacitacion, Sensibilizacion anual, Manejo comentado
Politica de seguridad vial Politicas de regulaciones, Procedimiento de Gerenciamiento de viajes</t>
  </si>
  <si>
    <t xml:space="preserve"> Vías destapadas, derrumbes, hundimientos, falta de tapas de alcantarilla, terrenos irregulares</t>
  </si>
  <si>
    <t>Condiciones de vias</t>
  </si>
  <si>
    <t>Trayectos rutinarios que lleva a tener una sensación de seguridad disminuyendo la concentración y nuestro grado de percepción del riesgo.</t>
  </si>
  <si>
    <t>Trayectos frecuentes</t>
  </si>
  <si>
    <t>Iluminacion publica deficiente</t>
  </si>
  <si>
    <t>Condiciones de iluminación</t>
  </si>
  <si>
    <t>Comportamientos sub estandar al usar las vias publicas</t>
  </si>
  <si>
    <t>Infracciones de otros actores viales</t>
  </si>
  <si>
    <t>Insectos, colillas arrojadas, grava, etc</t>
  </si>
  <si>
    <t>Objetos en el ambiente</t>
  </si>
  <si>
    <t>Capacitacion en manejo defensivo, Programa de capacitacion, Sensibilizacion anual, Manejo comentado, entrega de equipo de proteccion personal</t>
  </si>
  <si>
    <t>Animales presentes en vias de circulacion</t>
  </si>
  <si>
    <t>Ánimales en la vía</t>
  </si>
  <si>
    <t>Capacitacion en manejo defensivo, Programa de capacitacion, Sensibilizacion anual, Manejo comentado 
Politica de seguridad vial Politicas de regulaciones, Aseguramiento de viajes</t>
  </si>
  <si>
    <t>Todos - Rol Peaton</t>
  </si>
  <si>
    <t>Traslados en vias internas</t>
  </si>
  <si>
    <t xml:space="preserve">Desplazamientos  </t>
  </si>
  <si>
    <t>No respeto y seguimiento a todos los lineamientos viales definidos por legislacion y por la organización</t>
  </si>
  <si>
    <t xml:space="preserve">No uso de senderos de circulación Peatonal </t>
  </si>
  <si>
    <t>Senalizacion y demarcacion vial de senderos</t>
  </si>
  <si>
    <t>Capacitacion de uso seguro de vias</t>
  </si>
  <si>
    <t>Estres, Premura</t>
  </si>
  <si>
    <t xml:space="preserve">Prisa
Ràpidez
Velocidad
</t>
  </si>
  <si>
    <t>Uso de dispositivo s móviles portables (Celular, Tablet)</t>
  </si>
  <si>
    <t>Politicas de sgeuridad vial , Politicas de regulaciones viales</t>
  </si>
  <si>
    <t>Escasa infraestructura vial</t>
  </si>
  <si>
    <t xml:space="preserve">Falta de senderos de circulación Peatonal </t>
  </si>
  <si>
    <t>Inspeccion de senalizacion y demarcacion vial</t>
  </si>
  <si>
    <t>Falta de peldaños en escaleras, falta de avisos de reparaciones, caidas al mismo nivel</t>
  </si>
  <si>
    <t xml:space="preserve">Condiciones locativas </t>
  </si>
  <si>
    <t>Mantenimientos preventivos y correctivos de areas</t>
  </si>
  <si>
    <t xml:space="preserve">Vias compartidas con otros actores de la vía (Ciclistas, Motociclistas, conductores) </t>
  </si>
  <si>
    <t>Capacitacion de uso seguro de vias
Politicas de sgeuridad vial , Politicas de resgulaciones viales</t>
  </si>
  <si>
    <t xml:space="preserve">Condiciones de iluminación y señalización de la vía </t>
  </si>
  <si>
    <t>Todos - Rol Pasajero</t>
  </si>
  <si>
    <t>Traslados en vias externas</t>
  </si>
  <si>
    <t>No</t>
  </si>
  <si>
    <t xml:space="preserve">Politica de seguridad vial Politicas de regulaciones, Aseguramiento de viajes, Seguimiento a infracciones de transito
Capacitacion en manejo defensivo, Programa de capacitacion, Sensibilizacion anual, Manejo comentado </t>
  </si>
  <si>
    <t xml:space="preserve">Politica de seguridad vial Politicas de regulaciones, Aseguramiento de viajes
Capacitacion en manejo defensivo, Programa de capacitacion, Sensibilizacion anual, Manejo comentado </t>
  </si>
  <si>
    <t>Condiciones de seguridad fisica de zonas a visitar</t>
  </si>
  <si>
    <t>Riesgo publico</t>
  </si>
  <si>
    <t>Secuestros, atracos, hurtos</t>
  </si>
  <si>
    <t>Capacitaciones en riesgos de seguridad fisica y riesgo publico</t>
  </si>
  <si>
    <t>Analisis de riesgos de seguridad fisica, Monitoreo de traslados por seguridad fisica
Capacitaciones en riesgos de seguridad fisica y riesgo publico</t>
  </si>
  <si>
    <t>público - Asonadas</t>
  </si>
  <si>
    <t>público - Ataque terrorista</t>
  </si>
  <si>
    <t>Aseo Y Cafetería</t>
  </si>
  <si>
    <t>Uso de cafeteras, grecas y estufa de cafetería para preparación de bebidas calientes en sedes
Ingesta de bebidas calientes (aromaticas, café)</t>
  </si>
  <si>
    <t>lesiones por quemaduras</t>
  </si>
  <si>
    <t>Quemaduras de segundo grado</t>
  </si>
  <si>
    <t xml:space="preserve">1. Indicar al personal de servicios generales las superficies que son calientes en cafeteras, grecas y/o estufas. 
2. Revisar periódicamente estos aparatos y señalizar preventivamente superficies calientes.
3. En lo posible cada uno de los funcionarios usar vasos anchos estables con oreja y termicos para la ingesta de bebidas calientes. 
</t>
  </si>
  <si>
    <t>Labores de limpieza y prepearción de alimentos</t>
  </si>
  <si>
    <t>Limpieza de área con productos químicos de limpieza</t>
  </si>
  <si>
    <t>Mal almacenamiento de productos químicos de aseo para la limpieza de las área de la alcaldía</t>
  </si>
  <si>
    <t>Envenenamiento, dermatitis, intoxicación</t>
  </si>
  <si>
    <t>Intoxicación</t>
  </si>
  <si>
    <t>Resolución 773 de 2021</t>
  </si>
  <si>
    <t>1. continuar con la implemntación del SGA por parte del contratistas, en márco del Programa de Riesgo químico de la SDG.
2. Capacitar a todas las presonas involucradas en manejo de químicos, en especial productos de aseo o limpieza
3. Divulgar MSDS (hoja de seguridad de los productos utilizados y mejorados)
4. Relizar inspecciones periodicas para el cumplimentos
5. Indetificar los envaces en los cuales se reenvasa los produtos para su utilización.</t>
  </si>
  <si>
    <t>Utilizacióan de Guates de nitrilo, tapabocas, cofias y gafas protectoras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</si>
</sst>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54">
    <font>
      <sz val="10"/>
      <name val="Arial"/>
      <family val="2"/>
    </font>
    <font>
      <b/>
      <sz val="10"/>
      <name val="Arial"/>
      <family val="2"/>
    </font>
    <font>
      <b/>
      <sz val="7"/>
      <name val="Century Schoolbook L"/>
      <family val="1"/>
    </font>
    <font>
      <sz val="6"/>
      <name val="Arial"/>
      <family val="2"/>
    </font>
    <font>
      <b/>
      <sz val="11"/>
      <color indexed="8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vertAlign val="superscript"/>
      <sz val="6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thin"/>
    </border>
    <border>
      <left/>
      <right style="medium"/>
      <top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7" fillId="35" borderId="0" xfId="0" applyFont="1" applyFill="1" applyAlignment="1">
      <alignment vertical="center" wrapText="1"/>
    </xf>
    <xf numFmtId="0" fontId="7" fillId="35" borderId="0" xfId="0" applyFont="1" applyFill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vertical="center" wrapText="1"/>
    </xf>
    <xf numFmtId="0" fontId="7" fillId="35" borderId="0" xfId="0" applyFont="1" applyFill="1" applyAlignment="1">
      <alignment vertical="center"/>
    </xf>
    <xf numFmtId="0" fontId="7" fillId="37" borderId="17" xfId="0" applyFont="1" applyFill="1" applyBorder="1" applyAlignment="1">
      <alignment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vertical="center" wrapText="1"/>
    </xf>
    <xf numFmtId="0" fontId="7" fillId="37" borderId="20" xfId="0" applyFont="1" applyFill="1" applyBorder="1" applyAlignment="1">
      <alignment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8" borderId="25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8" fillId="40" borderId="26" xfId="0" applyFont="1" applyFill="1" applyBorder="1" applyAlignment="1">
      <alignment horizontal="center" vertical="center"/>
    </xf>
    <xf numFmtId="0" fontId="8" fillId="40" borderId="21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8" borderId="24" xfId="0" applyFont="1" applyFill="1" applyBorder="1" applyAlignment="1">
      <alignment horizontal="left" vertical="center" wrapText="1"/>
    </xf>
    <xf numFmtId="0" fontId="8" fillId="38" borderId="15" xfId="0" applyFont="1" applyFill="1" applyBorder="1" applyAlignment="1">
      <alignment horizontal="left" vertical="center" wrapText="1"/>
    </xf>
    <xf numFmtId="0" fontId="8" fillId="42" borderId="16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8" fillId="38" borderId="25" xfId="0" applyFont="1" applyFill="1" applyBorder="1" applyAlignment="1">
      <alignment horizontal="left" vertical="center" wrapText="1"/>
    </xf>
    <xf numFmtId="0" fontId="8" fillId="38" borderId="18" xfId="0" applyFont="1" applyFill="1" applyBorder="1" applyAlignment="1">
      <alignment horizontal="left" vertical="center" wrapText="1"/>
    </xf>
    <xf numFmtId="0" fontId="8" fillId="42" borderId="1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0" fontId="8" fillId="38" borderId="17" xfId="0" applyFont="1" applyFill="1" applyBorder="1" applyAlignment="1">
      <alignment horizontal="left" vertical="center" wrapText="1"/>
    </xf>
    <xf numFmtId="0" fontId="8" fillId="41" borderId="19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8" fillId="42" borderId="17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41" borderId="18" xfId="0" applyFont="1" applyFill="1" applyBorder="1" applyAlignment="1">
      <alignment horizontal="left" vertical="center" wrapText="1"/>
    </xf>
    <xf numFmtId="0" fontId="8" fillId="41" borderId="29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43" borderId="18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2" fillId="44" borderId="1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43" borderId="18" xfId="0" applyFont="1" applyFill="1" applyBorder="1" applyAlignment="1">
      <alignment horizontal="center" vertical="center" textRotation="90" wrapText="1"/>
    </xf>
    <xf numFmtId="0" fontId="2" fillId="43" borderId="18" xfId="0" applyFont="1" applyFill="1" applyBorder="1" applyAlignment="1">
      <alignment horizontal="center" vertical="center"/>
    </xf>
    <xf numFmtId="0" fontId="2" fillId="45" borderId="18" xfId="0" applyFont="1" applyFill="1" applyBorder="1" applyAlignment="1">
      <alignment horizontal="center" vertical="center"/>
    </xf>
    <xf numFmtId="0" fontId="2" fillId="44" borderId="18" xfId="0" applyFont="1" applyFill="1" applyBorder="1" applyAlignment="1">
      <alignment horizontal="center" vertical="center" wrapText="1"/>
    </xf>
    <xf numFmtId="0" fontId="2" fillId="45" borderId="18" xfId="0" applyFont="1" applyFill="1" applyBorder="1" applyAlignment="1">
      <alignment horizontal="center" vertical="center" wrapText="1"/>
    </xf>
    <xf numFmtId="0" fontId="2" fillId="44" borderId="18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/>
    </xf>
    <xf numFmtId="0" fontId="8" fillId="36" borderId="47" xfId="0" applyFont="1" applyFill="1" applyBorder="1" applyAlignment="1">
      <alignment horizontal="center" vertical="center" wrapText="1"/>
    </xf>
    <xf numFmtId="0" fontId="8" fillId="36" borderId="48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8" fillId="36" borderId="50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7" fillId="37" borderId="51" xfId="0" applyFont="1" applyFill="1" applyBorder="1" applyAlignment="1">
      <alignment horizontal="center" vertical="center"/>
    </xf>
    <xf numFmtId="0" fontId="7" fillId="37" borderId="52" xfId="0" applyFont="1" applyFill="1" applyBorder="1" applyAlignment="1">
      <alignment horizontal="center" vertical="center"/>
    </xf>
    <xf numFmtId="0" fontId="7" fillId="37" borderId="53" xfId="0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 wrapText="1"/>
    </xf>
    <xf numFmtId="0" fontId="8" fillId="35" borderId="50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8" fillId="35" borderId="55" xfId="0" applyFont="1" applyFill="1" applyBorder="1" applyAlignment="1">
      <alignment horizontal="center" vertical="center" wrapText="1"/>
    </xf>
    <xf numFmtId="0" fontId="8" fillId="35" borderId="56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/>
    </xf>
    <xf numFmtId="0" fontId="8" fillId="35" borderId="5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textRotation="90" wrapText="1"/>
    </xf>
    <xf numFmtId="0" fontId="3" fillId="34" borderId="18" xfId="0" applyFont="1" applyFill="1" applyBorder="1" applyAlignment="1">
      <alignment horizont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textRotation="90" wrapText="1"/>
    </xf>
    <xf numFmtId="0" fontId="52" fillId="2" borderId="18" xfId="0" applyFont="1" applyFill="1" applyBorder="1" applyAlignment="1">
      <alignment horizontal="center" vertical="center" textRotation="90" wrapText="1"/>
    </xf>
    <xf numFmtId="0" fontId="52" fillId="2" borderId="18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51" fillId="2" borderId="18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vertical="center"/>
    </xf>
    <xf numFmtId="0" fontId="52" fillId="2" borderId="18" xfId="0" applyFont="1" applyFill="1" applyBorder="1" applyAlignment="1">
      <alignment horizontal="center" vertical="center"/>
    </xf>
    <xf numFmtId="0" fontId="52" fillId="2" borderId="18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0" fontId="30" fillId="2" borderId="18" xfId="0" applyFont="1" applyFill="1" applyBorder="1" applyAlignment="1">
      <alignment horizontal="center" vertical="center"/>
    </xf>
    <xf numFmtId="0" fontId="53" fillId="2" borderId="18" xfId="0" applyFont="1" applyFill="1" applyBorder="1" applyAlignment="1">
      <alignment horizontal="center" vertical="center"/>
    </xf>
    <xf numFmtId="0" fontId="3" fillId="2" borderId="18" xfId="56" applyFont="1" applyFill="1" applyBorder="1" applyAlignment="1">
      <alignment horizontal="center" vertical="center" textRotation="90" wrapText="1"/>
      <protection/>
    </xf>
    <xf numFmtId="0" fontId="3" fillId="2" borderId="18" xfId="0" applyFont="1" applyFill="1" applyBorder="1" applyAlignment="1">
      <alignment horizontal="center" textRotation="90"/>
    </xf>
    <xf numFmtId="0" fontId="52" fillId="2" borderId="18" xfId="0" applyFont="1" applyFill="1" applyBorder="1" applyAlignment="1">
      <alignment vertical="center" textRotation="90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textRotation="90"/>
    </xf>
    <xf numFmtId="0" fontId="3" fillId="2" borderId="18" xfId="0" applyFont="1" applyFill="1" applyBorder="1" applyAlignment="1">
      <alignment vertical="center" textRotation="90" wrapText="1"/>
    </xf>
    <xf numFmtId="0" fontId="3" fillId="2" borderId="18" xfId="0" applyFont="1" applyFill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29</xdr:col>
      <xdr:colOff>428625</xdr:colOff>
      <xdr:row>0</xdr:row>
      <xdr:rowOff>66675</xdr:rowOff>
    </xdr:from>
    <xdr:to>
      <xdr:col>30</xdr:col>
      <xdr:colOff>66675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66675"/>
          <a:ext cx="16383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0</xdr:row>
      <xdr:rowOff>76200</xdr:rowOff>
    </xdr:from>
    <xdr:to>
      <xdr:col>3</xdr:col>
      <xdr:colOff>466725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0953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4"/>
  <sheetViews>
    <sheetView tabSelected="1" zoomScale="110" zoomScaleNormal="110" zoomScaleSheetLayoutView="110" zoomScalePageLayoutView="0" workbookViewId="0" topLeftCell="A1">
      <selection activeCell="A10" sqref="A10"/>
    </sheetView>
  </sheetViews>
  <sheetFormatPr defaultColWidth="11.421875" defaultRowHeight="12.75"/>
  <cols>
    <col min="1" max="1" width="2.421875" style="0" customWidth="1"/>
    <col min="2" max="2" width="3.421875" style="0" customWidth="1"/>
    <col min="3" max="3" width="6.00390625" style="0" customWidth="1"/>
    <col min="4" max="4" width="12.7109375" style="0" customWidth="1"/>
    <col min="5" max="5" width="2.57421875" style="0" customWidth="1"/>
    <col min="6" max="6" width="11.57421875" style="0" customWidth="1"/>
    <col min="7" max="7" width="4.140625" style="0" customWidth="1"/>
    <col min="8" max="8" width="4.8515625" style="0" customWidth="1"/>
    <col min="9" max="9" width="6.57421875" style="0" customWidth="1"/>
    <col min="10" max="12" width="3.28125" style="0" customWidth="1"/>
    <col min="13" max="13" width="3.57421875" style="0" customWidth="1"/>
    <col min="14" max="14" width="3.00390625" style="0" customWidth="1"/>
    <col min="15" max="15" width="4.8515625" style="0" customWidth="1"/>
    <col min="16" max="16" width="4.140625" style="0" customWidth="1"/>
    <col min="17" max="17" width="3.28125" style="0" customWidth="1"/>
    <col min="18" max="18" width="4.28125" style="0" customWidth="1"/>
    <col min="19" max="19" width="5.421875" style="0" customWidth="1"/>
    <col min="20" max="20" width="4.8515625" style="0" customWidth="1"/>
    <col min="21" max="21" width="3.140625" style="0" customWidth="1"/>
    <col min="22" max="22" width="2.421875" style="0" customWidth="1"/>
    <col min="23" max="23" width="2.28125" style="0" customWidth="1"/>
    <col min="24" max="24" width="3.28125" style="0" customWidth="1"/>
    <col min="25" max="25" width="3.421875" style="0" customWidth="1"/>
    <col min="26" max="26" width="4.7109375" style="0" customWidth="1"/>
    <col min="27" max="27" width="3.57421875" style="0" customWidth="1"/>
    <col min="28" max="28" width="2.8515625" style="0" customWidth="1"/>
    <col min="29" max="29" width="17.00390625" style="0" customWidth="1"/>
    <col min="30" max="30" width="30.00390625" style="0" customWidth="1"/>
    <col min="31" max="31" width="9.140625" style="0" customWidth="1"/>
  </cols>
  <sheetData>
    <row r="1" spans="1:31" ht="12.7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100"/>
    </row>
    <row r="2" spans="1:31" ht="12.75">
      <c r="A2" s="101" t="s">
        <v>259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3"/>
    </row>
    <row r="3" spans="1:31" ht="12.75">
      <c r="A3" s="101" t="s">
        <v>55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</row>
    <row r="4" spans="1:31" ht="12.75">
      <c r="A4" s="101" t="s">
        <v>462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</row>
    <row r="5" spans="1:31" ht="12.75">
      <c r="A5" s="86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7"/>
    </row>
    <row r="6" spans="1:31" ht="12.7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5"/>
    </row>
    <row r="7" spans="1:31" s="1" customFormat="1" ht="39.75" customHeight="1">
      <c r="A7" s="92" t="s">
        <v>1</v>
      </c>
      <c r="B7" s="92" t="s">
        <v>2</v>
      </c>
      <c r="C7" s="92" t="s">
        <v>3</v>
      </c>
      <c r="D7" s="92" t="s">
        <v>4</v>
      </c>
      <c r="E7" s="92" t="s">
        <v>5</v>
      </c>
      <c r="F7" s="94" t="s">
        <v>6</v>
      </c>
      <c r="G7" s="94"/>
      <c r="H7" s="94"/>
      <c r="I7" s="92" t="s">
        <v>7</v>
      </c>
      <c r="J7" s="95" t="s">
        <v>8</v>
      </c>
      <c r="K7" s="95"/>
      <c r="L7" s="95"/>
      <c r="M7" s="94" t="s">
        <v>9</v>
      </c>
      <c r="N7" s="94"/>
      <c r="O7" s="94"/>
      <c r="P7" s="94"/>
      <c r="Q7" s="94"/>
      <c r="R7" s="94"/>
      <c r="S7" s="94"/>
      <c r="T7" s="89" t="s">
        <v>10</v>
      </c>
      <c r="U7" s="96" t="s">
        <v>11</v>
      </c>
      <c r="V7" s="96"/>
      <c r="W7" s="96"/>
      <c r="X7" s="96"/>
      <c r="Y7" s="96"/>
      <c r="Z7" s="96"/>
      <c r="AA7" s="97" t="s">
        <v>12</v>
      </c>
      <c r="AB7" s="97"/>
      <c r="AC7" s="97"/>
      <c r="AD7" s="97"/>
      <c r="AE7" s="97"/>
    </row>
    <row r="8" spans="1:31" s="2" customFormat="1" ht="25.5" customHeight="1">
      <c r="A8" s="92"/>
      <c r="B8" s="92"/>
      <c r="C8" s="92"/>
      <c r="D8" s="92"/>
      <c r="E8" s="92"/>
      <c r="F8" s="92" t="s">
        <v>13</v>
      </c>
      <c r="G8" s="92" t="s">
        <v>14</v>
      </c>
      <c r="H8" s="92" t="s">
        <v>56</v>
      </c>
      <c r="I8" s="92"/>
      <c r="J8" s="92" t="s">
        <v>15</v>
      </c>
      <c r="K8" s="92" t="s">
        <v>16</v>
      </c>
      <c r="L8" s="92" t="s">
        <v>17</v>
      </c>
      <c r="M8" s="92" t="s">
        <v>18</v>
      </c>
      <c r="N8" s="92" t="s">
        <v>19</v>
      </c>
      <c r="O8" s="92" t="s">
        <v>20</v>
      </c>
      <c r="P8" s="92" t="s">
        <v>21</v>
      </c>
      <c r="Q8" s="92" t="s">
        <v>22</v>
      </c>
      <c r="R8" s="92" t="s">
        <v>23</v>
      </c>
      <c r="S8" s="92" t="s">
        <v>24</v>
      </c>
      <c r="T8" s="92" t="s">
        <v>25</v>
      </c>
      <c r="U8" s="93" t="s">
        <v>26</v>
      </c>
      <c r="V8" s="93"/>
      <c r="W8" s="93"/>
      <c r="X8" s="93"/>
      <c r="Y8" s="92" t="s">
        <v>27</v>
      </c>
      <c r="Z8" s="92" t="s">
        <v>28</v>
      </c>
      <c r="AA8" s="92" t="s">
        <v>29</v>
      </c>
      <c r="AB8" s="92" t="s">
        <v>30</v>
      </c>
      <c r="AC8" s="92" t="s">
        <v>31</v>
      </c>
      <c r="AD8" s="92" t="s">
        <v>32</v>
      </c>
      <c r="AE8" s="92" t="s">
        <v>33</v>
      </c>
    </row>
    <row r="9" spans="1:31" s="1" customFormat="1" ht="60.7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81" t="s">
        <v>34</v>
      </c>
      <c r="V9" s="81" t="s">
        <v>35</v>
      </c>
      <c r="W9" s="81" t="s">
        <v>36</v>
      </c>
      <c r="X9" s="81" t="s">
        <v>37</v>
      </c>
      <c r="Y9" s="92"/>
      <c r="Z9" s="92"/>
      <c r="AA9" s="92"/>
      <c r="AB9" s="92"/>
      <c r="AC9" s="92"/>
      <c r="AD9" s="92"/>
      <c r="AE9" s="92"/>
    </row>
    <row r="10" spans="1:31" s="90" customFormat="1" ht="111" customHeight="1">
      <c r="A10" s="82" t="s">
        <v>54</v>
      </c>
      <c r="B10" s="82" t="s">
        <v>346</v>
      </c>
      <c r="C10" s="82" t="s">
        <v>237</v>
      </c>
      <c r="D10" s="82" t="s">
        <v>347</v>
      </c>
      <c r="E10" s="88" t="s">
        <v>216</v>
      </c>
      <c r="F10" s="82" t="s">
        <v>269</v>
      </c>
      <c r="G10" s="82" t="s">
        <v>39</v>
      </c>
      <c r="H10" s="82" t="s">
        <v>235</v>
      </c>
      <c r="I10" s="82" t="s">
        <v>218</v>
      </c>
      <c r="J10" s="82" t="s">
        <v>40</v>
      </c>
      <c r="K10" s="82" t="s">
        <v>40</v>
      </c>
      <c r="L10" s="82" t="s">
        <v>40</v>
      </c>
      <c r="M10" s="88">
        <v>6</v>
      </c>
      <c r="N10" s="88">
        <v>1</v>
      </c>
      <c r="O10" s="88">
        <f aca="true" t="shared" si="0" ref="O10:O16">+M10*N10</f>
        <v>6</v>
      </c>
      <c r="P10" s="88" t="str">
        <f aca="true" t="shared" si="1" ref="P10:P15">+IF(O10&gt;=24,"Muy Alto (MA)",IF(O10&gt;=10,"Alto (A)",IF(O10&gt;=6,"Medio(M)",IF(O10&gt;=2,"Bajo(B)"))))</f>
        <v>Medio(M)</v>
      </c>
      <c r="Q10" s="88">
        <v>25</v>
      </c>
      <c r="R10" s="88">
        <f aca="true" t="shared" si="2" ref="R10:R16">+O10*Q10</f>
        <v>150</v>
      </c>
      <c r="S10" s="140" t="str">
        <f aca="true" t="shared" si="3" ref="S10:S74">IF(R10&lt;=20,"IV",IF(R10&gt;=600,"I",IF(R10&gt;=150,"II",IF(R10&gt;=40,"III",IF(R10&gt;=20,"IV")*IF(R10&lt;=20,"IV")))))</f>
        <v>II</v>
      </c>
      <c r="T10" s="82" t="str">
        <f aca="true" t="shared" si="4" ref="T10:T16">+IF(S10="I","No Aceptable",IF(S10="II","No Aceptable o Aceptable con control especifico",IF(S10="III","Mejorable",IF(S10="IV","Aceptable"))))</f>
        <v>No Aceptable o Aceptable con control especifico</v>
      </c>
      <c r="U10" s="88">
        <v>1</v>
      </c>
      <c r="V10" s="88">
        <v>2</v>
      </c>
      <c r="W10" s="88">
        <v>0</v>
      </c>
      <c r="X10" s="88">
        <f aca="true" t="shared" si="5" ref="X10:X16">SUM(U10:W10)</f>
        <v>3</v>
      </c>
      <c r="Y10" s="82" t="s">
        <v>41</v>
      </c>
      <c r="Z10" s="82"/>
      <c r="AA10" s="82"/>
      <c r="AB10" s="82"/>
      <c r="AC10" s="82"/>
      <c r="AD10" s="82" t="s">
        <v>348</v>
      </c>
      <c r="AE10" s="82"/>
    </row>
    <row r="11" spans="1:31" s="90" customFormat="1" ht="111" customHeight="1">
      <c r="A11" s="82" t="s">
        <v>54</v>
      </c>
      <c r="B11" s="82" t="s">
        <v>346</v>
      </c>
      <c r="C11" s="82" t="s">
        <v>237</v>
      </c>
      <c r="D11" s="82" t="s">
        <v>349</v>
      </c>
      <c r="E11" s="88" t="s">
        <v>216</v>
      </c>
      <c r="F11" s="82" t="s">
        <v>350</v>
      </c>
      <c r="G11" s="141" t="s">
        <v>466</v>
      </c>
      <c r="H11" s="82" t="s">
        <v>226</v>
      </c>
      <c r="I11" s="82" t="s">
        <v>44</v>
      </c>
      <c r="J11" s="82" t="s">
        <v>40</v>
      </c>
      <c r="K11" s="82" t="s">
        <v>351</v>
      </c>
      <c r="L11" s="82" t="s">
        <v>40</v>
      </c>
      <c r="M11" s="88">
        <v>6</v>
      </c>
      <c r="N11" s="88">
        <v>2</v>
      </c>
      <c r="O11" s="88">
        <f t="shared" si="0"/>
        <v>12</v>
      </c>
      <c r="P11" s="88" t="str">
        <f t="shared" si="1"/>
        <v>Alto (A)</v>
      </c>
      <c r="Q11" s="88">
        <v>100</v>
      </c>
      <c r="R11" s="88">
        <f t="shared" si="2"/>
        <v>1200</v>
      </c>
      <c r="S11" s="140" t="str">
        <f t="shared" si="3"/>
        <v>I</v>
      </c>
      <c r="T11" s="82" t="str">
        <f t="shared" si="4"/>
        <v>No Aceptable</v>
      </c>
      <c r="U11" s="88">
        <v>1</v>
      </c>
      <c r="V11" s="88">
        <v>0</v>
      </c>
      <c r="W11" s="88">
        <v>0</v>
      </c>
      <c r="X11" s="88">
        <f t="shared" si="5"/>
        <v>1</v>
      </c>
      <c r="Y11" s="82" t="s">
        <v>47</v>
      </c>
      <c r="Z11" s="82"/>
      <c r="AA11" s="82"/>
      <c r="AB11" s="82"/>
      <c r="AC11" s="82"/>
      <c r="AD11" s="82" t="s">
        <v>267</v>
      </c>
      <c r="AE11" s="82"/>
    </row>
    <row r="12" spans="1:31" s="90" customFormat="1" ht="111" customHeight="1">
      <c r="A12" s="82" t="s">
        <v>54</v>
      </c>
      <c r="B12" s="82" t="s">
        <v>352</v>
      </c>
      <c r="C12" s="82" t="s">
        <v>353</v>
      </c>
      <c r="D12" s="82" t="s">
        <v>238</v>
      </c>
      <c r="E12" s="88" t="s">
        <v>216</v>
      </c>
      <c r="F12" s="82" t="s">
        <v>268</v>
      </c>
      <c r="G12" s="82" t="s">
        <v>39</v>
      </c>
      <c r="H12" s="82" t="s">
        <v>217</v>
      </c>
      <c r="I12" s="82" t="s">
        <v>218</v>
      </c>
      <c r="J12" s="82" t="s">
        <v>40</v>
      </c>
      <c r="K12" s="82" t="s">
        <v>40</v>
      </c>
      <c r="L12" s="82" t="s">
        <v>40</v>
      </c>
      <c r="M12" s="88">
        <v>6</v>
      </c>
      <c r="N12" s="88">
        <v>3</v>
      </c>
      <c r="O12" s="88">
        <f t="shared" si="0"/>
        <v>18</v>
      </c>
      <c r="P12" s="88" t="str">
        <f t="shared" si="1"/>
        <v>Alto (A)</v>
      </c>
      <c r="Q12" s="88">
        <v>25</v>
      </c>
      <c r="R12" s="88">
        <f t="shared" si="2"/>
        <v>450</v>
      </c>
      <c r="S12" s="140" t="str">
        <f t="shared" si="3"/>
        <v>II</v>
      </c>
      <c r="T12" s="82" t="str">
        <f t="shared" si="4"/>
        <v>No Aceptable o Aceptable con control especifico</v>
      </c>
      <c r="U12" s="88">
        <v>1</v>
      </c>
      <c r="V12" s="88">
        <v>1</v>
      </c>
      <c r="W12" s="88">
        <v>0</v>
      </c>
      <c r="X12" s="88">
        <f t="shared" si="5"/>
        <v>2</v>
      </c>
      <c r="Y12" s="82" t="s">
        <v>41</v>
      </c>
      <c r="Z12" s="82" t="s">
        <v>229</v>
      </c>
      <c r="AA12" s="82"/>
      <c r="AB12" s="82"/>
      <c r="AC12" s="82" t="s">
        <v>256</v>
      </c>
      <c r="AD12" s="82" t="s">
        <v>354</v>
      </c>
      <c r="AE12" s="82"/>
    </row>
    <row r="13" spans="1:31" s="90" customFormat="1" ht="111" customHeight="1">
      <c r="A13" s="82" t="s">
        <v>54</v>
      </c>
      <c r="B13" s="82" t="s">
        <v>352</v>
      </c>
      <c r="C13" s="82" t="s">
        <v>353</v>
      </c>
      <c r="D13" s="82" t="s">
        <v>238</v>
      </c>
      <c r="E13" s="88" t="s">
        <v>216</v>
      </c>
      <c r="F13" s="82" t="s">
        <v>269</v>
      </c>
      <c r="G13" s="82" t="s">
        <v>39</v>
      </c>
      <c r="H13" s="82" t="s">
        <v>235</v>
      </c>
      <c r="I13" s="82" t="s">
        <v>218</v>
      </c>
      <c r="J13" s="82" t="s">
        <v>40</v>
      </c>
      <c r="K13" s="82" t="s">
        <v>40</v>
      </c>
      <c r="L13" s="82" t="s">
        <v>40</v>
      </c>
      <c r="M13" s="88">
        <v>6</v>
      </c>
      <c r="N13" s="88">
        <v>3</v>
      </c>
      <c r="O13" s="88">
        <f t="shared" si="0"/>
        <v>18</v>
      </c>
      <c r="P13" s="88" t="str">
        <f t="shared" si="1"/>
        <v>Alto (A)</v>
      </c>
      <c r="Q13" s="88">
        <v>25</v>
      </c>
      <c r="R13" s="88">
        <f t="shared" si="2"/>
        <v>450</v>
      </c>
      <c r="S13" s="140" t="str">
        <f t="shared" si="3"/>
        <v>II</v>
      </c>
      <c r="T13" s="82" t="str">
        <f t="shared" si="4"/>
        <v>No Aceptable o Aceptable con control especifico</v>
      </c>
      <c r="U13" s="88">
        <v>1</v>
      </c>
      <c r="V13" s="88">
        <v>1</v>
      </c>
      <c r="W13" s="88">
        <v>0</v>
      </c>
      <c r="X13" s="88">
        <f t="shared" si="5"/>
        <v>2</v>
      </c>
      <c r="Y13" s="82" t="s">
        <v>41</v>
      </c>
      <c r="Z13" s="82"/>
      <c r="AA13" s="82"/>
      <c r="AB13" s="82"/>
      <c r="AC13" s="82"/>
      <c r="AD13" s="82" t="s">
        <v>239</v>
      </c>
      <c r="AE13" s="82"/>
    </row>
    <row r="14" spans="1:31" s="90" customFormat="1" ht="111" customHeight="1">
      <c r="A14" s="82" t="s">
        <v>54</v>
      </c>
      <c r="B14" s="82" t="s">
        <v>352</v>
      </c>
      <c r="C14" s="82" t="s">
        <v>353</v>
      </c>
      <c r="D14" s="82" t="s">
        <v>238</v>
      </c>
      <c r="E14" s="88" t="s">
        <v>216</v>
      </c>
      <c r="F14" s="82" t="s">
        <v>362</v>
      </c>
      <c r="G14" s="82" t="s">
        <v>48</v>
      </c>
      <c r="H14" s="82" t="s">
        <v>219</v>
      </c>
      <c r="I14" s="82" t="s">
        <v>252</v>
      </c>
      <c r="J14" s="82" t="s">
        <v>40</v>
      </c>
      <c r="K14" s="82" t="s">
        <v>455</v>
      </c>
      <c r="L14" s="82" t="s">
        <v>40</v>
      </c>
      <c r="M14" s="88">
        <v>6</v>
      </c>
      <c r="N14" s="88">
        <v>3</v>
      </c>
      <c r="O14" s="88">
        <f t="shared" si="0"/>
        <v>18</v>
      </c>
      <c r="P14" s="88" t="str">
        <f t="shared" si="1"/>
        <v>Alto (A)</v>
      </c>
      <c r="Q14" s="88">
        <v>25</v>
      </c>
      <c r="R14" s="88">
        <f t="shared" si="2"/>
        <v>450</v>
      </c>
      <c r="S14" s="140" t="str">
        <f t="shared" si="3"/>
        <v>II</v>
      </c>
      <c r="T14" s="82" t="str">
        <f t="shared" si="4"/>
        <v>No Aceptable o Aceptable con control especifico</v>
      </c>
      <c r="U14" s="88">
        <v>1</v>
      </c>
      <c r="V14" s="88">
        <v>1</v>
      </c>
      <c r="W14" s="88">
        <v>0</v>
      </c>
      <c r="X14" s="88">
        <f t="shared" si="5"/>
        <v>2</v>
      </c>
      <c r="Y14" s="82" t="s">
        <v>41</v>
      </c>
      <c r="Z14" s="82" t="s">
        <v>222</v>
      </c>
      <c r="AA14" s="82"/>
      <c r="AB14" s="82"/>
      <c r="AC14" s="82" t="s">
        <v>363</v>
      </c>
      <c r="AD14" s="82" t="s">
        <v>253</v>
      </c>
      <c r="AE14" s="82" t="s">
        <v>355</v>
      </c>
    </row>
    <row r="15" spans="1:31" s="90" customFormat="1" ht="111" customHeight="1">
      <c r="A15" s="82" t="s">
        <v>54</v>
      </c>
      <c r="B15" s="82" t="s">
        <v>352</v>
      </c>
      <c r="C15" s="82" t="s">
        <v>353</v>
      </c>
      <c r="D15" s="82" t="s">
        <v>238</v>
      </c>
      <c r="E15" s="88" t="s">
        <v>216</v>
      </c>
      <c r="F15" s="82" t="s">
        <v>356</v>
      </c>
      <c r="G15" s="141" t="s">
        <v>466</v>
      </c>
      <c r="H15" s="82" t="s">
        <v>270</v>
      </c>
      <c r="I15" s="82" t="s">
        <v>271</v>
      </c>
      <c r="J15" s="82" t="s">
        <v>40</v>
      </c>
      <c r="K15" s="82" t="s">
        <v>40</v>
      </c>
      <c r="L15" s="82" t="s">
        <v>40</v>
      </c>
      <c r="M15" s="88">
        <v>6</v>
      </c>
      <c r="N15" s="88">
        <v>3</v>
      </c>
      <c r="O15" s="88">
        <f t="shared" si="0"/>
        <v>18</v>
      </c>
      <c r="P15" s="88" t="str">
        <f t="shared" si="1"/>
        <v>Alto (A)</v>
      </c>
      <c r="Q15" s="88">
        <v>25</v>
      </c>
      <c r="R15" s="88">
        <f t="shared" si="2"/>
        <v>450</v>
      </c>
      <c r="S15" s="140" t="str">
        <f t="shared" si="3"/>
        <v>II</v>
      </c>
      <c r="T15" s="82" t="str">
        <f t="shared" si="4"/>
        <v>No Aceptable o Aceptable con control especifico</v>
      </c>
      <c r="U15" s="88">
        <v>1</v>
      </c>
      <c r="V15" s="88">
        <v>1</v>
      </c>
      <c r="W15" s="88">
        <v>0</v>
      </c>
      <c r="X15" s="88">
        <f t="shared" si="5"/>
        <v>2</v>
      </c>
      <c r="Y15" s="82" t="s">
        <v>41</v>
      </c>
      <c r="Z15" s="82"/>
      <c r="AA15" s="82"/>
      <c r="AB15" s="82"/>
      <c r="AC15" s="82" t="s">
        <v>357</v>
      </c>
      <c r="AD15" s="82" t="s">
        <v>358</v>
      </c>
      <c r="AE15" s="82"/>
    </row>
    <row r="16" spans="1:31" s="90" customFormat="1" ht="111" customHeight="1">
      <c r="A16" s="82" t="s">
        <v>54</v>
      </c>
      <c r="B16" s="82" t="s">
        <v>352</v>
      </c>
      <c r="C16" s="82" t="s">
        <v>353</v>
      </c>
      <c r="D16" s="82" t="s">
        <v>238</v>
      </c>
      <c r="E16" s="88" t="s">
        <v>261</v>
      </c>
      <c r="F16" s="82" t="s">
        <v>374</v>
      </c>
      <c r="G16" s="82" t="s">
        <v>42</v>
      </c>
      <c r="H16" s="82" t="s">
        <v>262</v>
      </c>
      <c r="I16" s="82" t="s">
        <v>263</v>
      </c>
      <c r="J16" s="82" t="s">
        <v>40</v>
      </c>
      <c r="K16" s="82" t="s">
        <v>40</v>
      </c>
      <c r="L16" s="82" t="s">
        <v>40</v>
      </c>
      <c r="M16" s="88">
        <v>6</v>
      </c>
      <c r="N16" s="88">
        <v>3</v>
      </c>
      <c r="O16" s="88">
        <f t="shared" si="0"/>
        <v>18</v>
      </c>
      <c r="P16" s="88" t="str">
        <f>+IF(O16&gt;=24,"Muy Alto (MA)",IF(O16&gt;=10,"Alto (A)",IF(O16&gt;=6,"Medio (M)",IF(O16&gt;=2,"Bajo (B)"))))</f>
        <v>Alto (A)</v>
      </c>
      <c r="Q16" s="88">
        <v>25</v>
      </c>
      <c r="R16" s="88">
        <f t="shared" si="2"/>
        <v>450</v>
      </c>
      <c r="S16" s="140" t="str">
        <f t="shared" si="3"/>
        <v>II</v>
      </c>
      <c r="T16" s="82" t="str">
        <f t="shared" si="4"/>
        <v>No Aceptable o Aceptable con control especifico</v>
      </c>
      <c r="U16" s="88">
        <v>1</v>
      </c>
      <c r="V16" s="88">
        <v>1</v>
      </c>
      <c r="W16" s="88">
        <v>0</v>
      </c>
      <c r="X16" s="88">
        <f t="shared" si="5"/>
        <v>2</v>
      </c>
      <c r="Y16" s="82" t="s">
        <v>41</v>
      </c>
      <c r="Z16" s="82" t="s">
        <v>264</v>
      </c>
      <c r="AA16" s="82"/>
      <c r="AB16" s="82"/>
      <c r="AC16" s="82"/>
      <c r="AD16" s="82" t="s">
        <v>375</v>
      </c>
      <c r="AE16" s="82"/>
    </row>
    <row r="17" spans="1:31" s="90" customFormat="1" ht="111" customHeight="1">
      <c r="A17" s="82" t="s">
        <v>54</v>
      </c>
      <c r="B17" s="82" t="s">
        <v>360</v>
      </c>
      <c r="C17" s="82" t="s">
        <v>361</v>
      </c>
      <c r="D17" s="82" t="s">
        <v>359</v>
      </c>
      <c r="E17" s="88" t="s">
        <v>216</v>
      </c>
      <c r="F17" s="82" t="s">
        <v>364</v>
      </c>
      <c r="G17" s="82" t="s">
        <v>39</v>
      </c>
      <c r="H17" s="82" t="s">
        <v>217</v>
      </c>
      <c r="I17" s="82" t="s">
        <v>260</v>
      </c>
      <c r="J17" s="82" t="s">
        <v>40</v>
      </c>
      <c r="K17" s="82" t="s">
        <v>40</v>
      </c>
      <c r="L17" s="82" t="s">
        <v>40</v>
      </c>
      <c r="M17" s="88">
        <v>6</v>
      </c>
      <c r="N17" s="88">
        <v>3</v>
      </c>
      <c r="O17" s="88">
        <f aca="true" t="shared" si="6" ref="O17:O28">+M17*N17</f>
        <v>18</v>
      </c>
      <c r="P17" s="88" t="str">
        <f>+IF(O17&gt;=24,"Muy Alto (MA)",IF(O17&gt;=10,"Alto (A)",IF(O17&gt;=6,"Medio(M)",IF(O17&gt;=2,"Bajo(B)"))))</f>
        <v>Alto (A)</v>
      </c>
      <c r="Q17" s="88">
        <v>25</v>
      </c>
      <c r="R17" s="88">
        <f aca="true" t="shared" si="7" ref="R17:R28">+O17*Q17</f>
        <v>450</v>
      </c>
      <c r="S17" s="140" t="str">
        <f t="shared" si="3"/>
        <v>II</v>
      </c>
      <c r="T17" s="82" t="str">
        <f aca="true" t="shared" si="8" ref="T17:T28">+IF(S17="I","No Aceptable",IF(S17="II","No Aceptable o Aceptable con control especifico",IF(S17="III","Mejorable",IF(S17="IV","Aceptable"))))</f>
        <v>No Aceptable o Aceptable con control especifico</v>
      </c>
      <c r="U17" s="88">
        <v>1</v>
      </c>
      <c r="V17" s="88">
        <v>1</v>
      </c>
      <c r="W17" s="88">
        <v>0</v>
      </c>
      <c r="X17" s="88">
        <f aca="true" t="shared" si="9" ref="X17:X28">SUM(U17:W17)</f>
        <v>2</v>
      </c>
      <c r="Y17" s="82" t="s">
        <v>41</v>
      </c>
      <c r="Z17" s="82"/>
      <c r="AA17" s="82"/>
      <c r="AB17" s="82"/>
      <c r="AC17" s="82"/>
      <c r="AD17" s="82" t="s">
        <v>265</v>
      </c>
      <c r="AE17" s="82"/>
    </row>
    <row r="18" spans="1:31" s="90" customFormat="1" ht="111" customHeight="1">
      <c r="A18" s="82" t="s">
        <v>54</v>
      </c>
      <c r="B18" s="82" t="s">
        <v>360</v>
      </c>
      <c r="C18" s="82" t="s">
        <v>361</v>
      </c>
      <c r="D18" s="82" t="s">
        <v>359</v>
      </c>
      <c r="E18" s="88" t="s">
        <v>216</v>
      </c>
      <c r="F18" s="82" t="s">
        <v>365</v>
      </c>
      <c r="G18" s="82" t="s">
        <v>48</v>
      </c>
      <c r="H18" s="82" t="s">
        <v>366</v>
      </c>
      <c r="I18" s="82" t="s">
        <v>367</v>
      </c>
      <c r="J18" s="82" t="s">
        <v>40</v>
      </c>
      <c r="K18" s="82" t="s">
        <v>40</v>
      </c>
      <c r="L18" s="82" t="s">
        <v>368</v>
      </c>
      <c r="M18" s="88">
        <v>6</v>
      </c>
      <c r="N18" s="88">
        <v>3</v>
      </c>
      <c r="O18" s="88">
        <f t="shared" si="6"/>
        <v>18</v>
      </c>
      <c r="P18" s="88" t="str">
        <f>+IF(O18&gt;=24,"Muy Alto (MA)",IF(O18&gt;=10,"Alto (A)",IF(O18&gt;=6,"Medio(M)",IF(O18&gt;=2,"Bajo(B)"))))</f>
        <v>Alto (A)</v>
      </c>
      <c r="Q18" s="88">
        <v>25</v>
      </c>
      <c r="R18" s="88">
        <f t="shared" si="7"/>
        <v>450</v>
      </c>
      <c r="S18" s="140" t="str">
        <f t="shared" si="3"/>
        <v>II</v>
      </c>
      <c r="T18" s="82" t="str">
        <f t="shared" si="8"/>
        <v>No Aceptable o Aceptable con control especifico</v>
      </c>
      <c r="U18" s="88">
        <v>0</v>
      </c>
      <c r="V18" s="88">
        <v>1</v>
      </c>
      <c r="W18" s="88">
        <v>0</v>
      </c>
      <c r="X18" s="88">
        <f t="shared" si="9"/>
        <v>1</v>
      </c>
      <c r="Y18" s="82" t="s">
        <v>41</v>
      </c>
      <c r="Z18" s="82" t="s">
        <v>370</v>
      </c>
      <c r="AA18" s="82"/>
      <c r="AB18" s="82"/>
      <c r="AC18" s="82" t="s">
        <v>369</v>
      </c>
      <c r="AD18" s="82" t="s">
        <v>371</v>
      </c>
      <c r="AE18" s="82" t="s">
        <v>372</v>
      </c>
    </row>
    <row r="19" spans="1:31" s="90" customFormat="1" ht="111" customHeight="1">
      <c r="A19" s="82" t="s">
        <v>54</v>
      </c>
      <c r="B19" s="82" t="s">
        <v>360</v>
      </c>
      <c r="C19" s="82" t="s">
        <v>361</v>
      </c>
      <c r="D19" s="82" t="s">
        <v>359</v>
      </c>
      <c r="E19" s="88" t="s">
        <v>216</v>
      </c>
      <c r="F19" s="82" t="s">
        <v>236</v>
      </c>
      <c r="G19" s="82" t="s">
        <v>42</v>
      </c>
      <c r="H19" s="82" t="s">
        <v>224</v>
      </c>
      <c r="I19" s="82" t="s">
        <v>225</v>
      </c>
      <c r="J19" s="82" t="s">
        <v>40</v>
      </c>
      <c r="K19" s="82" t="s">
        <v>40</v>
      </c>
      <c r="L19" s="82" t="s">
        <v>40</v>
      </c>
      <c r="M19" s="88">
        <v>2</v>
      </c>
      <c r="N19" s="88">
        <v>3</v>
      </c>
      <c r="O19" s="88">
        <f t="shared" si="6"/>
        <v>6</v>
      </c>
      <c r="P19" s="88" t="str">
        <f>+IF(O19&gt;=24,"Muy Alto (MA)",IF(O19&gt;=10,"Alto (A)",IF(O19&gt;=6,"Medio(M)",IF(O19&gt;=2,"Bajo(B)"))))</f>
        <v>Medio(M)</v>
      </c>
      <c r="Q19" s="88">
        <v>10</v>
      </c>
      <c r="R19" s="88">
        <f t="shared" si="7"/>
        <v>60</v>
      </c>
      <c r="S19" s="140" t="str">
        <f t="shared" si="3"/>
        <v>III</v>
      </c>
      <c r="T19" s="82" t="str">
        <f t="shared" si="8"/>
        <v>Mejorable</v>
      </c>
      <c r="U19" s="88">
        <v>0</v>
      </c>
      <c r="V19" s="88">
        <v>1</v>
      </c>
      <c r="W19" s="88">
        <v>0</v>
      </c>
      <c r="X19" s="88">
        <f t="shared" si="9"/>
        <v>1</v>
      </c>
      <c r="Y19" s="82" t="s">
        <v>43</v>
      </c>
      <c r="Z19" s="82"/>
      <c r="AA19" s="82"/>
      <c r="AB19" s="82"/>
      <c r="AC19" s="82"/>
      <c r="AD19" s="82" t="s">
        <v>373</v>
      </c>
      <c r="AE19" s="82"/>
    </row>
    <row r="20" spans="1:31" s="90" customFormat="1" ht="111" customHeight="1">
      <c r="A20" s="82" t="s">
        <v>54</v>
      </c>
      <c r="B20" s="82" t="s">
        <v>296</v>
      </c>
      <c r="C20" s="82" t="s">
        <v>297</v>
      </c>
      <c r="D20" s="82" t="s">
        <v>429</v>
      </c>
      <c r="E20" s="88" t="s">
        <v>216</v>
      </c>
      <c r="F20" s="82" t="s">
        <v>377</v>
      </c>
      <c r="G20" s="82" t="s">
        <v>39</v>
      </c>
      <c r="H20" s="82" t="s">
        <v>273</v>
      </c>
      <c r="I20" s="82" t="s">
        <v>274</v>
      </c>
      <c r="J20" s="82" t="s">
        <v>40</v>
      </c>
      <c r="K20" s="82" t="s">
        <v>40</v>
      </c>
      <c r="L20" s="82" t="s">
        <v>40</v>
      </c>
      <c r="M20" s="88">
        <v>6</v>
      </c>
      <c r="N20" s="88">
        <v>3</v>
      </c>
      <c r="O20" s="88">
        <f t="shared" si="6"/>
        <v>18</v>
      </c>
      <c r="P20" s="88" t="str">
        <f>+IF(O20&gt;=24,"Muy Alto (MA)",IF(O20&gt;=10,"Alto (A)",IF(O20&gt;=6,"Medio (M)",IF(O20&gt;=2,"Bajo (B)"))))</f>
        <v>Alto (A)</v>
      </c>
      <c r="Q20" s="88">
        <v>25</v>
      </c>
      <c r="R20" s="88">
        <f t="shared" si="7"/>
        <v>450</v>
      </c>
      <c r="S20" s="140" t="str">
        <f t="shared" si="3"/>
        <v>II</v>
      </c>
      <c r="T20" s="82" t="str">
        <f t="shared" si="8"/>
        <v>No Aceptable o Aceptable con control especifico</v>
      </c>
      <c r="U20" s="88">
        <v>5</v>
      </c>
      <c r="V20" s="88">
        <v>1</v>
      </c>
      <c r="W20" s="88">
        <v>0</v>
      </c>
      <c r="X20" s="88">
        <f t="shared" si="9"/>
        <v>6</v>
      </c>
      <c r="Y20" s="82" t="s">
        <v>41</v>
      </c>
      <c r="Z20" s="82"/>
      <c r="AA20" s="82"/>
      <c r="AB20" s="82"/>
      <c r="AC20" s="82"/>
      <c r="AD20" s="82" t="s">
        <v>376</v>
      </c>
      <c r="AE20" s="82"/>
    </row>
    <row r="21" spans="1:31" s="90" customFormat="1" ht="111" customHeight="1">
      <c r="A21" s="82" t="s">
        <v>54</v>
      </c>
      <c r="B21" s="141" t="s">
        <v>463</v>
      </c>
      <c r="C21" s="141" t="s">
        <v>257</v>
      </c>
      <c r="D21" s="142" t="s">
        <v>464</v>
      </c>
      <c r="E21" s="142" t="s">
        <v>216</v>
      </c>
      <c r="F21" s="142" t="s">
        <v>465</v>
      </c>
      <c r="G21" s="141" t="s">
        <v>466</v>
      </c>
      <c r="H21" s="142" t="s">
        <v>467</v>
      </c>
      <c r="I21" s="142" t="s">
        <v>44</v>
      </c>
      <c r="J21" s="142" t="s">
        <v>40</v>
      </c>
      <c r="K21" s="142" t="s">
        <v>40</v>
      </c>
      <c r="L21" s="142" t="s">
        <v>40</v>
      </c>
      <c r="M21" s="143">
        <v>6</v>
      </c>
      <c r="N21" s="143">
        <v>4</v>
      </c>
      <c r="O21" s="143">
        <f t="shared" si="6"/>
        <v>24</v>
      </c>
      <c r="P21" s="143" t="str">
        <f>+IF(O21&gt;=24,"Muy Alto (MA)",IF(O21&gt;=10,"Alto (A)",IF(O21&gt;=6,"Medio(M)",IF(O21&gt;=2,"Bajo(B)"))))</f>
        <v>Muy Alto (MA)</v>
      </c>
      <c r="Q21" s="88">
        <v>100</v>
      </c>
      <c r="R21" s="143">
        <f t="shared" si="7"/>
        <v>2400</v>
      </c>
      <c r="S21" s="140" t="str">
        <f t="shared" si="3"/>
        <v>I</v>
      </c>
      <c r="T21" s="141" t="str">
        <f t="shared" si="8"/>
        <v>No Aceptable</v>
      </c>
      <c r="U21" s="143">
        <v>2</v>
      </c>
      <c r="V21" s="143">
        <v>0</v>
      </c>
      <c r="W21" s="143">
        <v>0</v>
      </c>
      <c r="X21" s="143">
        <f>SUM(U21:W21)</f>
        <v>2</v>
      </c>
      <c r="Y21" s="141" t="s">
        <v>468</v>
      </c>
      <c r="Z21" s="141" t="s">
        <v>469</v>
      </c>
      <c r="AA21" s="142" t="s">
        <v>470</v>
      </c>
      <c r="AB21" s="142" t="s">
        <v>470</v>
      </c>
      <c r="AC21" s="142" t="s">
        <v>471</v>
      </c>
      <c r="AD21" s="142" t="s">
        <v>472</v>
      </c>
      <c r="AE21" s="142" t="s">
        <v>473</v>
      </c>
    </row>
    <row r="22" spans="1:31" s="90" customFormat="1" ht="111" customHeight="1">
      <c r="A22" s="82" t="s">
        <v>54</v>
      </c>
      <c r="B22" s="141" t="s">
        <v>463</v>
      </c>
      <c r="C22" s="141" t="s">
        <v>257</v>
      </c>
      <c r="D22" s="141" t="s">
        <v>298</v>
      </c>
      <c r="E22" s="143" t="s">
        <v>216</v>
      </c>
      <c r="F22" s="141" t="s">
        <v>474</v>
      </c>
      <c r="G22" s="141" t="s">
        <v>466</v>
      </c>
      <c r="H22" s="141" t="s">
        <v>226</v>
      </c>
      <c r="I22" s="141" t="s">
        <v>44</v>
      </c>
      <c r="J22" s="141" t="s">
        <v>40</v>
      </c>
      <c r="K22" s="141" t="s">
        <v>40</v>
      </c>
      <c r="L22" s="141" t="s">
        <v>40</v>
      </c>
      <c r="M22" s="143">
        <v>6</v>
      </c>
      <c r="N22" s="143">
        <v>3</v>
      </c>
      <c r="O22" s="143">
        <f t="shared" si="6"/>
        <v>18</v>
      </c>
      <c r="P22" s="143" t="str">
        <f>+IF(O22&gt;=24,"Muy Alto (MA)",IF(O22&gt;=10,"Alto (A)",IF(O22&gt;=6,"Medio(M)",IF(O22&gt;=2,"Bajo(B)"))))</f>
        <v>Alto (A)</v>
      </c>
      <c r="Q22" s="88">
        <v>100</v>
      </c>
      <c r="R22" s="143">
        <f t="shared" si="7"/>
        <v>1800</v>
      </c>
      <c r="S22" s="140" t="str">
        <f t="shared" si="3"/>
        <v>I</v>
      </c>
      <c r="T22" s="141" t="str">
        <f t="shared" si="8"/>
        <v>No Aceptable</v>
      </c>
      <c r="U22" s="143">
        <v>7</v>
      </c>
      <c r="V22" s="143">
        <v>1</v>
      </c>
      <c r="W22" s="143">
        <v>0</v>
      </c>
      <c r="X22" s="143">
        <f>SUM(U22:W22)</f>
        <v>8</v>
      </c>
      <c r="Y22" s="141" t="s">
        <v>47</v>
      </c>
      <c r="Z22" s="141" t="s">
        <v>299</v>
      </c>
      <c r="AA22" s="141"/>
      <c r="AB22" s="141"/>
      <c r="AC22" s="141"/>
      <c r="AD22" s="141" t="s">
        <v>475</v>
      </c>
      <c r="AE22" s="141"/>
    </row>
    <row r="23" spans="1:31" s="90" customFormat="1" ht="111" customHeight="1">
      <c r="A23" s="82" t="s">
        <v>54</v>
      </c>
      <c r="B23" s="141" t="s">
        <v>463</v>
      </c>
      <c r="C23" s="141" t="s">
        <v>257</v>
      </c>
      <c r="D23" s="141" t="s">
        <v>298</v>
      </c>
      <c r="E23" s="143" t="s">
        <v>216</v>
      </c>
      <c r="F23" s="141" t="s">
        <v>476</v>
      </c>
      <c r="G23" s="141" t="s">
        <v>39</v>
      </c>
      <c r="H23" s="141" t="s">
        <v>477</v>
      </c>
      <c r="I23" s="141" t="s">
        <v>218</v>
      </c>
      <c r="J23" s="141" t="s">
        <v>40</v>
      </c>
      <c r="K23" s="141" t="s">
        <v>40</v>
      </c>
      <c r="L23" s="141" t="s">
        <v>40</v>
      </c>
      <c r="M23" s="143">
        <v>6</v>
      </c>
      <c r="N23" s="143">
        <v>3</v>
      </c>
      <c r="O23" s="143">
        <f t="shared" si="6"/>
        <v>18</v>
      </c>
      <c r="P23" s="143" t="str">
        <f>+IF(O23&gt;=24,"Muy Alto (MA)",IF(O23&gt;=10,"Alto (A)",IF(O23&gt;=6,"Medio(M)",IF(O23&gt;=2,"Bajo(B)"))))</f>
        <v>Alto (A)</v>
      </c>
      <c r="Q23" s="88">
        <v>25</v>
      </c>
      <c r="R23" s="143">
        <f t="shared" si="7"/>
        <v>450</v>
      </c>
      <c r="S23" s="140" t="str">
        <f t="shared" si="3"/>
        <v>II</v>
      </c>
      <c r="T23" s="141" t="str">
        <f t="shared" si="8"/>
        <v>No Aceptable o Aceptable con control especifico</v>
      </c>
      <c r="U23" s="143">
        <v>2</v>
      </c>
      <c r="V23" s="143">
        <v>0</v>
      </c>
      <c r="W23" s="143">
        <v>0</v>
      </c>
      <c r="X23" s="143">
        <f>SUM(U23:W23)</f>
        <v>2</v>
      </c>
      <c r="Y23" s="141" t="s">
        <v>41</v>
      </c>
      <c r="Z23" s="141"/>
      <c r="AA23" s="141"/>
      <c r="AB23" s="141"/>
      <c r="AC23" s="141"/>
      <c r="AD23" s="141" t="s">
        <v>478</v>
      </c>
      <c r="AE23" s="141"/>
    </row>
    <row r="24" spans="1:31" s="90" customFormat="1" ht="111" customHeight="1">
      <c r="A24" s="82" t="s">
        <v>54</v>
      </c>
      <c r="B24" s="82" t="s">
        <v>378</v>
      </c>
      <c r="C24" s="82" t="s">
        <v>237</v>
      </c>
      <c r="D24" s="82" t="s">
        <v>381</v>
      </c>
      <c r="E24" s="88" t="s">
        <v>261</v>
      </c>
      <c r="F24" s="82" t="s">
        <v>379</v>
      </c>
      <c r="G24" s="82" t="s">
        <v>39</v>
      </c>
      <c r="H24" s="82" t="s">
        <v>273</v>
      </c>
      <c r="I24" s="82" t="s">
        <v>274</v>
      </c>
      <c r="J24" s="82" t="s">
        <v>40</v>
      </c>
      <c r="K24" s="82" t="s">
        <v>40</v>
      </c>
      <c r="L24" s="82" t="s">
        <v>40</v>
      </c>
      <c r="M24" s="88">
        <v>6</v>
      </c>
      <c r="N24" s="88">
        <v>3</v>
      </c>
      <c r="O24" s="88">
        <f t="shared" si="6"/>
        <v>18</v>
      </c>
      <c r="P24" s="88" t="str">
        <f>+IF(O24&gt;=24,"Muy Alto (MA)",IF(O24&gt;=10,"Alto (A)",IF(O24&gt;=6,"Medio (M)",IF(O24&gt;=2,"Bajo (B)"))))</f>
        <v>Alto (A)</v>
      </c>
      <c r="Q24" s="88">
        <v>25</v>
      </c>
      <c r="R24" s="88">
        <f t="shared" si="7"/>
        <v>450</v>
      </c>
      <c r="S24" s="140" t="str">
        <f t="shared" si="3"/>
        <v>II</v>
      </c>
      <c r="T24" s="82" t="str">
        <f t="shared" si="8"/>
        <v>No Aceptable o Aceptable con control especifico</v>
      </c>
      <c r="U24" s="88">
        <v>3</v>
      </c>
      <c r="V24" s="88">
        <v>2</v>
      </c>
      <c r="W24" s="88">
        <v>0</v>
      </c>
      <c r="X24" s="88">
        <f t="shared" si="9"/>
        <v>5</v>
      </c>
      <c r="Y24" s="82" t="s">
        <v>41</v>
      </c>
      <c r="Z24" s="82"/>
      <c r="AA24" s="82"/>
      <c r="AB24" s="82"/>
      <c r="AC24" s="82"/>
      <c r="AD24" s="82" t="s">
        <v>380</v>
      </c>
      <c r="AE24" s="82"/>
    </row>
    <row r="25" spans="1:31" s="90" customFormat="1" ht="111" customHeight="1">
      <c r="A25" s="82" t="s">
        <v>54</v>
      </c>
      <c r="B25" s="82" t="s">
        <v>378</v>
      </c>
      <c r="C25" s="82" t="s">
        <v>237</v>
      </c>
      <c r="D25" s="82" t="s">
        <v>381</v>
      </c>
      <c r="E25" s="88" t="s">
        <v>216</v>
      </c>
      <c r="F25" s="82" t="s">
        <v>382</v>
      </c>
      <c r="G25" s="82" t="s">
        <v>45</v>
      </c>
      <c r="H25" s="82" t="s">
        <v>254</v>
      </c>
      <c r="I25" s="82" t="s">
        <v>255</v>
      </c>
      <c r="J25" s="82" t="s">
        <v>40</v>
      </c>
      <c r="K25" s="82" t="s">
        <v>40</v>
      </c>
      <c r="L25" s="82" t="s">
        <v>460</v>
      </c>
      <c r="M25" s="88">
        <v>6</v>
      </c>
      <c r="N25" s="88">
        <v>2</v>
      </c>
      <c r="O25" s="88">
        <f t="shared" si="6"/>
        <v>12</v>
      </c>
      <c r="P25" s="88" t="str">
        <f>+IF(O25&gt;=24,"Muy Alto (MA)",IF(O25&gt;=10,"Alto (A)",IF(O25&gt;=6,"Medio(M)",IF(O25&gt;=2,"Bajo(B)"))))</f>
        <v>Alto (A)</v>
      </c>
      <c r="Q25" s="88">
        <v>25</v>
      </c>
      <c r="R25" s="88">
        <f t="shared" si="7"/>
        <v>300</v>
      </c>
      <c r="S25" s="140" t="str">
        <f t="shared" si="3"/>
        <v>II</v>
      </c>
      <c r="T25" s="82" t="str">
        <f t="shared" si="8"/>
        <v>No Aceptable o Aceptable con control especifico</v>
      </c>
      <c r="U25" s="88">
        <v>3</v>
      </c>
      <c r="V25" s="88">
        <v>2</v>
      </c>
      <c r="W25" s="88">
        <v>0</v>
      </c>
      <c r="X25" s="88">
        <f t="shared" si="9"/>
        <v>5</v>
      </c>
      <c r="Y25" s="82" t="s">
        <v>41</v>
      </c>
      <c r="Z25" s="82"/>
      <c r="AA25" s="82"/>
      <c r="AB25" s="82"/>
      <c r="AC25" s="82"/>
      <c r="AD25" s="82" t="s">
        <v>383</v>
      </c>
      <c r="AE25" s="82"/>
    </row>
    <row r="26" spans="1:31" s="90" customFormat="1" ht="111" customHeight="1">
      <c r="A26" s="82" t="s">
        <v>54</v>
      </c>
      <c r="B26" s="82" t="s">
        <v>384</v>
      </c>
      <c r="C26" s="82" t="s">
        <v>237</v>
      </c>
      <c r="D26" s="82" t="s">
        <v>388</v>
      </c>
      <c r="E26" s="88" t="s">
        <v>261</v>
      </c>
      <c r="F26" s="82" t="s">
        <v>385</v>
      </c>
      <c r="G26" s="82" t="s">
        <v>39</v>
      </c>
      <c r="H26" s="82" t="s">
        <v>273</v>
      </c>
      <c r="I26" s="82" t="s">
        <v>274</v>
      </c>
      <c r="J26" s="82" t="s">
        <v>40</v>
      </c>
      <c r="K26" s="82" t="s">
        <v>461</v>
      </c>
      <c r="L26" s="82" t="s">
        <v>40</v>
      </c>
      <c r="M26" s="88">
        <v>2</v>
      </c>
      <c r="N26" s="88">
        <v>3</v>
      </c>
      <c r="O26" s="88">
        <f t="shared" si="6"/>
        <v>6</v>
      </c>
      <c r="P26" s="88" t="str">
        <f>+IF(O26&gt;=24,"Muy Alto (MA)",IF(O26&gt;=10,"Alto (A)",IF(O26&gt;=6,"Medio (M)",IF(O26&gt;=2,"Bajo (B)"))))</f>
        <v>Medio (M)</v>
      </c>
      <c r="Q26" s="88">
        <v>25</v>
      </c>
      <c r="R26" s="88">
        <f t="shared" si="7"/>
        <v>150</v>
      </c>
      <c r="S26" s="140" t="str">
        <f t="shared" si="3"/>
        <v>II</v>
      </c>
      <c r="T26" s="82" t="str">
        <f t="shared" si="8"/>
        <v>No Aceptable o Aceptable con control especifico</v>
      </c>
      <c r="U26" s="88">
        <v>8</v>
      </c>
      <c r="V26" s="88">
        <v>1</v>
      </c>
      <c r="W26" s="88">
        <v>0</v>
      </c>
      <c r="X26" s="88">
        <f t="shared" si="9"/>
        <v>9</v>
      </c>
      <c r="Y26" s="82" t="s">
        <v>41</v>
      </c>
      <c r="Z26" s="82"/>
      <c r="AA26" s="82"/>
      <c r="AB26" s="82"/>
      <c r="AC26" s="82"/>
      <c r="AD26" s="82" t="s">
        <v>280</v>
      </c>
      <c r="AE26" s="82"/>
    </row>
    <row r="27" spans="1:31" s="90" customFormat="1" ht="111" customHeight="1">
      <c r="A27" s="82" t="s">
        <v>54</v>
      </c>
      <c r="B27" s="82" t="s">
        <v>384</v>
      </c>
      <c r="C27" s="82" t="s">
        <v>237</v>
      </c>
      <c r="D27" s="82" t="s">
        <v>388</v>
      </c>
      <c r="E27" s="88" t="s">
        <v>216</v>
      </c>
      <c r="F27" s="82" t="s">
        <v>387</v>
      </c>
      <c r="G27" s="141" t="s">
        <v>466</v>
      </c>
      <c r="H27" s="82" t="s">
        <v>245</v>
      </c>
      <c r="I27" s="82" t="s">
        <v>246</v>
      </c>
      <c r="J27" s="82" t="s">
        <v>40</v>
      </c>
      <c r="K27" s="82" t="s">
        <v>40</v>
      </c>
      <c r="L27" s="82" t="s">
        <v>40</v>
      </c>
      <c r="M27" s="88">
        <v>2</v>
      </c>
      <c r="N27" s="88">
        <v>4</v>
      </c>
      <c r="O27" s="88">
        <f t="shared" si="6"/>
        <v>8</v>
      </c>
      <c r="P27" s="88" t="str">
        <f>+IF(O27&gt;=24,"Muy Alto (MA)",IF(O27&gt;=10,"Alto (A)",IF(O27&gt;=6,"Medio(M)",IF(O27&gt;=2,"Bajo(B)"))))</f>
        <v>Medio(M)</v>
      </c>
      <c r="Q27" s="88">
        <v>25</v>
      </c>
      <c r="R27" s="88">
        <f t="shared" si="7"/>
        <v>200</v>
      </c>
      <c r="S27" s="140" t="str">
        <f t="shared" si="3"/>
        <v>II</v>
      </c>
      <c r="T27" s="82" t="str">
        <f t="shared" si="8"/>
        <v>No Aceptable o Aceptable con control especifico</v>
      </c>
      <c r="U27" s="88">
        <v>4</v>
      </c>
      <c r="V27" s="88">
        <v>1</v>
      </c>
      <c r="W27" s="88">
        <v>0</v>
      </c>
      <c r="X27" s="88">
        <f t="shared" si="9"/>
        <v>5</v>
      </c>
      <c r="Y27" s="82" t="s">
        <v>41</v>
      </c>
      <c r="Z27" s="82"/>
      <c r="AA27" s="82"/>
      <c r="AB27" s="82"/>
      <c r="AC27" s="82" t="s">
        <v>241</v>
      </c>
      <c r="AD27" s="82" t="s">
        <v>386</v>
      </c>
      <c r="AE27" s="82"/>
    </row>
    <row r="28" spans="1:31" s="90" customFormat="1" ht="111" customHeight="1">
      <c r="A28" s="82" t="s">
        <v>54</v>
      </c>
      <c r="B28" s="82" t="s">
        <v>384</v>
      </c>
      <c r="C28" s="82" t="s">
        <v>237</v>
      </c>
      <c r="D28" s="82" t="s">
        <v>388</v>
      </c>
      <c r="E28" s="88" t="s">
        <v>261</v>
      </c>
      <c r="F28" s="82" t="s">
        <v>389</v>
      </c>
      <c r="G28" s="82" t="s">
        <v>42</v>
      </c>
      <c r="H28" s="82" t="s">
        <v>262</v>
      </c>
      <c r="I28" s="82" t="s">
        <v>263</v>
      </c>
      <c r="J28" s="82" t="s">
        <v>40</v>
      </c>
      <c r="K28" s="82" t="s">
        <v>40</v>
      </c>
      <c r="L28" s="82" t="s">
        <v>40</v>
      </c>
      <c r="M28" s="88">
        <v>6</v>
      </c>
      <c r="N28" s="88">
        <v>3</v>
      </c>
      <c r="O28" s="88">
        <f t="shared" si="6"/>
        <v>18</v>
      </c>
      <c r="P28" s="88" t="str">
        <f>+IF(O28&gt;=24,"Muy Alto (MA)",IF(O28&gt;=10,"Alto (A)",IF(O28&gt;=6,"Medio (M)",IF(O28&gt;=2,"Bajo (B)"))))</f>
        <v>Alto (A)</v>
      </c>
      <c r="Q28" s="88">
        <v>25</v>
      </c>
      <c r="R28" s="88">
        <f t="shared" si="7"/>
        <v>450</v>
      </c>
      <c r="S28" s="140" t="str">
        <f t="shared" si="3"/>
        <v>II</v>
      </c>
      <c r="T28" s="82" t="str">
        <f t="shared" si="8"/>
        <v>No Aceptable o Aceptable con control especifico</v>
      </c>
      <c r="U28" s="88">
        <v>4</v>
      </c>
      <c r="V28" s="88">
        <v>0</v>
      </c>
      <c r="W28" s="88">
        <v>0</v>
      </c>
      <c r="X28" s="88">
        <f t="shared" si="9"/>
        <v>4</v>
      </c>
      <c r="Y28" s="82" t="s">
        <v>41</v>
      </c>
      <c r="Z28" s="82" t="s">
        <v>264</v>
      </c>
      <c r="AA28" s="82"/>
      <c r="AB28" s="82"/>
      <c r="AC28" s="82"/>
      <c r="AD28" s="82" t="s">
        <v>375</v>
      </c>
      <c r="AE28" s="82"/>
    </row>
    <row r="29" spans="1:31" s="90" customFormat="1" ht="111" customHeight="1">
      <c r="A29" s="82" t="s">
        <v>54</v>
      </c>
      <c r="B29" s="82" t="s">
        <v>384</v>
      </c>
      <c r="C29" s="82" t="s">
        <v>237</v>
      </c>
      <c r="D29" s="82" t="s">
        <v>388</v>
      </c>
      <c r="E29" s="88" t="s">
        <v>216</v>
      </c>
      <c r="F29" s="82" t="s">
        <v>236</v>
      </c>
      <c r="G29" s="82" t="s">
        <v>42</v>
      </c>
      <c r="H29" s="82" t="s">
        <v>224</v>
      </c>
      <c r="I29" s="82" t="s">
        <v>225</v>
      </c>
      <c r="J29" s="82" t="s">
        <v>40</v>
      </c>
      <c r="K29" s="82" t="s">
        <v>40</v>
      </c>
      <c r="L29" s="82" t="s">
        <v>40</v>
      </c>
      <c r="M29" s="88">
        <v>2</v>
      </c>
      <c r="N29" s="88">
        <v>3</v>
      </c>
      <c r="O29" s="88">
        <f aca="true" t="shared" si="10" ref="O29:O36">+M29*N29</f>
        <v>6</v>
      </c>
      <c r="P29" s="88" t="str">
        <f>+IF(O29&gt;=24,"Muy Alto (MA)",IF(O29&gt;=10,"Alto (A)",IF(O29&gt;=6,"Medio(M)",IF(O29&gt;=2,"Bajo(B)"))))</f>
        <v>Medio(M)</v>
      </c>
      <c r="Q29" s="88">
        <v>10</v>
      </c>
      <c r="R29" s="88">
        <f aca="true" t="shared" si="11" ref="R29:R36">+O29*Q29</f>
        <v>60</v>
      </c>
      <c r="S29" s="140" t="str">
        <f t="shared" si="3"/>
        <v>III</v>
      </c>
      <c r="T29" s="82" t="str">
        <f aca="true" t="shared" si="12" ref="T29:T36">+IF(S29="I","No Aceptable",IF(S29="II","No Aceptable o Aceptable con control especifico",IF(S29="III","Mejorable",IF(S29="IV","Aceptable"))))</f>
        <v>Mejorable</v>
      </c>
      <c r="U29" s="88">
        <v>8</v>
      </c>
      <c r="V29" s="88">
        <v>1</v>
      </c>
      <c r="W29" s="88">
        <v>0</v>
      </c>
      <c r="X29" s="88">
        <f aca="true" t="shared" si="13" ref="X29:X36">SUM(U29:W29)</f>
        <v>9</v>
      </c>
      <c r="Y29" s="82" t="s">
        <v>43</v>
      </c>
      <c r="Z29" s="82"/>
      <c r="AA29" s="82"/>
      <c r="AB29" s="82"/>
      <c r="AC29" s="82"/>
      <c r="AD29" s="82" t="s">
        <v>373</v>
      </c>
      <c r="AE29" s="82"/>
    </row>
    <row r="30" spans="1:31" s="90" customFormat="1" ht="111" customHeight="1">
      <c r="A30" s="82" t="s">
        <v>54</v>
      </c>
      <c r="B30" s="82" t="s">
        <v>384</v>
      </c>
      <c r="C30" s="82" t="s">
        <v>237</v>
      </c>
      <c r="D30" s="82" t="s">
        <v>390</v>
      </c>
      <c r="E30" s="88" t="s">
        <v>216</v>
      </c>
      <c r="F30" s="82" t="s">
        <v>391</v>
      </c>
      <c r="G30" s="141" t="s">
        <v>466</v>
      </c>
      <c r="H30" s="82" t="s">
        <v>245</v>
      </c>
      <c r="I30" s="82" t="s">
        <v>271</v>
      </c>
      <c r="J30" s="82" t="s">
        <v>40</v>
      </c>
      <c r="K30" s="82" t="s">
        <v>40</v>
      </c>
      <c r="L30" s="82" t="s">
        <v>40</v>
      </c>
      <c r="M30" s="88">
        <v>6</v>
      </c>
      <c r="N30" s="88">
        <v>3</v>
      </c>
      <c r="O30" s="88">
        <f t="shared" si="10"/>
        <v>18</v>
      </c>
      <c r="P30" s="88" t="str">
        <f>+IF(O30&gt;=24,"Muy Alto (MA)",IF(O30&gt;=10,"Alto (A)",IF(O30&gt;=6,"Medio(M)",IF(O30&gt;=2,"Bajo(B)"))))</f>
        <v>Alto (A)</v>
      </c>
      <c r="Q30" s="88">
        <v>25</v>
      </c>
      <c r="R30" s="88">
        <f t="shared" si="11"/>
        <v>450</v>
      </c>
      <c r="S30" s="140" t="str">
        <f t="shared" si="3"/>
        <v>II</v>
      </c>
      <c r="T30" s="82" t="str">
        <f t="shared" si="12"/>
        <v>No Aceptable o Aceptable con control especifico</v>
      </c>
      <c r="U30" s="88">
        <v>1</v>
      </c>
      <c r="V30" s="88">
        <v>0</v>
      </c>
      <c r="W30" s="88">
        <v>0</v>
      </c>
      <c r="X30" s="88">
        <f t="shared" si="13"/>
        <v>1</v>
      </c>
      <c r="Y30" s="82" t="s">
        <v>41</v>
      </c>
      <c r="Z30" s="82"/>
      <c r="AA30" s="82"/>
      <c r="AB30" s="82"/>
      <c r="AC30" s="82" t="s">
        <v>392</v>
      </c>
      <c r="AD30" s="82" t="s">
        <v>393</v>
      </c>
      <c r="AE30" s="82"/>
    </row>
    <row r="31" spans="1:31" s="90" customFormat="1" ht="111" customHeight="1">
      <c r="A31" s="82" t="s">
        <v>54</v>
      </c>
      <c r="B31" s="82" t="s">
        <v>394</v>
      </c>
      <c r="C31" s="82" t="s">
        <v>237</v>
      </c>
      <c r="D31" s="82" t="s">
        <v>402</v>
      </c>
      <c r="E31" s="88" t="s">
        <v>216</v>
      </c>
      <c r="F31" s="82" t="s">
        <v>281</v>
      </c>
      <c r="G31" s="82" t="s">
        <v>39</v>
      </c>
      <c r="H31" s="82" t="s">
        <v>273</v>
      </c>
      <c r="I31" s="82" t="s">
        <v>274</v>
      </c>
      <c r="J31" s="82" t="s">
        <v>40</v>
      </c>
      <c r="K31" s="82" t="s">
        <v>40</v>
      </c>
      <c r="L31" s="82" t="s">
        <v>40</v>
      </c>
      <c r="M31" s="88">
        <v>2</v>
      </c>
      <c r="N31" s="88">
        <v>3</v>
      </c>
      <c r="O31" s="88">
        <f t="shared" si="10"/>
        <v>6</v>
      </c>
      <c r="P31" s="88" t="str">
        <f>+IF(O31&gt;=24,"Muy Alto (MA)",IF(O31&gt;=10,"Alto (A)",IF(O31&gt;=6,"Medio (M)",IF(O31&gt;=2,"Bajo (B)"))))</f>
        <v>Medio (M)</v>
      </c>
      <c r="Q31" s="88">
        <v>25</v>
      </c>
      <c r="R31" s="88">
        <f t="shared" si="11"/>
        <v>150</v>
      </c>
      <c r="S31" s="140" t="str">
        <f t="shared" si="3"/>
        <v>II</v>
      </c>
      <c r="T31" s="82" t="str">
        <f t="shared" si="12"/>
        <v>No Aceptable o Aceptable con control especifico</v>
      </c>
      <c r="U31" s="88">
        <v>1</v>
      </c>
      <c r="V31" s="88">
        <v>2</v>
      </c>
      <c r="W31" s="88">
        <v>0</v>
      </c>
      <c r="X31" s="88">
        <f t="shared" si="13"/>
        <v>3</v>
      </c>
      <c r="Y31" s="82" t="s">
        <v>41</v>
      </c>
      <c r="Z31" s="82"/>
      <c r="AA31" s="82"/>
      <c r="AB31" s="82"/>
      <c r="AC31" s="82"/>
      <c r="AD31" s="82" t="s">
        <v>295</v>
      </c>
      <c r="AE31" s="82"/>
    </row>
    <row r="32" spans="1:31" s="90" customFormat="1" ht="111" customHeight="1">
      <c r="A32" s="82" t="s">
        <v>54</v>
      </c>
      <c r="B32" s="82" t="s">
        <v>394</v>
      </c>
      <c r="C32" s="82" t="s">
        <v>237</v>
      </c>
      <c r="D32" s="82" t="s">
        <v>402</v>
      </c>
      <c r="E32" s="88" t="s">
        <v>216</v>
      </c>
      <c r="F32" s="82" t="s">
        <v>400</v>
      </c>
      <c r="G32" s="82" t="s">
        <v>45</v>
      </c>
      <c r="H32" s="82" t="s">
        <v>395</v>
      </c>
      <c r="I32" s="82" t="s">
        <v>255</v>
      </c>
      <c r="J32" s="82" t="s">
        <v>40</v>
      </c>
      <c r="K32" s="82" t="s">
        <v>40</v>
      </c>
      <c r="L32" s="82" t="s">
        <v>460</v>
      </c>
      <c r="M32" s="88">
        <v>6</v>
      </c>
      <c r="N32" s="88">
        <v>2</v>
      </c>
      <c r="O32" s="88">
        <f t="shared" si="10"/>
        <v>12</v>
      </c>
      <c r="P32" s="88" t="str">
        <f>+IF(O32&gt;=24,"Muy Alto (MA)",IF(O32&gt;=10,"Alto (A)",IF(O32&gt;=6,"Medio(M)",IF(O32&gt;=2,"Bajo(B)"))))</f>
        <v>Alto (A)</v>
      </c>
      <c r="Q32" s="88">
        <v>25</v>
      </c>
      <c r="R32" s="88">
        <f t="shared" si="11"/>
        <v>300</v>
      </c>
      <c r="S32" s="140" t="str">
        <f t="shared" si="3"/>
        <v>II</v>
      </c>
      <c r="T32" s="82" t="str">
        <f t="shared" si="12"/>
        <v>No Aceptable o Aceptable con control especifico</v>
      </c>
      <c r="U32" s="88">
        <v>0</v>
      </c>
      <c r="V32" s="88">
        <v>2</v>
      </c>
      <c r="W32" s="88">
        <v>0</v>
      </c>
      <c r="X32" s="88">
        <f t="shared" si="13"/>
        <v>2</v>
      </c>
      <c r="Y32" s="82" t="s">
        <v>41</v>
      </c>
      <c r="Z32" s="82"/>
      <c r="AA32" s="82"/>
      <c r="AB32" s="82"/>
      <c r="AC32" s="82"/>
      <c r="AD32" s="82" t="s">
        <v>401</v>
      </c>
      <c r="AE32" s="82"/>
    </row>
    <row r="33" spans="1:31" s="90" customFormat="1" ht="111" customHeight="1">
      <c r="A33" s="82" t="s">
        <v>54</v>
      </c>
      <c r="B33" s="82" t="s">
        <v>396</v>
      </c>
      <c r="C33" s="82" t="s">
        <v>237</v>
      </c>
      <c r="D33" s="82" t="s">
        <v>397</v>
      </c>
      <c r="E33" s="88" t="s">
        <v>216</v>
      </c>
      <c r="F33" s="82" t="s">
        <v>398</v>
      </c>
      <c r="G33" s="82" t="s">
        <v>39</v>
      </c>
      <c r="H33" s="82" t="s">
        <v>273</v>
      </c>
      <c r="I33" s="82" t="s">
        <v>274</v>
      </c>
      <c r="J33" s="82" t="s">
        <v>40</v>
      </c>
      <c r="K33" s="82" t="s">
        <v>461</v>
      </c>
      <c r="L33" s="82" t="s">
        <v>40</v>
      </c>
      <c r="M33" s="88">
        <v>2</v>
      </c>
      <c r="N33" s="88">
        <v>3</v>
      </c>
      <c r="O33" s="88">
        <f t="shared" si="10"/>
        <v>6</v>
      </c>
      <c r="P33" s="88" t="str">
        <f>+IF(O33&gt;=24,"Muy Alto (MA)",IF(O33&gt;=10,"Alto (A)",IF(O33&gt;=6,"Medio (M)",IF(O33&gt;=2,"Bajo (B)"))))</f>
        <v>Medio (M)</v>
      </c>
      <c r="Q33" s="88">
        <v>25</v>
      </c>
      <c r="R33" s="88">
        <f t="shared" si="11"/>
        <v>150</v>
      </c>
      <c r="S33" s="140" t="str">
        <f t="shared" si="3"/>
        <v>II</v>
      </c>
      <c r="T33" s="82" t="str">
        <f t="shared" si="12"/>
        <v>No Aceptable o Aceptable con control especifico</v>
      </c>
      <c r="U33" s="88">
        <v>1</v>
      </c>
      <c r="V33" s="88">
        <v>1</v>
      </c>
      <c r="W33" s="88">
        <v>0</v>
      </c>
      <c r="X33" s="88">
        <f t="shared" si="13"/>
        <v>2</v>
      </c>
      <c r="Y33" s="82" t="s">
        <v>41</v>
      </c>
      <c r="Z33" s="82"/>
      <c r="AA33" s="82"/>
      <c r="AB33" s="82"/>
      <c r="AC33" s="82"/>
      <c r="AD33" s="82" t="s">
        <v>280</v>
      </c>
      <c r="AE33" s="82"/>
    </row>
    <row r="34" spans="1:31" s="90" customFormat="1" ht="111" customHeight="1">
      <c r="A34" s="82" t="s">
        <v>54</v>
      </c>
      <c r="B34" s="82" t="s">
        <v>396</v>
      </c>
      <c r="C34" s="82" t="s">
        <v>237</v>
      </c>
      <c r="D34" s="82" t="s">
        <v>397</v>
      </c>
      <c r="E34" s="88" t="s">
        <v>216</v>
      </c>
      <c r="F34" s="82" t="s">
        <v>236</v>
      </c>
      <c r="G34" s="82" t="s">
        <v>42</v>
      </c>
      <c r="H34" s="82" t="s">
        <v>224</v>
      </c>
      <c r="I34" s="82" t="s">
        <v>225</v>
      </c>
      <c r="J34" s="82" t="s">
        <v>40</v>
      </c>
      <c r="K34" s="82" t="s">
        <v>40</v>
      </c>
      <c r="L34" s="82" t="s">
        <v>40</v>
      </c>
      <c r="M34" s="88">
        <v>2</v>
      </c>
      <c r="N34" s="88">
        <v>3</v>
      </c>
      <c r="O34" s="88">
        <f t="shared" si="10"/>
        <v>6</v>
      </c>
      <c r="P34" s="88" t="str">
        <f>+IF(O34&gt;=24,"Muy Alto (MA)",IF(O34&gt;=10,"Alto (A)",IF(O34&gt;=6,"Medio(M)",IF(O34&gt;=2,"Bajo(B)"))))</f>
        <v>Medio(M)</v>
      </c>
      <c r="Q34" s="88">
        <v>10</v>
      </c>
      <c r="R34" s="88">
        <f t="shared" si="11"/>
        <v>60</v>
      </c>
      <c r="S34" s="140" t="str">
        <f t="shared" si="3"/>
        <v>III</v>
      </c>
      <c r="T34" s="82" t="str">
        <f t="shared" si="12"/>
        <v>Mejorable</v>
      </c>
      <c r="U34" s="88">
        <v>1</v>
      </c>
      <c r="V34" s="88">
        <v>1</v>
      </c>
      <c r="W34" s="88">
        <v>0</v>
      </c>
      <c r="X34" s="88">
        <f t="shared" si="13"/>
        <v>2</v>
      </c>
      <c r="Y34" s="82" t="s">
        <v>43</v>
      </c>
      <c r="Z34" s="82"/>
      <c r="AA34" s="82"/>
      <c r="AB34" s="82"/>
      <c r="AC34" s="82"/>
      <c r="AD34" s="82" t="s">
        <v>373</v>
      </c>
      <c r="AE34" s="82"/>
    </row>
    <row r="35" spans="1:31" s="90" customFormat="1" ht="111" customHeight="1">
      <c r="A35" s="82" t="s">
        <v>54</v>
      </c>
      <c r="B35" s="82" t="s">
        <v>396</v>
      </c>
      <c r="C35" s="82" t="s">
        <v>227</v>
      </c>
      <c r="D35" s="82" t="s">
        <v>243</v>
      </c>
      <c r="E35" s="88" t="s">
        <v>216</v>
      </c>
      <c r="F35" s="82" t="s">
        <v>244</v>
      </c>
      <c r="G35" s="82" t="s">
        <v>45</v>
      </c>
      <c r="H35" s="82" t="s">
        <v>45</v>
      </c>
      <c r="I35" s="82" t="s">
        <v>223</v>
      </c>
      <c r="J35" s="82" t="s">
        <v>40</v>
      </c>
      <c r="K35" s="82" t="s">
        <v>40</v>
      </c>
      <c r="L35" s="82" t="s">
        <v>266</v>
      </c>
      <c r="M35" s="88">
        <v>6</v>
      </c>
      <c r="N35" s="88">
        <v>3</v>
      </c>
      <c r="O35" s="88">
        <f t="shared" si="10"/>
        <v>18</v>
      </c>
      <c r="P35" s="88" t="str">
        <f>+IF(O35&gt;=24,"Muy Alto (MA)",IF(O35&gt;=10,"Alto (A)",IF(O35&gt;=6,"Medio(M)",IF(O35&gt;=2,"Bajo(B)"))))</f>
        <v>Alto (A)</v>
      </c>
      <c r="Q35" s="88">
        <v>25</v>
      </c>
      <c r="R35" s="88">
        <f t="shared" si="11"/>
        <v>450</v>
      </c>
      <c r="S35" s="140" t="str">
        <f t="shared" si="3"/>
        <v>II</v>
      </c>
      <c r="T35" s="82" t="str">
        <f t="shared" si="12"/>
        <v>No Aceptable o Aceptable con control especifico</v>
      </c>
      <c r="U35" s="88">
        <v>0</v>
      </c>
      <c r="V35" s="88">
        <v>1</v>
      </c>
      <c r="W35" s="88">
        <v>0</v>
      </c>
      <c r="X35" s="88">
        <f t="shared" si="13"/>
        <v>1</v>
      </c>
      <c r="Y35" s="82" t="s">
        <v>41</v>
      </c>
      <c r="Z35" s="82" t="s">
        <v>220</v>
      </c>
      <c r="AA35" s="82"/>
      <c r="AB35" s="82"/>
      <c r="AC35" s="82"/>
      <c r="AD35" s="82" t="s">
        <v>399</v>
      </c>
      <c r="AE35" s="82"/>
    </row>
    <row r="36" spans="1:31" s="90" customFormat="1" ht="111" customHeight="1">
      <c r="A36" s="82" t="s">
        <v>54</v>
      </c>
      <c r="B36" s="82" t="s">
        <v>403</v>
      </c>
      <c r="C36" s="82" t="s">
        <v>406</v>
      </c>
      <c r="D36" s="82" t="s">
        <v>404</v>
      </c>
      <c r="E36" s="88" t="s">
        <v>216</v>
      </c>
      <c r="F36" s="82" t="s">
        <v>405</v>
      </c>
      <c r="G36" s="141" t="s">
        <v>466</v>
      </c>
      <c r="H36" s="82" t="s">
        <v>226</v>
      </c>
      <c r="I36" s="82" t="s">
        <v>44</v>
      </c>
      <c r="J36" s="82" t="s">
        <v>40</v>
      </c>
      <c r="K36" s="82" t="s">
        <v>40</v>
      </c>
      <c r="L36" s="82" t="s">
        <v>40</v>
      </c>
      <c r="M36" s="88">
        <v>6</v>
      </c>
      <c r="N36" s="88">
        <v>3</v>
      </c>
      <c r="O36" s="88">
        <f t="shared" si="10"/>
        <v>18</v>
      </c>
      <c r="P36" s="88" t="str">
        <f>+IF(O36&gt;=24,"Muy Alto (MA)",IF(O36&gt;=10,"Alto (A)",IF(O36&gt;=6,"Medio(M)",IF(O36&gt;=2,"Bajo(B)"))))</f>
        <v>Alto (A)</v>
      </c>
      <c r="Q36" s="88">
        <v>100</v>
      </c>
      <c r="R36" s="88">
        <f t="shared" si="11"/>
        <v>1800</v>
      </c>
      <c r="S36" s="140" t="str">
        <f t="shared" si="3"/>
        <v>I</v>
      </c>
      <c r="T36" s="82" t="str">
        <f t="shared" si="12"/>
        <v>No Aceptable</v>
      </c>
      <c r="U36" s="88">
        <v>1</v>
      </c>
      <c r="V36" s="88">
        <v>0</v>
      </c>
      <c r="W36" s="88">
        <v>0</v>
      </c>
      <c r="X36" s="88">
        <f t="shared" si="13"/>
        <v>1</v>
      </c>
      <c r="Y36" s="82" t="s">
        <v>47</v>
      </c>
      <c r="Z36" s="82"/>
      <c r="AA36" s="82"/>
      <c r="AB36" s="82"/>
      <c r="AC36" s="82"/>
      <c r="AD36" s="82" t="s">
        <v>267</v>
      </c>
      <c r="AE36" s="82"/>
    </row>
    <row r="37" spans="1:31" s="90" customFormat="1" ht="111" customHeight="1">
      <c r="A37" s="82" t="s">
        <v>54</v>
      </c>
      <c r="B37" s="82" t="s">
        <v>407</v>
      </c>
      <c r="C37" s="82" t="s">
        <v>408</v>
      </c>
      <c r="D37" s="82" t="s">
        <v>409</v>
      </c>
      <c r="E37" s="88" t="s">
        <v>216</v>
      </c>
      <c r="F37" s="82" t="s">
        <v>480</v>
      </c>
      <c r="G37" s="141" t="s">
        <v>466</v>
      </c>
      <c r="H37" s="82" t="s">
        <v>226</v>
      </c>
      <c r="I37" s="82" t="s">
        <v>44</v>
      </c>
      <c r="J37" s="82" t="s">
        <v>40</v>
      </c>
      <c r="K37" s="82" t="s">
        <v>40</v>
      </c>
      <c r="L37" s="82" t="s">
        <v>40</v>
      </c>
      <c r="M37" s="88">
        <v>6</v>
      </c>
      <c r="N37" s="88">
        <v>3</v>
      </c>
      <c r="O37" s="88">
        <f aca="true" t="shared" si="14" ref="O37:O43">+M37*N37</f>
        <v>18</v>
      </c>
      <c r="P37" s="88" t="str">
        <f>+IF(O37&gt;=24,"Muy Alto (MA)",IF(O37&gt;=10,"Alto (A)",IF(O37&gt;=6,"Medio(M)",IF(O37&gt;=2,"Bajo(B)"))))</f>
        <v>Alto (A)</v>
      </c>
      <c r="Q37" s="88">
        <v>100</v>
      </c>
      <c r="R37" s="88">
        <f aca="true" t="shared" si="15" ref="R37:R43">+O37*Q37</f>
        <v>1800</v>
      </c>
      <c r="S37" s="140" t="str">
        <f t="shared" si="3"/>
        <v>I</v>
      </c>
      <c r="T37" s="82" t="str">
        <f aca="true" t="shared" si="16" ref="T37:T43">+IF(S37="I","No Aceptable",IF(S37="II","No Aceptable o Aceptable con control especifico",IF(S37="III","Mejorable",IF(S37="IV","Aceptable"))))</f>
        <v>No Aceptable</v>
      </c>
      <c r="U37" s="88">
        <v>2</v>
      </c>
      <c r="V37" s="88">
        <v>0</v>
      </c>
      <c r="W37" s="88">
        <v>0</v>
      </c>
      <c r="X37" s="88">
        <f aca="true" t="shared" si="17" ref="X37:X43">SUM(U37:W37)</f>
        <v>2</v>
      </c>
      <c r="Y37" s="82" t="s">
        <v>47</v>
      </c>
      <c r="Z37" s="82"/>
      <c r="AA37" s="82"/>
      <c r="AB37" s="82"/>
      <c r="AC37" s="82"/>
      <c r="AD37" s="82" t="s">
        <v>267</v>
      </c>
      <c r="AE37" s="82" t="s">
        <v>479</v>
      </c>
    </row>
    <row r="38" spans="1:31" s="90" customFormat="1" ht="111" customHeight="1">
      <c r="A38" s="82" t="s">
        <v>54</v>
      </c>
      <c r="B38" s="82" t="s">
        <v>410</v>
      </c>
      <c r="C38" s="82" t="s">
        <v>237</v>
      </c>
      <c r="D38" s="82" t="s">
        <v>46</v>
      </c>
      <c r="E38" s="88" t="s">
        <v>261</v>
      </c>
      <c r="F38" s="82" t="s">
        <v>284</v>
      </c>
      <c r="G38" s="82" t="s">
        <v>39</v>
      </c>
      <c r="H38" s="82" t="s">
        <v>273</v>
      </c>
      <c r="I38" s="82" t="s">
        <v>274</v>
      </c>
      <c r="J38" s="82" t="s">
        <v>40</v>
      </c>
      <c r="K38" s="82" t="s">
        <v>40</v>
      </c>
      <c r="L38" s="82" t="s">
        <v>40</v>
      </c>
      <c r="M38" s="88">
        <v>6</v>
      </c>
      <c r="N38" s="88">
        <v>3</v>
      </c>
      <c r="O38" s="88">
        <f t="shared" si="14"/>
        <v>18</v>
      </c>
      <c r="P38" s="88" t="str">
        <f>+IF(O38&gt;=24,"Muy Alto (MA)",IF(O38&gt;=10,"Alto (A)",IF(O38&gt;=6,"Medio (M)",IF(O38&gt;=2,"Bajo (B)"))))</f>
        <v>Alto (A)</v>
      </c>
      <c r="Q38" s="88">
        <v>25</v>
      </c>
      <c r="R38" s="88">
        <f t="shared" si="15"/>
        <v>450</v>
      </c>
      <c r="S38" s="140" t="str">
        <f t="shared" si="3"/>
        <v>II</v>
      </c>
      <c r="T38" s="82" t="str">
        <f t="shared" si="16"/>
        <v>No Aceptable o Aceptable con control especifico</v>
      </c>
      <c r="U38" s="88">
        <v>3</v>
      </c>
      <c r="V38" s="88">
        <v>2</v>
      </c>
      <c r="W38" s="88">
        <v>0</v>
      </c>
      <c r="X38" s="88">
        <f t="shared" si="17"/>
        <v>5</v>
      </c>
      <c r="Y38" s="82" t="s">
        <v>41</v>
      </c>
      <c r="Z38" s="82"/>
      <c r="AA38" s="82"/>
      <c r="AB38" s="82"/>
      <c r="AC38" s="82"/>
      <c r="AD38" s="82" t="s">
        <v>285</v>
      </c>
      <c r="AE38" s="82"/>
    </row>
    <row r="39" spans="1:31" s="90" customFormat="1" ht="111" customHeight="1">
      <c r="A39" s="82" t="s">
        <v>54</v>
      </c>
      <c r="B39" s="82" t="s">
        <v>411</v>
      </c>
      <c r="C39" s="82" t="s">
        <v>242</v>
      </c>
      <c r="D39" s="82" t="s">
        <v>412</v>
      </c>
      <c r="E39" s="88" t="s">
        <v>216</v>
      </c>
      <c r="F39" s="82" t="s">
        <v>251</v>
      </c>
      <c r="G39" s="141" t="s">
        <v>466</v>
      </c>
      <c r="H39" s="82" t="s">
        <v>226</v>
      </c>
      <c r="I39" s="82" t="s">
        <v>44</v>
      </c>
      <c r="J39" s="82" t="s">
        <v>40</v>
      </c>
      <c r="K39" s="82" t="s">
        <v>40</v>
      </c>
      <c r="L39" s="82" t="s">
        <v>40</v>
      </c>
      <c r="M39" s="88">
        <v>6</v>
      </c>
      <c r="N39" s="88">
        <v>3</v>
      </c>
      <c r="O39" s="88">
        <f t="shared" si="14"/>
        <v>18</v>
      </c>
      <c r="P39" s="88" t="str">
        <f>+IF(O39&gt;=24,"Muy Alto (MA)",IF(O39&gt;=10,"Alto (A)",IF(O39&gt;=6,"Medio(M)",IF(O39&gt;=2,"Bajo(B)"))))</f>
        <v>Alto (A)</v>
      </c>
      <c r="Q39" s="88">
        <v>100</v>
      </c>
      <c r="R39" s="88">
        <f t="shared" si="15"/>
        <v>1800</v>
      </c>
      <c r="S39" s="140" t="str">
        <f t="shared" si="3"/>
        <v>I</v>
      </c>
      <c r="T39" s="82" t="str">
        <f t="shared" si="16"/>
        <v>No Aceptable</v>
      </c>
      <c r="U39" s="88">
        <v>8</v>
      </c>
      <c r="V39" s="88">
        <v>0</v>
      </c>
      <c r="W39" s="88">
        <v>0</v>
      </c>
      <c r="X39" s="88">
        <f t="shared" si="17"/>
        <v>8</v>
      </c>
      <c r="Y39" s="82" t="s">
        <v>47</v>
      </c>
      <c r="Z39" s="82"/>
      <c r="AA39" s="82"/>
      <c r="AB39" s="82"/>
      <c r="AC39" s="82"/>
      <c r="AD39" s="82" t="s">
        <v>286</v>
      </c>
      <c r="AE39" s="82"/>
    </row>
    <row r="40" spans="1:31" s="90" customFormat="1" ht="111" customHeight="1">
      <c r="A40" s="82" t="s">
        <v>54</v>
      </c>
      <c r="B40" s="82" t="s">
        <v>410</v>
      </c>
      <c r="C40" s="82" t="s">
        <v>237</v>
      </c>
      <c r="D40" s="82" t="s">
        <v>415</v>
      </c>
      <c r="E40" s="88" t="s">
        <v>216</v>
      </c>
      <c r="F40" s="82" t="s">
        <v>413</v>
      </c>
      <c r="G40" s="82" t="s">
        <v>48</v>
      </c>
      <c r="H40" s="82" t="s">
        <v>219</v>
      </c>
      <c r="I40" s="82" t="s">
        <v>49</v>
      </c>
      <c r="J40" s="82" t="s">
        <v>40</v>
      </c>
      <c r="K40" s="82" t="s">
        <v>455</v>
      </c>
      <c r="L40" s="82" t="s">
        <v>40</v>
      </c>
      <c r="M40" s="88">
        <v>6</v>
      </c>
      <c r="N40" s="88">
        <v>3</v>
      </c>
      <c r="O40" s="88">
        <f t="shared" si="14"/>
        <v>18</v>
      </c>
      <c r="P40" s="88" t="str">
        <f>+IF(O40&gt;=24,"Muy Alto (MA)",IF(O40&gt;=10,"Alto (A)",IF(O40&gt;=6,"Medio(M)",IF(O40&gt;=2,"Bajo(B)"))))</f>
        <v>Alto (A)</v>
      </c>
      <c r="Q40" s="88">
        <v>25</v>
      </c>
      <c r="R40" s="88">
        <f t="shared" si="15"/>
        <v>450</v>
      </c>
      <c r="S40" s="140" t="str">
        <f t="shared" si="3"/>
        <v>II</v>
      </c>
      <c r="T40" s="82" t="str">
        <f t="shared" si="16"/>
        <v>No Aceptable o Aceptable con control especifico</v>
      </c>
      <c r="U40" s="88">
        <v>1</v>
      </c>
      <c r="V40" s="88">
        <v>0</v>
      </c>
      <c r="W40" s="88">
        <v>0</v>
      </c>
      <c r="X40" s="88">
        <f t="shared" si="17"/>
        <v>1</v>
      </c>
      <c r="Y40" s="82" t="s">
        <v>41</v>
      </c>
      <c r="Z40" s="82" t="s">
        <v>222</v>
      </c>
      <c r="AA40" s="82"/>
      <c r="AB40" s="82"/>
      <c r="AC40" s="82" t="s">
        <v>290</v>
      </c>
      <c r="AD40" s="82" t="s">
        <v>289</v>
      </c>
      <c r="AE40" s="82" t="s">
        <v>228</v>
      </c>
    </row>
    <row r="41" spans="1:31" s="90" customFormat="1" ht="111" customHeight="1">
      <c r="A41" s="82" t="s">
        <v>54</v>
      </c>
      <c r="B41" s="82" t="s">
        <v>416</v>
      </c>
      <c r="C41" s="82" t="s">
        <v>237</v>
      </c>
      <c r="D41" s="82" t="s">
        <v>414</v>
      </c>
      <c r="E41" s="88" t="s">
        <v>261</v>
      </c>
      <c r="F41" s="82" t="s">
        <v>284</v>
      </c>
      <c r="G41" s="82" t="s">
        <v>39</v>
      </c>
      <c r="H41" s="82" t="s">
        <v>273</v>
      </c>
      <c r="I41" s="82" t="s">
        <v>274</v>
      </c>
      <c r="J41" s="82" t="s">
        <v>40</v>
      </c>
      <c r="K41" s="82" t="s">
        <v>40</v>
      </c>
      <c r="L41" s="82" t="s">
        <v>40</v>
      </c>
      <c r="M41" s="88">
        <v>6</v>
      </c>
      <c r="N41" s="88">
        <v>3</v>
      </c>
      <c r="O41" s="88">
        <f t="shared" si="14"/>
        <v>18</v>
      </c>
      <c r="P41" s="88" t="str">
        <f>+IF(O41&gt;=24,"Muy Alto (MA)",IF(O41&gt;=10,"Alto (A)",IF(O41&gt;=6,"Medio (M)",IF(O41&gt;=2,"Bajo (B)"))))</f>
        <v>Alto (A)</v>
      </c>
      <c r="Q41" s="88">
        <v>25</v>
      </c>
      <c r="R41" s="88">
        <f t="shared" si="15"/>
        <v>450</v>
      </c>
      <c r="S41" s="140" t="str">
        <f t="shared" si="3"/>
        <v>II</v>
      </c>
      <c r="T41" s="82" t="str">
        <f t="shared" si="16"/>
        <v>No Aceptable o Aceptable con control especifico</v>
      </c>
      <c r="U41" s="88">
        <v>4</v>
      </c>
      <c r="V41" s="88">
        <v>1</v>
      </c>
      <c r="W41" s="88">
        <v>0</v>
      </c>
      <c r="X41" s="88">
        <f t="shared" si="17"/>
        <v>5</v>
      </c>
      <c r="Y41" s="82" t="s">
        <v>41</v>
      </c>
      <c r="Z41" s="82"/>
      <c r="AA41" s="82"/>
      <c r="AB41" s="82"/>
      <c r="AC41" s="82"/>
      <c r="AD41" s="82" t="s">
        <v>285</v>
      </c>
      <c r="AE41" s="82"/>
    </row>
    <row r="42" spans="1:31" s="90" customFormat="1" ht="111" customHeight="1">
      <c r="A42" s="82" t="s">
        <v>54</v>
      </c>
      <c r="B42" s="82" t="s">
        <v>416</v>
      </c>
      <c r="C42" s="82" t="s">
        <v>242</v>
      </c>
      <c r="D42" s="82" t="s">
        <v>287</v>
      </c>
      <c r="E42" s="88" t="s">
        <v>216</v>
      </c>
      <c r="F42" s="82" t="s">
        <v>288</v>
      </c>
      <c r="G42" s="141" t="s">
        <v>466</v>
      </c>
      <c r="H42" s="82" t="s">
        <v>226</v>
      </c>
      <c r="I42" s="82" t="s">
        <v>44</v>
      </c>
      <c r="J42" s="82" t="s">
        <v>40</v>
      </c>
      <c r="K42" s="82" t="s">
        <v>40</v>
      </c>
      <c r="L42" s="82" t="s">
        <v>40</v>
      </c>
      <c r="M42" s="88">
        <v>6</v>
      </c>
      <c r="N42" s="88">
        <v>3</v>
      </c>
      <c r="O42" s="88">
        <f t="shared" si="14"/>
        <v>18</v>
      </c>
      <c r="P42" s="88" t="str">
        <f>+IF(O42&gt;=24,"Muy Alto (MA)",IF(O42&gt;=10,"Alto (A)",IF(O42&gt;=6,"Medio(M)",IF(O42&gt;=2,"Bajo(B)"))))</f>
        <v>Alto (A)</v>
      </c>
      <c r="Q42" s="88">
        <v>100</v>
      </c>
      <c r="R42" s="88">
        <f t="shared" si="15"/>
        <v>1800</v>
      </c>
      <c r="S42" s="140" t="str">
        <f t="shared" si="3"/>
        <v>I</v>
      </c>
      <c r="T42" s="82" t="str">
        <f t="shared" si="16"/>
        <v>No Aceptable</v>
      </c>
      <c r="U42" s="88">
        <v>1</v>
      </c>
      <c r="V42" s="88">
        <v>1</v>
      </c>
      <c r="W42" s="88">
        <v>0</v>
      </c>
      <c r="X42" s="88">
        <f t="shared" si="17"/>
        <v>2</v>
      </c>
      <c r="Y42" s="82" t="s">
        <v>47</v>
      </c>
      <c r="Z42" s="82"/>
      <c r="AA42" s="82"/>
      <c r="AB42" s="82"/>
      <c r="AC42" s="82"/>
      <c r="AD42" s="82" t="s">
        <v>286</v>
      </c>
      <c r="AE42" s="82"/>
    </row>
    <row r="43" spans="1:31" s="90" customFormat="1" ht="111" customHeight="1">
      <c r="A43" s="82" t="s">
        <v>54</v>
      </c>
      <c r="B43" s="82" t="s">
        <v>416</v>
      </c>
      <c r="C43" s="82" t="s">
        <v>237</v>
      </c>
      <c r="D43" s="82" t="s">
        <v>417</v>
      </c>
      <c r="E43" s="88" t="s">
        <v>216</v>
      </c>
      <c r="F43" s="82" t="s">
        <v>418</v>
      </c>
      <c r="G43" s="82" t="s">
        <v>48</v>
      </c>
      <c r="H43" s="82" t="s">
        <v>219</v>
      </c>
      <c r="I43" s="82" t="s">
        <v>49</v>
      </c>
      <c r="J43" s="82" t="s">
        <v>40</v>
      </c>
      <c r="K43" s="82" t="s">
        <v>455</v>
      </c>
      <c r="L43" s="82" t="s">
        <v>40</v>
      </c>
      <c r="M43" s="88">
        <v>6</v>
      </c>
      <c r="N43" s="88">
        <v>3</v>
      </c>
      <c r="O43" s="88">
        <f t="shared" si="14"/>
        <v>18</v>
      </c>
      <c r="P43" s="88" t="str">
        <f>+IF(O43&gt;=24,"Muy Alto (MA)",IF(O43&gt;=10,"Alto (A)",IF(O43&gt;=6,"Medio(M)",IF(O43&gt;=2,"Bajo(B)"))))</f>
        <v>Alto (A)</v>
      </c>
      <c r="Q43" s="88">
        <v>25</v>
      </c>
      <c r="R43" s="88">
        <f t="shared" si="15"/>
        <v>450</v>
      </c>
      <c r="S43" s="140" t="str">
        <f t="shared" si="3"/>
        <v>II</v>
      </c>
      <c r="T43" s="82" t="str">
        <f t="shared" si="16"/>
        <v>No Aceptable o Aceptable con control especifico</v>
      </c>
      <c r="U43" s="88">
        <v>4</v>
      </c>
      <c r="V43" s="88">
        <v>1</v>
      </c>
      <c r="W43" s="88">
        <v>0</v>
      </c>
      <c r="X43" s="88">
        <f t="shared" si="17"/>
        <v>5</v>
      </c>
      <c r="Y43" s="82" t="s">
        <v>41</v>
      </c>
      <c r="Z43" s="82" t="s">
        <v>222</v>
      </c>
      <c r="AA43" s="82"/>
      <c r="AB43" s="82"/>
      <c r="AC43" s="82" t="s">
        <v>290</v>
      </c>
      <c r="AD43" s="82" t="s">
        <v>289</v>
      </c>
      <c r="AE43" s="82" t="s">
        <v>228</v>
      </c>
    </row>
    <row r="44" spans="1:31" s="90" customFormat="1" ht="111" customHeight="1">
      <c r="A44" s="82" t="s">
        <v>54</v>
      </c>
      <c r="B44" s="82" t="s">
        <v>419</v>
      </c>
      <c r="C44" s="82" t="s">
        <v>237</v>
      </c>
      <c r="D44" s="82" t="s">
        <v>420</v>
      </c>
      <c r="E44" s="88" t="s">
        <v>216</v>
      </c>
      <c r="F44" s="82" t="s">
        <v>422</v>
      </c>
      <c r="G44" s="82" t="s">
        <v>39</v>
      </c>
      <c r="H44" s="82" t="s">
        <v>273</v>
      </c>
      <c r="I44" s="82" t="s">
        <v>274</v>
      </c>
      <c r="J44" s="82" t="s">
        <v>40</v>
      </c>
      <c r="K44" s="82" t="s">
        <v>40</v>
      </c>
      <c r="L44" s="82" t="s">
        <v>40</v>
      </c>
      <c r="M44" s="88">
        <v>6</v>
      </c>
      <c r="N44" s="88">
        <v>3</v>
      </c>
      <c r="O44" s="88">
        <f>+M44*N44</f>
        <v>18</v>
      </c>
      <c r="P44" s="88" t="str">
        <f>+IF(O44&gt;=24,"Muy Alto (MA)",IF(O44&gt;=10,"Alto (A)",IF(O44&gt;=6,"Medio (M)",IF(O44&gt;=2,"Bajo (B)"))))</f>
        <v>Alto (A)</v>
      </c>
      <c r="Q44" s="88">
        <v>25</v>
      </c>
      <c r="R44" s="88">
        <f>+O44*Q44</f>
        <v>450</v>
      </c>
      <c r="S44" s="140" t="str">
        <f t="shared" si="3"/>
        <v>II</v>
      </c>
      <c r="T44" s="82" t="str">
        <f>+IF(S44="I","No Aceptable",IF(S44="II","No Aceptable o Aceptable con control especifico",IF(S44="III","Mejorable",IF(S44="IV","Aceptable"))))</f>
        <v>No Aceptable o Aceptable con control especifico</v>
      </c>
      <c r="U44" s="88">
        <v>1</v>
      </c>
      <c r="V44" s="88">
        <v>0</v>
      </c>
      <c r="W44" s="88">
        <v>0</v>
      </c>
      <c r="X44" s="88">
        <f>SUM(U44:W44)</f>
        <v>1</v>
      </c>
      <c r="Y44" s="82" t="s">
        <v>41</v>
      </c>
      <c r="Z44" s="82"/>
      <c r="AA44" s="82"/>
      <c r="AB44" s="82"/>
      <c r="AC44" s="82"/>
      <c r="AD44" s="82" t="s">
        <v>421</v>
      </c>
      <c r="AE44" s="82"/>
    </row>
    <row r="45" spans="1:31" s="90" customFormat="1" ht="111" customHeight="1">
      <c r="A45" s="82" t="s">
        <v>54</v>
      </c>
      <c r="B45" s="82" t="s">
        <v>419</v>
      </c>
      <c r="C45" s="82" t="s">
        <v>242</v>
      </c>
      <c r="D45" s="82" t="s">
        <v>423</v>
      </c>
      <c r="E45" s="88" t="s">
        <v>216</v>
      </c>
      <c r="F45" s="82" t="s">
        <v>424</v>
      </c>
      <c r="G45" s="141" t="s">
        <v>466</v>
      </c>
      <c r="H45" s="82" t="s">
        <v>226</v>
      </c>
      <c r="I45" s="82" t="s">
        <v>44</v>
      </c>
      <c r="J45" s="82" t="s">
        <v>40</v>
      </c>
      <c r="K45" s="82" t="s">
        <v>40</v>
      </c>
      <c r="L45" s="82" t="s">
        <v>40</v>
      </c>
      <c r="M45" s="88">
        <v>6</v>
      </c>
      <c r="N45" s="88">
        <v>3</v>
      </c>
      <c r="O45" s="88">
        <f>+M45*N45</f>
        <v>18</v>
      </c>
      <c r="P45" s="88" t="str">
        <f>+IF(O45&gt;=24,"Muy Alto (MA)",IF(O45&gt;=10,"Alto (A)",IF(O45&gt;=6,"Medio(M)",IF(O45&gt;=2,"Bajo(B)"))))</f>
        <v>Alto (A)</v>
      </c>
      <c r="Q45" s="88">
        <v>100</v>
      </c>
      <c r="R45" s="88">
        <f>+O45*Q45</f>
        <v>1800</v>
      </c>
      <c r="S45" s="140" t="str">
        <f t="shared" si="3"/>
        <v>I</v>
      </c>
      <c r="T45" s="82" t="str">
        <f>+IF(S45="I","No Aceptable",IF(S45="II","No Aceptable o Aceptable con control especifico",IF(S45="III","Mejorable",IF(S45="IV","Aceptable"))))</f>
        <v>No Aceptable</v>
      </c>
      <c r="U45" s="88">
        <v>1</v>
      </c>
      <c r="V45" s="88">
        <v>0</v>
      </c>
      <c r="W45" s="88">
        <v>0</v>
      </c>
      <c r="X45" s="88">
        <f>SUM(U45:W45)</f>
        <v>1</v>
      </c>
      <c r="Y45" s="82" t="s">
        <v>47</v>
      </c>
      <c r="Z45" s="82"/>
      <c r="AA45" s="82"/>
      <c r="AB45" s="82"/>
      <c r="AC45" s="82"/>
      <c r="AD45" s="82" t="s">
        <v>267</v>
      </c>
      <c r="AE45" s="82"/>
    </row>
    <row r="46" spans="1:31" s="90" customFormat="1" ht="111" customHeight="1">
      <c r="A46" s="82" t="s">
        <v>54</v>
      </c>
      <c r="B46" s="82" t="s">
        <v>419</v>
      </c>
      <c r="C46" s="82" t="s">
        <v>215</v>
      </c>
      <c r="D46" s="82" t="s">
        <v>425</v>
      </c>
      <c r="E46" s="88" t="s">
        <v>216</v>
      </c>
      <c r="F46" s="82" t="s">
        <v>426</v>
      </c>
      <c r="G46" s="82" t="s">
        <v>39</v>
      </c>
      <c r="H46" s="82" t="s">
        <v>235</v>
      </c>
      <c r="I46" s="82" t="s">
        <v>218</v>
      </c>
      <c r="J46" s="82" t="s">
        <v>40</v>
      </c>
      <c r="K46" s="82" t="s">
        <v>40</v>
      </c>
      <c r="L46" s="82" t="s">
        <v>40</v>
      </c>
      <c r="M46" s="88">
        <v>6</v>
      </c>
      <c r="N46" s="88">
        <v>3</v>
      </c>
      <c r="O46" s="88">
        <f>+M46*N46</f>
        <v>18</v>
      </c>
      <c r="P46" s="88" t="str">
        <f>+IF(O46&gt;=24,"Muy Alto (MA)",IF(O46&gt;=10,"Alto (A)",IF(O46&gt;=6,"Medio(M)",IF(O46&gt;=2,"Bajo(B)"))))</f>
        <v>Alto (A)</v>
      </c>
      <c r="Q46" s="88">
        <v>25</v>
      </c>
      <c r="R46" s="88">
        <f>+O46*Q46</f>
        <v>450</v>
      </c>
      <c r="S46" s="140" t="str">
        <f t="shared" si="3"/>
        <v>II</v>
      </c>
      <c r="T46" s="82" t="str">
        <f>+IF(S46="I","No Aceptable",IF(S46="II","No Aceptable o Aceptable con control especifico",IF(S46="III","Mejorable",IF(S46="IV","Aceptable"))))</f>
        <v>No Aceptable o Aceptable con control especifico</v>
      </c>
      <c r="U46" s="88">
        <v>1</v>
      </c>
      <c r="V46" s="88">
        <v>0</v>
      </c>
      <c r="W46" s="88">
        <v>0</v>
      </c>
      <c r="X46" s="88">
        <f>SUM(U46:W46)</f>
        <v>1</v>
      </c>
      <c r="Y46" s="82" t="s">
        <v>41</v>
      </c>
      <c r="Z46" s="82"/>
      <c r="AA46" s="82"/>
      <c r="AB46" s="82"/>
      <c r="AC46" s="82"/>
      <c r="AD46" s="82" t="s">
        <v>427</v>
      </c>
      <c r="AE46" s="82"/>
    </row>
    <row r="47" spans="1:31" s="90" customFormat="1" ht="111" customHeight="1">
      <c r="A47" s="82" t="s">
        <v>54</v>
      </c>
      <c r="B47" s="82" t="s">
        <v>428</v>
      </c>
      <c r="C47" s="82" t="s">
        <v>215</v>
      </c>
      <c r="D47" s="82" t="s">
        <v>46</v>
      </c>
      <c r="E47" s="88" t="s">
        <v>216</v>
      </c>
      <c r="F47" s="82" t="s">
        <v>422</v>
      </c>
      <c r="G47" s="82" t="s">
        <v>39</v>
      </c>
      <c r="H47" s="82" t="s">
        <v>273</v>
      </c>
      <c r="I47" s="82" t="s">
        <v>274</v>
      </c>
      <c r="J47" s="82" t="s">
        <v>40</v>
      </c>
      <c r="K47" s="82" t="s">
        <v>40</v>
      </c>
      <c r="L47" s="82" t="s">
        <v>40</v>
      </c>
      <c r="M47" s="88">
        <v>6</v>
      </c>
      <c r="N47" s="88">
        <v>3</v>
      </c>
      <c r="O47" s="88">
        <f aca="true" t="shared" si="18" ref="O47:O59">+M47*N47</f>
        <v>18</v>
      </c>
      <c r="P47" s="88" t="str">
        <f>+IF(O47&gt;=24,"Muy Alto (MA)",IF(O47&gt;=10,"Alto (A)",IF(O47&gt;=6,"Medio (M)",IF(O47&gt;=2,"Bajo (B)"))))</f>
        <v>Alto (A)</v>
      </c>
      <c r="Q47" s="88">
        <v>25</v>
      </c>
      <c r="R47" s="88">
        <f aca="true" t="shared" si="19" ref="R47:R59">+O47*Q47</f>
        <v>450</v>
      </c>
      <c r="S47" s="140" t="str">
        <f t="shared" si="3"/>
        <v>II</v>
      </c>
      <c r="T47" s="82" t="str">
        <f aca="true" t="shared" si="20" ref="T47:T59">+IF(S47="I","No Aceptable",IF(S47="II","No Aceptable o Aceptable con control especifico",IF(S47="III","Mejorable",IF(S47="IV","Aceptable"))))</f>
        <v>No Aceptable o Aceptable con control especifico</v>
      </c>
      <c r="U47" s="88">
        <v>29</v>
      </c>
      <c r="V47" s="88">
        <v>3</v>
      </c>
      <c r="W47" s="88">
        <v>0</v>
      </c>
      <c r="X47" s="88">
        <f aca="true" t="shared" si="21" ref="X47:X59">SUM(U47:W47)</f>
        <v>32</v>
      </c>
      <c r="Y47" s="82" t="s">
        <v>41</v>
      </c>
      <c r="Z47" s="82"/>
      <c r="AA47" s="82"/>
      <c r="AB47" s="82"/>
      <c r="AC47" s="82"/>
      <c r="AD47" s="82" t="s">
        <v>285</v>
      </c>
      <c r="AE47" s="82"/>
    </row>
    <row r="48" spans="1:31" s="90" customFormat="1" ht="111" customHeight="1">
      <c r="A48" s="82" t="s">
        <v>54</v>
      </c>
      <c r="B48" s="82" t="s">
        <v>428</v>
      </c>
      <c r="C48" s="82" t="s">
        <v>242</v>
      </c>
      <c r="D48" s="82" t="s">
        <v>430</v>
      </c>
      <c r="E48" s="88" t="s">
        <v>216</v>
      </c>
      <c r="F48" s="82" t="s">
        <v>424</v>
      </c>
      <c r="G48" s="141" t="s">
        <v>466</v>
      </c>
      <c r="H48" s="82" t="s">
        <v>226</v>
      </c>
      <c r="I48" s="82" t="s">
        <v>44</v>
      </c>
      <c r="J48" s="82" t="s">
        <v>40</v>
      </c>
      <c r="K48" s="82" t="s">
        <v>40</v>
      </c>
      <c r="L48" s="82" t="s">
        <v>40</v>
      </c>
      <c r="M48" s="88">
        <v>6</v>
      </c>
      <c r="N48" s="88">
        <v>3</v>
      </c>
      <c r="O48" s="88">
        <f t="shared" si="18"/>
        <v>18</v>
      </c>
      <c r="P48" s="88" t="str">
        <f>+IF(O48&gt;=24,"Muy Alto (MA)",IF(O48&gt;=10,"Alto (A)",IF(O48&gt;=6,"Medio(M)",IF(O48&gt;=2,"Bajo(B)"))))</f>
        <v>Alto (A)</v>
      </c>
      <c r="Q48" s="88">
        <v>100</v>
      </c>
      <c r="R48" s="88">
        <f t="shared" si="19"/>
        <v>1800</v>
      </c>
      <c r="S48" s="140" t="str">
        <f t="shared" si="3"/>
        <v>I</v>
      </c>
      <c r="T48" s="82" t="str">
        <f t="shared" si="20"/>
        <v>No Aceptable</v>
      </c>
      <c r="U48" s="88">
        <v>20</v>
      </c>
      <c r="V48" s="88">
        <v>2</v>
      </c>
      <c r="W48" s="88">
        <v>0</v>
      </c>
      <c r="X48" s="88">
        <f t="shared" si="21"/>
        <v>22</v>
      </c>
      <c r="Y48" s="82" t="s">
        <v>47</v>
      </c>
      <c r="Z48" s="82"/>
      <c r="AA48" s="82"/>
      <c r="AB48" s="82"/>
      <c r="AC48" s="82"/>
      <c r="AD48" s="82" t="s">
        <v>267</v>
      </c>
      <c r="AE48" s="82"/>
    </row>
    <row r="49" spans="1:31" s="90" customFormat="1" ht="111" customHeight="1">
      <c r="A49" s="82" t="s">
        <v>54</v>
      </c>
      <c r="B49" s="82" t="s">
        <v>428</v>
      </c>
      <c r="C49" s="82" t="s">
        <v>215</v>
      </c>
      <c r="D49" s="82" t="s">
        <v>46</v>
      </c>
      <c r="E49" s="88" t="s">
        <v>216</v>
      </c>
      <c r="F49" s="82" t="s">
        <v>236</v>
      </c>
      <c r="G49" s="82" t="s">
        <v>42</v>
      </c>
      <c r="H49" s="82" t="s">
        <v>224</v>
      </c>
      <c r="I49" s="82" t="s">
        <v>225</v>
      </c>
      <c r="J49" s="82" t="s">
        <v>40</v>
      </c>
      <c r="K49" s="82" t="s">
        <v>40</v>
      </c>
      <c r="L49" s="82" t="s">
        <v>40</v>
      </c>
      <c r="M49" s="88">
        <v>2</v>
      </c>
      <c r="N49" s="88">
        <v>3</v>
      </c>
      <c r="O49" s="88">
        <f t="shared" si="18"/>
        <v>6</v>
      </c>
      <c r="P49" s="88" t="str">
        <f>+IF(O49&gt;=24,"Muy Alto (MA)",IF(O49&gt;=10,"Alto (A)",IF(O49&gt;=6,"Medio(M)",IF(O49&gt;=2,"Bajo(B)"))))</f>
        <v>Medio(M)</v>
      </c>
      <c r="Q49" s="88">
        <v>10</v>
      </c>
      <c r="R49" s="88">
        <f t="shared" si="19"/>
        <v>60</v>
      </c>
      <c r="S49" s="140" t="str">
        <f t="shared" si="3"/>
        <v>III</v>
      </c>
      <c r="T49" s="82" t="str">
        <f t="shared" si="20"/>
        <v>Mejorable</v>
      </c>
      <c r="U49" s="88">
        <v>6</v>
      </c>
      <c r="V49" s="88">
        <v>3</v>
      </c>
      <c r="W49" s="88">
        <v>0</v>
      </c>
      <c r="X49" s="88">
        <f t="shared" si="21"/>
        <v>9</v>
      </c>
      <c r="Y49" s="82" t="s">
        <v>43</v>
      </c>
      <c r="Z49" s="82"/>
      <c r="AA49" s="82"/>
      <c r="AB49" s="82"/>
      <c r="AC49" s="82"/>
      <c r="AD49" s="82" t="s">
        <v>373</v>
      </c>
      <c r="AE49" s="82"/>
    </row>
    <row r="50" spans="1:31" s="90" customFormat="1" ht="111" customHeight="1">
      <c r="A50" s="82" t="s">
        <v>54</v>
      </c>
      <c r="B50" s="82" t="s">
        <v>431</v>
      </c>
      <c r="C50" s="82" t="s">
        <v>242</v>
      </c>
      <c r="D50" s="82" t="s">
        <v>275</v>
      </c>
      <c r="E50" s="88" t="s">
        <v>261</v>
      </c>
      <c r="F50" s="82" t="s">
        <v>276</v>
      </c>
      <c r="G50" s="141" t="s">
        <v>466</v>
      </c>
      <c r="H50" s="82" t="s">
        <v>226</v>
      </c>
      <c r="I50" s="82" t="s">
        <v>44</v>
      </c>
      <c r="J50" s="82" t="s">
        <v>40</v>
      </c>
      <c r="K50" s="82" t="s">
        <v>283</v>
      </c>
      <c r="L50" s="82" t="s">
        <v>40</v>
      </c>
      <c r="M50" s="88">
        <v>6</v>
      </c>
      <c r="N50" s="88">
        <v>3</v>
      </c>
      <c r="O50" s="88">
        <f t="shared" si="18"/>
        <v>18</v>
      </c>
      <c r="P50" s="88" t="str">
        <f aca="true" t="shared" si="22" ref="P50:P56">+IF(O50&gt;=24,"Muy Alto (MA)",IF(O50&gt;=10,"Alto (A)",IF(O50&gt;=6,"Medio (M)",IF(O50&gt;=2,"Bajo (B)"))))</f>
        <v>Alto (A)</v>
      </c>
      <c r="Q50" s="88">
        <v>100</v>
      </c>
      <c r="R50" s="88">
        <f t="shared" si="19"/>
        <v>1800</v>
      </c>
      <c r="S50" s="140" t="str">
        <f t="shared" si="3"/>
        <v>I</v>
      </c>
      <c r="T50" s="82" t="str">
        <f t="shared" si="20"/>
        <v>No Aceptable</v>
      </c>
      <c r="U50" s="88">
        <v>4</v>
      </c>
      <c r="V50" s="88">
        <v>0</v>
      </c>
      <c r="W50" s="88">
        <v>0</v>
      </c>
      <c r="X50" s="88">
        <f t="shared" si="21"/>
        <v>4</v>
      </c>
      <c r="Y50" s="82" t="s">
        <v>47</v>
      </c>
      <c r="Z50" s="82"/>
      <c r="AA50" s="82"/>
      <c r="AB50" s="82"/>
      <c r="AC50" s="82"/>
      <c r="AD50" s="82" t="s">
        <v>272</v>
      </c>
      <c r="AE50" s="82"/>
    </row>
    <row r="51" spans="1:31" s="90" customFormat="1" ht="111" customHeight="1">
      <c r="A51" s="82" t="s">
        <v>54</v>
      </c>
      <c r="B51" s="82" t="s">
        <v>431</v>
      </c>
      <c r="C51" s="82" t="s">
        <v>237</v>
      </c>
      <c r="D51" s="82" t="s">
        <v>432</v>
      </c>
      <c r="E51" s="88" t="s">
        <v>261</v>
      </c>
      <c r="F51" s="82" t="s">
        <v>277</v>
      </c>
      <c r="G51" s="82" t="s">
        <v>39</v>
      </c>
      <c r="H51" s="82" t="s">
        <v>273</v>
      </c>
      <c r="I51" s="82" t="s">
        <v>274</v>
      </c>
      <c r="J51" s="82" t="s">
        <v>40</v>
      </c>
      <c r="K51" s="82" t="s">
        <v>40</v>
      </c>
      <c r="L51" s="82" t="s">
        <v>40</v>
      </c>
      <c r="M51" s="88">
        <v>6</v>
      </c>
      <c r="N51" s="88">
        <v>3</v>
      </c>
      <c r="O51" s="88">
        <f t="shared" si="18"/>
        <v>18</v>
      </c>
      <c r="P51" s="88" t="str">
        <f t="shared" si="22"/>
        <v>Alto (A)</v>
      </c>
      <c r="Q51" s="88">
        <v>25</v>
      </c>
      <c r="R51" s="88">
        <f t="shared" si="19"/>
        <v>450</v>
      </c>
      <c r="S51" s="140" t="str">
        <f t="shared" si="3"/>
        <v>II</v>
      </c>
      <c r="T51" s="82" t="str">
        <f t="shared" si="20"/>
        <v>No Aceptable o Aceptable con control especifico</v>
      </c>
      <c r="U51" s="88">
        <v>4</v>
      </c>
      <c r="V51" s="88">
        <v>0</v>
      </c>
      <c r="W51" s="88">
        <v>0</v>
      </c>
      <c r="X51" s="88">
        <f t="shared" si="21"/>
        <v>4</v>
      </c>
      <c r="Y51" s="82" t="s">
        <v>41</v>
      </c>
      <c r="Z51" s="82"/>
      <c r="AA51" s="82"/>
      <c r="AB51" s="82"/>
      <c r="AC51" s="82"/>
      <c r="AD51" s="82" t="s">
        <v>278</v>
      </c>
      <c r="AE51" s="82"/>
    </row>
    <row r="52" spans="1:31" s="90" customFormat="1" ht="111" customHeight="1">
      <c r="A52" s="82" t="s">
        <v>54</v>
      </c>
      <c r="B52" s="82" t="s">
        <v>234</v>
      </c>
      <c r="C52" s="82" t="s">
        <v>341</v>
      </c>
      <c r="D52" s="82" t="s">
        <v>433</v>
      </c>
      <c r="E52" s="88" t="s">
        <v>261</v>
      </c>
      <c r="F52" s="82" t="s">
        <v>328</v>
      </c>
      <c r="G52" s="82" t="s">
        <v>39</v>
      </c>
      <c r="H52" s="82" t="s">
        <v>217</v>
      </c>
      <c r="I52" s="82" t="s">
        <v>218</v>
      </c>
      <c r="J52" s="82" t="s">
        <v>40</v>
      </c>
      <c r="K52" s="82" t="s">
        <v>40</v>
      </c>
      <c r="L52" s="82" t="s">
        <v>329</v>
      </c>
      <c r="M52" s="88">
        <v>6</v>
      </c>
      <c r="N52" s="88">
        <v>3</v>
      </c>
      <c r="O52" s="88">
        <f t="shared" si="18"/>
        <v>18</v>
      </c>
      <c r="P52" s="88" t="str">
        <f t="shared" si="22"/>
        <v>Alto (A)</v>
      </c>
      <c r="Q52" s="88">
        <v>25</v>
      </c>
      <c r="R52" s="88">
        <f t="shared" si="19"/>
        <v>450</v>
      </c>
      <c r="S52" s="140" t="str">
        <f t="shared" si="3"/>
        <v>II</v>
      </c>
      <c r="T52" s="82" t="str">
        <f t="shared" si="20"/>
        <v>No Aceptable o Aceptable con control especifico</v>
      </c>
      <c r="U52" s="88">
        <v>4</v>
      </c>
      <c r="V52" s="88">
        <v>1</v>
      </c>
      <c r="W52" s="88">
        <v>0</v>
      </c>
      <c r="X52" s="88">
        <f t="shared" si="21"/>
        <v>5</v>
      </c>
      <c r="Y52" s="82" t="s">
        <v>41</v>
      </c>
      <c r="Z52" s="82"/>
      <c r="AA52" s="82"/>
      <c r="AB52" s="82"/>
      <c r="AC52" s="82" t="s">
        <v>330</v>
      </c>
      <c r="AD52" s="82" t="s">
        <v>331</v>
      </c>
      <c r="AE52" s="82"/>
    </row>
    <row r="53" spans="1:31" s="90" customFormat="1" ht="111" customHeight="1">
      <c r="A53" s="82" t="s">
        <v>54</v>
      </c>
      <c r="B53" s="82" t="s">
        <v>234</v>
      </c>
      <c r="C53" s="82" t="s">
        <v>341</v>
      </c>
      <c r="D53" s="82" t="s">
        <v>332</v>
      </c>
      <c r="E53" s="88" t="s">
        <v>261</v>
      </c>
      <c r="F53" s="82" t="s">
        <v>333</v>
      </c>
      <c r="G53" s="82" t="s">
        <v>45</v>
      </c>
      <c r="H53" s="82" t="s">
        <v>45</v>
      </c>
      <c r="I53" s="82" t="s">
        <v>334</v>
      </c>
      <c r="J53" s="82" t="s">
        <v>40</v>
      </c>
      <c r="K53" s="82" t="s">
        <v>40</v>
      </c>
      <c r="L53" s="82" t="s">
        <v>40</v>
      </c>
      <c r="M53" s="88">
        <v>6</v>
      </c>
      <c r="N53" s="88">
        <v>3</v>
      </c>
      <c r="O53" s="88">
        <f t="shared" si="18"/>
        <v>18</v>
      </c>
      <c r="P53" s="88" t="str">
        <f t="shared" si="22"/>
        <v>Alto (A)</v>
      </c>
      <c r="Q53" s="88">
        <v>25</v>
      </c>
      <c r="R53" s="88">
        <f t="shared" si="19"/>
        <v>450</v>
      </c>
      <c r="S53" s="140" t="str">
        <f t="shared" si="3"/>
        <v>II</v>
      </c>
      <c r="T53" s="82" t="str">
        <f t="shared" si="20"/>
        <v>No Aceptable o Aceptable con control especifico</v>
      </c>
      <c r="U53" s="88">
        <v>4</v>
      </c>
      <c r="V53" s="88">
        <v>1</v>
      </c>
      <c r="W53" s="88">
        <v>0</v>
      </c>
      <c r="X53" s="88">
        <f t="shared" si="21"/>
        <v>5</v>
      </c>
      <c r="Y53" s="82" t="s">
        <v>41</v>
      </c>
      <c r="Z53" s="82"/>
      <c r="AA53" s="82"/>
      <c r="AB53" s="82"/>
      <c r="AC53" s="82"/>
      <c r="AD53" s="82" t="s">
        <v>335</v>
      </c>
      <c r="AE53" s="82"/>
    </row>
    <row r="54" spans="1:31" s="90" customFormat="1" ht="111" customHeight="1">
      <c r="A54" s="82" t="s">
        <v>54</v>
      </c>
      <c r="B54" s="82" t="s">
        <v>234</v>
      </c>
      <c r="C54" s="82" t="s">
        <v>341</v>
      </c>
      <c r="D54" s="82" t="s">
        <v>332</v>
      </c>
      <c r="E54" s="88" t="s">
        <v>261</v>
      </c>
      <c r="F54" s="82" t="s">
        <v>336</v>
      </c>
      <c r="G54" s="141" t="s">
        <v>466</v>
      </c>
      <c r="H54" s="82" t="s">
        <v>481</v>
      </c>
      <c r="I54" s="82" t="s">
        <v>44</v>
      </c>
      <c r="J54" s="82" t="s">
        <v>40</v>
      </c>
      <c r="K54" s="82" t="s">
        <v>40</v>
      </c>
      <c r="L54" s="82" t="s">
        <v>40</v>
      </c>
      <c r="M54" s="88">
        <v>6</v>
      </c>
      <c r="N54" s="88">
        <v>3</v>
      </c>
      <c r="O54" s="88">
        <f t="shared" si="18"/>
        <v>18</v>
      </c>
      <c r="P54" s="88" t="str">
        <f t="shared" si="22"/>
        <v>Alto (A)</v>
      </c>
      <c r="Q54" s="88">
        <v>100</v>
      </c>
      <c r="R54" s="88">
        <f t="shared" si="19"/>
        <v>1800</v>
      </c>
      <c r="S54" s="140" t="str">
        <f t="shared" si="3"/>
        <v>I</v>
      </c>
      <c r="T54" s="82" t="str">
        <f t="shared" si="20"/>
        <v>No Aceptable</v>
      </c>
      <c r="U54" s="88">
        <v>4</v>
      </c>
      <c r="V54" s="88">
        <v>1</v>
      </c>
      <c r="W54" s="88">
        <v>0</v>
      </c>
      <c r="X54" s="88">
        <f t="shared" si="21"/>
        <v>5</v>
      </c>
      <c r="Y54" s="82" t="s">
        <v>47</v>
      </c>
      <c r="Z54" s="82" t="s">
        <v>337</v>
      </c>
      <c r="AA54" s="82"/>
      <c r="AB54" s="82"/>
      <c r="AC54" s="82" t="s">
        <v>338</v>
      </c>
      <c r="AD54" s="82" t="s">
        <v>345</v>
      </c>
      <c r="AE54" s="82"/>
    </row>
    <row r="55" spans="1:31" s="90" customFormat="1" ht="111" customHeight="1">
      <c r="A55" s="82" t="s">
        <v>54</v>
      </c>
      <c r="B55" s="82" t="s">
        <v>234</v>
      </c>
      <c r="C55" s="82" t="s">
        <v>341</v>
      </c>
      <c r="D55" s="82" t="s">
        <v>344</v>
      </c>
      <c r="E55" s="88" t="s">
        <v>261</v>
      </c>
      <c r="F55" s="82" t="s">
        <v>342</v>
      </c>
      <c r="G55" s="141" t="s">
        <v>466</v>
      </c>
      <c r="H55" s="82" t="s">
        <v>339</v>
      </c>
      <c r="I55" s="82" t="s">
        <v>44</v>
      </c>
      <c r="J55" s="82" t="s">
        <v>40</v>
      </c>
      <c r="K55" s="82" t="s">
        <v>340</v>
      </c>
      <c r="L55" s="82" t="s">
        <v>40</v>
      </c>
      <c r="M55" s="88">
        <v>6</v>
      </c>
      <c r="N55" s="88">
        <v>3</v>
      </c>
      <c r="O55" s="88">
        <f t="shared" si="18"/>
        <v>18</v>
      </c>
      <c r="P55" s="88" t="str">
        <f t="shared" si="22"/>
        <v>Alto (A)</v>
      </c>
      <c r="Q55" s="88">
        <v>25</v>
      </c>
      <c r="R55" s="88">
        <f t="shared" si="19"/>
        <v>450</v>
      </c>
      <c r="S55" s="140" t="str">
        <f t="shared" si="3"/>
        <v>II</v>
      </c>
      <c r="T55" s="82" t="str">
        <f t="shared" si="20"/>
        <v>No Aceptable o Aceptable con control especifico</v>
      </c>
      <c r="U55" s="88">
        <v>1</v>
      </c>
      <c r="V55" s="88">
        <v>0</v>
      </c>
      <c r="W55" s="88">
        <v>0</v>
      </c>
      <c r="X55" s="88">
        <f t="shared" si="21"/>
        <v>1</v>
      </c>
      <c r="Y55" s="82" t="s">
        <v>41</v>
      </c>
      <c r="Z55" s="82"/>
      <c r="AA55" s="82"/>
      <c r="AB55" s="82"/>
      <c r="AC55" s="82" t="s">
        <v>338</v>
      </c>
      <c r="AD55" s="82" t="s">
        <v>343</v>
      </c>
      <c r="AE55" s="82"/>
    </row>
    <row r="56" spans="1:31" s="90" customFormat="1" ht="111" customHeight="1">
      <c r="A56" s="82" t="s">
        <v>54</v>
      </c>
      <c r="B56" s="82" t="s">
        <v>291</v>
      </c>
      <c r="C56" s="82" t="s">
        <v>237</v>
      </c>
      <c r="D56" s="82" t="s">
        <v>46</v>
      </c>
      <c r="E56" s="88" t="s">
        <v>216</v>
      </c>
      <c r="F56" s="82" t="s">
        <v>434</v>
      </c>
      <c r="G56" s="82" t="s">
        <v>39</v>
      </c>
      <c r="H56" s="82" t="s">
        <v>273</v>
      </c>
      <c r="I56" s="82" t="s">
        <v>274</v>
      </c>
      <c r="J56" s="82" t="s">
        <v>40</v>
      </c>
      <c r="K56" s="82" t="s">
        <v>40</v>
      </c>
      <c r="L56" s="82" t="s">
        <v>40</v>
      </c>
      <c r="M56" s="88">
        <v>6</v>
      </c>
      <c r="N56" s="88">
        <v>3</v>
      </c>
      <c r="O56" s="88">
        <f t="shared" si="18"/>
        <v>18</v>
      </c>
      <c r="P56" s="88" t="str">
        <f t="shared" si="22"/>
        <v>Alto (A)</v>
      </c>
      <c r="Q56" s="88">
        <v>25</v>
      </c>
      <c r="R56" s="88">
        <f t="shared" si="19"/>
        <v>450</v>
      </c>
      <c r="S56" s="140" t="str">
        <f t="shared" si="3"/>
        <v>II</v>
      </c>
      <c r="T56" s="82" t="str">
        <f t="shared" si="20"/>
        <v>No Aceptable o Aceptable con control especifico</v>
      </c>
      <c r="U56" s="88">
        <v>12</v>
      </c>
      <c r="V56" s="88">
        <v>15</v>
      </c>
      <c r="W56" s="88">
        <v>0</v>
      </c>
      <c r="X56" s="88">
        <f t="shared" si="21"/>
        <v>27</v>
      </c>
      <c r="Y56" s="82" t="s">
        <v>41</v>
      </c>
      <c r="Z56" s="82"/>
      <c r="AA56" s="82"/>
      <c r="AB56" s="82"/>
      <c r="AC56" s="82"/>
      <c r="AD56" s="82" t="s">
        <v>282</v>
      </c>
      <c r="AE56" s="82"/>
    </row>
    <row r="57" spans="1:31" s="90" customFormat="1" ht="111" customHeight="1">
      <c r="A57" s="82" t="s">
        <v>54</v>
      </c>
      <c r="B57" s="82" t="s">
        <v>292</v>
      </c>
      <c r="C57" s="82" t="s">
        <v>237</v>
      </c>
      <c r="D57" s="82" t="s">
        <v>46</v>
      </c>
      <c r="E57" s="88" t="s">
        <v>216</v>
      </c>
      <c r="F57" s="82" t="s">
        <v>435</v>
      </c>
      <c r="G57" s="82" t="s">
        <v>39</v>
      </c>
      <c r="H57" s="82" t="s">
        <v>217</v>
      </c>
      <c r="I57" s="82" t="s">
        <v>218</v>
      </c>
      <c r="J57" s="82" t="s">
        <v>40</v>
      </c>
      <c r="K57" s="82" t="s">
        <v>40</v>
      </c>
      <c r="L57" s="82" t="s">
        <v>40</v>
      </c>
      <c r="M57" s="88">
        <v>6</v>
      </c>
      <c r="N57" s="88">
        <v>3</v>
      </c>
      <c r="O57" s="88">
        <f t="shared" si="18"/>
        <v>18</v>
      </c>
      <c r="P57" s="88" t="str">
        <f aca="true" t="shared" si="23" ref="P57:P62">+IF(O57&gt;=24,"Muy Alto (MA)",IF(O57&gt;=10,"Alto (A)",IF(O57&gt;=6,"Medio(M)",IF(O57&gt;=2,"Bajo(B)"))))</f>
        <v>Alto (A)</v>
      </c>
      <c r="Q57" s="88">
        <v>25</v>
      </c>
      <c r="R57" s="88">
        <f t="shared" si="19"/>
        <v>450</v>
      </c>
      <c r="S57" s="140" t="str">
        <f t="shared" si="3"/>
        <v>II</v>
      </c>
      <c r="T57" s="82" t="str">
        <f t="shared" si="20"/>
        <v>No Aceptable o Aceptable con control especifico</v>
      </c>
      <c r="U57" s="88">
        <v>4</v>
      </c>
      <c r="V57" s="88">
        <v>0</v>
      </c>
      <c r="W57" s="88">
        <v>0</v>
      </c>
      <c r="X57" s="88">
        <f t="shared" si="21"/>
        <v>4</v>
      </c>
      <c r="Y57" s="82" t="s">
        <v>41</v>
      </c>
      <c r="Z57" s="82" t="s">
        <v>229</v>
      </c>
      <c r="AA57" s="82"/>
      <c r="AB57" s="82"/>
      <c r="AC57" s="82" t="s">
        <v>436</v>
      </c>
      <c r="AD57" s="82" t="s">
        <v>437</v>
      </c>
      <c r="AE57" s="82"/>
    </row>
    <row r="58" spans="1:31" s="90" customFormat="1" ht="111" customHeight="1">
      <c r="A58" s="82" t="s">
        <v>54</v>
      </c>
      <c r="B58" s="82" t="s">
        <v>292</v>
      </c>
      <c r="C58" s="82" t="s">
        <v>237</v>
      </c>
      <c r="D58" s="82" t="s">
        <v>46</v>
      </c>
      <c r="E58" s="88" t="s">
        <v>216</v>
      </c>
      <c r="F58" s="82" t="s">
        <v>294</v>
      </c>
      <c r="G58" s="141" t="s">
        <v>466</v>
      </c>
      <c r="H58" s="82" t="s">
        <v>245</v>
      </c>
      <c r="I58" s="82" t="s">
        <v>246</v>
      </c>
      <c r="J58" s="82" t="s">
        <v>40</v>
      </c>
      <c r="K58" s="82" t="s">
        <v>40</v>
      </c>
      <c r="L58" s="82" t="s">
        <v>40</v>
      </c>
      <c r="M58" s="88">
        <v>2</v>
      </c>
      <c r="N58" s="88">
        <v>4</v>
      </c>
      <c r="O58" s="88">
        <f t="shared" si="18"/>
        <v>8</v>
      </c>
      <c r="P58" s="88" t="str">
        <f t="shared" si="23"/>
        <v>Medio(M)</v>
      </c>
      <c r="Q58" s="88">
        <v>25</v>
      </c>
      <c r="R58" s="88">
        <f t="shared" si="19"/>
        <v>200</v>
      </c>
      <c r="S58" s="140" t="str">
        <f t="shared" si="3"/>
        <v>II</v>
      </c>
      <c r="T58" s="82" t="str">
        <f t="shared" si="20"/>
        <v>No Aceptable o Aceptable con control especifico</v>
      </c>
      <c r="U58" s="88">
        <v>12</v>
      </c>
      <c r="V58" s="88">
        <v>15</v>
      </c>
      <c r="W58" s="88">
        <v>0</v>
      </c>
      <c r="X58" s="88">
        <f t="shared" si="21"/>
        <v>27</v>
      </c>
      <c r="Y58" s="82" t="s">
        <v>41</v>
      </c>
      <c r="Z58" s="82"/>
      <c r="AA58" s="82"/>
      <c r="AB58" s="82"/>
      <c r="AC58" s="82"/>
      <c r="AD58" s="82" t="s">
        <v>438</v>
      </c>
      <c r="AE58" s="82"/>
    </row>
    <row r="59" spans="1:31" s="90" customFormat="1" ht="111" customHeight="1">
      <c r="A59" s="82" t="s">
        <v>54</v>
      </c>
      <c r="B59" s="82" t="s">
        <v>291</v>
      </c>
      <c r="C59" s="82" t="s">
        <v>237</v>
      </c>
      <c r="D59" s="82" t="s">
        <v>439</v>
      </c>
      <c r="E59" s="88" t="s">
        <v>216</v>
      </c>
      <c r="F59" s="82" t="s">
        <v>293</v>
      </c>
      <c r="G59" s="141" t="s">
        <v>466</v>
      </c>
      <c r="H59" s="82" t="s">
        <v>226</v>
      </c>
      <c r="I59" s="82" t="s">
        <v>44</v>
      </c>
      <c r="J59" s="82" t="s">
        <v>40</v>
      </c>
      <c r="K59" s="82" t="s">
        <v>40</v>
      </c>
      <c r="L59" s="82" t="s">
        <v>40</v>
      </c>
      <c r="M59" s="88">
        <v>6</v>
      </c>
      <c r="N59" s="88">
        <v>3</v>
      </c>
      <c r="O59" s="88">
        <f t="shared" si="18"/>
        <v>18</v>
      </c>
      <c r="P59" s="88" t="str">
        <f t="shared" si="23"/>
        <v>Alto (A)</v>
      </c>
      <c r="Q59" s="88">
        <v>100</v>
      </c>
      <c r="R59" s="88">
        <f t="shared" si="19"/>
        <v>1800</v>
      </c>
      <c r="S59" s="140" t="str">
        <f t="shared" si="3"/>
        <v>I</v>
      </c>
      <c r="T59" s="82" t="str">
        <f t="shared" si="20"/>
        <v>No Aceptable</v>
      </c>
      <c r="U59" s="88">
        <v>12</v>
      </c>
      <c r="V59" s="88">
        <v>15</v>
      </c>
      <c r="W59" s="88">
        <v>0</v>
      </c>
      <c r="X59" s="88">
        <f t="shared" si="21"/>
        <v>27</v>
      </c>
      <c r="Y59" s="82" t="s">
        <v>47</v>
      </c>
      <c r="Z59" s="82"/>
      <c r="AA59" s="82"/>
      <c r="AB59" s="82"/>
      <c r="AC59" s="82"/>
      <c r="AD59" s="82" t="s">
        <v>267</v>
      </c>
      <c r="AE59" s="82"/>
    </row>
    <row r="60" spans="1:31" s="90" customFormat="1" ht="111" customHeight="1">
      <c r="A60" s="82" t="s">
        <v>54</v>
      </c>
      <c r="B60" s="82" t="s">
        <v>440</v>
      </c>
      <c r="C60" s="82" t="s">
        <v>237</v>
      </c>
      <c r="D60" s="82" t="s">
        <v>46</v>
      </c>
      <c r="E60" s="88" t="s">
        <v>216</v>
      </c>
      <c r="F60" s="82" t="s">
        <v>441</v>
      </c>
      <c r="G60" s="82" t="s">
        <v>39</v>
      </c>
      <c r="H60" s="82" t="s">
        <v>217</v>
      </c>
      <c r="I60" s="82" t="s">
        <v>218</v>
      </c>
      <c r="J60" s="82" t="s">
        <v>40</v>
      </c>
      <c r="K60" s="82" t="s">
        <v>40</v>
      </c>
      <c r="L60" s="82" t="s">
        <v>40</v>
      </c>
      <c r="M60" s="88">
        <v>6</v>
      </c>
      <c r="N60" s="88">
        <v>3</v>
      </c>
      <c r="O60" s="88">
        <f aca="true" t="shared" si="24" ref="O60:O67">+M60*N60</f>
        <v>18</v>
      </c>
      <c r="P60" s="88" t="str">
        <f t="shared" si="23"/>
        <v>Alto (A)</v>
      </c>
      <c r="Q60" s="88">
        <v>25</v>
      </c>
      <c r="R60" s="88">
        <f aca="true" t="shared" si="25" ref="R60:R67">+O60*Q60</f>
        <v>450</v>
      </c>
      <c r="S60" s="140" t="str">
        <f t="shared" si="3"/>
        <v>II</v>
      </c>
      <c r="T60" s="82" t="str">
        <f aca="true" t="shared" si="26" ref="T60:T67">+IF(S60="I","No Aceptable",IF(S60="II","No Aceptable o Aceptable con control especifico",IF(S60="III","Mejorable",IF(S60="IV","Aceptable"))))</f>
        <v>No Aceptable o Aceptable con control especifico</v>
      </c>
      <c r="U60" s="88">
        <v>4</v>
      </c>
      <c r="V60" s="88">
        <v>0</v>
      </c>
      <c r="W60" s="88">
        <v>0</v>
      </c>
      <c r="X60" s="88">
        <f aca="true" t="shared" si="27" ref="X60:X67">SUM(U60:W60)</f>
        <v>4</v>
      </c>
      <c r="Y60" s="82" t="s">
        <v>41</v>
      </c>
      <c r="Z60" s="82" t="s">
        <v>229</v>
      </c>
      <c r="AA60" s="82"/>
      <c r="AB60" s="82"/>
      <c r="AC60" s="82" t="s">
        <v>436</v>
      </c>
      <c r="AD60" s="82" t="s">
        <v>442</v>
      </c>
      <c r="AE60" s="82"/>
    </row>
    <row r="61" spans="1:31" s="90" customFormat="1" ht="111" customHeight="1">
      <c r="A61" s="82" t="s">
        <v>54</v>
      </c>
      <c r="B61" s="82" t="s">
        <v>440</v>
      </c>
      <c r="C61" s="82" t="s">
        <v>237</v>
      </c>
      <c r="D61" s="82" t="s">
        <v>46</v>
      </c>
      <c r="E61" s="88" t="s">
        <v>216</v>
      </c>
      <c r="F61" s="82" t="s">
        <v>443</v>
      </c>
      <c r="G61" s="141" t="s">
        <v>466</v>
      </c>
      <c r="H61" s="82" t="s">
        <v>53</v>
      </c>
      <c r="I61" s="82" t="s">
        <v>248</v>
      </c>
      <c r="J61" s="82" t="s">
        <v>40</v>
      </c>
      <c r="K61" s="82" t="s">
        <v>40</v>
      </c>
      <c r="L61" s="82" t="s">
        <v>40</v>
      </c>
      <c r="M61" s="88">
        <v>6</v>
      </c>
      <c r="N61" s="88">
        <v>3</v>
      </c>
      <c r="O61" s="88">
        <f t="shared" si="24"/>
        <v>18</v>
      </c>
      <c r="P61" s="88" t="str">
        <f t="shared" si="23"/>
        <v>Alto (A)</v>
      </c>
      <c r="Q61" s="88">
        <v>25</v>
      </c>
      <c r="R61" s="88">
        <f t="shared" si="25"/>
        <v>450</v>
      </c>
      <c r="S61" s="140" t="str">
        <f t="shared" si="3"/>
        <v>II</v>
      </c>
      <c r="T61" s="82" t="str">
        <f t="shared" si="26"/>
        <v>No Aceptable o Aceptable con control especifico</v>
      </c>
      <c r="U61" s="88">
        <v>3</v>
      </c>
      <c r="V61" s="88">
        <v>2</v>
      </c>
      <c r="W61" s="88">
        <v>0</v>
      </c>
      <c r="X61" s="88">
        <f t="shared" si="27"/>
        <v>5</v>
      </c>
      <c r="Y61" s="82" t="s">
        <v>445</v>
      </c>
      <c r="Z61" s="82"/>
      <c r="AA61" s="82"/>
      <c r="AB61" s="82"/>
      <c r="AC61" s="82" t="s">
        <v>444</v>
      </c>
      <c r="AD61" s="82" t="s">
        <v>249</v>
      </c>
      <c r="AE61" s="82"/>
    </row>
    <row r="62" spans="1:31" s="90" customFormat="1" ht="111" customHeight="1">
      <c r="A62" s="82" t="s">
        <v>258</v>
      </c>
      <c r="B62" s="82" t="s">
        <v>325</v>
      </c>
      <c r="C62" s="82" t="s">
        <v>237</v>
      </c>
      <c r="D62" s="82" t="s">
        <v>46</v>
      </c>
      <c r="E62" s="88" t="s">
        <v>216</v>
      </c>
      <c r="F62" s="82" t="s">
        <v>450</v>
      </c>
      <c r="G62" s="141" t="s">
        <v>466</v>
      </c>
      <c r="H62" s="82" t="s">
        <v>53</v>
      </c>
      <c r="I62" s="82" t="s">
        <v>323</v>
      </c>
      <c r="J62" s="82" t="s">
        <v>40</v>
      </c>
      <c r="K62" s="82" t="s">
        <v>40</v>
      </c>
      <c r="L62" s="82" t="s">
        <v>40</v>
      </c>
      <c r="M62" s="88">
        <v>6</v>
      </c>
      <c r="N62" s="88">
        <v>3</v>
      </c>
      <c r="O62" s="88">
        <f t="shared" si="24"/>
        <v>18</v>
      </c>
      <c r="P62" s="88" t="str">
        <f t="shared" si="23"/>
        <v>Alto (A)</v>
      </c>
      <c r="Q62" s="88">
        <v>25</v>
      </c>
      <c r="R62" s="88">
        <f t="shared" si="25"/>
        <v>450</v>
      </c>
      <c r="S62" s="140" t="str">
        <f t="shared" si="3"/>
        <v>II</v>
      </c>
      <c r="T62" s="82" t="str">
        <f t="shared" si="26"/>
        <v>No Aceptable o Aceptable con control especifico</v>
      </c>
      <c r="U62" s="88">
        <v>4</v>
      </c>
      <c r="V62" s="88">
        <v>0</v>
      </c>
      <c r="W62" s="88">
        <v>0</v>
      </c>
      <c r="X62" s="88">
        <f t="shared" si="27"/>
        <v>4</v>
      </c>
      <c r="Y62" s="82" t="s">
        <v>41</v>
      </c>
      <c r="Z62" s="82"/>
      <c r="AA62" s="82"/>
      <c r="AB62" s="82"/>
      <c r="AC62" s="82" t="s">
        <v>322</v>
      </c>
      <c r="AD62" s="82" t="s">
        <v>451</v>
      </c>
      <c r="AE62" s="82"/>
    </row>
    <row r="63" spans="1:31" s="90" customFormat="1" ht="111" customHeight="1">
      <c r="A63" s="82" t="s">
        <v>258</v>
      </c>
      <c r="B63" s="82" t="s">
        <v>446</v>
      </c>
      <c r="C63" s="82" t="s">
        <v>237</v>
      </c>
      <c r="D63" s="82" t="s">
        <v>46</v>
      </c>
      <c r="E63" s="88" t="s">
        <v>216</v>
      </c>
      <c r="F63" s="82" t="s">
        <v>327</v>
      </c>
      <c r="G63" s="82" t="s">
        <v>39</v>
      </c>
      <c r="H63" s="82" t="s">
        <v>273</v>
      </c>
      <c r="I63" s="82" t="s">
        <v>274</v>
      </c>
      <c r="J63" s="82" t="s">
        <v>40</v>
      </c>
      <c r="K63" s="82" t="s">
        <v>40</v>
      </c>
      <c r="L63" s="82" t="s">
        <v>40</v>
      </c>
      <c r="M63" s="88">
        <v>6</v>
      </c>
      <c r="N63" s="88">
        <v>3</v>
      </c>
      <c r="O63" s="88">
        <f t="shared" si="24"/>
        <v>18</v>
      </c>
      <c r="P63" s="88" t="str">
        <f>+IF(O63&gt;=24,"Muy Alto (MA)",IF(O63&gt;=10,"Alto (A)",IF(O63&gt;=6,"Medio (M)",IF(O63&gt;=2,"Bajo (B)"))))</f>
        <v>Alto (A)</v>
      </c>
      <c r="Q63" s="88">
        <v>25</v>
      </c>
      <c r="R63" s="88">
        <f t="shared" si="25"/>
        <v>450</v>
      </c>
      <c r="S63" s="140" t="str">
        <f t="shared" si="3"/>
        <v>II</v>
      </c>
      <c r="T63" s="82" t="str">
        <f t="shared" si="26"/>
        <v>No Aceptable o Aceptable con control especifico</v>
      </c>
      <c r="U63" s="88">
        <v>2</v>
      </c>
      <c r="V63" s="88">
        <v>0</v>
      </c>
      <c r="W63" s="88">
        <v>0</v>
      </c>
      <c r="X63" s="88">
        <f t="shared" si="27"/>
        <v>2</v>
      </c>
      <c r="Y63" s="82" t="s">
        <v>41</v>
      </c>
      <c r="Z63" s="82"/>
      <c r="AA63" s="82"/>
      <c r="AB63" s="82"/>
      <c r="AC63" s="82"/>
      <c r="AD63" s="82" t="s">
        <v>447</v>
      </c>
      <c r="AE63" s="82"/>
    </row>
    <row r="64" spans="1:31" s="90" customFormat="1" ht="111" customHeight="1">
      <c r="A64" s="82" t="s">
        <v>258</v>
      </c>
      <c r="B64" s="82" t="s">
        <v>317</v>
      </c>
      <c r="C64" s="82" t="s">
        <v>237</v>
      </c>
      <c r="D64" s="82" t="s">
        <v>46</v>
      </c>
      <c r="E64" s="88" t="s">
        <v>216</v>
      </c>
      <c r="F64" s="82" t="s">
        <v>318</v>
      </c>
      <c r="G64" s="141" t="s">
        <v>466</v>
      </c>
      <c r="H64" s="82" t="s">
        <v>53</v>
      </c>
      <c r="I64" s="82" t="s">
        <v>248</v>
      </c>
      <c r="J64" s="82" t="s">
        <v>40</v>
      </c>
      <c r="K64" s="82" t="s">
        <v>40</v>
      </c>
      <c r="L64" s="82" t="s">
        <v>40</v>
      </c>
      <c r="M64" s="88">
        <v>6</v>
      </c>
      <c r="N64" s="88">
        <v>3</v>
      </c>
      <c r="O64" s="88">
        <f t="shared" si="24"/>
        <v>18</v>
      </c>
      <c r="P64" s="88" t="str">
        <f>+IF(O64&gt;=24,"Muy Alto (MA)",IF(O64&gt;=10,"Alto (A)",IF(O64&gt;=6,"Medio(M)",IF(O64&gt;=2,"Bajo(B)"))))</f>
        <v>Alto (A)</v>
      </c>
      <c r="Q64" s="88">
        <v>25</v>
      </c>
      <c r="R64" s="88">
        <f t="shared" si="25"/>
        <v>450</v>
      </c>
      <c r="S64" s="140" t="str">
        <f t="shared" si="3"/>
        <v>II</v>
      </c>
      <c r="T64" s="82" t="str">
        <f t="shared" si="26"/>
        <v>No Aceptable o Aceptable con control especifico</v>
      </c>
      <c r="U64" s="88">
        <v>2</v>
      </c>
      <c r="V64" s="88">
        <v>0</v>
      </c>
      <c r="W64" s="88">
        <v>0</v>
      </c>
      <c r="X64" s="88">
        <f t="shared" si="27"/>
        <v>2</v>
      </c>
      <c r="Y64" s="82" t="s">
        <v>41</v>
      </c>
      <c r="Z64" s="82"/>
      <c r="AA64" s="82"/>
      <c r="AB64" s="82"/>
      <c r="AC64" s="82" t="s">
        <v>250</v>
      </c>
      <c r="AD64" s="82" t="s">
        <v>249</v>
      </c>
      <c r="AE64" s="82"/>
    </row>
    <row r="65" spans="1:31" s="90" customFormat="1" ht="111" customHeight="1">
      <c r="A65" s="82" t="s">
        <v>258</v>
      </c>
      <c r="B65" s="82" t="s">
        <v>317</v>
      </c>
      <c r="C65" s="82" t="s">
        <v>237</v>
      </c>
      <c r="D65" s="82" t="s">
        <v>46</v>
      </c>
      <c r="E65" s="88" t="s">
        <v>216</v>
      </c>
      <c r="F65" s="82" t="s">
        <v>236</v>
      </c>
      <c r="G65" s="82" t="s">
        <v>42</v>
      </c>
      <c r="H65" s="82" t="s">
        <v>224</v>
      </c>
      <c r="I65" s="82" t="s">
        <v>225</v>
      </c>
      <c r="J65" s="82" t="s">
        <v>40</v>
      </c>
      <c r="K65" s="82" t="s">
        <v>40</v>
      </c>
      <c r="L65" s="82" t="s">
        <v>40</v>
      </c>
      <c r="M65" s="88">
        <v>2</v>
      </c>
      <c r="N65" s="88">
        <v>3</v>
      </c>
      <c r="O65" s="88">
        <f t="shared" si="24"/>
        <v>6</v>
      </c>
      <c r="P65" s="88" t="str">
        <f>+IF(O65&gt;=24,"Muy Alto (MA)",IF(O65&gt;=10,"Alto (A)",IF(O65&gt;=6,"Medio(M)",IF(O65&gt;=2,"Bajo(B)"))))</f>
        <v>Medio(M)</v>
      </c>
      <c r="Q65" s="88">
        <v>10</v>
      </c>
      <c r="R65" s="88">
        <f t="shared" si="25"/>
        <v>60</v>
      </c>
      <c r="S65" s="140" t="str">
        <f t="shared" si="3"/>
        <v>III</v>
      </c>
      <c r="T65" s="82" t="str">
        <f t="shared" si="26"/>
        <v>Mejorable</v>
      </c>
      <c r="U65" s="88">
        <v>2</v>
      </c>
      <c r="V65" s="88">
        <v>0</v>
      </c>
      <c r="W65" s="88">
        <v>0</v>
      </c>
      <c r="X65" s="88">
        <f t="shared" si="27"/>
        <v>2</v>
      </c>
      <c r="Y65" s="82" t="s">
        <v>43</v>
      </c>
      <c r="Z65" s="82"/>
      <c r="AA65" s="82"/>
      <c r="AB65" s="82"/>
      <c r="AC65" s="82" t="s">
        <v>448</v>
      </c>
      <c r="AD65" s="82" t="s">
        <v>247</v>
      </c>
      <c r="AE65" s="82"/>
    </row>
    <row r="66" spans="1:31" s="90" customFormat="1" ht="111" customHeight="1">
      <c r="A66" s="82" t="s">
        <v>258</v>
      </c>
      <c r="B66" s="82" t="s">
        <v>317</v>
      </c>
      <c r="C66" s="82" t="s">
        <v>237</v>
      </c>
      <c r="D66" s="82" t="s">
        <v>46</v>
      </c>
      <c r="E66" s="88" t="s">
        <v>261</v>
      </c>
      <c r="F66" s="82" t="s">
        <v>319</v>
      </c>
      <c r="G66" s="82" t="s">
        <v>42</v>
      </c>
      <c r="H66" s="82" t="s">
        <v>262</v>
      </c>
      <c r="I66" s="82" t="s">
        <v>263</v>
      </c>
      <c r="J66" s="82" t="s">
        <v>40</v>
      </c>
      <c r="K66" s="82" t="s">
        <v>320</v>
      </c>
      <c r="L66" s="82" t="s">
        <v>40</v>
      </c>
      <c r="M66" s="88">
        <v>6</v>
      </c>
      <c r="N66" s="88">
        <v>3</v>
      </c>
      <c r="O66" s="88">
        <f t="shared" si="24"/>
        <v>18</v>
      </c>
      <c r="P66" s="88" t="str">
        <f>+IF(O66&gt;=24,"Muy Alto (MA)",IF(O66&gt;=10,"Alto (A)",IF(O66&gt;=6,"Medio (M)",IF(O66&gt;=2,"Bajo (B)"))))</f>
        <v>Alto (A)</v>
      </c>
      <c r="Q66" s="88">
        <v>25</v>
      </c>
      <c r="R66" s="88">
        <f t="shared" si="25"/>
        <v>450</v>
      </c>
      <c r="S66" s="140" t="str">
        <f t="shared" si="3"/>
        <v>II</v>
      </c>
      <c r="T66" s="82" t="str">
        <f t="shared" si="26"/>
        <v>No Aceptable o Aceptable con control especifico</v>
      </c>
      <c r="U66" s="88">
        <v>2</v>
      </c>
      <c r="V66" s="88">
        <v>0</v>
      </c>
      <c r="W66" s="88">
        <v>0</v>
      </c>
      <c r="X66" s="88">
        <f t="shared" si="27"/>
        <v>2</v>
      </c>
      <c r="Y66" s="82" t="s">
        <v>41</v>
      </c>
      <c r="Z66" s="82" t="s">
        <v>264</v>
      </c>
      <c r="AA66" s="82"/>
      <c r="AB66" s="82"/>
      <c r="AC66" s="82" t="s">
        <v>326</v>
      </c>
      <c r="AD66" s="82" t="s">
        <v>279</v>
      </c>
      <c r="AE66" s="82"/>
    </row>
    <row r="67" spans="1:31" s="90" customFormat="1" ht="111" customHeight="1">
      <c r="A67" s="82" t="s">
        <v>258</v>
      </c>
      <c r="B67" s="82" t="s">
        <v>321</v>
      </c>
      <c r="C67" s="82" t="s">
        <v>51</v>
      </c>
      <c r="D67" s="82" t="s">
        <v>51</v>
      </c>
      <c r="E67" s="88" t="s">
        <v>216</v>
      </c>
      <c r="F67" s="82" t="s">
        <v>449</v>
      </c>
      <c r="G67" s="141" t="s">
        <v>466</v>
      </c>
      <c r="H67" s="82" t="s">
        <v>53</v>
      </c>
      <c r="I67" s="82" t="s">
        <v>323</v>
      </c>
      <c r="J67" s="82" t="s">
        <v>40</v>
      </c>
      <c r="K67" s="82" t="s">
        <v>40</v>
      </c>
      <c r="L67" s="82" t="s">
        <v>40</v>
      </c>
      <c r="M67" s="88">
        <v>6</v>
      </c>
      <c r="N67" s="88">
        <v>3</v>
      </c>
      <c r="O67" s="88">
        <f t="shared" si="24"/>
        <v>18</v>
      </c>
      <c r="P67" s="88" t="str">
        <f>+IF(O67&gt;=24,"Muy Alto (MA)",IF(O67&gt;=10,"Alto (A)",IF(O67&gt;=6,"Medio(M)",IF(O67&gt;=2,"Bajo(B)"))))</f>
        <v>Alto (A)</v>
      </c>
      <c r="Q67" s="88">
        <v>25</v>
      </c>
      <c r="R67" s="88">
        <f t="shared" si="25"/>
        <v>450</v>
      </c>
      <c r="S67" s="140" t="str">
        <f t="shared" si="3"/>
        <v>II</v>
      </c>
      <c r="T67" s="82" t="str">
        <f t="shared" si="26"/>
        <v>No Aceptable o Aceptable con control especifico</v>
      </c>
      <c r="U67" s="88">
        <v>11</v>
      </c>
      <c r="V67" s="88">
        <v>11</v>
      </c>
      <c r="W67" s="88">
        <v>2</v>
      </c>
      <c r="X67" s="88">
        <f t="shared" si="27"/>
        <v>24</v>
      </c>
      <c r="Y67" s="82" t="s">
        <v>41</v>
      </c>
      <c r="Z67" s="82"/>
      <c r="AA67" s="82"/>
      <c r="AB67" s="82"/>
      <c r="AC67" s="82" t="s">
        <v>322</v>
      </c>
      <c r="AD67" s="82" t="s">
        <v>324</v>
      </c>
      <c r="AE67" s="82"/>
    </row>
    <row r="68" spans="1:31" s="90" customFormat="1" ht="111" customHeight="1">
      <c r="A68" s="82" t="s">
        <v>240</v>
      </c>
      <c r="B68" s="141" t="s">
        <v>587</v>
      </c>
      <c r="C68" s="142" t="s">
        <v>51</v>
      </c>
      <c r="D68" s="142" t="s">
        <v>51</v>
      </c>
      <c r="E68" s="142" t="s">
        <v>38</v>
      </c>
      <c r="F68" s="142" t="s">
        <v>588</v>
      </c>
      <c r="G68" s="142" t="s">
        <v>42</v>
      </c>
      <c r="H68" s="142" t="s">
        <v>85</v>
      </c>
      <c r="I68" s="142" t="s">
        <v>589</v>
      </c>
      <c r="J68" s="142" t="s">
        <v>40</v>
      </c>
      <c r="K68" s="142" t="s">
        <v>40</v>
      </c>
      <c r="L68" s="142" t="s">
        <v>40</v>
      </c>
      <c r="M68" s="143">
        <v>6</v>
      </c>
      <c r="N68" s="143">
        <v>3</v>
      </c>
      <c r="O68" s="143">
        <f>+M68*N68</f>
        <v>18</v>
      </c>
      <c r="P68" s="143" t="str">
        <f>+IF(O68&gt;=24,"Muy Alto (MA)",IF(O68&gt;=10,"Alto (A)",IF(O68&gt;=6,"Medio(M)",IF(O68&gt;=2,"Bajo(B)"))))</f>
        <v>Alto (A)</v>
      </c>
      <c r="Q68" s="143">
        <v>25</v>
      </c>
      <c r="R68" s="143">
        <f>+O68*Q68</f>
        <v>450</v>
      </c>
      <c r="S68" s="142" t="str">
        <f>IF(M68="No Asigna Valor","IV",IF(R68&gt;=600,"I",IF(R68&gt;=150,"II",IF(R68&gt;=40,"III",IF(R68&gt;=20,"IV")*IF(R68="No Asigna Valor","IV")))))</f>
        <v>II</v>
      </c>
      <c r="T68" s="142" t="str">
        <f>+IF(S68="I","No Aceptable",IF(S68="II","No Aceptable o Aceptable con control especifico",IF(S68="III","Mejorable",IF(S68="IV","Aceptable"))))</f>
        <v>No Aceptable o Aceptable con control especifico</v>
      </c>
      <c r="U68" s="143">
        <v>0</v>
      </c>
      <c r="V68" s="143">
        <v>0</v>
      </c>
      <c r="W68" s="143">
        <v>4</v>
      </c>
      <c r="X68" s="143">
        <f>SUM(U68:W68)</f>
        <v>4</v>
      </c>
      <c r="Y68" s="142" t="s">
        <v>590</v>
      </c>
      <c r="Z68" s="142"/>
      <c r="AA68" s="142" t="s">
        <v>470</v>
      </c>
      <c r="AB68" s="142" t="s">
        <v>470</v>
      </c>
      <c r="AC68" s="142" t="s">
        <v>470</v>
      </c>
      <c r="AD68" s="142" t="s">
        <v>591</v>
      </c>
      <c r="AE68" s="142" t="s">
        <v>470</v>
      </c>
    </row>
    <row r="69" spans="1:31" s="90" customFormat="1" ht="111" customHeight="1">
      <c r="A69" s="82" t="s">
        <v>240</v>
      </c>
      <c r="B69" s="141" t="s">
        <v>587</v>
      </c>
      <c r="C69" s="141" t="s">
        <v>592</v>
      </c>
      <c r="D69" s="141" t="s">
        <v>593</v>
      </c>
      <c r="E69" s="143" t="s">
        <v>38</v>
      </c>
      <c r="F69" s="141" t="s">
        <v>594</v>
      </c>
      <c r="G69" s="141" t="s">
        <v>52</v>
      </c>
      <c r="H69" s="141" t="s">
        <v>79</v>
      </c>
      <c r="I69" s="141" t="s">
        <v>595</v>
      </c>
      <c r="J69" s="141" t="s">
        <v>40</v>
      </c>
      <c r="K69" s="141" t="s">
        <v>40</v>
      </c>
      <c r="L69" s="141" t="s">
        <v>40</v>
      </c>
      <c r="M69" s="143">
        <v>2</v>
      </c>
      <c r="N69" s="143">
        <v>3</v>
      </c>
      <c r="O69" s="143">
        <f>+M69*N69</f>
        <v>6</v>
      </c>
      <c r="P69" s="143" t="str">
        <f>+IF(O69&gt;=24,"Muy Alto (MA)",IF(O69&gt;=10,"Alto (A)",IF(O69&gt;=6,"Medio(M)",IF(O69&gt;=2,"Bajo(B)"))))</f>
        <v>Medio(M)</v>
      </c>
      <c r="Q69" s="143">
        <v>25</v>
      </c>
      <c r="R69" s="143">
        <f>+O69*Q69</f>
        <v>150</v>
      </c>
      <c r="S69" s="144" t="str">
        <f>IF(R69&lt;=20,"IV",IF(R69&gt;=600,"I",IF(R69&gt;=150,"II",IF(R69&gt;=40,"III",IF(R69&gt;=20,"IV")*IF(R69&lt;=20,"IV")))))</f>
        <v>II</v>
      </c>
      <c r="T69" s="141" t="str">
        <f>+IF(S69="I","No Aceptable",IF(S69="II","No Aceptable o Aceptable con control especifico",IF(S69="III","Mejorable",IF(S69="IV","Aceptable"))))</f>
        <v>No Aceptable o Aceptable con control especifico</v>
      </c>
      <c r="U69" s="143">
        <v>0</v>
      </c>
      <c r="V69" s="143">
        <v>0</v>
      </c>
      <c r="W69" s="143">
        <v>4</v>
      </c>
      <c r="X69" s="143">
        <f>SUM(U69:W69)</f>
        <v>4</v>
      </c>
      <c r="Y69" s="141" t="s">
        <v>596</v>
      </c>
      <c r="Z69" s="141" t="s">
        <v>597</v>
      </c>
      <c r="AA69" s="142" t="s">
        <v>470</v>
      </c>
      <c r="AB69" s="142" t="s">
        <v>470</v>
      </c>
      <c r="AC69" s="142" t="s">
        <v>470</v>
      </c>
      <c r="AD69" s="141" t="s">
        <v>598</v>
      </c>
      <c r="AE69" s="141" t="s">
        <v>599</v>
      </c>
    </row>
    <row r="70" spans="1:31" s="91" customFormat="1" ht="109.5">
      <c r="A70" s="82" t="s">
        <v>240</v>
      </c>
      <c r="B70" s="82" t="s">
        <v>240</v>
      </c>
      <c r="C70" s="82" t="s">
        <v>240</v>
      </c>
      <c r="D70" s="82" t="s">
        <v>240</v>
      </c>
      <c r="E70" s="88" t="s">
        <v>38</v>
      </c>
      <c r="F70" s="82" t="s">
        <v>312</v>
      </c>
      <c r="G70" s="141" t="s">
        <v>466</v>
      </c>
      <c r="H70" s="82" t="s">
        <v>313</v>
      </c>
      <c r="I70" s="82" t="s">
        <v>301</v>
      </c>
      <c r="J70" s="82" t="s">
        <v>40</v>
      </c>
      <c r="K70" s="82" t="s">
        <v>314</v>
      </c>
      <c r="L70" s="82" t="s">
        <v>40</v>
      </c>
      <c r="M70" s="88">
        <v>6</v>
      </c>
      <c r="N70" s="88">
        <v>3</v>
      </c>
      <c r="O70" s="88">
        <f>+M70*N70</f>
        <v>18</v>
      </c>
      <c r="P70" s="88" t="str">
        <f>+IF(O70&gt;=24,"Muy Alto (MA)",IF(O70&gt;=10,"Alto (A)",IF(O70&gt;=6,"Medio (M)",IF(O70&gt;=2,"Bajo (B)"))))</f>
        <v>Alto (A)</v>
      </c>
      <c r="Q70" s="88">
        <v>100</v>
      </c>
      <c r="R70" s="88">
        <f>+O70*Q70</f>
        <v>1800</v>
      </c>
      <c r="S70" s="140" t="str">
        <f t="shared" si="3"/>
        <v>I</v>
      </c>
      <c r="T70" s="82" t="str">
        <f>+IF(S70="I","No Aceptable",IF(S70="II","No Aceptable o Aceptable con control especifico",IF(S70="III","Mejorable",IF(S70="IV","Aceptable"))))</f>
        <v>No Aceptable</v>
      </c>
      <c r="U70" s="149">
        <v>270</v>
      </c>
      <c r="V70" s="149">
        <v>35</v>
      </c>
      <c r="W70" s="149">
        <v>15</v>
      </c>
      <c r="X70" s="149">
        <f>SUM(U70:W70)</f>
        <v>320</v>
      </c>
      <c r="Y70" s="82" t="s">
        <v>47</v>
      </c>
      <c r="Z70" s="82"/>
      <c r="AA70" s="82"/>
      <c r="AB70" s="82"/>
      <c r="AC70" s="82" t="s">
        <v>315</v>
      </c>
      <c r="AD70" s="82" t="s">
        <v>316</v>
      </c>
      <c r="AE70" s="82"/>
    </row>
    <row r="71" spans="1:31" s="91" customFormat="1" ht="117.75">
      <c r="A71" s="82" t="s">
        <v>240</v>
      </c>
      <c r="B71" s="82" t="s">
        <v>240</v>
      </c>
      <c r="C71" s="82" t="s">
        <v>240</v>
      </c>
      <c r="D71" s="82" t="s">
        <v>240</v>
      </c>
      <c r="E71" s="88" t="s">
        <v>38</v>
      </c>
      <c r="F71" s="82" t="s">
        <v>311</v>
      </c>
      <c r="G71" s="141" t="s">
        <v>466</v>
      </c>
      <c r="H71" s="82" t="s">
        <v>300</v>
      </c>
      <c r="I71" s="82" t="s">
        <v>301</v>
      </c>
      <c r="J71" s="82" t="s">
        <v>40</v>
      </c>
      <c r="K71" s="82" t="s">
        <v>40</v>
      </c>
      <c r="L71" s="82" t="s">
        <v>40</v>
      </c>
      <c r="M71" s="88">
        <v>2</v>
      </c>
      <c r="N71" s="88">
        <v>2</v>
      </c>
      <c r="O71" s="88">
        <f>+M71*N71</f>
        <v>4</v>
      </c>
      <c r="P71" s="88" t="str">
        <f>+IF(O71&gt;=24,"Muy Alto (MA)",IF(O71&gt;=10,"Alto (A)",IF(O71&gt;=6,"Medio (M)",IF(O71&gt;=2,"Bajo (B)"))))</f>
        <v>Bajo (B)</v>
      </c>
      <c r="Q71" s="88">
        <v>100</v>
      </c>
      <c r="R71" s="88">
        <f>+O71*Q71</f>
        <v>400</v>
      </c>
      <c r="S71" s="140" t="str">
        <f t="shared" si="3"/>
        <v>II</v>
      </c>
      <c r="T71" s="82" t="str">
        <f>+IF(S71="I","No Aceptable",IF(S71="II","No Aceptable o Aceptable con control especifico",IF(S71="III","Mejorable",IF(S71="IV","Aceptable"))))</f>
        <v>No Aceptable o Aceptable con control especifico</v>
      </c>
      <c r="U71" s="149">
        <v>270</v>
      </c>
      <c r="V71" s="149">
        <v>35</v>
      </c>
      <c r="W71" s="149">
        <v>15</v>
      </c>
      <c r="X71" s="149">
        <f>SUM(U71:W71)</f>
        <v>320</v>
      </c>
      <c r="Y71" s="82" t="s">
        <v>47</v>
      </c>
      <c r="Z71" s="82" t="s">
        <v>302</v>
      </c>
      <c r="AA71" s="82"/>
      <c r="AB71" s="82"/>
      <c r="AC71" s="82" t="s">
        <v>303</v>
      </c>
      <c r="AD71" s="82" t="s">
        <v>304</v>
      </c>
      <c r="AE71" s="82"/>
    </row>
    <row r="72" spans="1:31" s="91" customFormat="1" ht="77.25">
      <c r="A72" s="82" t="s">
        <v>240</v>
      </c>
      <c r="B72" s="82" t="s">
        <v>240</v>
      </c>
      <c r="C72" s="82" t="s">
        <v>240</v>
      </c>
      <c r="D72" s="82" t="s">
        <v>240</v>
      </c>
      <c r="E72" s="88" t="s">
        <v>38</v>
      </c>
      <c r="F72" s="82" t="s">
        <v>305</v>
      </c>
      <c r="G72" s="82" t="s">
        <v>48</v>
      </c>
      <c r="H72" s="82" t="s">
        <v>306</v>
      </c>
      <c r="I72" s="82" t="s">
        <v>307</v>
      </c>
      <c r="J72" s="82" t="s">
        <v>40</v>
      </c>
      <c r="K72" s="82" t="s">
        <v>40</v>
      </c>
      <c r="L72" s="82" t="s">
        <v>40</v>
      </c>
      <c r="M72" s="88">
        <v>2</v>
      </c>
      <c r="N72" s="88">
        <v>3</v>
      </c>
      <c r="O72" s="88">
        <f>+M72*N72</f>
        <v>6</v>
      </c>
      <c r="P72" s="88" t="str">
        <f>+IF(O72&gt;=24,"Muy Alto (MA)",IF(O72&gt;=10,"Alto (A)",IF(O72&gt;=6,"Medio (M)",IF(O72&gt;=2,"Bajo (B)"))))</f>
        <v>Medio (M)</v>
      </c>
      <c r="Q72" s="88">
        <v>25</v>
      </c>
      <c r="R72" s="88">
        <f>+O72*Q72</f>
        <v>150</v>
      </c>
      <c r="S72" s="140" t="str">
        <f t="shared" si="3"/>
        <v>II</v>
      </c>
      <c r="T72" s="82" t="str">
        <f>+IF(S72="I","No Aceptable",IF(S72="II","No Aceptable o Aceptable con control especifico",IF(S72="III","Mejorable",IF(S72="IV","Aceptable"))))</f>
        <v>No Aceptable o Aceptable con control especifico</v>
      </c>
      <c r="U72" s="149">
        <v>270</v>
      </c>
      <c r="V72" s="149">
        <v>35</v>
      </c>
      <c r="W72" s="149">
        <v>15</v>
      </c>
      <c r="X72" s="149">
        <f>SUM(U72:W72)</f>
        <v>320</v>
      </c>
      <c r="Y72" s="82" t="s">
        <v>308</v>
      </c>
      <c r="Z72" s="82" t="s">
        <v>309</v>
      </c>
      <c r="AA72" s="82"/>
      <c r="AB72" s="82"/>
      <c r="AC72" s="82"/>
      <c r="AD72" s="82" t="s">
        <v>310</v>
      </c>
      <c r="AE72" s="82"/>
    </row>
    <row r="73" spans="1:31" s="91" customFormat="1" ht="126">
      <c r="A73" s="82" t="s">
        <v>240</v>
      </c>
      <c r="B73" s="82" t="s">
        <v>240</v>
      </c>
      <c r="C73" s="82" t="s">
        <v>240</v>
      </c>
      <c r="D73" s="82" t="s">
        <v>240</v>
      </c>
      <c r="E73" s="88" t="s">
        <v>38</v>
      </c>
      <c r="F73" s="82" t="s">
        <v>452</v>
      </c>
      <c r="G73" s="82" t="s">
        <v>48</v>
      </c>
      <c r="H73" s="82" t="s">
        <v>453</v>
      </c>
      <c r="I73" s="82" t="s">
        <v>454</v>
      </c>
      <c r="J73" s="82" t="s">
        <v>40</v>
      </c>
      <c r="K73" s="82" t="s">
        <v>455</v>
      </c>
      <c r="L73" s="82" t="s">
        <v>456</v>
      </c>
      <c r="M73" s="88">
        <v>6</v>
      </c>
      <c r="N73" s="88">
        <v>2</v>
      </c>
      <c r="O73" s="88">
        <f>+M73*N73</f>
        <v>12</v>
      </c>
      <c r="P73" s="88" t="str">
        <f>+IF(O73&gt;=24,"Muy Alto (MA)",IF(O73&gt;=10,"Alto (A)",IF(O73&gt;=6,"Medio (M)",IF(O73&gt;=2,"Bajo (B)"))))</f>
        <v>Alto (A)</v>
      </c>
      <c r="Q73" s="88">
        <v>100</v>
      </c>
      <c r="R73" s="88">
        <f>+O73*Q73</f>
        <v>1200</v>
      </c>
      <c r="S73" s="140" t="str">
        <f t="shared" si="3"/>
        <v>I</v>
      </c>
      <c r="T73" s="82" t="str">
        <f>+IF(S73="I","No Aceptable",IF(S73="II","No Aceptable o Aceptable con control especifico",IF(S73="III","Mejorable",IF(S73="IV","Aceptable"))))</f>
        <v>No Aceptable</v>
      </c>
      <c r="U73" s="149">
        <v>270</v>
      </c>
      <c r="V73" s="149">
        <v>35</v>
      </c>
      <c r="W73" s="149">
        <v>15</v>
      </c>
      <c r="X73" s="149">
        <f>SUM(U73:W73)</f>
        <v>320</v>
      </c>
      <c r="Y73" s="82" t="s">
        <v>47</v>
      </c>
      <c r="Z73" s="82" t="s">
        <v>370</v>
      </c>
      <c r="AA73" s="82"/>
      <c r="AB73" s="82"/>
      <c r="AC73" s="82"/>
      <c r="AD73" s="82" t="s">
        <v>457</v>
      </c>
      <c r="AE73" s="82"/>
    </row>
    <row r="74" spans="1:31" s="91" customFormat="1" ht="131.25">
      <c r="A74" s="82" t="s">
        <v>240</v>
      </c>
      <c r="B74" s="82" t="s">
        <v>240</v>
      </c>
      <c r="C74" s="82" t="s">
        <v>240</v>
      </c>
      <c r="D74" s="82" t="s">
        <v>240</v>
      </c>
      <c r="E74" s="88" t="s">
        <v>38</v>
      </c>
      <c r="F74" s="82" t="s">
        <v>452</v>
      </c>
      <c r="G74" s="82" t="s">
        <v>45</v>
      </c>
      <c r="H74" s="82" t="s">
        <v>45</v>
      </c>
      <c r="I74" s="82" t="s">
        <v>458</v>
      </c>
      <c r="J74" s="82" t="s">
        <v>40</v>
      </c>
      <c r="K74" s="82" t="s">
        <v>40</v>
      </c>
      <c r="L74" s="82" t="s">
        <v>460</v>
      </c>
      <c r="M74" s="88">
        <v>6</v>
      </c>
      <c r="N74" s="88">
        <v>3</v>
      </c>
      <c r="O74" s="88">
        <f>+M74*N74</f>
        <v>18</v>
      </c>
      <c r="P74" s="88" t="str">
        <f>+IF(O74&gt;=24,"Muy Alto (MA)",IF(O74&gt;=10,"Alto (A)",IF(O74&gt;=6,"Medio (M)",IF(O74&gt;=2,"Bajo (B)"))))</f>
        <v>Alto (A)</v>
      </c>
      <c r="Q74" s="88">
        <v>25</v>
      </c>
      <c r="R74" s="88">
        <f>+O74*Q74</f>
        <v>450</v>
      </c>
      <c r="S74" s="140" t="str">
        <f t="shared" si="3"/>
        <v>II</v>
      </c>
      <c r="T74" s="82" t="str">
        <f>+IF(S74="I","No Aceptable",IF(S74="II","No Aceptable o Aceptable con control especifico",IF(S74="III","Mejorable",IF(S74="IV","Aceptable"))))</f>
        <v>No Aceptable o Aceptable con control especifico</v>
      </c>
      <c r="U74" s="149">
        <v>270</v>
      </c>
      <c r="V74" s="149">
        <v>35</v>
      </c>
      <c r="W74" s="149">
        <v>15</v>
      </c>
      <c r="X74" s="149">
        <f>SUM(U74:W74)</f>
        <v>320</v>
      </c>
      <c r="Y74" s="82" t="s">
        <v>41</v>
      </c>
      <c r="Z74" s="82"/>
      <c r="AA74" s="82"/>
      <c r="AB74" s="82"/>
      <c r="AC74" s="82"/>
      <c r="AD74" s="82" t="s">
        <v>459</v>
      </c>
      <c r="AE74" s="82"/>
    </row>
    <row r="75" spans="1:31" s="91" customFormat="1" ht="111" customHeight="1">
      <c r="A75" s="141" t="s">
        <v>54</v>
      </c>
      <c r="B75" s="142" t="s">
        <v>234</v>
      </c>
      <c r="C75" s="142" t="s">
        <v>482</v>
      </c>
      <c r="D75" s="163" t="s">
        <v>483</v>
      </c>
      <c r="E75" s="164" t="s">
        <v>261</v>
      </c>
      <c r="F75" s="145" t="s">
        <v>484</v>
      </c>
      <c r="G75" s="141" t="s">
        <v>466</v>
      </c>
      <c r="H75" s="146" t="s">
        <v>485</v>
      </c>
      <c r="I75" s="147" t="s">
        <v>486</v>
      </c>
      <c r="J75" s="147"/>
      <c r="K75" s="147" t="s">
        <v>487</v>
      </c>
      <c r="L75" s="147" t="s">
        <v>488</v>
      </c>
      <c r="M75" s="148">
        <v>2</v>
      </c>
      <c r="N75" s="148">
        <v>3</v>
      </c>
      <c r="O75" s="140">
        <v>6</v>
      </c>
      <c r="P75" s="140" t="s">
        <v>118</v>
      </c>
      <c r="Q75" s="148">
        <v>60</v>
      </c>
      <c r="R75" s="140">
        <v>360</v>
      </c>
      <c r="S75" s="140" t="s">
        <v>50</v>
      </c>
      <c r="T75" s="147" t="s">
        <v>489</v>
      </c>
      <c r="U75" s="88">
        <v>4</v>
      </c>
      <c r="V75" s="88">
        <v>1</v>
      </c>
      <c r="W75" s="88">
        <v>0</v>
      </c>
      <c r="X75" s="88">
        <f>SUM(U75:W75)</f>
        <v>5</v>
      </c>
      <c r="Y75" s="147" t="s">
        <v>490</v>
      </c>
      <c r="Z75" s="147" t="s">
        <v>491</v>
      </c>
      <c r="AA75" s="147"/>
      <c r="AB75" s="147"/>
      <c r="AC75" s="147"/>
      <c r="AD75" s="147" t="s">
        <v>492</v>
      </c>
      <c r="AE75" s="147" t="s">
        <v>493</v>
      </c>
    </row>
    <row r="76" spans="1:31" s="91" customFormat="1" ht="111" customHeight="1">
      <c r="A76" s="141" t="s">
        <v>54</v>
      </c>
      <c r="B76" s="142" t="s">
        <v>234</v>
      </c>
      <c r="C76" s="142" t="s">
        <v>482</v>
      </c>
      <c r="D76" s="163" t="s">
        <v>483</v>
      </c>
      <c r="E76" s="164" t="s">
        <v>261</v>
      </c>
      <c r="F76" s="150" t="s">
        <v>494</v>
      </c>
      <c r="G76" s="141" t="s">
        <v>466</v>
      </c>
      <c r="H76" s="150" t="s">
        <v>495</v>
      </c>
      <c r="I76" s="147" t="s">
        <v>496</v>
      </c>
      <c r="J76" s="147"/>
      <c r="K76" s="147"/>
      <c r="L76" s="147" t="s">
        <v>497</v>
      </c>
      <c r="M76" s="148">
        <v>2</v>
      </c>
      <c r="N76" s="148">
        <v>4</v>
      </c>
      <c r="O76" s="140">
        <v>8</v>
      </c>
      <c r="P76" s="140" t="s">
        <v>118</v>
      </c>
      <c r="Q76" s="148">
        <v>60</v>
      </c>
      <c r="R76" s="140">
        <v>480</v>
      </c>
      <c r="S76" s="140" t="s">
        <v>50</v>
      </c>
      <c r="T76" s="147" t="s">
        <v>489</v>
      </c>
      <c r="U76" s="88">
        <v>4</v>
      </c>
      <c r="V76" s="88">
        <v>1</v>
      </c>
      <c r="W76" s="88">
        <v>0</v>
      </c>
      <c r="X76" s="88">
        <f aca="true" t="shared" si="28" ref="X76:X95">SUM(U76:W76)</f>
        <v>5</v>
      </c>
      <c r="Y76" s="147" t="s">
        <v>490</v>
      </c>
      <c r="Z76" s="147" t="s">
        <v>491</v>
      </c>
      <c r="AA76" s="151"/>
      <c r="AB76" s="151"/>
      <c r="AC76" s="147"/>
      <c r="AD76" s="147" t="s">
        <v>497</v>
      </c>
      <c r="AE76" s="147" t="s">
        <v>493</v>
      </c>
    </row>
    <row r="77" spans="1:31" s="91" customFormat="1" ht="111" customHeight="1">
      <c r="A77" s="141" t="s">
        <v>54</v>
      </c>
      <c r="B77" s="142" t="s">
        <v>234</v>
      </c>
      <c r="C77" s="142" t="s">
        <v>482</v>
      </c>
      <c r="D77" s="163" t="s">
        <v>483</v>
      </c>
      <c r="E77" s="164" t="s">
        <v>261</v>
      </c>
      <c r="F77" s="145" t="s">
        <v>498</v>
      </c>
      <c r="G77" s="141" t="s">
        <v>466</v>
      </c>
      <c r="H77" s="146" t="s">
        <v>499</v>
      </c>
      <c r="I77" s="147" t="s">
        <v>496</v>
      </c>
      <c r="J77" s="147"/>
      <c r="K77" s="147"/>
      <c r="L77" s="147" t="s">
        <v>497</v>
      </c>
      <c r="M77" s="148">
        <v>2</v>
      </c>
      <c r="N77" s="148">
        <v>3</v>
      </c>
      <c r="O77" s="140">
        <v>6</v>
      </c>
      <c r="P77" s="140" t="s">
        <v>118</v>
      </c>
      <c r="Q77" s="148">
        <v>60</v>
      </c>
      <c r="R77" s="140">
        <v>360</v>
      </c>
      <c r="S77" s="140" t="s">
        <v>50</v>
      </c>
      <c r="T77" s="147" t="s">
        <v>489</v>
      </c>
      <c r="U77" s="88">
        <v>4</v>
      </c>
      <c r="V77" s="88">
        <v>1</v>
      </c>
      <c r="W77" s="88">
        <v>0</v>
      </c>
      <c r="X77" s="88">
        <f t="shared" si="28"/>
        <v>5</v>
      </c>
      <c r="Y77" s="147" t="s">
        <v>490</v>
      </c>
      <c r="Z77" s="147" t="s">
        <v>491</v>
      </c>
      <c r="AA77" s="151"/>
      <c r="AB77" s="151"/>
      <c r="AC77" s="147"/>
      <c r="AD77" s="147" t="s">
        <v>500</v>
      </c>
      <c r="AE77" s="147" t="s">
        <v>493</v>
      </c>
    </row>
    <row r="78" spans="1:31" s="91" customFormat="1" ht="111" customHeight="1">
      <c r="A78" s="141" t="s">
        <v>54</v>
      </c>
      <c r="B78" s="142" t="s">
        <v>234</v>
      </c>
      <c r="C78" s="142" t="s">
        <v>482</v>
      </c>
      <c r="D78" s="163" t="s">
        <v>483</v>
      </c>
      <c r="E78" s="164" t="s">
        <v>261</v>
      </c>
      <c r="F78" s="145" t="s">
        <v>501</v>
      </c>
      <c r="G78" s="141" t="s">
        <v>466</v>
      </c>
      <c r="H78" s="146" t="s">
        <v>502</v>
      </c>
      <c r="I78" s="145" t="s">
        <v>503</v>
      </c>
      <c r="J78" s="147"/>
      <c r="K78" s="147"/>
      <c r="L78" s="147" t="s">
        <v>497</v>
      </c>
      <c r="M78" s="148">
        <v>2</v>
      </c>
      <c r="N78" s="148">
        <v>3</v>
      </c>
      <c r="O78" s="140">
        <v>6</v>
      </c>
      <c r="P78" s="140" t="s">
        <v>118</v>
      </c>
      <c r="Q78" s="148">
        <v>60</v>
      </c>
      <c r="R78" s="140">
        <v>360</v>
      </c>
      <c r="S78" s="140" t="s">
        <v>50</v>
      </c>
      <c r="T78" s="147" t="s">
        <v>489</v>
      </c>
      <c r="U78" s="88">
        <v>4</v>
      </c>
      <c r="V78" s="88">
        <v>1</v>
      </c>
      <c r="W78" s="88">
        <v>0</v>
      </c>
      <c r="X78" s="88">
        <f t="shared" si="28"/>
        <v>5</v>
      </c>
      <c r="Y78" s="147" t="s">
        <v>490</v>
      </c>
      <c r="Z78" s="147" t="s">
        <v>491</v>
      </c>
      <c r="AA78" s="151"/>
      <c r="AB78" s="151"/>
      <c r="AC78" s="147"/>
      <c r="AD78" s="147" t="s">
        <v>504</v>
      </c>
      <c r="AE78" s="147" t="s">
        <v>493</v>
      </c>
    </row>
    <row r="79" spans="1:31" s="91" customFormat="1" ht="111" customHeight="1">
      <c r="A79" s="141" t="s">
        <v>54</v>
      </c>
      <c r="B79" s="142" t="s">
        <v>234</v>
      </c>
      <c r="C79" s="142" t="s">
        <v>482</v>
      </c>
      <c r="D79" s="163" t="s">
        <v>483</v>
      </c>
      <c r="E79" s="164" t="s">
        <v>261</v>
      </c>
      <c r="F79" s="145" t="s">
        <v>505</v>
      </c>
      <c r="G79" s="141" t="s">
        <v>466</v>
      </c>
      <c r="H79" s="146" t="s">
        <v>506</v>
      </c>
      <c r="I79" s="147" t="s">
        <v>507</v>
      </c>
      <c r="J79" s="147"/>
      <c r="K79" s="147"/>
      <c r="L79" s="147" t="s">
        <v>497</v>
      </c>
      <c r="M79" s="148">
        <v>2</v>
      </c>
      <c r="N79" s="148">
        <v>3</v>
      </c>
      <c r="O79" s="140">
        <v>6</v>
      </c>
      <c r="P79" s="140" t="s">
        <v>118</v>
      </c>
      <c r="Q79" s="148">
        <v>60</v>
      </c>
      <c r="R79" s="140">
        <v>360</v>
      </c>
      <c r="S79" s="140" t="s">
        <v>50</v>
      </c>
      <c r="T79" s="147" t="s">
        <v>489</v>
      </c>
      <c r="U79" s="88">
        <v>4</v>
      </c>
      <c r="V79" s="88">
        <v>1</v>
      </c>
      <c r="W79" s="88">
        <v>0</v>
      </c>
      <c r="X79" s="88">
        <f t="shared" si="28"/>
        <v>5</v>
      </c>
      <c r="Y79" s="147" t="s">
        <v>490</v>
      </c>
      <c r="Z79" s="147" t="s">
        <v>491</v>
      </c>
      <c r="AA79" s="151"/>
      <c r="AB79" s="151"/>
      <c r="AC79" s="147"/>
      <c r="AD79" s="147" t="s">
        <v>508</v>
      </c>
      <c r="AE79" s="147" t="s">
        <v>493</v>
      </c>
    </row>
    <row r="80" spans="1:31" s="91" customFormat="1" ht="111" customHeight="1">
      <c r="A80" s="141" t="s">
        <v>54</v>
      </c>
      <c r="B80" s="142" t="s">
        <v>234</v>
      </c>
      <c r="C80" s="142" t="s">
        <v>482</v>
      </c>
      <c r="D80" s="163" t="s">
        <v>483</v>
      </c>
      <c r="E80" s="164" t="s">
        <v>261</v>
      </c>
      <c r="F80" s="145" t="s">
        <v>509</v>
      </c>
      <c r="G80" s="141" t="s">
        <v>466</v>
      </c>
      <c r="H80" s="146" t="s">
        <v>510</v>
      </c>
      <c r="I80" s="147" t="s">
        <v>511</v>
      </c>
      <c r="J80" s="147"/>
      <c r="K80" s="147"/>
      <c r="L80" s="147" t="s">
        <v>497</v>
      </c>
      <c r="M80" s="148">
        <v>2</v>
      </c>
      <c r="N80" s="148">
        <v>3</v>
      </c>
      <c r="O80" s="140">
        <v>6</v>
      </c>
      <c r="P80" s="140" t="s">
        <v>118</v>
      </c>
      <c r="Q80" s="148">
        <v>60</v>
      </c>
      <c r="R80" s="140">
        <v>360</v>
      </c>
      <c r="S80" s="140" t="s">
        <v>50</v>
      </c>
      <c r="T80" s="147" t="s">
        <v>489</v>
      </c>
      <c r="U80" s="88">
        <v>4</v>
      </c>
      <c r="V80" s="88">
        <v>1</v>
      </c>
      <c r="W80" s="88">
        <v>0</v>
      </c>
      <c r="X80" s="88">
        <f t="shared" si="28"/>
        <v>5</v>
      </c>
      <c r="Y80" s="147" t="s">
        <v>490</v>
      </c>
      <c r="Z80" s="147" t="s">
        <v>491</v>
      </c>
      <c r="AA80" s="151"/>
      <c r="AB80" s="151"/>
      <c r="AC80" s="147"/>
      <c r="AD80" s="147" t="s">
        <v>508</v>
      </c>
      <c r="AE80" s="147" t="s">
        <v>493</v>
      </c>
    </row>
    <row r="81" spans="1:31" s="91" customFormat="1" ht="111" customHeight="1">
      <c r="A81" s="141" t="s">
        <v>54</v>
      </c>
      <c r="B81" s="142" t="s">
        <v>234</v>
      </c>
      <c r="C81" s="142" t="s">
        <v>482</v>
      </c>
      <c r="D81" s="163" t="s">
        <v>483</v>
      </c>
      <c r="E81" s="164" t="s">
        <v>261</v>
      </c>
      <c r="F81" s="146" t="s">
        <v>512</v>
      </c>
      <c r="G81" s="141" t="s">
        <v>466</v>
      </c>
      <c r="H81" s="146" t="s">
        <v>513</v>
      </c>
      <c r="I81" s="147" t="s">
        <v>496</v>
      </c>
      <c r="J81" s="145"/>
      <c r="K81" s="145"/>
      <c r="L81" s="147"/>
      <c r="M81" s="148">
        <v>2</v>
      </c>
      <c r="N81" s="152">
        <v>2</v>
      </c>
      <c r="O81" s="140">
        <v>4</v>
      </c>
      <c r="P81" s="140" t="s">
        <v>120</v>
      </c>
      <c r="Q81" s="152">
        <v>60</v>
      </c>
      <c r="R81" s="140">
        <v>240</v>
      </c>
      <c r="S81" s="140" t="s">
        <v>50</v>
      </c>
      <c r="T81" s="147" t="s">
        <v>489</v>
      </c>
      <c r="U81" s="88">
        <v>4</v>
      </c>
      <c r="V81" s="88">
        <v>1</v>
      </c>
      <c r="W81" s="88">
        <v>0</v>
      </c>
      <c r="X81" s="88">
        <f t="shared" si="28"/>
        <v>5</v>
      </c>
      <c r="Y81" s="147" t="s">
        <v>490</v>
      </c>
      <c r="Z81" s="147" t="s">
        <v>491</v>
      </c>
      <c r="AA81" s="151"/>
      <c r="AB81" s="151"/>
      <c r="AC81" s="145"/>
      <c r="AD81" s="147" t="s">
        <v>514</v>
      </c>
      <c r="AE81" s="147" t="s">
        <v>493</v>
      </c>
    </row>
    <row r="82" spans="1:31" s="91" customFormat="1" ht="111" customHeight="1">
      <c r="A82" s="141" t="s">
        <v>54</v>
      </c>
      <c r="B82" s="142" t="s">
        <v>234</v>
      </c>
      <c r="C82" s="142" t="s">
        <v>482</v>
      </c>
      <c r="D82" s="163" t="s">
        <v>483</v>
      </c>
      <c r="E82" s="164" t="s">
        <v>261</v>
      </c>
      <c r="F82" s="145" t="s">
        <v>515</v>
      </c>
      <c r="G82" s="141" t="s">
        <v>466</v>
      </c>
      <c r="H82" s="145" t="s">
        <v>516</v>
      </c>
      <c r="I82" s="145" t="s">
        <v>517</v>
      </c>
      <c r="J82" s="145"/>
      <c r="K82" s="145"/>
      <c r="L82" s="147"/>
      <c r="M82" s="148">
        <v>2</v>
      </c>
      <c r="N82" s="148">
        <v>2</v>
      </c>
      <c r="O82" s="140">
        <v>4</v>
      </c>
      <c r="P82" s="140" t="s">
        <v>120</v>
      </c>
      <c r="Q82" s="148">
        <v>60</v>
      </c>
      <c r="R82" s="140">
        <v>240</v>
      </c>
      <c r="S82" s="140" t="s">
        <v>50</v>
      </c>
      <c r="T82" s="147" t="s">
        <v>489</v>
      </c>
      <c r="U82" s="88">
        <v>4</v>
      </c>
      <c r="V82" s="88">
        <v>1</v>
      </c>
      <c r="W82" s="88">
        <v>0</v>
      </c>
      <c r="X82" s="88">
        <f t="shared" si="28"/>
        <v>5</v>
      </c>
      <c r="Y82" s="147" t="s">
        <v>490</v>
      </c>
      <c r="Z82" s="147" t="s">
        <v>491</v>
      </c>
      <c r="AA82" s="151"/>
      <c r="AB82" s="151"/>
      <c r="AC82" s="145"/>
      <c r="AD82" s="147" t="s">
        <v>518</v>
      </c>
      <c r="AE82" s="147" t="s">
        <v>493</v>
      </c>
    </row>
    <row r="83" spans="1:31" ht="111" customHeight="1">
      <c r="A83" s="141" t="s">
        <v>54</v>
      </c>
      <c r="B83" s="142" t="s">
        <v>234</v>
      </c>
      <c r="C83" s="142" t="s">
        <v>482</v>
      </c>
      <c r="D83" s="163" t="s">
        <v>483</v>
      </c>
      <c r="E83" s="164" t="s">
        <v>261</v>
      </c>
      <c r="F83" s="145" t="s">
        <v>519</v>
      </c>
      <c r="G83" s="141" t="s">
        <v>466</v>
      </c>
      <c r="H83" s="146" t="s">
        <v>520</v>
      </c>
      <c r="I83" s="145" t="s">
        <v>517</v>
      </c>
      <c r="J83" s="145"/>
      <c r="K83" s="145"/>
      <c r="L83" s="147"/>
      <c r="M83" s="148">
        <v>2</v>
      </c>
      <c r="N83" s="148">
        <v>2</v>
      </c>
      <c r="O83" s="140">
        <v>4</v>
      </c>
      <c r="P83" s="140" t="s">
        <v>120</v>
      </c>
      <c r="Q83" s="148">
        <v>60</v>
      </c>
      <c r="R83" s="140">
        <v>240</v>
      </c>
      <c r="S83" s="140" t="s">
        <v>50</v>
      </c>
      <c r="T83" s="147" t="s">
        <v>489</v>
      </c>
      <c r="U83" s="88">
        <v>4</v>
      </c>
      <c r="V83" s="88">
        <v>1</v>
      </c>
      <c r="W83" s="88">
        <v>0</v>
      </c>
      <c r="X83" s="88">
        <f t="shared" si="28"/>
        <v>5</v>
      </c>
      <c r="Y83" s="147" t="s">
        <v>490</v>
      </c>
      <c r="Z83" s="147" t="s">
        <v>491</v>
      </c>
      <c r="AA83" s="151"/>
      <c r="AB83" s="151"/>
      <c r="AC83" s="145"/>
      <c r="AD83" s="147" t="s">
        <v>521</v>
      </c>
      <c r="AE83" s="147" t="s">
        <v>493</v>
      </c>
    </row>
    <row r="84" spans="1:31" ht="111" customHeight="1">
      <c r="A84" s="141" t="s">
        <v>54</v>
      </c>
      <c r="B84" s="142" t="s">
        <v>234</v>
      </c>
      <c r="C84" s="142" t="s">
        <v>482</v>
      </c>
      <c r="D84" s="163" t="s">
        <v>483</v>
      </c>
      <c r="E84" s="164" t="s">
        <v>261</v>
      </c>
      <c r="F84" s="145" t="s">
        <v>522</v>
      </c>
      <c r="G84" s="141" t="s">
        <v>466</v>
      </c>
      <c r="H84" s="150" t="s">
        <v>523</v>
      </c>
      <c r="I84" s="147" t="s">
        <v>496</v>
      </c>
      <c r="J84" s="145"/>
      <c r="K84" s="145"/>
      <c r="L84" s="147" t="s">
        <v>497</v>
      </c>
      <c r="M84" s="148">
        <v>2</v>
      </c>
      <c r="N84" s="148">
        <v>2</v>
      </c>
      <c r="O84" s="140">
        <v>4</v>
      </c>
      <c r="P84" s="140" t="s">
        <v>120</v>
      </c>
      <c r="Q84" s="148">
        <v>60</v>
      </c>
      <c r="R84" s="140">
        <v>240</v>
      </c>
      <c r="S84" s="140" t="s">
        <v>50</v>
      </c>
      <c r="T84" s="147" t="s">
        <v>489</v>
      </c>
      <c r="U84" s="88">
        <v>4</v>
      </c>
      <c r="V84" s="88">
        <v>1</v>
      </c>
      <c r="W84" s="88">
        <v>0</v>
      </c>
      <c r="X84" s="88">
        <f t="shared" si="28"/>
        <v>5</v>
      </c>
      <c r="Y84" s="147" t="s">
        <v>490</v>
      </c>
      <c r="Z84" s="147" t="s">
        <v>491</v>
      </c>
      <c r="AA84" s="151"/>
      <c r="AB84" s="151"/>
      <c r="AC84" s="145"/>
      <c r="AD84" s="147" t="s">
        <v>524</v>
      </c>
      <c r="AE84" s="147" t="s">
        <v>493</v>
      </c>
    </row>
    <row r="85" spans="1:31" ht="111" customHeight="1">
      <c r="A85" s="141" t="s">
        <v>54</v>
      </c>
      <c r="B85" s="142" t="s">
        <v>234</v>
      </c>
      <c r="C85" s="142" t="s">
        <v>482</v>
      </c>
      <c r="D85" s="163" t="s">
        <v>483</v>
      </c>
      <c r="E85" s="164" t="s">
        <v>261</v>
      </c>
      <c r="F85" s="145" t="s">
        <v>525</v>
      </c>
      <c r="G85" s="141" t="s">
        <v>466</v>
      </c>
      <c r="H85" s="145" t="s">
        <v>526</v>
      </c>
      <c r="I85" s="147" t="s">
        <v>496</v>
      </c>
      <c r="J85" s="145"/>
      <c r="K85" s="145"/>
      <c r="L85" s="147" t="s">
        <v>497</v>
      </c>
      <c r="M85" s="148">
        <v>2</v>
      </c>
      <c r="N85" s="148">
        <v>2</v>
      </c>
      <c r="O85" s="140">
        <v>4</v>
      </c>
      <c r="P85" s="140" t="s">
        <v>120</v>
      </c>
      <c r="Q85" s="148">
        <v>60</v>
      </c>
      <c r="R85" s="140">
        <v>240</v>
      </c>
      <c r="S85" s="140" t="s">
        <v>50</v>
      </c>
      <c r="T85" s="147" t="s">
        <v>489</v>
      </c>
      <c r="U85" s="88">
        <v>4</v>
      </c>
      <c r="V85" s="88">
        <v>1</v>
      </c>
      <c r="W85" s="88">
        <v>0</v>
      </c>
      <c r="X85" s="88">
        <f t="shared" si="28"/>
        <v>5</v>
      </c>
      <c r="Y85" s="147" t="s">
        <v>490</v>
      </c>
      <c r="Z85" s="147" t="s">
        <v>491</v>
      </c>
      <c r="AA85" s="151"/>
      <c r="AB85" s="151"/>
      <c r="AC85" s="145"/>
      <c r="AD85" s="147" t="s">
        <v>524</v>
      </c>
      <c r="AE85" s="147" t="s">
        <v>493</v>
      </c>
    </row>
    <row r="86" spans="1:31" ht="111" customHeight="1">
      <c r="A86" s="141" t="s">
        <v>54</v>
      </c>
      <c r="B86" s="142" t="s">
        <v>234</v>
      </c>
      <c r="C86" s="142" t="s">
        <v>482</v>
      </c>
      <c r="D86" s="163" t="s">
        <v>483</v>
      </c>
      <c r="E86" s="164" t="s">
        <v>261</v>
      </c>
      <c r="F86" s="145" t="s">
        <v>527</v>
      </c>
      <c r="G86" s="141" t="s">
        <v>466</v>
      </c>
      <c r="H86" s="146" t="s">
        <v>528</v>
      </c>
      <c r="I86" s="147" t="s">
        <v>496</v>
      </c>
      <c r="J86" s="145" t="s">
        <v>529</v>
      </c>
      <c r="K86" s="145"/>
      <c r="L86" s="147"/>
      <c r="M86" s="148">
        <v>2</v>
      </c>
      <c r="N86" s="153">
        <v>2</v>
      </c>
      <c r="O86" s="140">
        <v>4</v>
      </c>
      <c r="P86" s="140" t="s">
        <v>120</v>
      </c>
      <c r="Q86" s="152">
        <v>60</v>
      </c>
      <c r="R86" s="140">
        <v>240</v>
      </c>
      <c r="S86" s="140" t="s">
        <v>50</v>
      </c>
      <c r="T86" s="147" t="s">
        <v>489</v>
      </c>
      <c r="U86" s="88">
        <v>4</v>
      </c>
      <c r="V86" s="88">
        <v>1</v>
      </c>
      <c r="W86" s="88">
        <v>0</v>
      </c>
      <c r="X86" s="88">
        <f t="shared" si="28"/>
        <v>5</v>
      </c>
      <c r="Y86" s="147" t="s">
        <v>490</v>
      </c>
      <c r="Z86" s="147" t="s">
        <v>491</v>
      </c>
      <c r="AA86" s="151"/>
      <c r="AB86" s="151"/>
      <c r="AC86" s="145" t="s">
        <v>529</v>
      </c>
      <c r="AD86" s="147" t="s">
        <v>530</v>
      </c>
      <c r="AE86" s="147" t="s">
        <v>493</v>
      </c>
    </row>
    <row r="87" spans="1:31" ht="111" customHeight="1">
      <c r="A87" s="141" t="s">
        <v>54</v>
      </c>
      <c r="B87" s="142" t="s">
        <v>234</v>
      </c>
      <c r="C87" s="142" t="s">
        <v>482</v>
      </c>
      <c r="D87" s="163" t="s">
        <v>483</v>
      </c>
      <c r="E87" s="164" t="s">
        <v>261</v>
      </c>
      <c r="F87" s="145" t="s">
        <v>531</v>
      </c>
      <c r="G87" s="141" t="s">
        <v>466</v>
      </c>
      <c r="H87" s="146" t="s">
        <v>532</v>
      </c>
      <c r="I87" s="147" t="s">
        <v>533</v>
      </c>
      <c r="J87" s="145" t="s">
        <v>529</v>
      </c>
      <c r="K87" s="145"/>
      <c r="L87" s="147"/>
      <c r="M87" s="148">
        <v>2</v>
      </c>
      <c r="N87" s="148">
        <v>2</v>
      </c>
      <c r="O87" s="140">
        <v>4</v>
      </c>
      <c r="P87" s="140" t="s">
        <v>120</v>
      </c>
      <c r="Q87" s="148">
        <v>60</v>
      </c>
      <c r="R87" s="140">
        <v>240</v>
      </c>
      <c r="S87" s="140" t="s">
        <v>50</v>
      </c>
      <c r="T87" s="147" t="s">
        <v>489</v>
      </c>
      <c r="U87" s="88">
        <v>4</v>
      </c>
      <c r="V87" s="88">
        <v>1</v>
      </c>
      <c r="W87" s="88">
        <v>0</v>
      </c>
      <c r="X87" s="88">
        <f t="shared" si="28"/>
        <v>5</v>
      </c>
      <c r="Y87" s="147" t="s">
        <v>490</v>
      </c>
      <c r="Z87" s="147" t="s">
        <v>491</v>
      </c>
      <c r="AA87" s="151"/>
      <c r="AB87" s="151"/>
      <c r="AC87" s="145" t="s">
        <v>529</v>
      </c>
      <c r="AD87" s="145" t="s">
        <v>534</v>
      </c>
      <c r="AE87" s="147" t="s">
        <v>493</v>
      </c>
    </row>
    <row r="88" spans="1:31" ht="111" customHeight="1">
      <c r="A88" s="141" t="s">
        <v>54</v>
      </c>
      <c r="B88" s="142" t="s">
        <v>234</v>
      </c>
      <c r="C88" s="142" t="s">
        <v>482</v>
      </c>
      <c r="D88" s="163" t="s">
        <v>483</v>
      </c>
      <c r="E88" s="164" t="s">
        <v>261</v>
      </c>
      <c r="F88" s="145" t="s">
        <v>535</v>
      </c>
      <c r="G88" s="141" t="s">
        <v>466</v>
      </c>
      <c r="H88" s="146" t="s">
        <v>536</v>
      </c>
      <c r="I88" s="147" t="s">
        <v>537</v>
      </c>
      <c r="J88" s="145" t="s">
        <v>529</v>
      </c>
      <c r="K88" s="147"/>
      <c r="L88" s="147"/>
      <c r="M88" s="148">
        <v>2</v>
      </c>
      <c r="N88" s="148">
        <v>2</v>
      </c>
      <c r="O88" s="140">
        <v>4</v>
      </c>
      <c r="P88" s="140" t="s">
        <v>120</v>
      </c>
      <c r="Q88" s="148">
        <v>60</v>
      </c>
      <c r="R88" s="140">
        <v>240</v>
      </c>
      <c r="S88" s="140" t="s">
        <v>50</v>
      </c>
      <c r="T88" s="147" t="s">
        <v>489</v>
      </c>
      <c r="U88" s="88">
        <v>4</v>
      </c>
      <c r="V88" s="88">
        <v>1</v>
      </c>
      <c r="W88" s="88">
        <v>0</v>
      </c>
      <c r="X88" s="88">
        <f t="shared" si="28"/>
        <v>5</v>
      </c>
      <c r="Y88" s="147" t="s">
        <v>490</v>
      </c>
      <c r="Z88" s="147" t="s">
        <v>491</v>
      </c>
      <c r="AA88" s="151"/>
      <c r="AB88" s="151"/>
      <c r="AC88" s="145" t="s">
        <v>529</v>
      </c>
      <c r="AD88" s="145" t="s">
        <v>534</v>
      </c>
      <c r="AE88" s="147" t="s">
        <v>493</v>
      </c>
    </row>
    <row r="89" spans="1:31" ht="111" customHeight="1">
      <c r="A89" s="141" t="s">
        <v>54</v>
      </c>
      <c r="B89" s="142" t="s">
        <v>234</v>
      </c>
      <c r="C89" s="142" t="s">
        <v>482</v>
      </c>
      <c r="D89" s="163" t="s">
        <v>483</v>
      </c>
      <c r="E89" s="164" t="s">
        <v>261</v>
      </c>
      <c r="F89" s="145" t="s">
        <v>538</v>
      </c>
      <c r="G89" s="141" t="s">
        <v>466</v>
      </c>
      <c r="H89" s="145" t="s">
        <v>539</v>
      </c>
      <c r="I89" s="147" t="s">
        <v>496</v>
      </c>
      <c r="J89" s="147"/>
      <c r="K89" s="147"/>
      <c r="L89" s="147" t="s">
        <v>497</v>
      </c>
      <c r="M89" s="148">
        <v>2</v>
      </c>
      <c r="N89" s="148">
        <v>3</v>
      </c>
      <c r="O89" s="140">
        <v>6</v>
      </c>
      <c r="P89" s="140" t="s">
        <v>118</v>
      </c>
      <c r="Q89" s="148">
        <v>60</v>
      </c>
      <c r="R89" s="140">
        <v>360</v>
      </c>
      <c r="S89" s="140" t="s">
        <v>50</v>
      </c>
      <c r="T89" s="147" t="s">
        <v>489</v>
      </c>
      <c r="U89" s="88">
        <v>4</v>
      </c>
      <c r="V89" s="88">
        <v>1</v>
      </c>
      <c r="W89" s="88">
        <v>0</v>
      </c>
      <c r="X89" s="88">
        <f t="shared" si="28"/>
        <v>5</v>
      </c>
      <c r="Y89" s="147" t="s">
        <v>490</v>
      </c>
      <c r="Z89" s="147" t="s">
        <v>491</v>
      </c>
      <c r="AA89" s="151"/>
      <c r="AB89" s="151"/>
      <c r="AC89" s="147"/>
      <c r="AD89" s="147" t="s">
        <v>540</v>
      </c>
      <c r="AE89" s="147" t="s">
        <v>493</v>
      </c>
    </row>
    <row r="90" spans="1:31" ht="111" customHeight="1">
      <c r="A90" s="141" t="s">
        <v>54</v>
      </c>
      <c r="B90" s="142" t="s">
        <v>234</v>
      </c>
      <c r="C90" s="142" t="s">
        <v>482</v>
      </c>
      <c r="D90" s="163" t="s">
        <v>483</v>
      </c>
      <c r="E90" s="164" t="s">
        <v>261</v>
      </c>
      <c r="F90" s="145" t="s">
        <v>541</v>
      </c>
      <c r="G90" s="141" t="s">
        <v>466</v>
      </c>
      <c r="H90" s="145" t="s">
        <v>542</v>
      </c>
      <c r="I90" s="147" t="s">
        <v>496</v>
      </c>
      <c r="J90" s="147"/>
      <c r="K90" s="147"/>
      <c r="L90" s="147" t="s">
        <v>497</v>
      </c>
      <c r="M90" s="148">
        <v>2</v>
      </c>
      <c r="N90" s="148">
        <v>3</v>
      </c>
      <c r="O90" s="140">
        <v>6</v>
      </c>
      <c r="P90" s="140" t="s">
        <v>118</v>
      </c>
      <c r="Q90" s="148">
        <v>60</v>
      </c>
      <c r="R90" s="140">
        <v>360</v>
      </c>
      <c r="S90" s="140" t="s">
        <v>50</v>
      </c>
      <c r="T90" s="147" t="s">
        <v>489</v>
      </c>
      <c r="U90" s="88">
        <v>4</v>
      </c>
      <c r="V90" s="88">
        <v>1</v>
      </c>
      <c r="W90" s="88">
        <v>0</v>
      </c>
      <c r="X90" s="88">
        <f t="shared" si="28"/>
        <v>5</v>
      </c>
      <c r="Y90" s="147" t="s">
        <v>490</v>
      </c>
      <c r="Z90" s="147" t="s">
        <v>491</v>
      </c>
      <c r="AA90" s="151"/>
      <c r="AB90" s="151"/>
      <c r="AC90" s="147"/>
      <c r="AD90" s="147" t="s">
        <v>540</v>
      </c>
      <c r="AE90" s="147" t="s">
        <v>493</v>
      </c>
    </row>
    <row r="91" spans="1:31" ht="111" customHeight="1">
      <c r="A91" s="141" t="s">
        <v>54</v>
      </c>
      <c r="B91" s="142" t="s">
        <v>234</v>
      </c>
      <c r="C91" s="142" t="s">
        <v>482</v>
      </c>
      <c r="D91" s="163" t="s">
        <v>483</v>
      </c>
      <c r="E91" s="164" t="s">
        <v>261</v>
      </c>
      <c r="F91" s="145" t="s">
        <v>543</v>
      </c>
      <c r="G91" s="141" t="s">
        <v>466</v>
      </c>
      <c r="H91" s="145" t="s">
        <v>544</v>
      </c>
      <c r="I91" s="147" t="s">
        <v>496</v>
      </c>
      <c r="J91" s="147"/>
      <c r="K91" s="147"/>
      <c r="L91" s="147" t="s">
        <v>497</v>
      </c>
      <c r="M91" s="148">
        <v>2</v>
      </c>
      <c r="N91" s="148">
        <v>3</v>
      </c>
      <c r="O91" s="140">
        <v>6</v>
      </c>
      <c r="P91" s="140" t="s">
        <v>118</v>
      </c>
      <c r="Q91" s="148">
        <v>25</v>
      </c>
      <c r="R91" s="140">
        <v>150</v>
      </c>
      <c r="S91" s="140" t="s">
        <v>50</v>
      </c>
      <c r="T91" s="147" t="s">
        <v>489</v>
      </c>
      <c r="U91" s="88">
        <v>4</v>
      </c>
      <c r="V91" s="88">
        <v>1</v>
      </c>
      <c r="W91" s="88">
        <v>0</v>
      </c>
      <c r="X91" s="88">
        <f t="shared" si="28"/>
        <v>5</v>
      </c>
      <c r="Y91" s="147" t="s">
        <v>490</v>
      </c>
      <c r="Z91" s="147" t="s">
        <v>491</v>
      </c>
      <c r="AA91" s="151"/>
      <c r="AB91" s="151"/>
      <c r="AC91" s="147"/>
      <c r="AD91" s="147" t="s">
        <v>540</v>
      </c>
      <c r="AE91" s="147" t="s">
        <v>493</v>
      </c>
    </row>
    <row r="92" spans="1:31" ht="111" customHeight="1">
      <c r="A92" s="141" t="s">
        <v>54</v>
      </c>
      <c r="B92" s="142" t="s">
        <v>234</v>
      </c>
      <c r="C92" s="142" t="s">
        <v>482</v>
      </c>
      <c r="D92" s="163" t="s">
        <v>483</v>
      </c>
      <c r="E92" s="164" t="s">
        <v>261</v>
      </c>
      <c r="F92" s="145" t="s">
        <v>545</v>
      </c>
      <c r="G92" s="141" t="s">
        <v>466</v>
      </c>
      <c r="H92" s="145" t="s">
        <v>546</v>
      </c>
      <c r="I92" s="147" t="s">
        <v>496</v>
      </c>
      <c r="J92" s="147"/>
      <c r="K92" s="147"/>
      <c r="L92" s="147" t="s">
        <v>497</v>
      </c>
      <c r="M92" s="148">
        <v>2</v>
      </c>
      <c r="N92" s="148">
        <v>2</v>
      </c>
      <c r="O92" s="140">
        <v>4</v>
      </c>
      <c r="P92" s="140" t="s">
        <v>120</v>
      </c>
      <c r="Q92" s="148">
        <v>60</v>
      </c>
      <c r="R92" s="140">
        <v>240</v>
      </c>
      <c r="S92" s="140" t="s">
        <v>50</v>
      </c>
      <c r="T92" s="147" t="s">
        <v>489</v>
      </c>
      <c r="U92" s="88">
        <v>4</v>
      </c>
      <c r="V92" s="88">
        <v>1</v>
      </c>
      <c r="W92" s="88">
        <v>0</v>
      </c>
      <c r="X92" s="88">
        <f t="shared" si="28"/>
        <v>5</v>
      </c>
      <c r="Y92" s="147" t="s">
        <v>490</v>
      </c>
      <c r="Z92" s="147" t="s">
        <v>491</v>
      </c>
      <c r="AA92" s="151"/>
      <c r="AB92" s="151"/>
      <c r="AC92" s="147"/>
      <c r="AD92" s="147" t="s">
        <v>540</v>
      </c>
      <c r="AE92" s="147" t="s">
        <v>493</v>
      </c>
    </row>
    <row r="93" spans="1:31" ht="111" customHeight="1">
      <c r="A93" s="141" t="s">
        <v>54</v>
      </c>
      <c r="B93" s="142" t="s">
        <v>234</v>
      </c>
      <c r="C93" s="142" t="s">
        <v>482</v>
      </c>
      <c r="D93" s="163" t="s">
        <v>483</v>
      </c>
      <c r="E93" s="164" t="s">
        <v>261</v>
      </c>
      <c r="F93" s="145" t="s">
        <v>547</v>
      </c>
      <c r="G93" s="141" t="s">
        <v>466</v>
      </c>
      <c r="H93" s="145" t="s">
        <v>548</v>
      </c>
      <c r="I93" s="147" t="s">
        <v>496</v>
      </c>
      <c r="J93" s="145"/>
      <c r="K93" s="145"/>
      <c r="L93" s="147" t="s">
        <v>497</v>
      </c>
      <c r="M93" s="148">
        <v>4</v>
      </c>
      <c r="N93" s="148">
        <v>2</v>
      </c>
      <c r="O93" s="140">
        <v>8</v>
      </c>
      <c r="P93" s="140" t="s">
        <v>118</v>
      </c>
      <c r="Q93" s="148">
        <v>60</v>
      </c>
      <c r="R93" s="140">
        <v>480</v>
      </c>
      <c r="S93" s="140" t="s">
        <v>50</v>
      </c>
      <c r="T93" s="147" t="s">
        <v>489</v>
      </c>
      <c r="U93" s="88">
        <v>4</v>
      </c>
      <c r="V93" s="88">
        <v>1</v>
      </c>
      <c r="W93" s="88">
        <v>0</v>
      </c>
      <c r="X93" s="88">
        <f t="shared" si="28"/>
        <v>5</v>
      </c>
      <c r="Y93" s="147" t="s">
        <v>490</v>
      </c>
      <c r="Z93" s="147" t="s">
        <v>491</v>
      </c>
      <c r="AA93" s="151"/>
      <c r="AB93" s="151"/>
      <c r="AC93" s="145"/>
      <c r="AD93" s="147" t="s">
        <v>540</v>
      </c>
      <c r="AE93" s="147" t="s">
        <v>493</v>
      </c>
    </row>
    <row r="94" spans="1:31" ht="111" customHeight="1">
      <c r="A94" s="141" t="s">
        <v>54</v>
      </c>
      <c r="B94" s="142" t="s">
        <v>234</v>
      </c>
      <c r="C94" s="142" t="s">
        <v>482</v>
      </c>
      <c r="D94" s="163" t="s">
        <v>483</v>
      </c>
      <c r="E94" s="164" t="s">
        <v>261</v>
      </c>
      <c r="F94" s="145" t="s">
        <v>549</v>
      </c>
      <c r="G94" s="141" t="s">
        <v>466</v>
      </c>
      <c r="H94" s="145" t="s">
        <v>550</v>
      </c>
      <c r="I94" s="147" t="s">
        <v>496</v>
      </c>
      <c r="J94" s="145"/>
      <c r="K94" s="145"/>
      <c r="L94" s="147" t="s">
        <v>551</v>
      </c>
      <c r="M94" s="148">
        <v>2</v>
      </c>
      <c r="N94" s="148">
        <v>2</v>
      </c>
      <c r="O94" s="140">
        <v>4</v>
      </c>
      <c r="P94" s="140" t="s">
        <v>120</v>
      </c>
      <c r="Q94" s="148">
        <v>25</v>
      </c>
      <c r="R94" s="140">
        <v>100</v>
      </c>
      <c r="S94" s="140" t="s">
        <v>202</v>
      </c>
      <c r="T94" s="147" t="s">
        <v>211</v>
      </c>
      <c r="U94" s="88">
        <v>4</v>
      </c>
      <c r="V94" s="88">
        <v>1</v>
      </c>
      <c r="W94" s="88">
        <v>0</v>
      </c>
      <c r="X94" s="88">
        <f t="shared" si="28"/>
        <v>5</v>
      </c>
      <c r="Y94" s="147" t="s">
        <v>490</v>
      </c>
      <c r="Z94" s="147" t="s">
        <v>491</v>
      </c>
      <c r="AA94" s="151"/>
      <c r="AB94" s="151"/>
      <c r="AC94" s="145"/>
      <c r="AD94" s="147" t="s">
        <v>551</v>
      </c>
      <c r="AE94" s="147" t="s">
        <v>493</v>
      </c>
    </row>
    <row r="95" spans="1:31" ht="111" customHeight="1">
      <c r="A95" s="141" t="s">
        <v>54</v>
      </c>
      <c r="B95" s="142" t="s">
        <v>234</v>
      </c>
      <c r="C95" s="142" t="s">
        <v>482</v>
      </c>
      <c r="D95" s="163" t="s">
        <v>483</v>
      </c>
      <c r="E95" s="164" t="s">
        <v>261</v>
      </c>
      <c r="F95" s="145" t="s">
        <v>552</v>
      </c>
      <c r="G95" s="141" t="s">
        <v>466</v>
      </c>
      <c r="H95" s="145" t="s">
        <v>553</v>
      </c>
      <c r="I95" s="147" t="s">
        <v>496</v>
      </c>
      <c r="J95" s="147"/>
      <c r="K95" s="147"/>
      <c r="L95" s="147" t="s">
        <v>497</v>
      </c>
      <c r="M95" s="152">
        <v>2</v>
      </c>
      <c r="N95" s="152">
        <v>4</v>
      </c>
      <c r="O95" s="140">
        <v>8</v>
      </c>
      <c r="P95" s="140" t="s">
        <v>118</v>
      </c>
      <c r="Q95" s="148">
        <v>60</v>
      </c>
      <c r="R95" s="140">
        <v>480</v>
      </c>
      <c r="S95" s="140" t="s">
        <v>50</v>
      </c>
      <c r="T95" s="147" t="s">
        <v>489</v>
      </c>
      <c r="U95" s="88">
        <v>4</v>
      </c>
      <c r="V95" s="88">
        <v>1</v>
      </c>
      <c r="W95" s="88">
        <v>0</v>
      </c>
      <c r="X95" s="88">
        <f t="shared" si="28"/>
        <v>5</v>
      </c>
      <c r="Y95" s="147" t="s">
        <v>490</v>
      </c>
      <c r="Z95" s="147" t="s">
        <v>491</v>
      </c>
      <c r="AA95" s="151"/>
      <c r="AB95" s="151"/>
      <c r="AC95" s="147"/>
      <c r="AD95" s="147" t="s">
        <v>554</v>
      </c>
      <c r="AE95" s="147" t="s">
        <v>493</v>
      </c>
    </row>
    <row r="96" spans="1:31" ht="111" customHeight="1">
      <c r="A96" s="141" t="s">
        <v>54</v>
      </c>
      <c r="B96" s="154" t="s">
        <v>555</v>
      </c>
      <c r="C96" s="155" t="s">
        <v>556</v>
      </c>
      <c r="D96" s="154" t="s">
        <v>557</v>
      </c>
      <c r="E96" s="151" t="s">
        <v>38</v>
      </c>
      <c r="F96" s="145" t="s">
        <v>558</v>
      </c>
      <c r="G96" s="141" t="s">
        <v>466</v>
      </c>
      <c r="H96" s="145" t="s">
        <v>559</v>
      </c>
      <c r="I96" s="147" t="s">
        <v>496</v>
      </c>
      <c r="J96" s="155"/>
      <c r="K96" s="145" t="s">
        <v>560</v>
      </c>
      <c r="L96" s="147" t="s">
        <v>561</v>
      </c>
      <c r="M96" s="156">
        <v>2</v>
      </c>
      <c r="N96" s="156">
        <v>2</v>
      </c>
      <c r="O96" s="140">
        <v>4</v>
      </c>
      <c r="P96" s="140" t="s">
        <v>120</v>
      </c>
      <c r="Q96" s="156">
        <v>25</v>
      </c>
      <c r="R96" s="140">
        <v>100</v>
      </c>
      <c r="S96" s="140" t="s">
        <v>202</v>
      </c>
      <c r="T96" s="147" t="s">
        <v>211</v>
      </c>
      <c r="U96" s="149">
        <v>270</v>
      </c>
      <c r="V96" s="149">
        <v>35</v>
      </c>
      <c r="W96" s="149">
        <v>15</v>
      </c>
      <c r="X96" s="149">
        <f>SUM(U96:W96)</f>
        <v>320</v>
      </c>
      <c r="Y96" s="147" t="s">
        <v>490</v>
      </c>
      <c r="Z96" s="147" t="s">
        <v>491</v>
      </c>
      <c r="AA96" s="155"/>
      <c r="AB96" s="155"/>
      <c r="AC96" s="145" t="s">
        <v>560</v>
      </c>
      <c r="AD96" s="147" t="s">
        <v>561</v>
      </c>
      <c r="AE96" s="145"/>
    </row>
    <row r="97" spans="1:31" ht="111" customHeight="1">
      <c r="A97" s="141" t="s">
        <v>54</v>
      </c>
      <c r="B97" s="154" t="s">
        <v>555</v>
      </c>
      <c r="C97" s="155" t="s">
        <v>556</v>
      </c>
      <c r="D97" s="154" t="s">
        <v>557</v>
      </c>
      <c r="E97" s="151" t="s">
        <v>38</v>
      </c>
      <c r="F97" s="145" t="s">
        <v>562</v>
      </c>
      <c r="G97" s="141" t="s">
        <v>466</v>
      </c>
      <c r="H97" s="145" t="s">
        <v>563</v>
      </c>
      <c r="I97" s="147" t="s">
        <v>496</v>
      </c>
      <c r="J97" s="155"/>
      <c r="K97" s="145"/>
      <c r="L97" s="147" t="s">
        <v>561</v>
      </c>
      <c r="M97" s="156">
        <v>2</v>
      </c>
      <c r="N97" s="156">
        <v>2</v>
      </c>
      <c r="O97" s="140">
        <v>4</v>
      </c>
      <c r="P97" s="140" t="s">
        <v>120</v>
      </c>
      <c r="Q97" s="156">
        <v>60</v>
      </c>
      <c r="R97" s="140">
        <v>240</v>
      </c>
      <c r="S97" s="140" t="s">
        <v>50</v>
      </c>
      <c r="T97" s="147" t="s">
        <v>489</v>
      </c>
      <c r="U97" s="149">
        <v>270</v>
      </c>
      <c r="V97" s="149">
        <v>35</v>
      </c>
      <c r="W97" s="149">
        <v>15</v>
      </c>
      <c r="X97" s="149">
        <f aca="true" t="shared" si="29" ref="X97:X114">SUM(U97:W97)</f>
        <v>320</v>
      </c>
      <c r="Y97" s="147" t="s">
        <v>490</v>
      </c>
      <c r="Z97" s="147" t="s">
        <v>491</v>
      </c>
      <c r="AA97" s="155"/>
      <c r="AB97" s="155"/>
      <c r="AC97" s="145"/>
      <c r="AD97" s="147" t="s">
        <v>561</v>
      </c>
      <c r="AE97" s="145"/>
    </row>
    <row r="98" spans="1:31" ht="111" customHeight="1">
      <c r="A98" s="141" t="s">
        <v>54</v>
      </c>
      <c r="B98" s="154" t="s">
        <v>555</v>
      </c>
      <c r="C98" s="155" t="s">
        <v>556</v>
      </c>
      <c r="D98" s="154" t="s">
        <v>557</v>
      </c>
      <c r="E98" s="151" t="s">
        <v>38</v>
      </c>
      <c r="F98" s="145" t="s">
        <v>564</v>
      </c>
      <c r="G98" s="141" t="s">
        <v>466</v>
      </c>
      <c r="H98" s="146" t="s">
        <v>499</v>
      </c>
      <c r="I98" s="147" t="s">
        <v>496</v>
      </c>
      <c r="J98" s="155"/>
      <c r="K98" s="145"/>
      <c r="L98" s="147"/>
      <c r="M98" s="157">
        <v>2</v>
      </c>
      <c r="N98" s="157">
        <v>2</v>
      </c>
      <c r="O98" s="140">
        <v>4</v>
      </c>
      <c r="P98" s="140" t="s">
        <v>120</v>
      </c>
      <c r="Q98" s="157">
        <v>60</v>
      </c>
      <c r="R98" s="140">
        <v>240</v>
      </c>
      <c r="S98" s="140" t="s">
        <v>50</v>
      </c>
      <c r="T98" s="147" t="s">
        <v>489</v>
      </c>
      <c r="U98" s="149">
        <v>270</v>
      </c>
      <c r="V98" s="149">
        <v>35</v>
      </c>
      <c r="W98" s="149">
        <v>15</v>
      </c>
      <c r="X98" s="149">
        <f t="shared" si="29"/>
        <v>320</v>
      </c>
      <c r="Y98" s="147" t="s">
        <v>490</v>
      </c>
      <c r="Z98" s="147" t="s">
        <v>491</v>
      </c>
      <c r="AA98" s="155"/>
      <c r="AB98" s="155"/>
      <c r="AC98" s="145"/>
      <c r="AD98" s="145" t="s">
        <v>565</v>
      </c>
      <c r="AE98" s="145"/>
    </row>
    <row r="99" spans="1:31" ht="111" customHeight="1">
      <c r="A99" s="141" t="s">
        <v>54</v>
      </c>
      <c r="B99" s="154" t="s">
        <v>555</v>
      </c>
      <c r="C99" s="155" t="s">
        <v>556</v>
      </c>
      <c r="D99" s="154" t="s">
        <v>557</v>
      </c>
      <c r="E99" s="151" t="s">
        <v>38</v>
      </c>
      <c r="F99" s="145" t="s">
        <v>566</v>
      </c>
      <c r="G99" s="141" t="s">
        <v>466</v>
      </c>
      <c r="H99" s="145" t="s">
        <v>567</v>
      </c>
      <c r="I99" s="147" t="s">
        <v>496</v>
      </c>
      <c r="J99" s="155"/>
      <c r="K99" s="145" t="s">
        <v>560</v>
      </c>
      <c r="L99" s="147"/>
      <c r="M99" s="156">
        <v>2</v>
      </c>
      <c r="N99" s="156">
        <v>2</v>
      </c>
      <c r="O99" s="140">
        <v>4</v>
      </c>
      <c r="P99" s="140" t="s">
        <v>120</v>
      </c>
      <c r="Q99" s="156">
        <v>60</v>
      </c>
      <c r="R99" s="140">
        <v>240</v>
      </c>
      <c r="S99" s="140" t="s">
        <v>50</v>
      </c>
      <c r="T99" s="147" t="s">
        <v>489</v>
      </c>
      <c r="U99" s="149">
        <v>270</v>
      </c>
      <c r="V99" s="149">
        <v>35</v>
      </c>
      <c r="W99" s="149">
        <v>15</v>
      </c>
      <c r="X99" s="149">
        <f t="shared" si="29"/>
        <v>320</v>
      </c>
      <c r="Y99" s="147" t="s">
        <v>490</v>
      </c>
      <c r="Z99" s="147" t="s">
        <v>491</v>
      </c>
      <c r="AA99" s="155"/>
      <c r="AB99" s="155"/>
      <c r="AC99" s="145" t="s">
        <v>560</v>
      </c>
      <c r="AD99" s="145" t="s">
        <v>568</v>
      </c>
      <c r="AE99" s="145"/>
    </row>
    <row r="100" spans="1:31" ht="111" customHeight="1">
      <c r="A100" s="141" t="s">
        <v>54</v>
      </c>
      <c r="B100" s="154" t="s">
        <v>555</v>
      </c>
      <c r="C100" s="155" t="s">
        <v>556</v>
      </c>
      <c r="D100" s="154" t="s">
        <v>557</v>
      </c>
      <c r="E100" s="151" t="s">
        <v>38</v>
      </c>
      <c r="F100" s="145" t="s">
        <v>569</v>
      </c>
      <c r="G100" s="141" t="s">
        <v>466</v>
      </c>
      <c r="H100" s="145" t="s">
        <v>570</v>
      </c>
      <c r="I100" s="147" t="s">
        <v>496</v>
      </c>
      <c r="J100" s="155"/>
      <c r="K100" s="145" t="s">
        <v>571</v>
      </c>
      <c r="L100" s="147"/>
      <c r="M100" s="156">
        <v>6</v>
      </c>
      <c r="N100" s="156">
        <v>3</v>
      </c>
      <c r="O100" s="140">
        <v>18</v>
      </c>
      <c r="P100" s="140" t="s">
        <v>116</v>
      </c>
      <c r="Q100" s="156">
        <v>25</v>
      </c>
      <c r="R100" s="140">
        <v>450</v>
      </c>
      <c r="S100" s="140" t="s">
        <v>50</v>
      </c>
      <c r="T100" s="147" t="s">
        <v>489</v>
      </c>
      <c r="U100" s="149">
        <v>270</v>
      </c>
      <c r="V100" s="149">
        <v>35</v>
      </c>
      <c r="W100" s="149">
        <v>15</v>
      </c>
      <c r="X100" s="149">
        <f t="shared" si="29"/>
        <v>320</v>
      </c>
      <c r="Y100" s="147" t="s">
        <v>490</v>
      </c>
      <c r="Z100" s="147" t="s">
        <v>491</v>
      </c>
      <c r="AA100" s="155"/>
      <c r="AB100" s="155"/>
      <c r="AC100" s="145" t="s">
        <v>571</v>
      </c>
      <c r="AD100" s="145" t="s">
        <v>568</v>
      </c>
      <c r="AE100" s="145"/>
    </row>
    <row r="101" spans="1:31" ht="111" customHeight="1">
      <c r="A101" s="141" t="s">
        <v>54</v>
      </c>
      <c r="B101" s="154" t="s">
        <v>555</v>
      </c>
      <c r="C101" s="155" t="s">
        <v>556</v>
      </c>
      <c r="D101" s="154" t="s">
        <v>557</v>
      </c>
      <c r="E101" s="151" t="s">
        <v>38</v>
      </c>
      <c r="F101" s="145" t="s">
        <v>566</v>
      </c>
      <c r="G101" s="141" t="s">
        <v>466</v>
      </c>
      <c r="H101" s="145" t="s">
        <v>572</v>
      </c>
      <c r="I101" s="147" t="s">
        <v>496</v>
      </c>
      <c r="J101" s="155"/>
      <c r="K101" s="145"/>
      <c r="L101" s="147" t="s">
        <v>561</v>
      </c>
      <c r="M101" s="156">
        <v>2</v>
      </c>
      <c r="N101" s="156">
        <v>2</v>
      </c>
      <c r="O101" s="140">
        <v>4</v>
      </c>
      <c r="P101" s="140" t="s">
        <v>120</v>
      </c>
      <c r="Q101" s="156">
        <v>60</v>
      </c>
      <c r="R101" s="140">
        <v>240</v>
      </c>
      <c r="S101" s="140" t="s">
        <v>50</v>
      </c>
      <c r="T101" s="147" t="s">
        <v>489</v>
      </c>
      <c r="U101" s="149">
        <v>270</v>
      </c>
      <c r="V101" s="149">
        <v>35</v>
      </c>
      <c r="W101" s="149">
        <v>15</v>
      </c>
      <c r="X101" s="149">
        <f t="shared" si="29"/>
        <v>320</v>
      </c>
      <c r="Y101" s="147" t="s">
        <v>490</v>
      </c>
      <c r="Z101" s="147" t="s">
        <v>491</v>
      </c>
      <c r="AA101" s="155"/>
      <c r="AB101" s="155"/>
      <c r="AC101" s="145"/>
      <c r="AD101" s="147" t="s">
        <v>573</v>
      </c>
      <c r="AE101" s="145"/>
    </row>
    <row r="102" spans="1:31" ht="111" customHeight="1">
      <c r="A102" s="141" t="s">
        <v>54</v>
      </c>
      <c r="B102" s="154" t="s">
        <v>555</v>
      </c>
      <c r="C102" s="155" t="s">
        <v>556</v>
      </c>
      <c r="D102" s="154" t="s">
        <v>557</v>
      </c>
      <c r="E102" s="151" t="s">
        <v>38</v>
      </c>
      <c r="F102" s="145" t="s">
        <v>566</v>
      </c>
      <c r="G102" s="141" t="s">
        <v>466</v>
      </c>
      <c r="H102" s="158" t="s">
        <v>574</v>
      </c>
      <c r="I102" s="147" t="s">
        <v>496</v>
      </c>
      <c r="J102" s="155"/>
      <c r="K102" s="145" t="s">
        <v>571</v>
      </c>
      <c r="L102" s="147"/>
      <c r="M102" s="156">
        <v>2</v>
      </c>
      <c r="N102" s="156">
        <v>2</v>
      </c>
      <c r="O102" s="140">
        <v>4</v>
      </c>
      <c r="P102" s="140" t="s">
        <v>120</v>
      </c>
      <c r="Q102" s="156">
        <v>25</v>
      </c>
      <c r="R102" s="140">
        <v>100</v>
      </c>
      <c r="S102" s="140" t="s">
        <v>202</v>
      </c>
      <c r="T102" s="147" t="s">
        <v>211</v>
      </c>
      <c r="U102" s="149">
        <v>270</v>
      </c>
      <c r="V102" s="149">
        <v>35</v>
      </c>
      <c r="W102" s="149">
        <v>15</v>
      </c>
      <c r="X102" s="149">
        <f t="shared" si="29"/>
        <v>320</v>
      </c>
      <c r="Y102" s="147" t="s">
        <v>490</v>
      </c>
      <c r="Z102" s="147" t="s">
        <v>491</v>
      </c>
      <c r="AA102" s="155"/>
      <c r="AB102" s="155"/>
      <c r="AC102" s="145" t="s">
        <v>571</v>
      </c>
      <c r="AD102" s="145" t="s">
        <v>568</v>
      </c>
      <c r="AE102" s="145"/>
    </row>
    <row r="103" spans="1:31" ht="111" customHeight="1">
      <c r="A103" s="141" t="s">
        <v>54</v>
      </c>
      <c r="B103" s="154" t="s">
        <v>575</v>
      </c>
      <c r="C103" s="155" t="s">
        <v>576</v>
      </c>
      <c r="D103" s="154" t="s">
        <v>557</v>
      </c>
      <c r="E103" s="151" t="s">
        <v>577</v>
      </c>
      <c r="F103" s="145" t="s">
        <v>525</v>
      </c>
      <c r="G103" s="141" t="s">
        <v>466</v>
      </c>
      <c r="H103" s="145" t="s">
        <v>526</v>
      </c>
      <c r="I103" s="147" t="s">
        <v>496</v>
      </c>
      <c r="J103" s="145"/>
      <c r="K103" s="159"/>
      <c r="L103" s="147" t="s">
        <v>497</v>
      </c>
      <c r="M103" s="156">
        <v>2</v>
      </c>
      <c r="N103" s="156">
        <v>2</v>
      </c>
      <c r="O103" s="140">
        <v>4</v>
      </c>
      <c r="P103" s="140" t="s">
        <v>120</v>
      </c>
      <c r="Q103" s="156">
        <v>60</v>
      </c>
      <c r="R103" s="140">
        <v>240</v>
      </c>
      <c r="S103" s="140" t="s">
        <v>50</v>
      </c>
      <c r="T103" s="147" t="s">
        <v>489</v>
      </c>
      <c r="U103" s="149">
        <v>270</v>
      </c>
      <c r="V103" s="149">
        <v>35</v>
      </c>
      <c r="W103" s="149">
        <v>15</v>
      </c>
      <c r="X103" s="149">
        <f t="shared" si="29"/>
        <v>320</v>
      </c>
      <c r="Y103" s="147" t="s">
        <v>490</v>
      </c>
      <c r="Z103" s="147" t="s">
        <v>491</v>
      </c>
      <c r="AA103" s="159"/>
      <c r="AB103" s="159"/>
      <c r="AC103" s="145"/>
      <c r="AD103" s="147" t="s">
        <v>578</v>
      </c>
      <c r="AE103" s="147" t="s">
        <v>493</v>
      </c>
    </row>
    <row r="104" spans="1:31" ht="111" customHeight="1">
      <c r="A104" s="141" t="s">
        <v>54</v>
      </c>
      <c r="B104" s="154" t="s">
        <v>575</v>
      </c>
      <c r="C104" s="155" t="s">
        <v>576</v>
      </c>
      <c r="D104" s="154" t="s">
        <v>557</v>
      </c>
      <c r="E104" s="151" t="s">
        <v>577</v>
      </c>
      <c r="F104" s="145" t="s">
        <v>527</v>
      </c>
      <c r="G104" s="141" t="s">
        <v>466</v>
      </c>
      <c r="H104" s="146" t="s">
        <v>528</v>
      </c>
      <c r="I104" s="147" t="s">
        <v>496</v>
      </c>
      <c r="J104" s="145" t="s">
        <v>529</v>
      </c>
      <c r="K104" s="159"/>
      <c r="L104" s="147"/>
      <c r="M104" s="156">
        <v>2</v>
      </c>
      <c r="N104" s="157">
        <v>2</v>
      </c>
      <c r="O104" s="140">
        <v>4</v>
      </c>
      <c r="P104" s="140" t="s">
        <v>120</v>
      </c>
      <c r="Q104" s="157">
        <v>60</v>
      </c>
      <c r="R104" s="140">
        <v>240</v>
      </c>
      <c r="S104" s="140" t="s">
        <v>50</v>
      </c>
      <c r="T104" s="147" t="s">
        <v>489</v>
      </c>
      <c r="U104" s="149">
        <v>270</v>
      </c>
      <c r="V104" s="149">
        <v>35</v>
      </c>
      <c r="W104" s="149">
        <v>15</v>
      </c>
      <c r="X104" s="149">
        <f t="shared" si="29"/>
        <v>320</v>
      </c>
      <c r="Y104" s="147" t="s">
        <v>490</v>
      </c>
      <c r="Z104" s="147" t="s">
        <v>491</v>
      </c>
      <c r="AA104" s="159"/>
      <c r="AB104" s="159"/>
      <c r="AC104" s="145" t="s">
        <v>529</v>
      </c>
      <c r="AD104" s="145" t="s">
        <v>530</v>
      </c>
      <c r="AE104" s="147" t="s">
        <v>493</v>
      </c>
    </row>
    <row r="105" spans="1:31" ht="111" customHeight="1">
      <c r="A105" s="141" t="s">
        <v>54</v>
      </c>
      <c r="B105" s="154" t="s">
        <v>575</v>
      </c>
      <c r="C105" s="155" t="s">
        <v>576</v>
      </c>
      <c r="D105" s="154" t="s">
        <v>557</v>
      </c>
      <c r="E105" s="151" t="s">
        <v>577</v>
      </c>
      <c r="F105" s="145" t="s">
        <v>531</v>
      </c>
      <c r="G105" s="141" t="s">
        <v>466</v>
      </c>
      <c r="H105" s="146" t="s">
        <v>532</v>
      </c>
      <c r="I105" s="147" t="s">
        <v>533</v>
      </c>
      <c r="J105" s="145" t="s">
        <v>529</v>
      </c>
      <c r="K105" s="159"/>
      <c r="L105" s="147"/>
      <c r="M105" s="156">
        <v>2</v>
      </c>
      <c r="N105" s="156">
        <v>2</v>
      </c>
      <c r="O105" s="140">
        <v>4</v>
      </c>
      <c r="P105" s="140" t="s">
        <v>120</v>
      </c>
      <c r="Q105" s="156">
        <v>60</v>
      </c>
      <c r="R105" s="140">
        <v>240</v>
      </c>
      <c r="S105" s="140" t="s">
        <v>50</v>
      </c>
      <c r="T105" s="147" t="s">
        <v>489</v>
      </c>
      <c r="U105" s="149">
        <v>270</v>
      </c>
      <c r="V105" s="149">
        <v>35</v>
      </c>
      <c r="W105" s="149">
        <v>15</v>
      </c>
      <c r="X105" s="149">
        <f t="shared" si="29"/>
        <v>320</v>
      </c>
      <c r="Y105" s="147" t="s">
        <v>490</v>
      </c>
      <c r="Z105" s="147" t="s">
        <v>491</v>
      </c>
      <c r="AA105" s="159"/>
      <c r="AB105" s="159"/>
      <c r="AC105" s="145" t="s">
        <v>529</v>
      </c>
      <c r="AD105" s="145" t="s">
        <v>530</v>
      </c>
      <c r="AE105" s="147" t="s">
        <v>493</v>
      </c>
    </row>
    <row r="106" spans="1:31" ht="111" customHeight="1">
      <c r="A106" s="141" t="s">
        <v>54</v>
      </c>
      <c r="B106" s="154" t="s">
        <v>575</v>
      </c>
      <c r="C106" s="155" t="s">
        <v>576</v>
      </c>
      <c r="D106" s="154" t="s">
        <v>557</v>
      </c>
      <c r="E106" s="151" t="s">
        <v>577</v>
      </c>
      <c r="F106" s="145" t="s">
        <v>538</v>
      </c>
      <c r="G106" s="141" t="s">
        <v>466</v>
      </c>
      <c r="H106" s="145" t="s">
        <v>539</v>
      </c>
      <c r="I106" s="147" t="s">
        <v>496</v>
      </c>
      <c r="J106" s="147"/>
      <c r="K106" s="159"/>
      <c r="L106" s="147" t="s">
        <v>497</v>
      </c>
      <c r="M106" s="156">
        <v>2</v>
      </c>
      <c r="N106" s="156">
        <v>3</v>
      </c>
      <c r="O106" s="140">
        <v>6</v>
      </c>
      <c r="P106" s="140" t="s">
        <v>118</v>
      </c>
      <c r="Q106" s="156">
        <v>60</v>
      </c>
      <c r="R106" s="140">
        <v>360</v>
      </c>
      <c r="S106" s="140" t="s">
        <v>50</v>
      </c>
      <c r="T106" s="147" t="s">
        <v>489</v>
      </c>
      <c r="U106" s="149">
        <v>270</v>
      </c>
      <c r="V106" s="149">
        <v>35</v>
      </c>
      <c r="W106" s="149">
        <v>15</v>
      </c>
      <c r="X106" s="149">
        <f t="shared" si="29"/>
        <v>320</v>
      </c>
      <c r="Y106" s="147" t="s">
        <v>490</v>
      </c>
      <c r="Z106" s="147" t="s">
        <v>491</v>
      </c>
      <c r="AA106" s="159"/>
      <c r="AB106" s="159"/>
      <c r="AC106" s="147"/>
      <c r="AD106" s="147" t="s">
        <v>579</v>
      </c>
      <c r="AE106" s="147" t="s">
        <v>493</v>
      </c>
    </row>
    <row r="107" spans="1:31" ht="111" customHeight="1">
      <c r="A107" s="141" t="s">
        <v>54</v>
      </c>
      <c r="B107" s="154" t="s">
        <v>575</v>
      </c>
      <c r="C107" s="155" t="s">
        <v>576</v>
      </c>
      <c r="D107" s="154" t="s">
        <v>557</v>
      </c>
      <c r="E107" s="151" t="s">
        <v>577</v>
      </c>
      <c r="F107" s="145" t="s">
        <v>541</v>
      </c>
      <c r="G107" s="141" t="s">
        <v>466</v>
      </c>
      <c r="H107" s="145" t="s">
        <v>542</v>
      </c>
      <c r="I107" s="147" t="s">
        <v>496</v>
      </c>
      <c r="J107" s="147"/>
      <c r="K107" s="159"/>
      <c r="L107" s="147" t="s">
        <v>497</v>
      </c>
      <c r="M107" s="156">
        <v>2</v>
      </c>
      <c r="N107" s="156">
        <v>3</v>
      </c>
      <c r="O107" s="140">
        <v>6</v>
      </c>
      <c r="P107" s="140" t="s">
        <v>118</v>
      </c>
      <c r="Q107" s="156">
        <v>60</v>
      </c>
      <c r="R107" s="140">
        <v>360</v>
      </c>
      <c r="S107" s="140" t="s">
        <v>50</v>
      </c>
      <c r="T107" s="147" t="s">
        <v>489</v>
      </c>
      <c r="U107" s="149">
        <v>270</v>
      </c>
      <c r="V107" s="149">
        <v>35</v>
      </c>
      <c r="W107" s="149">
        <v>15</v>
      </c>
      <c r="X107" s="149">
        <f t="shared" si="29"/>
        <v>320</v>
      </c>
      <c r="Y107" s="147" t="s">
        <v>490</v>
      </c>
      <c r="Z107" s="147" t="s">
        <v>491</v>
      </c>
      <c r="AA107" s="159"/>
      <c r="AB107" s="159"/>
      <c r="AC107" s="147"/>
      <c r="AD107" s="147" t="s">
        <v>579</v>
      </c>
      <c r="AE107" s="147" t="s">
        <v>493</v>
      </c>
    </row>
    <row r="108" spans="1:31" ht="111" customHeight="1">
      <c r="A108" s="141" t="s">
        <v>54</v>
      </c>
      <c r="B108" s="154" t="s">
        <v>575</v>
      </c>
      <c r="C108" s="155" t="s">
        <v>576</v>
      </c>
      <c r="D108" s="154" t="s">
        <v>557</v>
      </c>
      <c r="E108" s="151" t="s">
        <v>577</v>
      </c>
      <c r="F108" s="145" t="s">
        <v>545</v>
      </c>
      <c r="G108" s="141" t="s">
        <v>466</v>
      </c>
      <c r="H108" s="145" t="s">
        <v>546</v>
      </c>
      <c r="I108" s="147" t="s">
        <v>496</v>
      </c>
      <c r="J108" s="147"/>
      <c r="K108" s="159"/>
      <c r="L108" s="147" t="s">
        <v>497</v>
      </c>
      <c r="M108" s="156">
        <v>2</v>
      </c>
      <c r="N108" s="156">
        <v>2</v>
      </c>
      <c r="O108" s="140">
        <v>4</v>
      </c>
      <c r="P108" s="140" t="s">
        <v>120</v>
      </c>
      <c r="Q108" s="156">
        <v>60</v>
      </c>
      <c r="R108" s="140">
        <v>240</v>
      </c>
      <c r="S108" s="140" t="s">
        <v>50</v>
      </c>
      <c r="T108" s="147" t="s">
        <v>489</v>
      </c>
      <c r="U108" s="149">
        <v>270</v>
      </c>
      <c r="V108" s="149">
        <v>35</v>
      </c>
      <c r="W108" s="149">
        <v>15</v>
      </c>
      <c r="X108" s="149">
        <f t="shared" si="29"/>
        <v>320</v>
      </c>
      <c r="Y108" s="147" t="s">
        <v>490</v>
      </c>
      <c r="Z108" s="147" t="s">
        <v>491</v>
      </c>
      <c r="AA108" s="159"/>
      <c r="AB108" s="159"/>
      <c r="AC108" s="147"/>
      <c r="AD108" s="147" t="s">
        <v>579</v>
      </c>
      <c r="AE108" s="147" t="s">
        <v>493</v>
      </c>
    </row>
    <row r="109" spans="1:31" ht="111" customHeight="1">
      <c r="A109" s="141" t="s">
        <v>54</v>
      </c>
      <c r="B109" s="154" t="s">
        <v>575</v>
      </c>
      <c r="C109" s="155" t="s">
        <v>576</v>
      </c>
      <c r="D109" s="154" t="s">
        <v>557</v>
      </c>
      <c r="E109" s="151" t="s">
        <v>577</v>
      </c>
      <c r="F109" s="145" t="s">
        <v>547</v>
      </c>
      <c r="G109" s="141" t="s">
        <v>466</v>
      </c>
      <c r="H109" s="145" t="s">
        <v>548</v>
      </c>
      <c r="I109" s="147" t="s">
        <v>496</v>
      </c>
      <c r="J109" s="145"/>
      <c r="K109" s="159"/>
      <c r="L109" s="147" t="s">
        <v>497</v>
      </c>
      <c r="M109" s="156">
        <v>4</v>
      </c>
      <c r="N109" s="156">
        <v>2</v>
      </c>
      <c r="O109" s="140">
        <v>8</v>
      </c>
      <c r="P109" s="140" t="s">
        <v>118</v>
      </c>
      <c r="Q109" s="156">
        <v>60</v>
      </c>
      <c r="R109" s="140">
        <v>480</v>
      </c>
      <c r="S109" s="140" t="s">
        <v>50</v>
      </c>
      <c r="T109" s="147" t="s">
        <v>489</v>
      </c>
      <c r="U109" s="149">
        <v>270</v>
      </c>
      <c r="V109" s="149">
        <v>35</v>
      </c>
      <c r="W109" s="149">
        <v>15</v>
      </c>
      <c r="X109" s="149">
        <f t="shared" si="29"/>
        <v>320</v>
      </c>
      <c r="Y109" s="147" t="s">
        <v>490</v>
      </c>
      <c r="Z109" s="147" t="s">
        <v>491</v>
      </c>
      <c r="AA109" s="159"/>
      <c r="AB109" s="159"/>
      <c r="AC109" s="145"/>
      <c r="AD109" s="147" t="s">
        <v>579</v>
      </c>
      <c r="AE109" s="147" t="s">
        <v>493</v>
      </c>
    </row>
    <row r="110" spans="1:31" ht="111" customHeight="1">
      <c r="A110" s="141" t="s">
        <v>54</v>
      </c>
      <c r="B110" s="154" t="s">
        <v>575</v>
      </c>
      <c r="C110" s="155" t="s">
        <v>576</v>
      </c>
      <c r="D110" s="154" t="s">
        <v>557</v>
      </c>
      <c r="E110" s="151" t="s">
        <v>577</v>
      </c>
      <c r="F110" s="145" t="s">
        <v>549</v>
      </c>
      <c r="G110" s="141" t="s">
        <v>466</v>
      </c>
      <c r="H110" s="145" t="s">
        <v>550</v>
      </c>
      <c r="I110" s="147" t="s">
        <v>496</v>
      </c>
      <c r="J110" s="145"/>
      <c r="K110" s="159"/>
      <c r="L110" s="147" t="s">
        <v>551</v>
      </c>
      <c r="M110" s="156">
        <v>2</v>
      </c>
      <c r="N110" s="156">
        <v>2</v>
      </c>
      <c r="O110" s="140">
        <v>4</v>
      </c>
      <c r="P110" s="140" t="s">
        <v>120</v>
      </c>
      <c r="Q110" s="156">
        <v>25</v>
      </c>
      <c r="R110" s="140">
        <v>100</v>
      </c>
      <c r="S110" s="140" t="s">
        <v>202</v>
      </c>
      <c r="T110" s="147" t="s">
        <v>211</v>
      </c>
      <c r="U110" s="149">
        <v>270</v>
      </c>
      <c r="V110" s="149">
        <v>35</v>
      </c>
      <c r="W110" s="149">
        <v>15</v>
      </c>
      <c r="X110" s="149">
        <f t="shared" si="29"/>
        <v>320</v>
      </c>
      <c r="Y110" s="147" t="s">
        <v>490</v>
      </c>
      <c r="Z110" s="147" t="s">
        <v>491</v>
      </c>
      <c r="AA110" s="159"/>
      <c r="AB110" s="159"/>
      <c r="AC110" s="145"/>
      <c r="AD110" s="147" t="s">
        <v>551</v>
      </c>
      <c r="AE110" s="147" t="s">
        <v>493</v>
      </c>
    </row>
    <row r="111" spans="1:31" ht="111" customHeight="1">
      <c r="A111" s="141" t="s">
        <v>54</v>
      </c>
      <c r="B111" s="154" t="s">
        <v>575</v>
      </c>
      <c r="C111" s="155" t="s">
        <v>576</v>
      </c>
      <c r="D111" s="154" t="s">
        <v>557</v>
      </c>
      <c r="E111" s="151" t="s">
        <v>577</v>
      </c>
      <c r="F111" s="145" t="s">
        <v>552</v>
      </c>
      <c r="G111" s="141" t="s">
        <v>466</v>
      </c>
      <c r="H111" s="145" t="s">
        <v>553</v>
      </c>
      <c r="I111" s="147" t="s">
        <v>496</v>
      </c>
      <c r="J111" s="147"/>
      <c r="K111" s="159"/>
      <c r="L111" s="147" t="s">
        <v>497</v>
      </c>
      <c r="M111" s="157">
        <v>2</v>
      </c>
      <c r="N111" s="157">
        <v>4</v>
      </c>
      <c r="O111" s="140">
        <v>8</v>
      </c>
      <c r="P111" s="140" t="s">
        <v>118</v>
      </c>
      <c r="Q111" s="156">
        <v>60</v>
      </c>
      <c r="R111" s="140">
        <v>480</v>
      </c>
      <c r="S111" s="140" t="s">
        <v>50</v>
      </c>
      <c r="T111" s="147" t="s">
        <v>489</v>
      </c>
      <c r="U111" s="149">
        <v>270</v>
      </c>
      <c r="V111" s="149">
        <v>35</v>
      </c>
      <c r="W111" s="149">
        <v>15</v>
      </c>
      <c r="X111" s="149">
        <f t="shared" si="29"/>
        <v>320</v>
      </c>
      <c r="Y111" s="147" t="s">
        <v>490</v>
      </c>
      <c r="Z111" s="147" t="s">
        <v>491</v>
      </c>
      <c r="AA111" s="159"/>
      <c r="AB111" s="159"/>
      <c r="AC111" s="147"/>
      <c r="AD111" s="147" t="s">
        <v>579</v>
      </c>
      <c r="AE111" s="147" t="s">
        <v>493</v>
      </c>
    </row>
    <row r="112" spans="1:31" ht="111" customHeight="1">
      <c r="A112" s="141" t="s">
        <v>54</v>
      </c>
      <c r="B112" s="154" t="s">
        <v>575</v>
      </c>
      <c r="C112" s="155" t="s">
        <v>576</v>
      </c>
      <c r="D112" s="154" t="s">
        <v>557</v>
      </c>
      <c r="E112" s="151" t="s">
        <v>577</v>
      </c>
      <c r="F112" s="160" t="s">
        <v>580</v>
      </c>
      <c r="G112" s="141" t="s">
        <v>466</v>
      </c>
      <c r="H112" s="161" t="s">
        <v>581</v>
      </c>
      <c r="I112" s="160" t="s">
        <v>582</v>
      </c>
      <c r="J112" s="160"/>
      <c r="K112" s="162"/>
      <c r="L112" s="163" t="s">
        <v>583</v>
      </c>
      <c r="M112" s="156">
        <v>6</v>
      </c>
      <c r="N112" s="156">
        <v>1</v>
      </c>
      <c r="O112" s="140">
        <v>6</v>
      </c>
      <c r="P112" s="140" t="s">
        <v>118</v>
      </c>
      <c r="Q112" s="156">
        <v>60</v>
      </c>
      <c r="R112" s="140">
        <v>360</v>
      </c>
      <c r="S112" s="140" t="s">
        <v>50</v>
      </c>
      <c r="T112" s="147" t="s">
        <v>489</v>
      </c>
      <c r="U112" s="149">
        <v>270</v>
      </c>
      <c r="V112" s="149">
        <v>35</v>
      </c>
      <c r="W112" s="149">
        <v>15</v>
      </c>
      <c r="X112" s="149">
        <f t="shared" si="29"/>
        <v>320</v>
      </c>
      <c r="Y112" s="147" t="s">
        <v>490</v>
      </c>
      <c r="Z112" s="147" t="s">
        <v>491</v>
      </c>
      <c r="AA112" s="159"/>
      <c r="AB112" s="159"/>
      <c r="AC112" s="160"/>
      <c r="AD112" s="160" t="s">
        <v>584</v>
      </c>
      <c r="AE112" s="147" t="s">
        <v>493</v>
      </c>
    </row>
    <row r="113" spans="1:31" ht="111" customHeight="1">
      <c r="A113" s="141" t="s">
        <v>54</v>
      </c>
      <c r="B113" s="154" t="s">
        <v>575</v>
      </c>
      <c r="C113" s="155" t="s">
        <v>576</v>
      </c>
      <c r="D113" s="154" t="s">
        <v>557</v>
      </c>
      <c r="E113" s="151" t="s">
        <v>577</v>
      </c>
      <c r="F113" s="160" t="s">
        <v>580</v>
      </c>
      <c r="G113" s="141" t="s">
        <v>466</v>
      </c>
      <c r="H113" s="161" t="s">
        <v>585</v>
      </c>
      <c r="I113" s="160" t="s">
        <v>582</v>
      </c>
      <c r="J113" s="160"/>
      <c r="K113" s="162"/>
      <c r="L113" s="163" t="s">
        <v>583</v>
      </c>
      <c r="M113" s="156">
        <v>6</v>
      </c>
      <c r="N113" s="156">
        <v>1</v>
      </c>
      <c r="O113" s="140">
        <v>6</v>
      </c>
      <c r="P113" s="140" t="s">
        <v>118</v>
      </c>
      <c r="Q113" s="156">
        <v>60</v>
      </c>
      <c r="R113" s="140">
        <v>360</v>
      </c>
      <c r="S113" s="140" t="s">
        <v>50</v>
      </c>
      <c r="T113" s="147" t="s">
        <v>489</v>
      </c>
      <c r="U113" s="149">
        <v>270</v>
      </c>
      <c r="V113" s="149">
        <v>35</v>
      </c>
      <c r="W113" s="149">
        <v>15</v>
      </c>
      <c r="X113" s="149">
        <f t="shared" si="29"/>
        <v>320</v>
      </c>
      <c r="Y113" s="147" t="s">
        <v>490</v>
      </c>
      <c r="Z113" s="147" t="s">
        <v>491</v>
      </c>
      <c r="AA113" s="159"/>
      <c r="AB113" s="159"/>
      <c r="AC113" s="160"/>
      <c r="AD113" s="160" t="s">
        <v>584</v>
      </c>
      <c r="AE113" s="147" t="s">
        <v>493</v>
      </c>
    </row>
    <row r="114" spans="1:31" ht="111" customHeight="1">
      <c r="A114" s="141" t="s">
        <v>54</v>
      </c>
      <c r="B114" s="154" t="s">
        <v>575</v>
      </c>
      <c r="C114" s="155" t="s">
        <v>576</v>
      </c>
      <c r="D114" s="154" t="s">
        <v>557</v>
      </c>
      <c r="E114" s="151" t="s">
        <v>577</v>
      </c>
      <c r="F114" s="160" t="s">
        <v>580</v>
      </c>
      <c r="G114" s="141" t="s">
        <v>466</v>
      </c>
      <c r="H114" s="161" t="s">
        <v>586</v>
      </c>
      <c r="I114" s="160" t="s">
        <v>582</v>
      </c>
      <c r="J114" s="160"/>
      <c r="K114" s="162"/>
      <c r="L114" s="163" t="s">
        <v>583</v>
      </c>
      <c r="M114" s="156">
        <v>6</v>
      </c>
      <c r="N114" s="157">
        <v>1</v>
      </c>
      <c r="O114" s="140">
        <v>6</v>
      </c>
      <c r="P114" s="140" t="s">
        <v>118</v>
      </c>
      <c r="Q114" s="157">
        <v>60</v>
      </c>
      <c r="R114" s="140">
        <v>360</v>
      </c>
      <c r="S114" s="140" t="s">
        <v>50</v>
      </c>
      <c r="T114" s="147" t="s">
        <v>489</v>
      </c>
      <c r="U114" s="149">
        <v>270</v>
      </c>
      <c r="V114" s="149">
        <v>35</v>
      </c>
      <c r="W114" s="149">
        <v>15</v>
      </c>
      <c r="X114" s="149">
        <f t="shared" si="29"/>
        <v>320</v>
      </c>
      <c r="Y114" s="147" t="s">
        <v>490</v>
      </c>
      <c r="Z114" s="147" t="s">
        <v>491</v>
      </c>
      <c r="AA114" s="159"/>
      <c r="AB114" s="159"/>
      <c r="AC114" s="160"/>
      <c r="AD114" s="160" t="s">
        <v>584</v>
      </c>
      <c r="AE114" s="147" t="s">
        <v>493</v>
      </c>
    </row>
  </sheetData>
  <sheetProtection selectLockedCells="1" selectUnlockedCells="1"/>
  <autoFilter ref="A9:AE114"/>
  <mergeCells count="37">
    <mergeCell ref="H8:H9"/>
    <mergeCell ref="A1:AE1"/>
    <mergeCell ref="A2:AE2"/>
    <mergeCell ref="A3:AE3"/>
    <mergeCell ref="A4:AE4"/>
    <mergeCell ref="A7:A9"/>
    <mergeCell ref="B7:B9"/>
    <mergeCell ref="C7:C9"/>
    <mergeCell ref="D7:D9"/>
    <mergeCell ref="E7:E9"/>
    <mergeCell ref="F7:H7"/>
    <mergeCell ref="I7:I9"/>
    <mergeCell ref="J7:L7"/>
    <mergeCell ref="M7:S7"/>
    <mergeCell ref="U7:Z7"/>
    <mergeCell ref="AA7:AE7"/>
    <mergeCell ref="F8:F9"/>
    <mergeCell ref="G8:G9"/>
    <mergeCell ref="J8:J9"/>
    <mergeCell ref="K8:K9"/>
    <mergeCell ref="Z8:Z9"/>
    <mergeCell ref="L8:L9"/>
    <mergeCell ref="M8:M9"/>
    <mergeCell ref="N8:N9"/>
    <mergeCell ref="O8:O9"/>
    <mergeCell ref="P8:P9"/>
    <mergeCell ref="Q8:Q9"/>
    <mergeCell ref="AA8:AA9"/>
    <mergeCell ref="AB8:AB9"/>
    <mergeCell ref="AC8:AC9"/>
    <mergeCell ref="AD8:AD9"/>
    <mergeCell ref="AE8:AE9"/>
    <mergeCell ref="R8:R9"/>
    <mergeCell ref="S8:S9"/>
    <mergeCell ref="T8:T9"/>
    <mergeCell ref="U8:X8"/>
    <mergeCell ref="Y8:Y9"/>
  </mergeCells>
  <conditionalFormatting sqref="S10:S67 S70:S74">
    <cfRule type="expression" priority="17" dxfId="2" stopIfTrue="1">
      <formula>$S10="IV"</formula>
    </cfRule>
    <cfRule type="expression" priority="18" dxfId="2" stopIfTrue="1">
      <formula>$S10="III"</formula>
    </cfRule>
    <cfRule type="expression" priority="19" dxfId="1" stopIfTrue="1">
      <formula>$S10="I"</formula>
    </cfRule>
    <cfRule type="expression" priority="20" dxfId="0" stopIfTrue="1">
      <formula>$S10="II"</formula>
    </cfRule>
  </conditionalFormatting>
  <conditionalFormatting sqref="S75:S114">
    <cfRule type="expression" priority="9" dxfId="2" stopIfTrue="1">
      <formula>$S75="IV"</formula>
    </cfRule>
    <cfRule type="expression" priority="10" dxfId="2" stopIfTrue="1">
      <formula>$S75="III"</formula>
    </cfRule>
    <cfRule type="expression" priority="11" dxfId="1" stopIfTrue="1">
      <formula>$S75="I"</formula>
    </cfRule>
    <cfRule type="expression" priority="12" dxfId="0" stopIfTrue="1">
      <formula>$S75="II"</formula>
    </cfRule>
  </conditionalFormatting>
  <conditionalFormatting sqref="S69">
    <cfRule type="expression" priority="5" dxfId="2" stopIfTrue="1">
      <formula>$S69="IV"</formula>
    </cfRule>
    <cfRule type="expression" priority="6" dxfId="2" stopIfTrue="1">
      <formula>$S69="III"</formula>
    </cfRule>
    <cfRule type="expression" priority="7" dxfId="1" stopIfTrue="1">
      <formula>$S69="I"</formula>
    </cfRule>
    <cfRule type="expression" priority="8" dxfId="0" stopIfTrue="1">
      <formula>$S69="II"</formula>
    </cfRule>
  </conditionalFormatting>
  <conditionalFormatting sqref="S68">
    <cfRule type="expression" priority="1" dxfId="2" stopIfTrue="1">
      <formula>$S68="IV"</formula>
    </cfRule>
    <cfRule type="expression" priority="2" dxfId="2" stopIfTrue="1">
      <formula>$S68="III"</formula>
    </cfRule>
    <cfRule type="expression" priority="3" dxfId="1" stopIfTrue="1">
      <formula>$S68="I"</formula>
    </cfRule>
    <cfRule type="expression" priority="4" dxfId="0" stopIfTrue="1">
      <formula>$S68="II"</formula>
    </cfRule>
  </conditionalFormatting>
  <dataValidations count="6">
    <dataValidation operator="equal" allowBlank="1" showErrorMessage="1" sqref="Z16 Z27:Z28 Z30 Z50 Z58 Z66">
      <formula1>'Puente Aranda'!#REF!</formula1>
    </dataValidation>
    <dataValidation allowBlank="1" showInputMessage="1" showErrorMessage="1" sqref="T10:T114"/>
    <dataValidation type="list" allowBlank="1" showInputMessage="1" showErrorMessage="1" errorTitle="TENGA EN CUENTA:" error="Sólo marque &quot;SI&quot; o &quot;NO&quot; según corresponda." sqref="H78:H81 H83">
      <formula1>$AT$332:$AT$553</formula1>
    </dataValidation>
    <dataValidation allowBlank="1" showInputMessage="1" showErrorMessage="1" errorTitle="TENGA EN CUENTA:" error="Sólo marque &quot;SI&quot; o &quot;NO&quot; según corresponda." sqref="H75:H77 H82 H84:H91 H94:H97 F76 H99:H107 F98 H110:H114"/>
    <dataValidation type="whole" allowBlank="1" showInputMessage="1" showErrorMessage="1" promptTitle="IMPORTANTE:" prompt="Ingrese un valor numérico entre 1 y 4" errorTitle="TENGA EN CUENTA:" error="Debe ingresar un valor numérico entre 1 y 4" sqref="N75:N114">
      <formula1>1</formula1>
      <formula2>4</formula2>
    </dataValidation>
    <dataValidation type="whole" allowBlank="1" showInputMessage="1" showErrorMessage="1" promptTitle="IMPORTANTE:" prompt="Ingrese un valor numérico entre 1 y 10" errorTitle="TENGA EN CUENTA:" error="Debe ingresar un valor numérico entre 1 y 10" sqref="M75:M114">
      <formula1>1</formula1>
      <formula2>10</formula2>
    </dataValidation>
  </dataValidations>
  <printOptions/>
  <pageMargins left="0.12" right="0.15748031496062992" top="0.4330708661417323" bottom="0.3937007874015748" header="0.35433070866141736" footer="0.1968503937007874"/>
  <pageSetup horizontalDpi="300" verticalDpi="300" orientation="landscape" scale="75" r:id="rId2"/>
  <headerFooter alignWithMargins="0">
    <oddFooter>&amp;R&amp;"Times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84" zoomScaleNormal="84" zoomScalePageLayoutView="0" workbookViewId="0" topLeftCell="A21">
      <selection activeCell="C18" sqref="C18"/>
    </sheetView>
  </sheetViews>
  <sheetFormatPr defaultColWidth="11.421875" defaultRowHeight="12.75"/>
  <cols>
    <col min="1" max="1" width="21.00390625" style="0" customWidth="1"/>
    <col min="3" max="3" width="74.57421875" style="0" customWidth="1"/>
    <col min="8" max="8" width="12.57421875" style="0" customWidth="1"/>
    <col min="9" max="9" width="13.140625" style="0" customWidth="1"/>
    <col min="10" max="10" width="15.00390625" style="0" customWidth="1"/>
  </cols>
  <sheetData>
    <row r="1" spans="1:10" ht="12.75">
      <c r="A1" s="104" t="s">
        <v>109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2.75">
      <c r="A2" s="107"/>
      <c r="B2" s="108"/>
      <c r="C2" s="108"/>
      <c r="D2" s="108"/>
      <c r="E2" s="108"/>
      <c r="F2" s="108"/>
      <c r="G2" s="108"/>
      <c r="H2" s="108"/>
      <c r="I2" s="108"/>
      <c r="J2" s="109"/>
    </row>
    <row r="3" spans="1:10" ht="13.5" thickBot="1">
      <c r="A3" s="110"/>
      <c r="B3" s="111"/>
      <c r="C3" s="111"/>
      <c r="D3" s="111"/>
      <c r="E3" s="111"/>
      <c r="F3" s="111"/>
      <c r="G3" s="111"/>
      <c r="H3" s="111"/>
      <c r="I3" s="111"/>
      <c r="J3" s="112"/>
    </row>
    <row r="4" spans="1:10" ht="12.75">
      <c r="A4" s="7"/>
      <c r="B4" s="8"/>
      <c r="C4" s="9"/>
      <c r="D4" s="9"/>
      <c r="E4" s="7"/>
      <c r="F4" s="7"/>
      <c r="G4" s="7"/>
      <c r="H4" s="7"/>
      <c r="I4" s="7"/>
      <c r="J4" s="7"/>
    </row>
    <row r="5" spans="1:10" ht="12.75">
      <c r="A5" s="113" t="s">
        <v>110</v>
      </c>
      <c r="B5" s="113"/>
      <c r="C5" s="113"/>
      <c r="D5" s="9"/>
      <c r="E5" s="7"/>
      <c r="F5" s="7"/>
      <c r="G5" s="7"/>
      <c r="H5" s="7"/>
      <c r="I5" s="7"/>
      <c r="J5" s="7"/>
    </row>
    <row r="6" spans="1:10" ht="13.5" thickBot="1">
      <c r="A6" s="9"/>
      <c r="B6" s="9"/>
      <c r="C6" s="9"/>
      <c r="D6" s="9"/>
      <c r="E6" s="7"/>
      <c r="F6" s="7"/>
      <c r="G6" s="7"/>
      <c r="H6" s="7"/>
      <c r="I6" s="7"/>
      <c r="J6" s="7"/>
    </row>
    <row r="7" spans="1:10" ht="13.5" thickBot="1">
      <c r="A7" s="10" t="s">
        <v>111</v>
      </c>
      <c r="B7" s="11" t="s">
        <v>112</v>
      </c>
      <c r="C7" s="12" t="s">
        <v>113</v>
      </c>
      <c r="D7" s="13"/>
      <c r="E7" s="7"/>
      <c r="F7" s="7"/>
      <c r="G7" s="7"/>
      <c r="H7" s="7"/>
      <c r="I7" s="7"/>
      <c r="J7" s="7"/>
    </row>
    <row r="8" spans="1:10" ht="45.75" customHeight="1">
      <c r="A8" s="14" t="s">
        <v>114</v>
      </c>
      <c r="B8" s="15">
        <v>10</v>
      </c>
      <c r="C8" s="16" t="s">
        <v>115</v>
      </c>
      <c r="D8" s="17"/>
      <c r="E8" s="7"/>
      <c r="F8" s="7"/>
      <c r="G8" s="7"/>
      <c r="H8" s="7"/>
      <c r="I8" s="7"/>
      <c r="J8" s="7"/>
    </row>
    <row r="9" spans="1:10" ht="30.75" customHeight="1">
      <c r="A9" s="18" t="s">
        <v>116</v>
      </c>
      <c r="B9" s="19">
        <v>6</v>
      </c>
      <c r="C9" s="20" t="s">
        <v>117</v>
      </c>
      <c r="D9" s="17"/>
      <c r="E9" s="7"/>
      <c r="F9" s="7"/>
      <c r="G9" s="7"/>
      <c r="H9" s="7"/>
      <c r="I9" s="7"/>
      <c r="J9" s="7"/>
    </row>
    <row r="10" spans="1:10" ht="41.25" customHeight="1">
      <c r="A10" s="18" t="s">
        <v>118</v>
      </c>
      <c r="B10" s="19">
        <v>2</v>
      </c>
      <c r="C10" s="20" t="s">
        <v>119</v>
      </c>
      <c r="D10" s="17"/>
      <c r="E10" s="7"/>
      <c r="F10" s="7"/>
      <c r="G10" s="7"/>
      <c r="H10" s="7"/>
      <c r="I10" s="7"/>
      <c r="J10" s="7"/>
    </row>
    <row r="11" spans="1:10" ht="31.5" customHeight="1" thickBot="1">
      <c r="A11" s="21" t="s">
        <v>120</v>
      </c>
      <c r="B11" s="22"/>
      <c r="C11" s="23" t="s">
        <v>121</v>
      </c>
      <c r="D11" s="17"/>
      <c r="E11" s="7"/>
      <c r="F11" s="7"/>
      <c r="G11" s="7"/>
      <c r="H11" s="7"/>
      <c r="I11" s="7"/>
      <c r="J11" s="7"/>
    </row>
    <row r="12" spans="1:10" ht="12.75">
      <c r="A12" s="24"/>
      <c r="B12" s="25"/>
      <c r="C12" s="26"/>
      <c r="D12" s="17"/>
      <c r="E12" s="7"/>
      <c r="F12" s="7"/>
      <c r="G12" s="7"/>
      <c r="H12" s="7"/>
      <c r="I12" s="7"/>
      <c r="J12" s="7"/>
    </row>
    <row r="13" spans="1:10" ht="12.75">
      <c r="A13" s="113" t="s">
        <v>122</v>
      </c>
      <c r="B13" s="113"/>
      <c r="C13" s="113"/>
      <c r="D13" s="7"/>
      <c r="E13" s="113" t="s">
        <v>123</v>
      </c>
      <c r="F13" s="113"/>
      <c r="G13" s="113"/>
      <c r="H13" s="113"/>
      <c r="I13" s="113"/>
      <c r="J13" s="113"/>
    </row>
    <row r="14" spans="1:10" ht="13.5" thickBo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3.5" thickBot="1">
      <c r="A15" s="10" t="s">
        <v>124</v>
      </c>
      <c r="B15" s="11" t="s">
        <v>125</v>
      </c>
      <c r="C15" s="12" t="s">
        <v>113</v>
      </c>
      <c r="D15" s="7"/>
      <c r="E15" s="114" t="s">
        <v>126</v>
      </c>
      <c r="F15" s="115"/>
      <c r="G15" s="114" t="s">
        <v>127</v>
      </c>
      <c r="H15" s="118"/>
      <c r="I15" s="118"/>
      <c r="J15" s="119"/>
    </row>
    <row r="16" spans="1:10" ht="26.25" customHeight="1" thickBot="1">
      <c r="A16" s="27" t="s">
        <v>128</v>
      </c>
      <c r="B16" s="28">
        <v>4</v>
      </c>
      <c r="C16" s="29" t="s">
        <v>129</v>
      </c>
      <c r="D16" s="7"/>
      <c r="E16" s="116"/>
      <c r="F16" s="117"/>
      <c r="G16" s="30">
        <v>4</v>
      </c>
      <c r="H16" s="31">
        <v>3</v>
      </c>
      <c r="I16" s="31">
        <v>2</v>
      </c>
      <c r="J16" s="32">
        <v>1</v>
      </c>
    </row>
    <row r="17" spans="1:10" ht="25.5" customHeight="1">
      <c r="A17" s="33" t="s">
        <v>130</v>
      </c>
      <c r="B17" s="34">
        <v>3</v>
      </c>
      <c r="C17" s="35" t="s">
        <v>131</v>
      </c>
      <c r="D17" s="7"/>
      <c r="E17" s="114" t="s">
        <v>111</v>
      </c>
      <c r="F17" s="36">
        <v>10</v>
      </c>
      <c r="G17" s="37" t="s">
        <v>132</v>
      </c>
      <c r="H17" s="38" t="s">
        <v>133</v>
      </c>
      <c r="I17" s="39" t="s">
        <v>134</v>
      </c>
      <c r="J17" s="40" t="s">
        <v>135</v>
      </c>
    </row>
    <row r="18" spans="1:10" ht="34.5" customHeight="1">
      <c r="A18" s="33" t="s">
        <v>136</v>
      </c>
      <c r="B18" s="34">
        <v>2</v>
      </c>
      <c r="C18" s="35" t="s">
        <v>137</v>
      </c>
      <c r="D18" s="7"/>
      <c r="E18" s="120"/>
      <c r="F18" s="41">
        <v>6</v>
      </c>
      <c r="G18" s="42" t="s">
        <v>138</v>
      </c>
      <c r="H18" s="43" t="s">
        <v>139</v>
      </c>
      <c r="I18" s="43" t="s">
        <v>140</v>
      </c>
      <c r="J18" s="44" t="s">
        <v>141</v>
      </c>
    </row>
    <row r="19" spans="1:10" ht="26.25" customHeight="1" thickBot="1">
      <c r="A19" s="45" t="s">
        <v>142</v>
      </c>
      <c r="B19" s="46">
        <v>1</v>
      </c>
      <c r="C19" s="47" t="s">
        <v>143</v>
      </c>
      <c r="D19" s="7"/>
      <c r="E19" s="116"/>
      <c r="F19" s="32">
        <v>2</v>
      </c>
      <c r="G19" s="48" t="s">
        <v>144</v>
      </c>
      <c r="H19" s="49" t="s">
        <v>141</v>
      </c>
      <c r="I19" s="50" t="s">
        <v>145</v>
      </c>
      <c r="J19" s="51" t="s">
        <v>146</v>
      </c>
    </row>
    <row r="20" spans="1:10" ht="13.5" thickBot="1">
      <c r="A20" s="7"/>
      <c r="B20" s="7"/>
      <c r="C20" s="7"/>
      <c r="D20" s="7"/>
      <c r="E20" s="121" t="s">
        <v>147</v>
      </c>
      <c r="F20" s="122"/>
      <c r="G20" s="122"/>
      <c r="H20" s="122"/>
      <c r="I20" s="122"/>
      <c r="J20" s="123"/>
    </row>
    <row r="21" spans="1:10" ht="12.75">
      <c r="A21" s="113" t="s">
        <v>148</v>
      </c>
      <c r="B21" s="113"/>
      <c r="C21" s="113"/>
      <c r="D21" s="7"/>
      <c r="E21" s="7"/>
      <c r="F21" s="7"/>
      <c r="G21" s="7"/>
      <c r="H21" s="7"/>
      <c r="I21" s="7"/>
      <c r="J21" s="7"/>
    </row>
    <row r="22" spans="1:10" ht="13.5" thickBo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3.5" thickBot="1">
      <c r="A23" s="52" t="s">
        <v>149</v>
      </c>
      <c r="B23" s="53" t="s">
        <v>150</v>
      </c>
      <c r="C23" s="54" t="s">
        <v>113</v>
      </c>
      <c r="D23" s="7"/>
      <c r="E23" s="7"/>
      <c r="F23" s="7"/>
      <c r="G23" s="7"/>
      <c r="H23" s="7"/>
      <c r="I23" s="7"/>
      <c r="J23" s="7"/>
    </row>
    <row r="24" spans="1:10" ht="33.75" customHeight="1">
      <c r="A24" s="14" t="s">
        <v>114</v>
      </c>
      <c r="B24" s="15" t="s">
        <v>151</v>
      </c>
      <c r="C24" s="16" t="s">
        <v>152</v>
      </c>
      <c r="D24" s="7"/>
      <c r="E24" s="7"/>
      <c r="F24" s="7"/>
      <c r="G24" s="7"/>
      <c r="H24" s="7"/>
      <c r="I24" s="7"/>
      <c r="J24" s="7"/>
    </row>
    <row r="25" spans="1:10" ht="42.75" customHeight="1">
      <c r="A25" s="18" t="s">
        <v>116</v>
      </c>
      <c r="B25" s="19" t="s">
        <v>153</v>
      </c>
      <c r="C25" s="20" t="s">
        <v>154</v>
      </c>
      <c r="D25" s="7"/>
      <c r="E25" s="7"/>
      <c r="F25" s="7"/>
      <c r="G25" s="7"/>
      <c r="H25" s="7"/>
      <c r="I25" s="7"/>
      <c r="J25" s="7"/>
    </row>
    <row r="26" spans="1:10" ht="35.25" customHeight="1">
      <c r="A26" s="18" t="s">
        <v>118</v>
      </c>
      <c r="B26" s="19" t="s">
        <v>155</v>
      </c>
      <c r="C26" s="20" t="s">
        <v>156</v>
      </c>
      <c r="D26" s="7"/>
      <c r="E26" s="7"/>
      <c r="F26" s="7"/>
      <c r="G26" s="7"/>
      <c r="H26" s="7"/>
      <c r="I26" s="7"/>
      <c r="J26" s="7"/>
    </row>
    <row r="27" spans="1:10" ht="37.5" customHeight="1" thickBot="1">
      <c r="A27" s="21" t="s">
        <v>120</v>
      </c>
      <c r="B27" s="22" t="s">
        <v>157</v>
      </c>
      <c r="C27" s="23" t="s">
        <v>158</v>
      </c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113" t="s">
        <v>159</v>
      </c>
      <c r="F28" s="113"/>
      <c r="G28" s="113"/>
      <c r="H28" s="113"/>
      <c r="I28" s="113"/>
      <c r="J28" s="113"/>
    </row>
    <row r="29" spans="1:10" ht="13.5" thickBot="1">
      <c r="A29" s="113" t="s">
        <v>160</v>
      </c>
      <c r="B29" s="113"/>
      <c r="C29" s="113"/>
      <c r="D29" s="7"/>
      <c r="E29" s="7"/>
      <c r="F29" s="7"/>
      <c r="G29" s="7"/>
      <c r="H29" s="7"/>
      <c r="I29" s="7"/>
      <c r="J29" s="7"/>
    </row>
    <row r="30" spans="1:10" ht="13.5" thickBot="1">
      <c r="A30" s="7"/>
      <c r="B30" s="7"/>
      <c r="C30" s="7"/>
      <c r="D30" s="7"/>
      <c r="E30" s="124" t="s">
        <v>161</v>
      </c>
      <c r="F30" s="125"/>
      <c r="G30" s="124" t="s">
        <v>149</v>
      </c>
      <c r="H30" s="128"/>
      <c r="I30" s="128"/>
      <c r="J30" s="129"/>
    </row>
    <row r="31" spans="1:10" ht="13.5" thickBot="1">
      <c r="A31" s="52" t="s">
        <v>162</v>
      </c>
      <c r="B31" s="53" t="s">
        <v>163</v>
      </c>
      <c r="C31" s="54" t="s">
        <v>113</v>
      </c>
      <c r="D31" s="7"/>
      <c r="E31" s="126"/>
      <c r="F31" s="127"/>
      <c r="G31" s="55" t="s">
        <v>164</v>
      </c>
      <c r="H31" s="56" t="s">
        <v>165</v>
      </c>
      <c r="I31" s="56" t="s">
        <v>166</v>
      </c>
      <c r="J31" s="57" t="s">
        <v>167</v>
      </c>
    </row>
    <row r="32" spans="1:10" ht="22.5">
      <c r="A32" s="27" t="s">
        <v>168</v>
      </c>
      <c r="B32" s="28">
        <v>100</v>
      </c>
      <c r="C32" s="29" t="s">
        <v>169</v>
      </c>
      <c r="D32" s="7"/>
      <c r="E32" s="130" t="s">
        <v>162</v>
      </c>
      <c r="F32" s="58">
        <v>100</v>
      </c>
      <c r="G32" s="59" t="s">
        <v>170</v>
      </c>
      <c r="H32" s="60" t="s">
        <v>171</v>
      </c>
      <c r="I32" s="60" t="s">
        <v>172</v>
      </c>
      <c r="J32" s="61" t="s">
        <v>173</v>
      </c>
    </row>
    <row r="33" spans="1:10" ht="34.5" customHeight="1">
      <c r="A33" s="18" t="s">
        <v>174</v>
      </c>
      <c r="B33" s="19">
        <v>60</v>
      </c>
      <c r="C33" s="20" t="s">
        <v>175</v>
      </c>
      <c r="D33" s="7"/>
      <c r="E33" s="131"/>
      <c r="F33" s="62">
        <v>60</v>
      </c>
      <c r="G33" s="63" t="s">
        <v>176</v>
      </c>
      <c r="H33" s="64" t="s">
        <v>177</v>
      </c>
      <c r="I33" s="65" t="s">
        <v>178</v>
      </c>
      <c r="J33" s="66" t="s">
        <v>179</v>
      </c>
    </row>
    <row r="34" spans="1:10" ht="33.75" customHeight="1">
      <c r="A34" s="18" t="s">
        <v>180</v>
      </c>
      <c r="B34" s="19">
        <v>25</v>
      </c>
      <c r="C34" s="20" t="s">
        <v>181</v>
      </c>
      <c r="D34" s="7"/>
      <c r="E34" s="131"/>
      <c r="F34" s="67">
        <v>25</v>
      </c>
      <c r="G34" s="68" t="s">
        <v>182</v>
      </c>
      <c r="H34" s="65" t="s">
        <v>183</v>
      </c>
      <c r="I34" s="65" t="s">
        <v>184</v>
      </c>
      <c r="J34" s="69" t="s">
        <v>185</v>
      </c>
    </row>
    <row r="35" spans="1:10" ht="33" customHeight="1" thickBot="1">
      <c r="A35" s="21" t="s">
        <v>186</v>
      </c>
      <c r="B35" s="22">
        <v>10</v>
      </c>
      <c r="C35" s="23" t="s">
        <v>187</v>
      </c>
      <c r="D35" s="7"/>
      <c r="E35" s="132"/>
      <c r="F35" s="70">
        <v>10</v>
      </c>
      <c r="G35" s="71" t="s">
        <v>188</v>
      </c>
      <c r="H35" s="72" t="s">
        <v>189</v>
      </c>
      <c r="I35" s="73" t="s">
        <v>190</v>
      </c>
      <c r="J35" s="74" t="s">
        <v>191</v>
      </c>
    </row>
    <row r="36" spans="1:10" ht="13.5" thickBot="1">
      <c r="A36" s="121" t="s">
        <v>192</v>
      </c>
      <c r="B36" s="122"/>
      <c r="C36" s="123"/>
      <c r="D36" s="7"/>
      <c r="E36" s="133" t="s">
        <v>193</v>
      </c>
      <c r="F36" s="134"/>
      <c r="G36" s="134"/>
      <c r="H36" s="134"/>
      <c r="I36" s="134"/>
      <c r="J36" s="135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113" t="s">
        <v>194</v>
      </c>
      <c r="B38" s="113"/>
      <c r="C38" s="113"/>
      <c r="D38" s="7"/>
      <c r="E38" s="7"/>
      <c r="F38" s="7"/>
      <c r="G38" s="7"/>
      <c r="H38" s="7"/>
      <c r="I38" s="7"/>
      <c r="J38" s="7"/>
    </row>
    <row r="39" spans="1:10" ht="13.5" thickBot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3.5" thickBot="1">
      <c r="A40" s="52" t="s">
        <v>195</v>
      </c>
      <c r="B40" s="53" t="s">
        <v>196</v>
      </c>
      <c r="C40" s="54" t="s">
        <v>113</v>
      </c>
      <c r="D40" s="7"/>
      <c r="E40" s="7"/>
      <c r="F40" s="7"/>
      <c r="G40" s="7"/>
      <c r="H40" s="7"/>
      <c r="I40" s="7"/>
      <c r="J40" s="7"/>
    </row>
    <row r="41" spans="1:10" ht="36" customHeight="1">
      <c r="A41" s="75" t="s">
        <v>197</v>
      </c>
      <c r="B41" s="15" t="s">
        <v>198</v>
      </c>
      <c r="C41" s="16" t="s">
        <v>199</v>
      </c>
      <c r="D41" s="7"/>
      <c r="E41" s="7"/>
      <c r="F41" s="7"/>
      <c r="G41" s="7"/>
      <c r="H41" s="7"/>
      <c r="I41" s="7"/>
      <c r="J41" s="7"/>
    </row>
    <row r="42" spans="1:10" ht="24.75" customHeight="1">
      <c r="A42" s="76" t="s">
        <v>50</v>
      </c>
      <c r="B42" s="19" t="s">
        <v>200</v>
      </c>
      <c r="C42" s="20" t="s">
        <v>201</v>
      </c>
      <c r="D42" s="7"/>
      <c r="E42" s="7"/>
      <c r="F42" s="7"/>
      <c r="G42" s="7"/>
      <c r="H42" s="7"/>
      <c r="I42" s="7"/>
      <c r="J42" s="7"/>
    </row>
    <row r="43" spans="1:10" ht="30.75" customHeight="1">
      <c r="A43" s="76" t="s">
        <v>202</v>
      </c>
      <c r="B43" s="19" t="s">
        <v>203</v>
      </c>
      <c r="C43" s="20" t="s">
        <v>204</v>
      </c>
      <c r="D43" s="7"/>
      <c r="E43" s="7"/>
      <c r="F43" s="7"/>
      <c r="G43" s="7"/>
      <c r="H43" s="7"/>
      <c r="I43" s="7"/>
      <c r="J43" s="7"/>
    </row>
    <row r="44" spans="1:10" ht="35.25" customHeight="1" thickBot="1">
      <c r="A44" s="77" t="s">
        <v>205</v>
      </c>
      <c r="B44" s="22">
        <v>20</v>
      </c>
      <c r="C44" s="23" t="s">
        <v>206</v>
      </c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113" t="s">
        <v>207</v>
      </c>
      <c r="B46" s="113"/>
      <c r="C46" s="113"/>
      <c r="D46" s="7"/>
      <c r="E46" s="7"/>
      <c r="F46" s="7"/>
      <c r="G46" s="7"/>
      <c r="H46" s="7"/>
      <c r="I46" s="7"/>
      <c r="J46" s="7"/>
    </row>
    <row r="47" spans="1:10" ht="13.5" thickBot="1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3.5" thickBot="1">
      <c r="A48" s="52" t="s">
        <v>195</v>
      </c>
      <c r="B48" s="136" t="s">
        <v>113</v>
      </c>
      <c r="C48" s="137"/>
      <c r="D48" s="7"/>
      <c r="E48" s="7"/>
      <c r="F48" s="7"/>
      <c r="G48" s="7"/>
      <c r="H48" s="7"/>
      <c r="I48" s="7"/>
      <c r="J48" s="7"/>
    </row>
    <row r="49" spans="1:10" ht="27.75" customHeight="1">
      <c r="A49" s="75" t="s">
        <v>197</v>
      </c>
      <c r="B49" s="28" t="s">
        <v>208</v>
      </c>
      <c r="C49" s="29" t="s">
        <v>209</v>
      </c>
      <c r="D49" s="7"/>
      <c r="E49" s="7"/>
      <c r="F49" s="7"/>
      <c r="G49" s="7"/>
      <c r="H49" s="7"/>
      <c r="I49" s="7"/>
      <c r="J49" s="7"/>
    </row>
    <row r="50" spans="1:10" ht="48" customHeight="1">
      <c r="A50" s="76" t="s">
        <v>50</v>
      </c>
      <c r="B50" s="78" t="s">
        <v>221</v>
      </c>
      <c r="C50" s="35" t="s">
        <v>210</v>
      </c>
      <c r="D50" s="7"/>
      <c r="E50" s="7"/>
      <c r="F50" s="7"/>
      <c r="G50" s="7"/>
      <c r="H50" s="7"/>
      <c r="I50" s="7"/>
      <c r="J50" s="7"/>
    </row>
    <row r="51" spans="1:10" ht="24" customHeight="1">
      <c r="A51" s="76" t="s">
        <v>202</v>
      </c>
      <c r="B51" s="34" t="s">
        <v>211</v>
      </c>
      <c r="C51" s="35" t="s">
        <v>212</v>
      </c>
      <c r="D51" s="7"/>
      <c r="E51" s="7"/>
      <c r="F51" s="7"/>
      <c r="G51" s="7"/>
      <c r="H51" s="7"/>
      <c r="I51" s="7"/>
      <c r="J51" s="7"/>
    </row>
    <row r="52" spans="1:10" ht="27.75" customHeight="1" thickBot="1">
      <c r="A52" s="77" t="s">
        <v>205</v>
      </c>
      <c r="B52" s="46" t="s">
        <v>213</v>
      </c>
      <c r="C52" s="47" t="s">
        <v>214</v>
      </c>
      <c r="D52" s="7"/>
      <c r="E52" s="7"/>
      <c r="F52" s="7"/>
      <c r="G52" s="7"/>
      <c r="H52" s="7"/>
      <c r="I52" s="7"/>
      <c r="J52" s="7"/>
    </row>
  </sheetData>
  <sheetProtection/>
  <mergeCells count="19">
    <mergeCell ref="E32:E35"/>
    <mergeCell ref="A36:C36"/>
    <mergeCell ref="E36:J36"/>
    <mergeCell ref="A38:C38"/>
    <mergeCell ref="A46:C46"/>
    <mergeCell ref="B48:C48"/>
    <mergeCell ref="E17:E19"/>
    <mergeCell ref="E20:J20"/>
    <mergeCell ref="A21:C21"/>
    <mergeCell ref="E28:J28"/>
    <mergeCell ref="A29:C29"/>
    <mergeCell ref="E30:F31"/>
    <mergeCell ref="G30:J30"/>
    <mergeCell ref="A1:J3"/>
    <mergeCell ref="A5:C5"/>
    <mergeCell ref="A13:C13"/>
    <mergeCell ref="E13:J13"/>
    <mergeCell ref="E15:F16"/>
    <mergeCell ref="G15:J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68" zoomScaleNormal="68" zoomScalePageLayoutView="0" workbookViewId="0" topLeftCell="A3">
      <selection activeCell="G4" sqref="G4"/>
    </sheetView>
  </sheetViews>
  <sheetFormatPr defaultColWidth="30.57421875" defaultRowHeight="12.75"/>
  <cols>
    <col min="1" max="1" width="4.421875" style="0" customWidth="1"/>
    <col min="2" max="2" width="15.28125" style="0" customWidth="1"/>
    <col min="3" max="3" width="23.140625" style="0" customWidth="1"/>
    <col min="4" max="4" width="17.8515625" style="0" customWidth="1"/>
    <col min="5" max="5" width="35.00390625" style="0" customWidth="1"/>
    <col min="6" max="6" width="21.7109375" style="0" customWidth="1"/>
    <col min="7" max="7" width="31.7109375" style="0" customWidth="1"/>
    <col min="8" max="8" width="18.7109375" style="0" customWidth="1"/>
  </cols>
  <sheetData>
    <row r="1" spans="1:8" ht="14.25" thickBot="1" thickTop="1">
      <c r="A1" s="138" t="s">
        <v>57</v>
      </c>
      <c r="B1" s="139" t="s">
        <v>58</v>
      </c>
      <c r="C1" s="139"/>
      <c r="D1" s="139"/>
      <c r="E1" s="139"/>
      <c r="F1" s="139"/>
      <c r="G1" s="139"/>
      <c r="H1" s="139"/>
    </row>
    <row r="2" spans="1:8" ht="14.25" thickBot="1" thickTop="1">
      <c r="A2" s="138"/>
      <c r="B2" s="139" t="s">
        <v>59</v>
      </c>
      <c r="C2" s="139"/>
      <c r="D2" s="139"/>
      <c r="E2" s="139"/>
      <c r="F2" s="139"/>
      <c r="G2" s="139"/>
      <c r="H2" s="139"/>
    </row>
    <row r="3" spans="1:8" ht="23.25" customHeight="1" thickBot="1" thickTop="1">
      <c r="A3" s="138"/>
      <c r="B3" s="3" t="s">
        <v>48</v>
      </c>
      <c r="C3" s="3" t="s">
        <v>42</v>
      </c>
      <c r="D3" s="3" t="s">
        <v>52</v>
      </c>
      <c r="E3" s="3" t="s">
        <v>45</v>
      </c>
      <c r="F3" s="3" t="s">
        <v>60</v>
      </c>
      <c r="G3" s="3" t="s">
        <v>61</v>
      </c>
      <c r="H3" s="3" t="s">
        <v>62</v>
      </c>
    </row>
    <row r="4" spans="1:8" ht="77.25" customHeight="1" thickBot="1" thickTop="1">
      <c r="A4" s="138"/>
      <c r="B4" s="6" t="s">
        <v>63</v>
      </c>
      <c r="C4" s="4" t="s">
        <v>64</v>
      </c>
      <c r="D4" s="4" t="s">
        <v>65</v>
      </c>
      <c r="E4" s="4" t="s">
        <v>66</v>
      </c>
      <c r="F4" s="4" t="s">
        <v>67</v>
      </c>
      <c r="G4" s="4" t="s">
        <v>68</v>
      </c>
      <c r="H4" s="4" t="s">
        <v>69</v>
      </c>
    </row>
    <row r="5" spans="1:8" ht="57.75" customHeight="1" thickBot="1" thickTop="1">
      <c r="A5" s="138"/>
      <c r="B5" s="6" t="s">
        <v>70</v>
      </c>
      <c r="C5" s="4" t="s">
        <v>71</v>
      </c>
      <c r="D5" s="4" t="s">
        <v>72</v>
      </c>
      <c r="E5" s="4" t="s">
        <v>73</v>
      </c>
      <c r="F5" s="4" t="s">
        <v>74</v>
      </c>
      <c r="G5" s="4" t="s">
        <v>75</v>
      </c>
      <c r="H5" s="4" t="s">
        <v>76</v>
      </c>
    </row>
    <row r="6" spans="1:8" ht="78" customHeight="1" thickBot="1" thickTop="1">
      <c r="A6" s="138"/>
      <c r="B6" s="6" t="s">
        <v>77</v>
      </c>
      <c r="C6" s="4" t="s">
        <v>78</v>
      </c>
      <c r="D6" s="4" t="s">
        <v>79</v>
      </c>
      <c r="E6" s="4" t="s">
        <v>80</v>
      </c>
      <c r="F6" s="4" t="s">
        <v>81</v>
      </c>
      <c r="G6" s="4" t="s">
        <v>82</v>
      </c>
      <c r="H6" s="4" t="s">
        <v>83</v>
      </c>
    </row>
    <row r="7" spans="1:8" ht="62.25" customHeight="1" thickBot="1" thickTop="1">
      <c r="A7" s="138"/>
      <c r="B7" s="6" t="s">
        <v>84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4" t="s">
        <v>90</v>
      </c>
    </row>
    <row r="8" spans="1:8" ht="91.5" customHeight="1" thickBot="1" thickTop="1">
      <c r="A8" s="138"/>
      <c r="B8" s="6" t="s">
        <v>91</v>
      </c>
      <c r="C8" s="4" t="s">
        <v>92</v>
      </c>
      <c r="D8" s="4" t="s">
        <v>93</v>
      </c>
      <c r="E8" s="4" t="s">
        <v>94</v>
      </c>
      <c r="F8" s="4"/>
      <c r="G8" s="4" t="s">
        <v>95</v>
      </c>
      <c r="H8" s="4" t="s">
        <v>96</v>
      </c>
    </row>
    <row r="9" spans="1:8" ht="47.25" customHeight="1" thickBot="1" thickTop="1">
      <c r="A9" s="138"/>
      <c r="B9" s="6" t="s">
        <v>97</v>
      </c>
      <c r="C9" s="4" t="s">
        <v>98</v>
      </c>
      <c r="D9" s="4" t="s">
        <v>99</v>
      </c>
      <c r="E9" s="4" t="s">
        <v>100</v>
      </c>
      <c r="F9" s="4"/>
      <c r="G9" s="4" t="s">
        <v>101</v>
      </c>
      <c r="H9" s="4" t="s">
        <v>102</v>
      </c>
    </row>
    <row r="10" spans="1:8" ht="72" customHeight="1" thickBot="1" thickTop="1">
      <c r="A10" s="138"/>
      <c r="B10" s="6" t="s">
        <v>103</v>
      </c>
      <c r="C10" s="4" t="s">
        <v>108</v>
      </c>
      <c r="D10" s="4"/>
      <c r="E10" s="4"/>
      <c r="F10" s="4"/>
      <c r="G10" s="4" t="s">
        <v>104</v>
      </c>
      <c r="H10" s="5"/>
    </row>
    <row r="11" spans="1:8" ht="27" thickBot="1" thickTop="1">
      <c r="A11" s="138"/>
      <c r="B11" s="6" t="s">
        <v>105</v>
      </c>
      <c r="C11" s="4"/>
      <c r="D11" s="4"/>
      <c r="E11" s="4"/>
      <c r="F11" s="4"/>
      <c r="G11" s="4" t="s">
        <v>106</v>
      </c>
      <c r="H11" s="5"/>
    </row>
    <row r="12" spans="1:8" ht="38.25" customHeight="1" thickBot="1" thickTop="1">
      <c r="A12" s="139" t="s">
        <v>107</v>
      </c>
      <c r="B12" s="139"/>
      <c r="C12" s="139"/>
      <c r="D12" s="139"/>
      <c r="E12" s="139"/>
      <c r="F12" s="139"/>
      <c r="G12" s="139"/>
      <c r="H12" s="139"/>
    </row>
    <row r="13" ht="13.5" thickTop="1"/>
  </sheetData>
  <sheetProtection/>
  <mergeCells count="4">
    <mergeCell ref="A1:A11"/>
    <mergeCell ref="B1:H1"/>
    <mergeCell ref="B2:H2"/>
    <mergeCell ref="A12:H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E4"/>
  <sheetViews>
    <sheetView zoomScalePageLayoutView="0" workbookViewId="0" topLeftCell="A1">
      <selection activeCell="D5" sqref="D5"/>
    </sheetView>
  </sheetViews>
  <sheetFormatPr defaultColWidth="11.421875" defaultRowHeight="12.75"/>
  <sheetData>
    <row r="3" spans="3:5" ht="51">
      <c r="C3" s="79" t="s">
        <v>231</v>
      </c>
      <c r="D3">
        <v>2</v>
      </c>
      <c r="E3" s="79" t="s">
        <v>232</v>
      </c>
    </row>
    <row r="4" spans="3:5" ht="12.75">
      <c r="C4" t="s">
        <v>230</v>
      </c>
      <c r="E4" t="s">
        <v>233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APTO</dc:creator>
  <cp:keywords/>
  <dc:description/>
  <cp:lastModifiedBy>Carlos Andrés Báez González</cp:lastModifiedBy>
  <cp:lastPrinted>2021-07-30T23:34:00Z</cp:lastPrinted>
  <dcterms:created xsi:type="dcterms:W3CDTF">2017-02-13T21:45:29Z</dcterms:created>
  <dcterms:modified xsi:type="dcterms:W3CDTF">2023-02-06T02:59:24Z</dcterms:modified>
  <cp:category/>
  <cp:version/>
  <cp:contentType/>
  <cp:contentStatus/>
</cp:coreProperties>
</file>