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tabRatio="499" activeTab="0"/>
  </bookViews>
  <sheets>
    <sheet name=" Matriz Alcaldía Martires" sheetId="1" r:id="rId1"/>
    <sheet name="T - Calificacion" sheetId="2" r:id="rId2"/>
    <sheet name="Tabla de peligros" sheetId="3" r:id="rId3"/>
    <sheet name="inventario recurso emerg" sheetId="4" state="hidden" r:id="rId4"/>
  </sheets>
  <definedNames>
    <definedName name="_xlnm._FilterDatabase" localSheetId="0" hidden="1">' Matriz Alcaldía Martires'!$A$9:$AE$214</definedName>
    <definedName name="_xlnm_Print_Titles" localSheetId="0">' Matriz Alcaldía Martires'!$7:$9</definedName>
    <definedName name="_xlnm_Print_Titles_0" localSheetId="0">' Matriz Alcaldía Martires'!$7:$9</definedName>
    <definedName name="_xlnm_Print_Titles_0_0" localSheetId="0">' Matriz Alcaldía Martires'!$7:$9</definedName>
    <definedName name="_xlnm_Print_Titles_0_0_0" localSheetId="0">' Matriz Alcaldía Martires'!$7:$9</definedName>
    <definedName name="_xlnm_Print_Titles_0_0_0_0" localSheetId="0">' Matriz Alcaldía Martires'!$7:$9</definedName>
    <definedName name="_xlnm_Print_Titles_0_0_0_0_0" localSheetId="0">' Matriz Alcaldía Martires'!$7:$9</definedName>
    <definedName name="_xlnm_Print_Titles_0_0_0_0_0_0" localSheetId="0">' Matriz Alcaldía Martires'!$7:$9</definedName>
    <definedName name="_xlnm_Print_Titles_0_0_0_0_0_0_0" localSheetId="0">' Matriz Alcaldía Martires'!$7:$9</definedName>
    <definedName name="_xlnm_Print_Titles_0_0_0_0_0_0_0_0" localSheetId="0">' Matriz Alcaldía Martires'!$7:$9</definedName>
    <definedName name="_xlnm_Print_Titles_0_0_0_0_0_0_0_0_0" localSheetId="0">' Matriz Alcaldía Martires'!$7:$9</definedName>
    <definedName name="_xlnm_Print_Titles_0_0_0_0_0_0_0_0_0_0" localSheetId="0">' Matriz Alcaldía Martires'!$7:$9</definedName>
    <definedName name="_xlnm_Print_Titles_0_0_0_0_0_0_0_0_0_0_0" localSheetId="0">' Matriz Alcaldía Martires'!$7:$9</definedName>
    <definedName name="_xlnm_Print_Titles_0_0_0_0_0_0_0_0_0_0_0_0" localSheetId="0">' Matriz Alcaldía Martires'!$7:$9</definedName>
    <definedName name="_xlnm_Print_Titles_0_0_0_0_0_0_0_0_0_0_0_0_0" localSheetId="0">' Matriz Alcaldía Martires'!$7:$9</definedName>
    <definedName name="_xlnm_Print_Titles_0_0_0_0_0_0_0_0_0_0_0_0_0_0" localSheetId="0">' Matriz Alcaldía Martires'!$7:$9</definedName>
    <definedName name="_xlnm_Print_Titles_0_0_0_0_0_0_0_0_0_0_0_0_0_0_0" localSheetId="0">' Matriz Alcaldía Martires'!$7:$9</definedName>
    <definedName name="_xlnm_Print_Titles_0_0_0_0_0_0_0_0_0_0_0_0_0_0_0_0" localSheetId="0">' Matriz Alcaldía Martires'!$7:$9</definedName>
    <definedName name="_xlnm_Print_Titles_0_0_0_0_0_0_0_0_0_0_0_0_0_0_0_0_0" localSheetId="0">' Matriz Alcaldía Martires'!$7:$9</definedName>
    <definedName name="_xlnm_Print_Titles_0_0_0_0_0_0_0_0_0_0_0_0_0_0_0_0_0_0" localSheetId="0">' Matriz Alcaldía Martires'!$7:$9</definedName>
    <definedName name="_xlnm_Print_Titles_0_0_0_0_0_0_0_0_0_0_0_0_0_0_0_0_0_0_0" localSheetId="0">' Matriz Alcaldía Martires'!$7:$9</definedName>
    <definedName name="_xlnm_Print_Titles_0_0_0_0_0_0_0_0_0_0_0_0_0_0_0_0_0_0_0_0" localSheetId="0">' Matriz Alcaldía Martires'!$7:$9</definedName>
    <definedName name="_xlnm_Print_Titles_0_0_0_0_0_0_0_0_0_0_0_0_0_0_0_0_0_0_0_0_0" localSheetId="0">' Matriz Alcaldía Martires'!$7:$9</definedName>
    <definedName name="_xlnm_Print_Titles_0_0_0_0_0_0_0_0_0_0_0_0_0_0_0_0_0_0_0_0_0_0" localSheetId="0">' Matriz Alcaldía Martires'!$7:$9</definedName>
    <definedName name="_xlnm_Print_Titles_0_0_0_0_0_0_0_0_0_0_0_0_0_0_0_0_0_0_0_0_0_0_0" localSheetId="0">' Matriz Alcaldía Martires'!$7:$9</definedName>
    <definedName name="_xlnm.Print_Area" localSheetId="0">' Matriz Alcaldía Martires'!$A$1:$AE$214</definedName>
    <definedName name="Print_Titles_0" localSheetId="0">' Matriz Alcaldía Martires'!$7:$9</definedName>
    <definedName name="Print_Titles_0_0" localSheetId="0">' Matriz Alcaldía Martires'!$7:$9</definedName>
    <definedName name="Print_Titles_0_0_0" localSheetId="0">' Matriz Alcaldía Martires'!$7:$9</definedName>
    <definedName name="_xlnm.Print_Titles" localSheetId="0">' Matriz Alcaldía Martires'!$7:$9</definedName>
  </definedNames>
  <calcPr fullCalcOnLoad="1"/>
</workbook>
</file>

<file path=xl/sharedStrings.xml><?xml version="1.0" encoding="utf-8"?>
<sst xmlns="http://schemas.openxmlformats.org/spreadsheetml/2006/main" count="4005" uniqueCount="718">
  <si>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</si>
  <si>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</si>
  <si>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</si>
  <si>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</si>
  <si>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</si>
  <si>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</si>
  <si>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</si>
  <si>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</si>
  <si>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</si>
  <si>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</si>
  <si>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</si>
  <si>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</si>
  <si>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</si>
  <si>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</si>
  <si>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</si>
  <si>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</si>
  <si>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</si>
  <si>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</si>
  <si>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</si>
  <si>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</si>
  <si>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</si>
  <si>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</si>
  <si>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</si>
  <si>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</si>
  <si>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</si>
  <si>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Aceptabilidad del Riesgo</t>
  </si>
  <si>
    <t>N° expuestos</t>
  </si>
  <si>
    <t>Peor consecuencia</t>
  </si>
  <si>
    <t>Existe requisito legal específico (Sí o No)</t>
  </si>
  <si>
    <t>Eliminación</t>
  </si>
  <si>
    <t>Sustitución</t>
  </si>
  <si>
    <t>Controles de ingeniería</t>
  </si>
  <si>
    <t>Controles administrativos, señalización, advertencia</t>
  </si>
  <si>
    <t>Equipos/Elementos de protección personal</t>
  </si>
  <si>
    <t>Contratistas</t>
  </si>
  <si>
    <t>Planta</t>
  </si>
  <si>
    <t>Outsourcing</t>
  </si>
  <si>
    <t>Total expuestos</t>
  </si>
  <si>
    <t>SI</t>
  </si>
  <si>
    <t>Biomecánico</t>
  </si>
  <si>
    <t>Ninguno</t>
  </si>
  <si>
    <t>Físico</t>
  </si>
  <si>
    <t>Heridas, lesiones, traumatismos</t>
  </si>
  <si>
    <t>Psicosocial</t>
  </si>
  <si>
    <t>Muerte</t>
  </si>
  <si>
    <t>Biológico</t>
  </si>
  <si>
    <t>II</t>
  </si>
  <si>
    <t>Varias</t>
  </si>
  <si>
    <t>Planeación</t>
  </si>
  <si>
    <t>Químico</t>
  </si>
  <si>
    <t>Todos</t>
  </si>
  <si>
    <t>MATRIZ DE PELIGROS Y VALORACIÓN DE RIESGOS</t>
  </si>
  <si>
    <t>Clasificación (especifica)</t>
  </si>
  <si>
    <t xml:space="preserve">DESCRIPCIÓN </t>
  </si>
  <si>
    <t>Tabla de Peligros</t>
  </si>
  <si>
    <t>Clasificacion</t>
  </si>
  <si>
    <t>Biomecánicos</t>
  </si>
  <si>
    <t>Condiciones de Seguridad</t>
  </si>
  <si>
    <t>Fenómenos Naturales</t>
  </si>
  <si>
    <t>Virus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</si>
  <si>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</si>
  <si>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</si>
  <si>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</si>
  <si>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</si>
  <si>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</si>
  <si>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</si>
  <si>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</si>
  <si>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</si>
  <si>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</si>
  <si>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</si>
  <si>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</si>
  <si>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</si>
  <si>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</si>
  <si>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</si>
  <si>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</si>
  <si>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</si>
  <si>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</si>
  <si>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</si>
  <si>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</si>
  <si>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</si>
  <si>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</si>
  <si>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</si>
  <si>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</si>
  <si>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</si>
  <si>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</si>
  <si>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</si>
  <si>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</si>
  <si>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</si>
  <si>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</si>
  <si>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</si>
  <si>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</si>
  <si>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</si>
  <si>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</si>
  <si>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</si>
  <si>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</si>
  <si>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</si>
  <si>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</si>
  <si>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</si>
  <si>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</si>
  <si>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</si>
  <si>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</si>
  <si>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</si>
  <si>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</si>
  <si>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</si>
  <si>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Radiaciones  no ionizantes (laser, ultravioleta infrarroja, radiofrecuencia, microondas)</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</si>
  <si>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</si>
  <si>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</si>
  <si>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</si>
  <si>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</si>
  <si>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</si>
  <si>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</si>
  <si>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</si>
  <si>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</si>
  <si>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</si>
  <si>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</si>
  <si>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</si>
  <si>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</si>
  <si>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</si>
  <si>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</si>
  <si>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</si>
  <si>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</si>
  <si>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</si>
  <si>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</si>
  <si>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</si>
  <si>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</si>
  <si>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</si>
  <si>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</si>
  <si>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</si>
  <si>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</si>
  <si>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</si>
  <si>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</si>
  <si>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</si>
  <si>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</si>
  <si>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</si>
  <si>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</si>
  <si>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</si>
  <si>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</si>
  <si>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</si>
  <si>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</si>
  <si>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</si>
  <si>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</si>
  <si>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</si>
  <si>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</si>
  <si>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</si>
  <si>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</si>
  <si>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</si>
  <si>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</si>
  <si>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</si>
  <si>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</si>
  <si>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</si>
  <si>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</si>
  <si>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</si>
  <si>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</si>
  <si>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</si>
  <si>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</si>
  <si>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</si>
  <si>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</si>
  <si>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</si>
  <si>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</si>
  <si>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</si>
  <si>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</si>
  <si>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</si>
  <si>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</si>
  <si>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</si>
  <si>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</si>
  <si>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</si>
  <si>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</si>
  <si>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</si>
  <si>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</si>
  <si>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</si>
  <si>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</si>
  <si>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</si>
  <si>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</si>
  <si>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</si>
  <si>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</si>
  <si>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</si>
  <si>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</si>
  <si>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</si>
  <si>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</si>
  <si>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</si>
  <si>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</si>
  <si>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</si>
  <si>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</si>
  <si>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</si>
  <si>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</si>
  <si>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</si>
  <si>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</si>
  <si>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</si>
  <si>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</si>
  <si>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</si>
  <si>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</si>
  <si>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</si>
  <si>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</si>
  <si>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</si>
  <si>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</si>
  <si>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</si>
  <si>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</si>
  <si>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</si>
  <si>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</si>
  <si>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</si>
  <si>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</si>
  <si>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</si>
  <si>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</si>
  <si>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</si>
  <si>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</si>
  <si>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</si>
  <si>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Corregir o adoptar medidas de control</t>
  </si>
  <si>
    <t>Mejorable</t>
  </si>
  <si>
    <t>Mejorar el control existente</t>
  </si>
  <si>
    <t>Aceptable</t>
  </si>
  <si>
    <t>No intervenir, salvo que un analisis mas preciso lo justifique</t>
  </si>
  <si>
    <t>Si</t>
  </si>
  <si>
    <t>Biomecánico (movimientos repetitivos)</t>
  </si>
  <si>
    <t>Tendinitis, síndrome de túnel del carpo (STC), otros DME.</t>
  </si>
  <si>
    <t>Biomecánico (posturas)</t>
  </si>
  <si>
    <t>Público</t>
  </si>
  <si>
    <t>Público (violencia en el puesto de trabajo)</t>
  </si>
  <si>
    <t>No Aplica</t>
  </si>
  <si>
    <t>Locativo</t>
  </si>
  <si>
    <t>No Aceptable o  Aceptable con control especifico</t>
  </si>
  <si>
    <t>Eléctrico</t>
  </si>
  <si>
    <t>No</t>
  </si>
  <si>
    <t>Lesión incapacitante hasta la muerte</t>
  </si>
  <si>
    <t>Actividades propias de la labor, revisión y entrega de resultados en tiempos determinado.</t>
  </si>
  <si>
    <t>Actividades propias en la sede 
Desplazamiento fuera de las instalaciones de la sede</t>
  </si>
  <si>
    <t xml:space="preserve">Actividades propias de la labor, revisión y entrega de resultados en tiempos determinados.
</t>
  </si>
  <si>
    <t>Servicio de personal de vigilancia en la sede</t>
  </si>
  <si>
    <t>Tecnológico</t>
  </si>
  <si>
    <t>Resolución 2400 de 1979 Art. 205, 207</t>
  </si>
  <si>
    <t>Uso de chaqueta con distintivos de la Entidad</t>
  </si>
  <si>
    <t xml:space="preserve">Desplazamiento fuera  de las instalaciones de la sede.
Agresiones por parte de ciudadanos dentro o fuera de la alcaldía
</t>
  </si>
  <si>
    <t>Público (violencia, robos, atracos, asaltos, atentados, de orden público, accidentes de transito etc.)</t>
  </si>
  <si>
    <t>Caídas, golpes ,lesiones varias.</t>
  </si>
  <si>
    <t>camillas</t>
  </si>
  <si>
    <t>Gabinete con paleta,casco, otros</t>
  </si>
  <si>
    <t>1 en 3er piso
1 en 5to piso</t>
  </si>
  <si>
    <t>2 camillas de madera 5to piso</t>
  </si>
  <si>
    <t>Exposición a agresiones por parte de ciudadanos  inconformes.</t>
  </si>
  <si>
    <t>Conductores</t>
  </si>
  <si>
    <t>Descansos intermedios en la jornada laboral</t>
  </si>
  <si>
    <t xml:space="preserve">No aplica </t>
  </si>
  <si>
    <t>Uso de chaqueta con distintivos de la Entidad.</t>
  </si>
  <si>
    <t>Fatiga visual. Cefalea. Falta de concentración en la labor. Irritabilidad</t>
  </si>
  <si>
    <t>Mecánico (herramientas)</t>
  </si>
  <si>
    <t>Heridas en manos</t>
  </si>
  <si>
    <t>Actividades propias de la labor, revisión y entrega de resultados en tiempos determinado. Interacción con colaboradores y ciudadanos.</t>
  </si>
  <si>
    <t>Subsidio C</t>
  </si>
  <si>
    <t>Afecciones respiratorias, irritación conjuntiva, dermatitis de contacto.</t>
  </si>
  <si>
    <t xml:space="preserve">Uso de destornilladores y otras herramientas manuales </t>
  </si>
  <si>
    <t>Transcripción en computador, escuchando a través de audífonos la grabación de cada sesión</t>
  </si>
  <si>
    <t xml:space="preserve">Actividades propias de la labor, revisión y entrega de resultados en tiempos determinados. Agresiones por parte de la comunidad
</t>
  </si>
  <si>
    <t>Uso de  distintivos de la Entidad.</t>
  </si>
  <si>
    <t>Uso de distintivos de la Entidad</t>
  </si>
  <si>
    <t>Uso de distintivos de la Entidad.</t>
  </si>
  <si>
    <t>Atención a la ciudadanía  y trabajo de oficina</t>
  </si>
  <si>
    <t xml:space="preserve"> Lesiones varias, caída de objetos, de personas, golpes, otros.</t>
  </si>
  <si>
    <t>Traumatismos, golpes, caídas, lesiones varias</t>
  </si>
  <si>
    <t>Tecnológico (explosión, derrame, incendio).</t>
  </si>
  <si>
    <t>Llegar a acuerdos con ciudadanos o demás personas dentro y fuera de la sede.
Desplazamiento  fuera de las instalaciones de la sede dentro de la localidad.</t>
  </si>
  <si>
    <t xml:space="preserve">Manipulación de productos como alcohol, limpiador de equipos </t>
  </si>
  <si>
    <t>Manipulación de cargas permanente (cajas de archivo con folios), esfuerzos. Cajas de archivo ubicadas a diferentes alturas</t>
  </si>
  <si>
    <t>Espacio para la toma de alimentos</t>
  </si>
  <si>
    <t>Calientan y almuerzan  los colaboradores en el sitio</t>
  </si>
  <si>
    <t>Trabajo en Altura</t>
  </si>
  <si>
    <t>Hacer uso de equipo de protección personal y EEP como casco con barbuquejo, eslingas, arnés, entre otros</t>
  </si>
  <si>
    <t>JAL</t>
  </si>
  <si>
    <t>Mecánico (Herramientas de oficina)</t>
  </si>
  <si>
    <t>Extintores</t>
  </si>
  <si>
    <t xml:space="preserve">Manipulación de cosedoras, perforadoras, saca ganchos </t>
  </si>
  <si>
    <t>Actividades propias en la sede 
Desplazamiento fuera de las instalaciones de la sede.</t>
  </si>
  <si>
    <t xml:space="preserve">Posibilidades de materialización de incendio fugas en vehículos
</t>
  </si>
  <si>
    <t>Daño a las personas, al vehículo</t>
  </si>
  <si>
    <t xml:space="preserve">
1.Mantener extintores vigentes
2. Capacitar a conductores sobre el manejo adecuado de extintores, botiquín y como reaccionar ante una emergencia
3. Realizar inspecciones preventivas a vehículos y elementos de emergencia 
4. Mantener elementos de emergencia de fácil acceso 
</t>
  </si>
  <si>
    <t>Actividades propias de la labor, revisión y entrega de resultados en tiempos determinado. Interacción con colaboradores, ciudadanos, alcaldía y otras entidades</t>
  </si>
  <si>
    <t xml:space="preserve">Uso de tijeras, regla plástica, cosedora, perforadora </t>
  </si>
  <si>
    <t>Cortinas de tela o persianas en algunas oficinas</t>
  </si>
  <si>
    <t>Fatiga, cansancio, adormecimiento. Dificultad para concentrarse en la realización de las tareas. Irritabilidad</t>
  </si>
  <si>
    <t>1.Revisiónes del vehículo, antes y después  de la labor
2. Realización de  mantenimientos periódicos preventivos correctivos  por parte de personal calificado.</t>
  </si>
  <si>
    <t>Uso de tijeras, regla plástica, cosedora, bisturí, perforadora para organizar y foliar documentos</t>
  </si>
  <si>
    <t>ALCALDÍA LOCAL MARTIRES (SEDE PRINCIPAL, INSPECCIONES, JAL)</t>
  </si>
  <si>
    <t xml:space="preserve">Manipulación de cosedoras, perforadoras, saca ganchos , lector </t>
  </si>
  <si>
    <t xml:space="preserve">
Se evidencia iluminación artificial de una luminaria doble alargada para tres puestos de trabajo</t>
  </si>
  <si>
    <t>Actividades propias en la sede 
Desplazamiento fuera de las instalaciones de la sede y actividades en localidad</t>
  </si>
  <si>
    <t xml:space="preserve">1.Mantener  cámaras de seguridad y vigilancia en optimas condiciones con cobertura en toda la sede .
</t>
  </si>
  <si>
    <t>Escaleras de tres pasos</t>
  </si>
  <si>
    <t>Manipulación de cosedoras, perforadoras, saca ganchos u otras herramientas manuales en el área y en bodega</t>
  </si>
  <si>
    <t>Mecánico (Herramientas)</t>
  </si>
  <si>
    <t>Actividades propias de la labor, revisión y entrega de resultados en tiempos determinados.
Llegar a acuerdos, hacer cumplir requisitos legales.</t>
  </si>
  <si>
    <t>Manipulación de carga de elementos para  eventos (carpas, sonido, luces, otros)trasladarlos  al lugar de montaje de escenarios.</t>
  </si>
  <si>
    <t>Desplazamiento  fuera de las instalaciones de la sede.</t>
  </si>
  <si>
    <t>Uso de herramientas manuales, equipos.</t>
  </si>
  <si>
    <t>Mantenimiento</t>
  </si>
  <si>
    <t>Realizar mantenimiento preventivo, correctivo</t>
  </si>
  <si>
    <t xml:space="preserve"> Lesiones del sistema osteomusculoarticular (dolor de cuello,  hombros y espalda) vena varice en piernas</t>
  </si>
  <si>
    <t xml:space="preserve">No Existe </t>
  </si>
  <si>
    <t>Uso de destornilladores , herramientas manuales ,entre otros</t>
  </si>
  <si>
    <t>Inspecciones (casa de justicia)</t>
  </si>
  <si>
    <t>Inspección de Policía - 14 A, 14 B ,14 C - piso 3</t>
  </si>
  <si>
    <t>Persianas en oficinas con ventanales</t>
  </si>
  <si>
    <t>En las mismas oficinas realizan varias audiencias  en el día.</t>
  </si>
  <si>
    <t>Auxiliares administrativos y Ediles  - piso 1,2,3</t>
  </si>
  <si>
    <t>Uso de diadema para PC</t>
  </si>
  <si>
    <t>Uso de tijeras, regla , cosedora , perforadora, otras de oficina</t>
  </si>
  <si>
    <t>Alcaldía sede principal, JAL, Inspecciones</t>
  </si>
  <si>
    <t xml:space="preserve">
Manipulación de cosedora  industrial, perforadora, saca ganchos , de igual manera hacen uso de cosedora habitual de oficina.</t>
  </si>
  <si>
    <t>Uso de tijeras, regla plástica, cosedora, perforadora
Uso de elementos para la instalación de equipos de prensa</t>
  </si>
  <si>
    <t>Realización de mantenimientos preventivos, correctivos a elementos, equipos que se usan en prensa.</t>
  </si>
  <si>
    <t>Uso de tijeras, regla plástica, cosedora, perforadora 
Se debe validar si manipulan algún tipo de herramienta u equipo en campo</t>
  </si>
  <si>
    <t>Disconfort térmico por aumento de temperatura. En mayor medida cuando hay audiencias</t>
  </si>
  <si>
    <t>1.Revisión de la infraestructura de JAL e inspecciones  en pro de la instalación del sistema contraincendios, por parte de personal calificado.
2. Generar programa de mantenimientos preventivos y correctivos a sistema contraincendios cuando se implementen en las diferentes sedes; revisar los detectores de humo, alarma u otros existentes en sede principal de la Alcaldia en pro de garantizar su funcionamiento en caso de emergencia.</t>
  </si>
  <si>
    <t xml:space="preserve">Trabajo de escritorio y computador, Recepción de solicitudes de la ciudadanía u orientación en diferentes tramites, Manipulación de documentos. Atención a la ciudadanía,  </t>
  </si>
  <si>
    <t xml:space="preserve">Trabajo de escritorio y computador en oficina  y radicación de documentos externos,  Desplazamiento dentro de la ciudad entregando  correspondencia, Atención personal a la ciudadanía solicitar información, correspondencia, radicar documentación, notificar, Manipulación de documentos, </t>
  </si>
  <si>
    <t xml:space="preserve">Trabajo de escritorio y computador, digitación y consultas en dispositivos electrónicos (Tablet, celular ,pc), aprobación y firma de documentos, entablar reuniones, asistir a actividades, eventos y recorridos por la localidad, encargado de la gestión de la alcaldía, entablar conversaciones, desplazamiento dentro y fuera de las oficinas reuniones, eventos, recorridos por la localidad para  alcalde y asesor. </t>
  </si>
  <si>
    <t xml:space="preserve">Trabajo de escritorio y computador, digitación y consultas en dispositivos electrónicos ( celular), ,aprobación y firma de documentos, entablar  conversaciones, asistir a reuniones, actividades,  salidas a reunión u otros,  manipulación de carpetas, documentos. </t>
  </si>
  <si>
    <t>Trabajo de escritorio, campo y computador, manipulación de cámaras y demás elementos para toma de diferentes eventos, reuniones que requieran publicación, ,entablar conversaciones, registrar, editar  eventos, entregar de producto final, Acompañamiento actividades del despacho y la localidad para su registro y comunicación,  manipulación de cámaras y demás elementos para toma de diferentes eventos, reuniones que requieran publicación.</t>
  </si>
  <si>
    <t xml:space="preserve">Trabajo en oficina, Trabajo en campo, </t>
  </si>
  <si>
    <t>Trabajo de escritorio y computador, entablar conversaciones, manipulación de carpetas, documentos.</t>
  </si>
  <si>
    <t xml:space="preserve">Organización física de archivo,  foliar, organizar documentos, digitalizar, Foliación de documentos, verificación y organización de carpetas, </t>
  </si>
  <si>
    <t xml:space="preserve">Trabajo de escritorio y computador o en campo  ,entablar conversaciones, orientar al ciudadano. Realización de visitas domiciliarias verificación de datos de personas mayores de la localidad; desplazándose por diferentes lugares, Realización de talleres y visitas domiciliarias, Realización de visitas domiciliarias verificación de datos de personas mayores de la localidad; desplazándose por diferentes lugares,    </t>
  </si>
  <si>
    <t xml:space="preserve">Trabajo en oficina y en campo -Seguimiento a proyectos de plan de inversión social local. Participación en comités, mesas, reuniones (comunidad e instituciones), visitas en la localidad verificando condiciones, entablar conversaciones, interacción permanente con la comunidad de la localidad.         </t>
  </si>
  <si>
    <t xml:space="preserve">Trabajo de escritorio y computador ,entablar conversaciones, manipulación de carpetas, documentos, </t>
  </si>
  <si>
    <t>Trabajo de escritorio y computador, ,entablar conversaciones, supervisar procesos, supervisar procesos-verificación de la información documentada,  desplazamiento por diferentes lugares de la sede y de la localidad,  manipulación de carpetas, documentos.</t>
  </si>
  <si>
    <t>Trabajo en oficina, Soporte de red. Mantenimiento de equipos,  en cuartos eléctricos.</t>
  </si>
  <si>
    <t>Trabajo de escritorio y computador, Desplazamiento dentro de las instalaciones y traslado de equipos, Mantenimiento de equipos, entablar conversaciones, entrega de equipos en optimo estado,  manipulación de cableado y demás elementos electrónicos.</t>
  </si>
  <si>
    <t xml:space="preserve">Trabajo en oficina,Trabajo en campo -Montaje de escenarios y otros eventos, </t>
  </si>
  <si>
    <t xml:space="preserve">Trabajo de escritorio y computador ,trabajo en campo, Manipular carpas, sonido profesional, luces de escena, entre otros </t>
  </si>
  <si>
    <t xml:space="preserve">Trabajo de escritorio,  computador  y en campo, Diligencias de orden judicial (lanzamientos, embargos, inspecciones oculares), entablar conversaciones, orientar al ciudadano, llegar a acuerdos, cumplimiento de requisitos legales, audiencias, revision,organización de expedientes,  </t>
  </si>
  <si>
    <t>Trabajo de escritorio, computador y áreas comunes. Ediles - Digitación y consultas en dispositivos electrónicos (Tablet, celular ,pc),  entablar conversaciones. Asistir a reuniones, asistir a actividades, eventos y recorridos por la localidad, Transcripción en computador, escuchando a través de audífonos la grabación de cada sesión.</t>
  </si>
  <si>
    <t>Rotación de personal por parte de la empresa de vigilancia SEJARPI</t>
  </si>
  <si>
    <t>Presencia de Silla ergonomica.</t>
  </si>
  <si>
    <t xml:space="preserve">Trabajo de escritorio y computador, Orientación en diferentes tramites, identificación del  usuario dentro de las instalaciones, Manipulación de documentos. Atención a la ciudadanía, registro de elementos ingresados y retirados. </t>
  </si>
  <si>
    <t xml:space="preserve">Presencia de poco usuario presencial en la alcaldia. </t>
  </si>
  <si>
    <t xml:space="preserve">Condiciones de seguridad </t>
  </si>
  <si>
    <t xml:space="preserve">virus </t>
  </si>
  <si>
    <t xml:space="preserve">Fiebre, tos, dificultad para respirar, perdida sensacion del olfato y del gusto, sensacion de debilidad, sintomas gripales, mareos y demas relacionados con el COVID - 19. </t>
  </si>
  <si>
    <t>Alcaldía sede principal - Centro Comercial  Mall Plaza Piso 6 Torre parqueaderos</t>
  </si>
  <si>
    <t xml:space="preserve">Programa de pausas activas programado desde el PC, presencia de rotación de turnos. </t>
  </si>
  <si>
    <t xml:space="preserve"> Programa de pausas activas programado desde el PC, presencia de rotación de turnos. </t>
  </si>
  <si>
    <t xml:space="preserve">Rotación de turnos. </t>
  </si>
  <si>
    <t xml:space="preserve">condiciones de seguridad </t>
  </si>
  <si>
    <t xml:space="preserve">Presencia de luz natural, mantenimiento de luminarias por parte del Centro comercial. </t>
  </si>
  <si>
    <t>condiciones de seguridad</t>
  </si>
  <si>
    <t xml:space="preserve">Biomecánico (posturas) </t>
  </si>
  <si>
    <t>Condiciones de seguridad</t>
  </si>
  <si>
    <t>Accidentes de transito</t>
  </si>
  <si>
    <t xml:space="preserve">vehículos con Soat. </t>
  </si>
  <si>
    <t xml:space="preserve">ARL para los notificadores. </t>
  </si>
  <si>
    <t xml:space="preserve">Alto nivel de responsabilidad, actividades propias de la labor, revisión y entrega de resultados en tiempos determinados. </t>
  </si>
  <si>
    <t xml:space="preserve">Condiciones de la tarea. </t>
  </si>
  <si>
    <t>Trabajo en oficina, trabajo en campo, planeación, participación, manejo de recursos del fondo de desarrollo local.</t>
  </si>
  <si>
    <t>Programa de pausas activas programado desde el PC, presencia de rotación de turnos. Trabajo de campo y administrativo</t>
  </si>
  <si>
    <t xml:space="preserve">Desplazamiento  fuera de las instalaciones de la sede dentro de la localidad.
</t>
  </si>
  <si>
    <t>Desplazamiento  fuera de las instalaciones de la sede dentro de la localidad.</t>
  </si>
  <si>
    <t>Condiciones de seguridad.</t>
  </si>
  <si>
    <t xml:space="preserve">Condiciones de seguridad. </t>
  </si>
  <si>
    <t>Programa de pausas activas programado desde el PC, presencia de rotación de turnos, trabajo de campo y administrativo</t>
  </si>
  <si>
    <t xml:space="preserve">Uso de tijeras, regla plástica, cosedora, perforadora 
</t>
  </si>
  <si>
    <t xml:space="preserve">Trabajo en oficina, estudio de mercado, diseño de contratos, revisión juridica, licitaciones publicas de menor, minima cuantia entre otros, manejo de la plataforma SECOP II, entre otras actividades. </t>
  </si>
  <si>
    <t>Condiciones de la tarea (carga mental), demandas emocionales.</t>
  </si>
  <si>
    <t xml:space="preserve">Discrepancias con los compañeros de trabajo y altercados con los proponentes y posibles proveedores. </t>
  </si>
  <si>
    <t xml:space="preserve">Trabajo en oficina o en campo. Atención al usuario, tramites de apoyo económico al adulto mayor, </t>
  </si>
  <si>
    <t xml:space="preserve">Uso de  distintivos de la Entidad. Afiliación  a la ARL del personal de prestación de servicios y de planta. </t>
  </si>
  <si>
    <t xml:space="preserve">Encargada de la Formulación de los proyectos de inversión del Plan de Desarrollo Local, por medio de los estudios previos, estudios de mercado. y sus respectivo seguimientos a la ejecución del Plan de Desarrollo. Proyectar repuestas a ciudadanos y entes de control,. Apoyo en los encuentros ciudadanos y atención a la ciudadanía en temas del Plan de desarrollo local, apoyo a la supervisión de contratos. </t>
  </si>
  <si>
    <t xml:space="preserve">Desplazamiento  dentro y fuera de las instalaciones de la sede. </t>
  </si>
  <si>
    <t>Manipular cargas manuales al trasladar cajas u otros elementos, adoptar diferentes posturas.</t>
  </si>
  <si>
    <t>Trabajo en oficina, manejo de las finanzas de la alcaldia</t>
  </si>
  <si>
    <t xml:space="preserve">Trabajo en oficina y  en campo, asistencia a reuniones , recorrido por vías, parques, supervisar contratos de malla vial, espacio público, planes de mejora, proyectos, estudios previos, comites de seguimiento. </t>
  </si>
  <si>
    <t>Locativo (orden y aseo)</t>
  </si>
  <si>
    <t>Codiciones de seguridad</t>
  </si>
  <si>
    <t>gases y vapaores</t>
  </si>
  <si>
    <t>Programa de pausas activas programado desde el PC.</t>
  </si>
  <si>
    <t xml:space="preserve">Desplazamiento en las sedes y  fuera de las mismas  dentro de la localidad.
</t>
  </si>
  <si>
    <t>Posturas que adoptan al manejar  vehículos</t>
  </si>
  <si>
    <t>Jornadas de trabajo - trabajo nocturno, horas extras.</t>
  </si>
  <si>
    <t xml:space="preserve">Polizas de todo riesgo para los vehículos de la alcaldía. </t>
  </si>
  <si>
    <t xml:space="preserve">Medidas Propias de autoprotección. Pago de la ARL a los conductores de prestación de servicios y de planta. </t>
  </si>
  <si>
    <t>Exposicion a robos de objetos personales y del vehículo</t>
  </si>
  <si>
    <t>Acompañamiento ocasionalmente de la policia</t>
  </si>
  <si>
    <t xml:space="preserve">Cuso de trabajo Seguros en Alturas. </t>
  </si>
  <si>
    <t>El personal de mantenimiento  manipulan diferentes cargas.</t>
  </si>
  <si>
    <t>Superficies de trabajo irregulares, deslizantes</t>
  </si>
  <si>
    <t>Trabajo en oficina o en campo. Atención al usuario. Asistencia a diferentes  diligencias fuera de la oficina, aplicación del Codigo Nacional de Seguridad y Convivencia Ciudadana, manejo de la segunda instancia, seguimiento a tenencias, urbanismo, comparendos por COVID- 19, audiencias publicas presenciales o por via web, entre otras instancias judiciales.</t>
  </si>
  <si>
    <t>Desplazamiento  fuera de las instalaciones de la sede dentro de la localidad.
Agresiones verbales y/o físicas por parte de usuarios (dentro y fuera de las instalaciones)</t>
  </si>
  <si>
    <t>Servicio de personal de vigilancia en la sede, cámaras de seguridad. Acompañamiento de la policia.</t>
  </si>
  <si>
    <t>Locativo - sistemas y medios de almacenamiento.</t>
  </si>
  <si>
    <t xml:space="preserve">Desplazamiento fuera  de las instalaciones de la sede.
</t>
  </si>
  <si>
    <t>Fenómenos naturales</t>
  </si>
  <si>
    <t xml:space="preserve">Red contraincendios no se visualiza en JAL ni inspecciones.  Existente en sede principal de la Alcaldia esta en todo el centro comercial.
</t>
  </si>
  <si>
    <t xml:space="preserve">Ninguno </t>
  </si>
  <si>
    <t xml:space="preserve">Centro Comercial presencia de estructura sismo resistente. </t>
  </si>
  <si>
    <t xml:space="preserve">Movimientos repetitivos miembros superiores. Procesos de digitación </t>
  </si>
  <si>
    <t>Movimientos repetitivos miembros superiores  Se tiene en cuenta el notificador que por su labor maneja moto (Freno y Clouth)</t>
  </si>
  <si>
    <t>Trabajo en oficina, Trabajo en campo, Asistencia a reuniones ,validan cumplimiento de requisitos legales  en la localidad,  Apoyo en operativos (recuperación canales, espacio publico, otros), orientar y supervisar el trámite de los asuntos jurídicos relacionados con seguridad, tranquilidad, ambiente y recursos naturales, derecho de reunión, protección de bienes y privacidad, actividad económica, urbanismos, espacio público y libertad de circulación. Orientar la realización de operativos de control y vigilancia de actividad económica, desarrollo urbano, reforma urbana, construcción de obras y urbanismo, ambiente y espacio público y demás actividades contenidas en el Código Nacional de Policía y Convivencia, conforme a las orientaciones del Alcalde Local y los lineamientos distritales en materia, en el marco de la normatividad vigente,</t>
  </si>
  <si>
    <t xml:space="preserve">Trabajo de escritorio y computador, entablar conversaciones, llegar a acuerdos, cumplimiento de requisitos legales.  desplazamiento  por diferentes lugares de la sede y de la localidad, Revisión de documentos  y  manipulación de carpetas, documentos, Gestión documental.             
</t>
  </si>
  <si>
    <t>Trabajo de escritorio y computador, Informes y demás actividades de escritorio derivadas de la asistencia a reuniones con el comité local, actividades de prevención, revisión de emergencias en la  localidad, entablar conversaciones, interacción con personas,</t>
  </si>
  <si>
    <t xml:space="preserve">Síndrome del túnel carpiano, Epicondilitis lateral y tenosinovitis. </t>
  </si>
  <si>
    <t>Decreto 1072 de 2015 articulo 2.2.4.6.8 , numeral 8,  Guía de Atención Integral Basada en la Evidencia para Desórdenes Musculo esqueléticos (DME) - 2006</t>
  </si>
  <si>
    <t xml:space="preserve">Sustituir las sillas normales por sillas ergonómicas. </t>
  </si>
  <si>
    <t>1.Realizar mantenimientos preventivos  a sillas
2. Dar cumplimiento de parámetros de ergonomía y dimensión según norma para los puestos de trabajo.</t>
  </si>
  <si>
    <t xml:space="preserve">1. Generar el programa DME
2. Capacitación en higiene postural y autocuidado
3. Programar y realizar  pausas activas  de forma presencial. 
4. Realizar formación de lideres de pausas activas 
5. Realizar inspección de puestos de trabajo .
6. Realizar Exámenes Médicos Ocupacionales periódicamente.   </t>
  </si>
  <si>
    <t xml:space="preserve">1. Generar el programa DME
2. Capacitación en higiene postural y autocuidado por parte de la empresa de vigilancia 
3. Programar y realizar  pausas activas  de forma presencial. 
4. Realizar formación de lideres de pausas activas 
5. Realizar inspección de puestos de trabajo .
6. Realizar Exámenes Médicos Ocupacionales periódicamente.  por parte de la empresa de vigilancia   </t>
  </si>
  <si>
    <t>Garantizar la dotación de sillas, mouse y teclados ergonómicos a todos los Puestos de Trabajo de la entidad</t>
  </si>
  <si>
    <t xml:space="preserve">Postura Sedente
Trabajo de escritorio
Recepciòn,
</t>
  </si>
  <si>
    <t>Postura Sedente
Trabajo de escritorio
Recepciòn, redirecciòn y discado de llamadas</t>
  </si>
  <si>
    <t xml:space="preserve">Postura Sedente
Trabajo de escritorio
Recepciòn, redirecciòn y discado de llamadas, Manipulación de documentos. </t>
  </si>
  <si>
    <t>Molestias cervicales, abdominales, trastornos en la zona lumbar de la espalda y alteraciones del sistema circulatorio y nervioso Desórdenes musculo-esqueléticos.</t>
  </si>
  <si>
    <t xml:space="preserve">Rotación de personal por parte de la empresa de vigilancia SEJARPI, Trabajo dinamico entre postura sedente y bipeda 50% entre ambas. Examenes ocupacionales por parte de la empresa de vigilancia.  </t>
  </si>
  <si>
    <t>Rotación de turnos
Pausas Activas por computador. 
Examenes ocupacionales</t>
  </si>
  <si>
    <t xml:space="preserve">Silla ajustable y ergonomica del asiento del conductor. </t>
  </si>
  <si>
    <t>Lesiones osteomusculares múltiples.  Adormecimiento miembros inferiores, Dolor de espalda (zona lumbar y cervical)</t>
  </si>
  <si>
    <t xml:space="preserve">1. Generar el programa DME
2. Capacitación en higiene postural y autocuidado
3. Programar y realizar  pausas activas  de forma presencial. 
4. Realizar formación de lideres de pausas activas 
5. Realizar inspección de puestos de trabajo .
6. Realizar Exámenes Médicos Ocupacionales periódicamente por parte de la empresa de vigilancia. </t>
  </si>
  <si>
    <t xml:space="preserve">1.Realizar mantenimientos preventivos  a sillas
2. Dar cumplimiento de parámetros de ergonomía y dimensión según norma para los puestos de trabajo.
</t>
  </si>
  <si>
    <t xml:space="preserve">1.Generar el programa DME
2.Capacitación en higiene postural y autocuidado
3.Programar y realizar  pausas activas  de forma presencial. 
4 Realizar formación de lideres de pausas activas 
5.Realizar inspección de puestos de trabajo .
7.Realizar Exámenes Médicos Ocupacionales periódicamente.   </t>
  </si>
  <si>
    <t>Condiciones de la tarea</t>
  </si>
  <si>
    <t>Condiciones de la tarea  (carga mental)</t>
  </si>
  <si>
    <t>Atención personalizada, cumplimiento de expectativas del ciudadano. Apremio de tiempo cuando acuden varias personas de manera simultánea.</t>
  </si>
  <si>
    <t>Psicosocial - Caracteristicas de la organización del trabajo</t>
  </si>
  <si>
    <t>Atención al usuario - Actividades propias de la labor, revisión y entrega de resultados en tiempos determinados.</t>
  </si>
  <si>
    <t xml:space="preserve">Actividades propias de la labor.
Cubrimiento de problematicas sociales de la comunidad. </t>
  </si>
  <si>
    <t>Caracteristicas de la organización del trabajo</t>
  </si>
  <si>
    <t xml:space="preserve">Actividades propias de la labor. Entablar conversaciones y llegar a acuerdos
</t>
  </si>
  <si>
    <t xml:space="preserve">Demandas cualitativas y cuantitativas de la labor. </t>
  </si>
  <si>
    <t xml:space="preserve">Actividades propias de la tarea, atención al usuario interno  y cumplir demandas o exigencias por parte de los superiores. </t>
  </si>
  <si>
    <t>Estrés, trastornos de atención, cambios de comportamiento, tensión muscular, fatiga, sudoración, pérdida o aumento del apetito, irritabilidad, insomnio.</t>
  </si>
  <si>
    <t>Comité de convivencia laboral de la empresa de Vigilancia</t>
  </si>
  <si>
    <t xml:space="preserve">Presencia de poco usuario en las instalaciones de  la alcaldia. </t>
  </si>
  <si>
    <t xml:space="preserve">Aplicación de Batería Psicosocial a población muestra de la Secretaria Distrital de Gobierno, generación de pausas  desde nivel central a todas las sedes,  Rotacion de turnos, talleres virtuales de riesgo psicosocial ( salud mental, entre otros), actividades de bienestar,  pausas activas implementadas desde el computador.
</t>
  </si>
  <si>
    <t xml:space="preserve"> Comité de convivencia laboral desde la SDG.</t>
  </si>
  <si>
    <t xml:space="preserve"> Comité de convivencia laboral desde la SDG. </t>
  </si>
  <si>
    <t xml:space="preserve">Presencia de personal del servicio de vigilancia y camaras de seguridad.  Comité de convivencia laboral desde la SDG. </t>
  </si>
  <si>
    <t xml:space="preserve">Presencia de personal del servicio de vigilancia y Comité de convivencia laboral desde la SDG. </t>
  </si>
  <si>
    <t xml:space="preserve">Presencia de personal del servicio de vigilancia y  Comité de convivencia laboral desde la SDG. </t>
  </si>
  <si>
    <t>Trastorno mental, presión sanguínea alta, dolores en el pecho.  Deterioro de las relaciones laborales y personales.</t>
  </si>
  <si>
    <t xml:space="preserve">Resolución 2646 de 2008, Circular 064 de 2020 </t>
  </si>
  <si>
    <t>1.Realizar la implementación y seguimiento del programa de riesgo Psicosocial - Empresa de vigilancia
2. Realizar actividades de bienestar.  Empresa de vigilancia
4. Definir estrategias para fortalecimiento de la cohesión de grupo y de apoyo para fortalecimiento de autoestima y afrontamiento de diversas situaciones -  Empresa de vigilancia</t>
  </si>
  <si>
    <t xml:space="preserve">
1.Seguir implementando 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Seguir  implementando el  programa de riesgo Psicosocial. 
6. Actividades de sensibilización y capacitación asociadas a este Factor de Riesgo
</t>
  </si>
  <si>
    <t xml:space="preserve">Actividades propias de la labor, revisión y entrega de resultados en tiempos determinados. Discusiones y altercados  con la comunidad infractora. 
</t>
  </si>
  <si>
    <t>Público (violencia en el puesto de trabajo )</t>
  </si>
  <si>
    <t xml:space="preserve">Exposición a agresiones por parte de ciudadanos  inconformes. Dentro y fuera de la Alcaldía.   (Notificadores) </t>
  </si>
  <si>
    <t>Público (violencia, robos, atracos, asaltos, atentados, de orden público)</t>
  </si>
  <si>
    <t xml:space="preserve">Desplazamiento  dentro y fuera de las instalaciones de la sede, Agresiones verbales y/o físicas  (dentro y fuera de las instalaciones) ocasionalmente. </t>
  </si>
  <si>
    <t>Público (violencia, robos, atracos, asaltos, atentados, de orden público,)</t>
  </si>
  <si>
    <t>Público. (Robos, atracos, asaltos)</t>
  </si>
  <si>
    <t>Traumatismos de tejidos desde leves hasta severos, Síndrome Postraumático, Secuelas Psicológicas , muerte, Heridas y Golpes</t>
  </si>
  <si>
    <t xml:space="preserve">Circuito de Camaras de Seguridad
Servicio de  vigilancia dentro del Centro Comercial </t>
  </si>
  <si>
    <t>Presencia de poco usuario presencial en la alcaldia. Instalación de vidrio o acrilico de seguridad entre el puesto de trabajo y los ciudadanos</t>
  </si>
  <si>
    <t>Servicio de  vigilancia dentro del Centro Comercial , para traslados  en ocasiones uso de carro  institucional, ocasionalmente acompañamiento de la policia.</t>
  </si>
  <si>
    <t xml:space="preserve">Servicio de  vigilancia dentro del Centro Comercial , para traslados en ocasiones uso de carro  institucional, acompañamiento ocasional de la policia. </t>
  </si>
  <si>
    <t xml:space="preserve">Servicio de  vigilancia dentro del Centro Comercial, para traslados en ocasiones uso de carro  institucional, acompañamiento de la policia. </t>
  </si>
  <si>
    <t xml:space="preserve">Traslados en ocasiones uso de carro  institucional, acompañamiento ocasional de la policia. </t>
  </si>
  <si>
    <t xml:space="preserve">Servicio de  vigilancia dentro del Centro Comercial y sedes.  para traslados en ocasiones  uso de carro  institucional </t>
  </si>
  <si>
    <t>Servicio de  vigilancia dentro del Centro Comercial y sedes., para traslados uso de carro  institucional</t>
  </si>
  <si>
    <t xml:space="preserve">Servicio de  vigilancia dentro del Centro Comercial y sedes, para traslados en ocasiones uso de carro  institucional </t>
  </si>
  <si>
    <t xml:space="preserve">Servicio de  vigilancia dentro del Centro Comercial y sedes., para traslados  en ocasiones uso de carro  institucional </t>
  </si>
  <si>
    <t xml:space="preserve">Servicio de  vigilancia dentro del Centro Comercial, para traslados en ocasiones  uso de carro  institucional, acompañamiento de policia en ciertas ocasiones. </t>
  </si>
  <si>
    <t xml:space="preserve">Circuito de Camaras de Seguridad
Servicio de  vigilancia dentro del Centro Comercial 
acompañamiento de policia  para la Alcaldesa y su comitiva. </t>
  </si>
  <si>
    <t>Heridas graves, golpes múltiples severos, muerte</t>
  </si>
  <si>
    <t xml:space="preserve"> Decreto 1072 de 2015 articulo 2.2.4.6.8 obligaciones de los empleadores, numeral 8, Ley 1801 de 2016 Código Nacional de Policía y Convivencia.  </t>
  </si>
  <si>
    <t xml:space="preserve"> Mantener  cámaras de seguridad y vigilancia en optimas condiciones con cobertura en toda la sede.</t>
  </si>
  <si>
    <t>1. Trabajar conjuntamente con el personal de seguridad de la sede y cuadrante de policía.
2. Realizar el diseño, implementación y seguimiento del programa de riesgo público, incluyendo un protocolo de seguridad física.
3. Actividades de sensibilización y capacitación asociadas a este Factor de Riesgo.
4.Reforzar control de ingreso del personal y visitantes con la empresa de servicio de vigilancia</t>
  </si>
  <si>
    <t xml:space="preserve">Presencia y manipulación de  documentos, carpetas y demas insumos oficina dentro del puesto de trabajo 
</t>
  </si>
  <si>
    <t>Locativo  (orden y aseo)</t>
  </si>
  <si>
    <t>Almacenamiento en superficies de trabajo (cajas, documentos, carpetas, etc)</t>
  </si>
  <si>
    <t xml:space="preserve">Presencia de insumos de cafeteria y aseo </t>
  </si>
  <si>
    <t xml:space="preserve">Presencia de personal de servicios generales -  Implementación del programa SOL a nivel general de la Alcaldía. </t>
  </si>
  <si>
    <t>Almacenamiento en superficies de trabajo (insumos de aseo, papeleria, cajas, etc)</t>
  </si>
  <si>
    <t>Luxación, Contusión</t>
  </si>
  <si>
    <t>Resolucion 2400 de 1979. Artículo 3. literal B, Artículo 5, entre otros.  Decreto 1072 de 2015 articulo 2.2.4.6.8 obligaciones de los empleadores, numeral 8</t>
  </si>
  <si>
    <t xml:space="preserve">
1. Seguir implementando el programa SOL dentro de la Alcaldía. 
2.Realizar inspecciones a los puestos de trabajo con enfasis en orden y aseo.
</t>
  </si>
  <si>
    <t>Locativo(orden y aseo)</t>
  </si>
  <si>
    <t>Almacenamiento en superficies de trabajo (cajas de archivo,  documentos, carpetas, etc)</t>
  </si>
  <si>
    <t>Locativo (sistemas y medios de almacenamiento)</t>
  </si>
  <si>
    <t>(sistemas y medios de almacenamiento)</t>
  </si>
  <si>
    <t>Locativo (Almacenamiento)</t>
  </si>
  <si>
    <t xml:space="preserve">Presencia de personal de servicios generales. Implementación del programa SOL a nivel general de la Alcaldía. </t>
  </si>
  <si>
    <t>No aplica</t>
  </si>
  <si>
    <t xml:space="preserve">
1. Seguir implementando el programa SOL dentro de la Alcaldía. 
2.Realizar inspecciones a los puestos de trabajo con enfasis en orden y aseo.
</t>
  </si>
  <si>
    <t xml:space="preserve">Cables de baja tensión en puestos de trabajo, areas de circulación y demás. </t>
  </si>
  <si>
    <t>Alteración del sistema musculo esquelético, alteración del sistema cardiaco, renal, nervioso.</t>
  </si>
  <si>
    <t xml:space="preserve">Presencia de canaletas eléctricas. </t>
  </si>
  <si>
    <t xml:space="preserve">Mantenimiento eléctrico por cuenta del Centro del comercial y presencia de extintores a nivel general. </t>
  </si>
  <si>
    <t xml:space="preserve">Presencia de extintores a nivel general. </t>
  </si>
  <si>
    <t xml:space="preserve">Mantenimiento eléctrico por cuenta del Centro del comercial y presencia de extintores a nivel general en Alcaldía y sedes. </t>
  </si>
  <si>
    <t>Paro cardiaco - Muerte</t>
  </si>
  <si>
    <t xml:space="preserve">NTC 2050: 2020 y las Resoluciones  40157 de 2017 y 40259 de 2017 modificaciones al Retie del 2013 y demas normativa vigente para el caso. </t>
  </si>
  <si>
    <t xml:space="preserve">
Utilización de cable espiral flexilble en el cableado eléctrico de los puestos de trabajo. 
</t>
  </si>
  <si>
    <t xml:space="preserve">1.Realizar mantenimiento preventivos a la red eléctrica de la sede.
2.Inspecciones preoperacionales a instalaciones con enfasis en el riesgo Eléctrico. </t>
  </si>
  <si>
    <t>Contusiones, heridas</t>
  </si>
  <si>
    <t xml:space="preserve"> Decreto 1072 de 2015 articulo 2.2.4.6.8 obligaciones de los empleadores, numeral 8. Resolución 2400 de 1979, Art 355 y 356 </t>
  </si>
  <si>
    <t xml:space="preserve">1.Capacitar en el uso adecuado de los elementos y herramientas para foliar
2.Contar con norma de seguridad en manejo de elementos cortantes y divulgar al personal.
3. Mantener en un solo lugar el almacenaje de herramientas manuales.
4, Capacitación en cuidado de manos y cuerpo.
5. Autoreporte de condiciones inseguras.
</t>
  </si>
  <si>
    <t>Eléctrico -  Baja tensión
Exposición de los cables de los videoterminales , tomas en los puestos de trabajo</t>
  </si>
  <si>
    <t xml:space="preserve">Fibrilación ventricular, quemaduras, shock, </t>
  </si>
  <si>
    <t>Interacción del trabajador con los compañeros de trabajo, usuarios. intercambio de virus aerobicos y del COVID - 19</t>
  </si>
  <si>
    <t xml:space="preserve">Presencia de estaciones de desinfección con alcohol etilico o glicerinado  al 70%  a la entrada de la alcaldia y sedes, Distanciamiento Social, Presencia de personal de servicios generales - limpieza de puestos y areas comunes.
</t>
  </si>
  <si>
    <t xml:space="preserve">Utilizacion del tapabocas,  rotación de turnos, trabajo en casa,
</t>
  </si>
  <si>
    <t>Muerte por COVID - 19.</t>
  </si>
  <si>
    <t>Decreto 1072 de 2015 articulo 2.2.4.6.8 , numeral 8, Resolución 777 de 2021</t>
  </si>
  <si>
    <t xml:space="preserve">Seguir implementando las Zonas de desinfección </t>
  </si>
  <si>
    <t xml:space="preserve">1. Capacitaciones sobre medidas de prevención, Protocolo de Bioseguridad, Seguimiento a condiciones de salud.
2. Inspecciones al cumplimiento de medidas de Bioseguridad
3. Verificar el cumplimiento del esquema de vacunación
 4.Implementar programa de orden y aseo en sitio de trabajo.
 5. Implementar la Gestión Integral de Residuos.
6. Actividades de sensibilización y capacitación asociadas a este Factor de Riesgo
</t>
  </si>
  <si>
    <t xml:space="preserve">Mantener el suministro de Alcohol Antiséptico al 70% de concentración  o Gel Antibacterial
Suministro de tapabocas
</t>
  </si>
  <si>
    <t xml:space="preserve">Servicio de notificaciones desplazamiento por las vias de la cuidad. </t>
  </si>
  <si>
    <t xml:space="preserve">Exposición a accidentes de transito al manejar el vehículo, desplazamiento de funcionarios por la vias de la localidad y de la ciudad en general. </t>
  </si>
  <si>
    <t xml:space="preserve"> Accidentes de transito</t>
  </si>
  <si>
    <t>Revisión tecnomecánica, SOAT y polizas de todo riesgo patra los Vehículos de la Entidad</t>
  </si>
  <si>
    <t xml:space="preserve">Código Nacional de Transito ley 769, Resolución 1565 de 2014, Decreto 1079 de 2015,Ley 2050 de 2020.
</t>
  </si>
  <si>
    <t>Realizar mantenimientos preventivos y correctivos a vehículos y motos documentación al día</t>
  </si>
  <si>
    <t xml:space="preserve">1.Realizar e implementar Plan Estratégico de Seguridad Vial .    
2.Ejecucion de  capacitaciones en manejo defensivo
3.Seguimiento al vencimiento de licencias de conducción     
2.Realizacion de exámenes medico ocupacionales   
4.Realizacion de  exámenes teórico prácticos.                                                                                                                                                 </t>
  </si>
  <si>
    <t>Iluminación artificial y natural en puestos de trabajos</t>
  </si>
  <si>
    <t xml:space="preserve">
 Posibles deficiencia de  iluminación artificial en puestos secretariales. </t>
  </si>
  <si>
    <t xml:space="preserve">Presencia de luz natural, luz artificial deficiente en las areas de trabajo. </t>
  </si>
  <si>
    <t xml:space="preserve">Presencia de luz natural y artificial </t>
  </si>
  <si>
    <t xml:space="preserve">Iluminación. </t>
  </si>
  <si>
    <t xml:space="preserve">Presencia de luz natural y artificial, mantenimiento de luminarias por parte del Centro comercial. </t>
  </si>
  <si>
    <t xml:space="preserve">Rotación de turnos y pausas activas por computador examenes de ingreso y periodicos. </t>
  </si>
  <si>
    <t>Disminución  de la capacidad visual  o trastorno visual</t>
  </si>
  <si>
    <t>Resolución 2400 de 1979. Art 7, 83, 85 y 87
RETILAP Resolución 180540 de 2010 Capítulo 4 Tabla 410.1
Resolución 180540 de 2010 Capítulo 4 Tabla 410.1</t>
  </si>
  <si>
    <t xml:space="preserve">Mediciones de niveles de iluminación. 
Mayor iluminación natural que artificial. 
Control de resplandores y reflejos. 
Realizar estudios higienicos de iluminaciónen los puestos de trabajo.  
Eliminar las superficies brillantes. 
Fuentes de luz libres de obstáculos. 
Inspecciones de Seguridad con enfasis en este riesgo. 
</t>
  </si>
  <si>
    <t xml:space="preserve">1.Capacitación en pausas de higiene visual
2.Incluir ejercicios visuales durante pausas activas
3. Exámenes médicos ocupacionales. 
4. Aplicación de procedimientos seguros. 
</t>
  </si>
  <si>
    <t>Biomecánico (manipulación de cargas y esfuerzos)</t>
  </si>
  <si>
    <t>Decreto 1072 de 2015 articulo 2.2.4.6.8 , numeral 8,  Guía de Atención Integral Basada en la Evidencia para Desórdenes Musculo esqueléticos (DME) - 2007</t>
  </si>
  <si>
    <t xml:space="preserve">Dotar y hacer uso  de vehículos rodantes  para ubicación y traslado de cajas de archivo (ayudas mecánicas)
</t>
  </si>
  <si>
    <t xml:space="preserve">
1.Seguir haciendo  uso de  escalera de 3 pasos
2. Ejercicios de estiramiento y pausas activas
3.Exámenes médicos ingreso, periódicos y de egreso.
4.Capacitación en manipulación adecuada de cargas e higiene postural.
5. Capacitación al personal en identificación y control de peligros y riesgos.
6. Aplicación de procedimientos seguros
</t>
  </si>
  <si>
    <t>Utilizar guantes de agarre ( nylon recurbiertos con nitrilo)</t>
  </si>
  <si>
    <t>Enfermedades respiratorias, afectación pulmonar,  irritación de fosas nasales y vias respiratorias. Ahogo, intoxicación, pérdida de consciencia.</t>
  </si>
  <si>
    <t>Ley 55 de 1993, Decreto 1973 de 1995, Decreto 1496 de 2018, Resolución 773 de 2021.</t>
  </si>
  <si>
    <t xml:space="preserve">Eliminación segura de desechos peligrosos. </t>
  </si>
  <si>
    <t xml:space="preserve">1. Cumplir indicaciones de hojas de seguridad de productos químicos. 
2. Comprar insumos de menor afectación a la salud. 
3. Actividades de sensibilización y capacitación asociadas a este Factor de Riesgo.
4. Contar con el listado de sustancias químicas que maneja el área.
5. Rotular y sellar bien  los diferentes frascos  de productos químicos. </t>
  </si>
  <si>
    <t xml:space="preserve">Sustituir productos químicos peligros para el medio ambiente y la salud de los tarabajadores por productos biodegradables y menos propensos a generar alteraciones y en la salud de trabajadores en la medida que sea posible hacer estas modificaciones. </t>
  </si>
  <si>
    <t>Dotar y hacer uso de EPP adecuados para el riesgo químico ( respiradores media cara  con cartuchos, guantes de nitrilo, etc)</t>
  </si>
  <si>
    <t xml:space="preserve"> manipulación manual de cargas</t>
  </si>
  <si>
    <t>Decreto 1072 de 2015 articulo 2.2.4.6.8 , numeral 8,  Guía de Atención Integral Basada en la Evidencia para Desórdenes Musculo esqueléticos (DME) - 2006, Resolución 2400 de 1979. Artículos 388, 389, 392</t>
  </si>
  <si>
    <t xml:space="preserve">1. Suministros ayuda mecánicas como carros transportadores manuales de carga liviana. </t>
  </si>
  <si>
    <t xml:space="preserve">1.Generar el programa DME.
2. Aplicación de procedimientos seguros.
3. Realización de escuelas terapéuticas miembros superiores y espalda
4.Validar las actividades  donde se manipule carga manualmente
5.Capacitación en higiene postural, autocuidado, manipulación manual de carga.
6.Programar y realizar  pausas activas  con mayor continuidad por parte de los colaboradores , realizar formación de lideres de pausas activas 
9.Contar con ayudas mecánicas adecuadas, en buen estado para el traslado de cajas y demás elementos de insumo que manejan en almacén, archivo, entre otras areas
10.Realizar Exámenes Médicos Ocupacionales periódicamente.                                                                                                   
Ejercicios de estiramiento y pausas activas
</t>
  </si>
  <si>
    <t>Transitar por las sede  y Centro  comercial  para realizar su labor, otras propias de la labor</t>
  </si>
  <si>
    <t xml:space="preserve">Traumatismos, golpes, caídas al mismo nivel. </t>
  </si>
  <si>
    <t xml:space="preserve">Presencia de personal de servicios generales - Implementación del programa SOL a nivel general de la Alcaldía. </t>
  </si>
  <si>
    <t xml:space="preserve">Luxación, Contusión, esguince de tobillo. </t>
  </si>
  <si>
    <t xml:space="preserve">
1. Seguir implementando el programa SOL dentro de la Alcaldía. 
2.Realizar inspecciones a los puestos de trabajo con enfasis en orden y aseo.
3. Realizar estudios de puesto de trabajo.
</t>
  </si>
  <si>
    <t xml:space="preserve">Hacer uso de EPP como botas de seguridad con suela antideslizante. </t>
  </si>
  <si>
    <t>Accidentes graves, fracturas, traumas craneoencefálicos</t>
  </si>
  <si>
    <t>Realización de mantenimientos en las sede - Cambio y arreglo de  luminarias</t>
  </si>
  <si>
    <t>NO</t>
  </si>
  <si>
    <t>Resolución 1409 de 2012, Resolución 1248 de 2020,  Decreto 1072 de 2015 articulo 2.2.4.6.8 obligaciones de los empleadores, numeral 8.</t>
  </si>
  <si>
    <t>Implementar de sistemas de protección contra caídas.</t>
  </si>
  <si>
    <t xml:space="preserve">Exámenes médicos ocupacionales para trabajo en alturas.
1.Inspecciones periódicas a elementos de protección personal y sistemas de protección contra caídas.
2. Garantizar el suministro de equipos, capacitación y entrenamiento.
3. Realizar inspecciones preoperacionales.
4. Asegurar acompañamiento permanente de personal capacitación en atención de emergencias.
</t>
  </si>
  <si>
    <t xml:space="preserve">Ruido </t>
  </si>
  <si>
    <t xml:space="preserve">Disminución de la agudeza auditiva, Falta de concentración en la labor, Irritabilidad. </t>
  </si>
  <si>
    <t xml:space="preserve">Hipoacusia </t>
  </si>
  <si>
    <t xml:space="preserve">Resolución 2844 de2007. Gatiso Hipoacusia neurosensorial inducida por ruido, Resolución 1792 de 1990, Resolución 0627 de 2006. </t>
  </si>
  <si>
    <t xml:space="preserve">Descansos intermedios en la jornada laboral, espacio externo a oficinas para las audiencias pequeñas. </t>
  </si>
  <si>
    <t xml:space="preserve">1.Pausas activas.
2 Exámenes médicos ocupacionales.
3 Actividades de sensibilización y capacitación asociadas a este Factor de Riesgo.
4. Inspecciones de Seguridad
</t>
  </si>
  <si>
    <t xml:space="preserve">Disconfort termico por calor. </t>
  </si>
  <si>
    <t>Suministro frecuente de bebidas frias 
Rotación de turnos
Examenes Ocupacionales</t>
  </si>
  <si>
    <t>Deshidratación, Golpe de calor, Agotamiento por calor</t>
  </si>
  <si>
    <t>Resolución 2400 de 1979 Art. 64.
Decreto 1072 de 2015 articulo 2.2.4.6.8 , numeral 8.
ACGIH De 19 a 22°C</t>
  </si>
  <si>
    <t>1. Mejorar la distribución del espacio para cada inspección donde se cuente con  espacio externo a oficinas para las audiencias
2. Analizar e implementar soluciones de  ventilación en el área.
3.Realizar mantenimiento preventivo - correctivo a los sistemas de apertura de las ventanas</t>
  </si>
  <si>
    <t>1. Suministro diario de agua para consumo a voluntad, especialmente en horas de la tarde.
2. Actividades de sensibilización y capacitación asociadas a este Factor de Riesgo.</t>
  </si>
  <si>
    <t>Sismo _ salidas de emergencias- Centro Comercial</t>
  </si>
  <si>
    <t>Golpes, heridas, fracturas , contusiones en miembros inferiores y superiores</t>
  </si>
  <si>
    <t xml:space="preserve">Decreto 1072 de 2015 Articulo 2.2.4.6.25, NSR Titulos J y K, Resolución 2400 de 1979 Art. 207, Resolución 0312 de 2019, Acuerdo 341 de 2008. </t>
  </si>
  <si>
    <t xml:space="preserve">1. Participar en las actividades propuestas por la SDG  en cuanto a preparación ante respuestas de emergencia
2. Socializar con el personal los procedimientos para como actuar ante una emergencia y el plan de emergencias de la Alcaldía. 
3.  Validar y adecuar las sedes a cargo de la Alcaldía de Mártires dando cumplimiento a reglamentación sobre sismo resistencia.- reevaluar cambio de sede inspecciones o intervenir  condiciones de infraestructura , esto bajo estudio de ingeniera de obra con el fin de garantizar el bienestar de los colaboradores que allí laboran.
4. Realizar mantenimiento preventivo y correctivo a nivel locativo de la Alcaldia y sedes.  
5. ampliar  y capacitar a la brigada de emergencias de la Alcaldía. </t>
  </si>
  <si>
    <t>Heridas, lesiones, traumatismos, quemaduras de primer, seguno y tercer grado.</t>
  </si>
  <si>
    <t xml:space="preserve">NTC 2885 de 2009, NSR 10 titulo K Y J, Decreto 1072 de 2015. Art 2.2.4.6.12. Numeral 12, Resolución 0312 de 2019. </t>
  </si>
  <si>
    <t xml:space="preserve">1.Generar plan de prevención, preparación y respuesta ante emergencias- PPPRE, de igual manera tener presente lineamientos de emergencia que se generen,  contar con revisión con bomberos del PPPRE. 
2. Instalar  planos  de evacuación indicando rutas y punto de encuentro de las sedes.
3. Contar con brigadistas sufientes en cada  sede y asegurar su entrenamiento.
5.Capacitación en evacuación ,prevención y control de incendios para todo el personal.  
6. Mejorar señalización de evacuación y de emergencia en general en la JAL ,realizar estudio por personal calificado
7 .Seguimiento de recomendaciones de seguridad durante emergencias, según directrices de entidades que atienden la emergencia.
8. Realizar estudio de carga de combustibles en areas como almacen, archivo, inspecciones, entre otras. 
</t>
  </si>
  <si>
    <t xml:space="preserve">Red contraincendio en el centro comercial y presencia extintores en la Alcaldía y  sedes. </t>
  </si>
  <si>
    <t xml:space="preserve">Realizar actividades mantenimiento de general de la construcción, reparaciones locativas menores, cambio de luminarias, entre otras actividades. </t>
  </si>
  <si>
    <t xml:space="preserve">Manejo de vehículo institucional, revisiones preoperacionales de los vehículos, entre otras actividades. </t>
  </si>
  <si>
    <t xml:space="preserve">Trabajo de escritorio y computador, Cuando se requiere mover cajas u otros elementos de un lugar a otro, Coordinan y realizan la  recepción y entrega de insumos de papelaría u otros elementos, desplazamiento dentro de las instalaciones y traslado de equipos, Llegar al puesto de trabajo del colaborador.
</t>
  </si>
  <si>
    <t xml:space="preserve">Trabajo en oficina, Recibir, almacenar, distribuir y controlar bienes devolutivos y de consumo de acuerdo a las demandas internas y externas de la Alcaldía Local, verificación de inventarios en los comodatos, planes de mejora, estudios previos de contratos. 
</t>
  </si>
  <si>
    <t xml:space="preserve"> Archivo de gestión y  Archivo, Suministro de documentos  para consulta y archivo de los mismos, Actualización unidades internas de conservación para Gestión documental, prestamos, inventarios, transferencias documentales, manejo de tablas de retención documental, Archivo de expedientes, Suministro de documentos  para consulta y archivo de los mismos,  Actualización unidades internas de conservación para Gestión documental, apoyo a contratación y juridica en el manejo de carpetas. </t>
  </si>
  <si>
    <t>Coordinación de respuesta a emergencias a nivel local, con las entidades del sistema distrital ,asistencia a reuniones con el comité local, actividades de prevención, recorridos a comunidades vulnerables de condiciones Ambientales y sociales.</t>
  </si>
  <si>
    <t xml:space="preserve">Trabajo en oficina, visitas en la localidad, coordinación de actividades internas y externas a la sede, tramites a expedientes de infracciones urbanisticas, operativos, vigilancia, control y recuperación de espacio público, verificación de documentación a establecimientos públicos, visitas a obras,  realiza acompañamiento en operativos, jornadas de recuperación ambiental, coordinar separación de residuos, manejo de centro de acopio, Participación en actividades dentro de la localidad,  participación jornadas de recuperación ambiental, specciones oculares a obras públicas y privadas. </t>
  </si>
  <si>
    <t xml:space="preserve">Trabajo de escritorio y computador, entablar conversaciones, interacción con personas, Brindar  lineamientos a cumplir en la parte ambiental interna de la sede.  
 interacción con personas,  manipulación de carpetas, documentos, elaboración de informes, gestión documental. </t>
  </si>
  <si>
    <t>Trabajo en oficina y en campo, Recopilación de imágenes en todos los temas de la Alcaldía. Cubrimiento periodístico de actividades, comunicación interna, cartelara digital, Procesos adminitrativos, proyección de contratos, cubrimiento de operativos y eventos sociales,  realizar campañas, manejo de paginas WEB, redes sociales</t>
  </si>
  <si>
    <t>Trabajo en oficina,  trabajo en campo, responsabilidad en Toma de decisiones, Trabajo en oficina, trabajo en campo para el alcalde, asesor Trabajo en oficina secretarias, eventos, recorridos por la localidad,  operativos.</t>
  </si>
  <si>
    <t xml:space="preserve">Notificación -Distribución y entrega de correspondencia en moto o transporte publico, Atención al ciudadano, Trabajo de oficina, radicación de documentos externos, recepción y  radicación de documentos externos, facturas, quejas, derecho de petición, contratos, solicitudes de vendedores informales, seguimiento a respuetas en fisico o por correo electronico, solicitudes,  Atención al ciudadano, Notificación -Distribución de correspondencia en moto. </t>
  </si>
  <si>
    <t xml:space="preserve">Trabajo en oficina, Atención  a la ciudadanía, información de certificados de residencia a la cuidadanía, Recepción de solicitudes de la ciudadanía u orientación en diferentes tramites. </t>
  </si>
  <si>
    <t>Recepción</t>
  </si>
  <si>
    <t>Atención al ciudadano</t>
  </si>
  <si>
    <t xml:space="preserve"> Centro de Documentación e Información CDI</t>
  </si>
  <si>
    <t>Despacho (secretarias, asesor, alcalde)</t>
  </si>
  <si>
    <t>Area de Gestión de Desarrollo Local</t>
  </si>
  <si>
    <t>Prensa y comunicaciones</t>
  </si>
  <si>
    <t xml:space="preserve">Gestión  policiva, obras y jurídica -Espacio publico,  Establecimientos de comercio, Propiedad horizontal, carnetización de canes de razas peligrosa y demás personal del área </t>
  </si>
  <si>
    <t>Gestión  policiva y jurídica -Ambiente</t>
  </si>
  <si>
    <t>Gestión  policiva y jurídica -Gestión del riesgo</t>
  </si>
  <si>
    <t>Contratación</t>
  </si>
  <si>
    <t>Gestión Documental- Archivo</t>
  </si>
  <si>
    <t>Almacén</t>
  </si>
  <si>
    <t>Contabilidad y Presupuesto</t>
  </si>
  <si>
    <t xml:space="preserve">Infraestructura </t>
  </si>
  <si>
    <t>Sistemas</t>
  </si>
  <si>
    <t>Logistica piso</t>
  </si>
  <si>
    <t xml:space="preserve">Mayor iluminación natural que artificial. 
Control de resplandores y reflejos. 
Realizar estudios higienicos de iluminaciónen los puestos de trabajo.  
Eliminar las superficies brillantes. 
Fuentes de luz libres de obstáculos. 
Inspecciones de Seguridad con enfasis en este riesgo. </t>
  </si>
  <si>
    <t>Diciembre de 2022</t>
  </si>
  <si>
    <t>Aseo Y Cafetería</t>
  </si>
  <si>
    <t>Uso de cafeteras, grecas y estufa de cafetería para preparación de bebidas calientes en sedes
Ingesta de bebidas calientes (aromaticas, café)</t>
  </si>
  <si>
    <t>lesiones por quemaduras</t>
  </si>
  <si>
    <t>Quemaduras de segundo grado</t>
  </si>
  <si>
    <t xml:space="preserve">1. Indicar al personal de servicios generales las superficies que son calientes en cafeteras, grecas y/o estufas. 
2. Revisar periódicamente estos aparatos y señalizar preventivamente superficies calientes.
3. En lo posible cada uno de los funcionarios usar vasos anchos estables con oreja y termicos para la ingesta de bebidas calientes. 
</t>
  </si>
  <si>
    <t>Labores de limpieza y prepearción de alimentos</t>
  </si>
  <si>
    <t>Limpieza de área con productos químicos de limpieza</t>
  </si>
  <si>
    <t>Mal almacenamiento de productos químicos de aseo para la limpieza de las área de la alcaldía</t>
  </si>
  <si>
    <t>Envenenamiento, dermatitis, intoxicación</t>
  </si>
  <si>
    <t>Intoxicación</t>
  </si>
  <si>
    <t>Resolución 773 de 2021</t>
  </si>
  <si>
    <t>1. continuar con la implemntación del SGA por parte del contratistas, en márco del Programa de Riesgo químico de la SDG.
2. Capacitar a todas las presonas involucradas en manejo de químicos, en especial productos de aseo o limpieza
3. Divulgar MSDS (hoja de seguridad de los productos utilizados y mejorados)
4. Relizar inspecciones periodicas para el cumplimentos
5. Indetificar los envaces en los cuales se reenvasa los produtos para su utilización.</t>
  </si>
  <si>
    <t>Utilizacióan de Guates de nitrilo, tapabocas, cofias y gafas protectoras</t>
  </si>
  <si>
    <t>Preparación y servicio de bebidas calientes</t>
  </si>
  <si>
    <t>Transportar a los servidores de la Alcaldía</t>
  </si>
  <si>
    <t xml:space="preserve">Trasportar a los servidores de la Alcaldía
</t>
  </si>
  <si>
    <t>Conducción de vehículos al servicio de la Alcaldía
Operaciones con maquinaria amarilla al servicio de la localidad</t>
  </si>
  <si>
    <t>Sí</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</si>
  <si>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</si>
  <si>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</si>
  <si>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</si>
  <si>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</si>
  <si>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</si>
  <si>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No Aceptable o Aceptable con control especifico</t>
  </si>
  <si>
    <t>Accidente grave con lesiones incapacitante, muerte</t>
  </si>
  <si>
    <t>Resolucion 1565 del 2014</t>
  </si>
  <si>
    <t>Capacitacion en manejo defensivo, 
Politica de seguridad vial Politicas de regulaciones, Aseguramiento de viajes, Seguimiento a infracciones de transito</t>
  </si>
  <si>
    <t>Uso obligatorio del cinturon de seguridad</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</si>
  <si>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</si>
  <si>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</si>
  <si>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</si>
  <si>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</si>
  <si>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</si>
  <si>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</si>
  <si>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Capacitacion en manejo defensivo, Programa de capacitacion, Sensibilizacion anual, Manejo comentado 
Politica de seguridad vial Politicas de regulaciones, Procedimiento de Gerenciamiento de viajes, Seguimiento a infracciones de transito</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</si>
  <si>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</si>
  <si>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</si>
  <si>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</si>
  <si>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Capacitacion en manejo defensivo, Programa de capacitacion, Sensibilizacion anual, Manejo comentado 
Politica de seguridad vial Politicas de regulaciones, Aseguramiento de viajes, Seguimiento a infracciones de transito</t>
  </si>
  <si>
    <t>Desacanso insuficiente, horas extras de trabajo, temas personales, etc</t>
  </si>
  <si>
    <t>Estrés</t>
  </si>
  <si>
    <t>Manejo no defensivo, distraccion, Incidentes de tránsito, Accidentes de tránsito (choques, atropellamiento, golpes, heridas,  contusiones, fracturas, pérdidas humanas, etc)</t>
  </si>
  <si>
    <t>Capacitacion en manejo defensivo, Programa de capacitacion, Sensibilizacion anual, Manejo comentado 
Programa de riesgo psicisocial, Control de horas de exposicion laboral</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</si>
  <si>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</si>
  <si>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</si>
  <si>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</si>
  <si>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</si>
  <si>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</si>
  <si>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</si>
  <si>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</si>
  <si>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</si>
  <si>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</si>
  <si>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</si>
  <si>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</si>
  <si>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</si>
  <si>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</si>
  <si>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</si>
  <si>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</si>
  <si>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Capacitacion en manejo defensivo, Programa de capacitacion, Sensibilizacion anual, Manejo comentado
Politica de seguridad vial Politicas de regulaciones, Aseguramiento de viajes, Seguimiento a infracciones de transito</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</si>
  <si>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</si>
  <si>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</si>
  <si>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</si>
  <si>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</si>
  <si>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</si>
  <si>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</si>
  <si>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</si>
  <si>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</si>
  <si>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</si>
  <si>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</si>
  <si>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</si>
  <si>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</si>
  <si>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</si>
  <si>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</si>
  <si>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</si>
  <si>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Capacitacion en manejo defensivo, Programa de capacitacion, Sensibilizacion anual, Manejo comentado
Politica de seguridad vial Politicas de regulaciones, Procedimiento de Gerenciamiento de viajes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</si>
  <si>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</si>
  <si>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</si>
  <si>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</si>
  <si>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</si>
  <si>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</si>
  <si>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</si>
  <si>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</si>
  <si>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</si>
  <si>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</si>
  <si>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</si>
  <si>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</si>
  <si>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</si>
  <si>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</si>
  <si>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Capacitacion en manejo defensivo, Programa de capacitacion, Sensibilizacion anual, Manejo comentado 
Politica de seguridad vial Politicas de regulaciones, Aseguramiento de viajes</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</si>
  <si>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</si>
  <si>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</si>
  <si>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</si>
  <si>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</si>
  <si>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</si>
  <si>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</si>
  <si>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</si>
  <si>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</si>
  <si>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</si>
  <si>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</si>
  <si>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</si>
  <si>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</si>
  <si>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</si>
  <si>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</si>
  <si>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</si>
  <si>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</si>
  <si>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</si>
  <si>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</si>
  <si>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Capacitacion de uso seguro de vias
Politicas de sgeuridad vial , Politicas de resgulaciones viales</t>
  </si>
  <si>
    <t xml:space="preserve">Condiciones de iluminación y señalización de la vía </t>
  </si>
  <si>
    <t>Todos - Rol Pasajero</t>
  </si>
  <si>
    <t>Traslados en vias externas</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</si>
  <si>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</si>
  <si>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</si>
  <si>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Condiciones de seguridad fisica de zonas a visitar</t>
  </si>
  <si>
    <t>Riesgo publico</t>
  </si>
  <si>
    <t>Secuestros, atracos, hurtos</t>
  </si>
  <si>
    <t>Capacitaciones en riesgos de seguridad fisica y riesgo publico</t>
  </si>
  <si>
    <t>Analisis de riesgos de seguridad fisica, Monitoreo de traslados por seguridad fisica
Capacitaciones en riesgos de seguridad fisica y riesgo publico</t>
  </si>
  <si>
    <t>público - Asonadas</t>
  </si>
  <si>
    <t>público - Ataque terrorista</t>
  </si>
  <si>
    <t xml:space="preserve">Postura Sedente
Trabajo de escritorio
Recepciòn, redirecciòn y discado de llamadas, Manipulación de documentos. </t>
  </si>
  <si>
    <t xml:space="preserve">Presencia y manipulación de  documentos, carpetas y demas insumos oficina dentro del puesto de trabajo </t>
  </si>
  <si>
    <t>Eléctrico -  Baja tensión
Exposición de los cables de los videoterminales , tomas en los puestos de trabajo</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</si>
</sst>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0.0"/>
    <numFmt numFmtId="185" formatCode="0.000"/>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5">
    <font>
      <sz val="10"/>
      <name val="Arial"/>
      <family val="2"/>
    </font>
    <font>
      <b/>
      <sz val="10"/>
      <name val="Arial"/>
      <family val="2"/>
    </font>
    <font>
      <b/>
      <sz val="7"/>
      <name val="Century Schoolbook L"/>
      <family val="1"/>
    </font>
    <font>
      <b/>
      <sz val="11"/>
      <color indexed="8"/>
      <name val="Calibri"/>
      <family val="2"/>
    </font>
    <font>
      <b/>
      <sz val="10"/>
      <name val="Candara"/>
      <family val="2"/>
    </font>
    <font>
      <sz val="10"/>
      <name val="Candara"/>
      <family val="2"/>
    </font>
    <font>
      <sz val="8"/>
      <color indexed="8"/>
      <name val="Calibri"/>
      <family val="2"/>
    </font>
    <font>
      <b/>
      <sz val="8"/>
      <color indexed="8"/>
      <name val="Calibri"/>
      <family val="2"/>
    </font>
    <font>
      <sz val="8"/>
      <name val="Arial"/>
      <family val="2"/>
    </font>
    <font>
      <sz val="6"/>
      <color indexed="8"/>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Segoe UI"/>
      <family val="2"/>
    </font>
    <font>
      <sz val="6"/>
      <name val="Arial"/>
      <family val="2"/>
    </font>
    <font>
      <sz val="7"/>
      <name val="Arial"/>
      <family val="2"/>
    </font>
    <font>
      <b/>
      <sz val="6"/>
      <name val="Arial"/>
      <family val="2"/>
    </font>
    <font>
      <b/>
      <sz val="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6"/>
      <color rgb="FF000000"/>
      <name val="Arial"/>
      <family val="2"/>
    </font>
    <font>
      <sz val="6"/>
      <color theme="1"/>
      <name val="Arial"/>
      <family val="2"/>
    </font>
    <font>
      <b/>
      <sz val="6"/>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51"/>
        <bgColor indexed="64"/>
      </patternFill>
    </fill>
    <fill>
      <patternFill patternType="solid">
        <fgColor indexed="5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bottom style="thin"/>
    </border>
    <border>
      <left/>
      <right style="thin"/>
      <top style="thin"/>
      <bottom style="thin"/>
    </border>
    <border>
      <left/>
      <right style="thin"/>
      <top style="thin"/>
      <bottom style="medium"/>
    </border>
    <border>
      <left/>
      <right style="medium"/>
      <top style="medium"/>
      <bottom style="thin"/>
    </border>
    <border>
      <left/>
      <right style="medium"/>
      <top style="thin"/>
      <bottom style="thin"/>
    </border>
    <border diagonalUp="1">
      <left style="thin"/>
      <right style="medium"/>
      <top style="thin"/>
      <bottom style="thin"/>
      <diagonal style="thin"/>
    </border>
    <border>
      <left style="medium"/>
      <right style="medium"/>
      <top style="thin"/>
      <bottom style="thin"/>
    </border>
    <border>
      <left/>
      <right style="medium"/>
      <top/>
      <bottom style="medium"/>
    </border>
    <border diagonalUp="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style="thin"/>
      <top style="medium"/>
      <bottom style="thin"/>
    </border>
    <border>
      <left style="thin"/>
      <right/>
      <top style="medium"/>
      <bottom style="thin"/>
    </border>
    <border>
      <left style="thin"/>
      <right/>
      <top style="thin"/>
      <bottom style="mediu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top style="medium"/>
      <bottom style="medium"/>
    </border>
    <border>
      <left style="thin"/>
      <right>
        <color indexed="63"/>
      </right>
      <top style="thin"/>
      <bottom style="thin"/>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32" borderId="5" applyNumberFormat="0" applyFont="0" applyAlignment="0" applyProtection="0"/>
    <xf numFmtId="9" fontId="0" fillId="0" borderId="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68">
    <xf numFmtId="0" fontId="0" fillId="0" borderId="0" xfId="0" applyAlignment="1">
      <alignment/>
    </xf>
    <xf numFmtId="0" fontId="2" fillId="0" borderId="0" xfId="0" applyFont="1" applyAlignment="1">
      <alignment/>
    </xf>
    <xf numFmtId="0" fontId="2" fillId="0" borderId="0" xfId="0" applyFont="1" applyAlignment="1">
      <alignment vertical="center"/>
    </xf>
    <xf numFmtId="0" fontId="0" fillId="0" borderId="0" xfId="0" applyFill="1" applyAlignment="1">
      <alignment/>
    </xf>
    <xf numFmtId="0" fontId="4" fillId="33"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0" borderId="10" xfId="0" applyFont="1" applyFill="1" applyBorder="1" applyAlignment="1">
      <alignment vertical="center" wrapText="1"/>
    </xf>
    <xf numFmtId="0" fontId="0" fillId="35" borderId="0" xfId="0" applyFill="1" applyAlignment="1">
      <alignment/>
    </xf>
    <xf numFmtId="0" fontId="6" fillId="35" borderId="0" xfId="0" applyFont="1" applyFill="1" applyAlignment="1">
      <alignment vertical="center" wrapText="1"/>
    </xf>
    <xf numFmtId="0" fontId="6" fillId="35" borderId="0" xfId="0" applyFont="1" applyFill="1" applyAlignment="1">
      <alignment/>
    </xf>
    <xf numFmtId="0" fontId="7" fillId="36" borderId="11" xfId="0" applyFont="1" applyFill="1" applyBorder="1" applyAlignment="1">
      <alignment horizontal="center" vertical="center"/>
    </xf>
    <xf numFmtId="0" fontId="7" fillId="36" borderId="12" xfId="0" applyFont="1" applyFill="1" applyBorder="1" applyAlignment="1">
      <alignment horizontal="center" vertical="center"/>
    </xf>
    <xf numFmtId="0" fontId="7" fillId="36" borderId="13" xfId="0" applyFont="1" applyFill="1" applyBorder="1" applyAlignment="1">
      <alignment horizontal="center" vertical="center"/>
    </xf>
    <xf numFmtId="0" fontId="7" fillId="35" borderId="0" xfId="0" applyFont="1" applyFill="1" applyAlignment="1">
      <alignment/>
    </xf>
    <xf numFmtId="0" fontId="6" fillId="37" borderId="14" xfId="0" applyFont="1" applyFill="1" applyBorder="1" applyAlignment="1">
      <alignment vertical="center"/>
    </xf>
    <xf numFmtId="0" fontId="6" fillId="37" borderId="15" xfId="0" applyFont="1" applyFill="1" applyBorder="1" applyAlignment="1">
      <alignment horizontal="center" vertical="center"/>
    </xf>
    <xf numFmtId="0" fontId="6" fillId="37" borderId="16" xfId="0" applyFont="1" applyFill="1" applyBorder="1" applyAlignment="1">
      <alignment vertical="center" wrapText="1"/>
    </xf>
    <xf numFmtId="0" fontId="6" fillId="35" borderId="0" xfId="0" applyFont="1" applyFill="1" applyAlignment="1">
      <alignment vertical="center"/>
    </xf>
    <xf numFmtId="0" fontId="6" fillId="37" borderId="17" xfId="0" applyFont="1" applyFill="1" applyBorder="1" applyAlignment="1">
      <alignment vertical="center"/>
    </xf>
    <xf numFmtId="0" fontId="6" fillId="37" borderId="18" xfId="0" applyFont="1" applyFill="1" applyBorder="1" applyAlignment="1">
      <alignment horizontal="center" vertical="center"/>
    </xf>
    <xf numFmtId="0" fontId="6" fillId="37" borderId="19" xfId="0" applyFont="1" applyFill="1" applyBorder="1" applyAlignment="1">
      <alignment vertical="center" wrapText="1"/>
    </xf>
    <xf numFmtId="0" fontId="6" fillId="37" borderId="20" xfId="0" applyFont="1" applyFill="1" applyBorder="1" applyAlignment="1">
      <alignment vertical="center"/>
    </xf>
    <xf numFmtId="0" fontId="6" fillId="37" borderId="21" xfId="0" applyFont="1" applyFill="1" applyBorder="1" applyAlignment="1">
      <alignment horizontal="center" vertical="center"/>
    </xf>
    <xf numFmtId="0" fontId="6" fillId="37" borderId="22" xfId="0" applyFont="1" applyFill="1" applyBorder="1" applyAlignment="1">
      <alignment vertical="center" wrapText="1"/>
    </xf>
    <xf numFmtId="0" fontId="6" fillId="35" borderId="0" xfId="0" applyFont="1" applyFill="1" applyBorder="1" applyAlignment="1">
      <alignment vertical="center"/>
    </xf>
    <xf numFmtId="0" fontId="6" fillId="35" borderId="0" xfId="0" applyFont="1" applyFill="1" applyBorder="1" applyAlignment="1">
      <alignment horizontal="center" vertical="center"/>
    </xf>
    <xf numFmtId="0" fontId="6" fillId="35" borderId="0" xfId="0" applyFont="1" applyFill="1" applyBorder="1" applyAlignment="1">
      <alignment vertical="center" wrapText="1"/>
    </xf>
    <xf numFmtId="0" fontId="6"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vertical="center" wrapText="1"/>
    </xf>
    <xf numFmtId="0" fontId="7" fillId="0" borderId="23" xfId="0" applyFont="1" applyBorder="1" applyAlignment="1">
      <alignment horizontal="center" vertical="center"/>
    </xf>
    <xf numFmtId="0" fontId="7" fillId="38" borderId="24" xfId="0" applyFont="1" applyFill="1" applyBorder="1" applyAlignment="1">
      <alignment horizontal="center" vertical="center"/>
    </xf>
    <xf numFmtId="0" fontId="7" fillId="38" borderId="15" xfId="0" applyFont="1" applyFill="1" applyBorder="1" applyAlignment="1">
      <alignment horizontal="center" vertical="center"/>
    </xf>
    <xf numFmtId="0" fontId="7" fillId="39" borderId="15" xfId="0" applyFont="1" applyFill="1" applyBorder="1" applyAlignment="1">
      <alignment horizontal="center" vertical="center"/>
    </xf>
    <xf numFmtId="0" fontId="7" fillId="39" borderId="16" xfId="0" applyFont="1" applyFill="1" applyBorder="1" applyAlignment="1">
      <alignment horizontal="center" vertical="center"/>
    </xf>
    <xf numFmtId="0" fontId="7" fillId="0" borderId="19" xfId="0" applyFont="1" applyBorder="1" applyAlignment="1">
      <alignment horizontal="center" vertical="center"/>
    </xf>
    <xf numFmtId="0" fontId="7" fillId="38" borderId="25" xfId="0" applyFont="1" applyFill="1" applyBorder="1" applyAlignment="1">
      <alignment horizontal="center" vertical="center"/>
    </xf>
    <xf numFmtId="0" fontId="7" fillId="39" borderId="18" xfId="0" applyFont="1" applyFill="1" applyBorder="1" applyAlignment="1">
      <alignment horizontal="center" vertical="center"/>
    </xf>
    <xf numFmtId="0" fontId="7" fillId="40" borderId="19" xfId="0" applyFont="1" applyFill="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vertical="center" wrapText="1"/>
    </xf>
    <xf numFmtId="0" fontId="7" fillId="40" borderId="26" xfId="0" applyFont="1" applyFill="1" applyBorder="1" applyAlignment="1">
      <alignment horizontal="center" vertical="center"/>
    </xf>
    <xf numFmtId="0" fontId="7" fillId="40" borderId="21" xfId="0" applyFont="1" applyFill="1" applyBorder="1" applyAlignment="1">
      <alignment horizontal="center" vertical="center"/>
    </xf>
    <xf numFmtId="0" fontId="7" fillId="41" borderId="21" xfId="0" applyFont="1" applyFill="1" applyBorder="1" applyAlignment="1">
      <alignment horizontal="center" vertical="center"/>
    </xf>
    <xf numFmtId="0" fontId="7" fillId="41" borderId="22"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3" xfId="0" applyFont="1" applyFill="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7" fillId="0" borderId="27" xfId="0" applyFont="1" applyBorder="1" applyAlignment="1">
      <alignment horizontal="center" vertical="center"/>
    </xf>
    <xf numFmtId="0" fontId="7" fillId="38" borderId="24" xfId="0" applyFont="1" applyFill="1" applyBorder="1" applyAlignment="1">
      <alignment horizontal="left" vertical="center" wrapText="1"/>
    </xf>
    <xf numFmtId="0" fontId="7" fillId="38" borderId="15" xfId="0" applyFont="1" applyFill="1" applyBorder="1" applyAlignment="1">
      <alignment horizontal="left" vertical="center" wrapText="1"/>
    </xf>
    <xf numFmtId="0" fontId="7" fillId="42" borderId="16" xfId="0" applyFont="1" applyFill="1" applyBorder="1" applyAlignment="1">
      <alignment horizontal="left" vertical="center" wrapText="1"/>
    </xf>
    <xf numFmtId="0" fontId="7" fillId="0" borderId="28" xfId="0" applyFont="1" applyBorder="1" applyAlignment="1">
      <alignment horizontal="center" vertical="center"/>
    </xf>
    <xf numFmtId="0" fontId="7" fillId="38" borderId="25" xfId="0" applyFont="1" applyFill="1" applyBorder="1" applyAlignment="1">
      <alignment horizontal="left" vertical="center" wrapText="1"/>
    </xf>
    <xf numFmtId="0" fontId="7" fillId="38" borderId="18" xfId="0" applyFont="1" applyFill="1" applyBorder="1" applyAlignment="1">
      <alignment horizontal="left" vertical="center" wrapText="1"/>
    </xf>
    <xf numFmtId="0" fontId="7" fillId="42" borderId="1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Border="1" applyAlignment="1">
      <alignment horizontal="center" vertical="center"/>
    </xf>
    <xf numFmtId="0" fontId="7" fillId="38" borderId="17" xfId="0" applyFont="1" applyFill="1" applyBorder="1" applyAlignment="1">
      <alignment horizontal="left" vertical="center" wrapText="1"/>
    </xf>
    <xf numFmtId="0" fontId="7" fillId="41" borderId="19" xfId="0" applyFont="1" applyFill="1" applyBorder="1" applyAlignment="1">
      <alignment horizontal="left" vertical="center" wrapText="1"/>
    </xf>
    <xf numFmtId="0" fontId="7" fillId="0" borderId="31" xfId="0" applyFont="1" applyBorder="1" applyAlignment="1">
      <alignment horizontal="center" vertical="center"/>
    </xf>
    <xf numFmtId="0" fontId="7" fillId="42" borderId="17"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41" borderId="18" xfId="0" applyFont="1" applyFill="1" applyBorder="1" applyAlignment="1">
      <alignment horizontal="left" vertical="center" wrapText="1"/>
    </xf>
    <xf numFmtId="0" fontId="7" fillId="41" borderId="29" xfId="0" applyFont="1" applyFill="1" applyBorder="1" applyAlignment="1">
      <alignment horizontal="left"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wrapText="1"/>
    </xf>
    <xf numFmtId="0" fontId="52" fillId="0" borderId="0" xfId="0" applyFont="1" applyFill="1" applyBorder="1" applyAlignment="1">
      <alignment horizontal="left" vertical="center"/>
    </xf>
    <xf numFmtId="0" fontId="0" fillId="0" borderId="0" xfId="0" applyAlignment="1">
      <alignment wrapText="1"/>
    </xf>
    <xf numFmtId="0" fontId="0" fillId="0" borderId="0" xfId="0" applyBorder="1" applyAlignment="1">
      <alignment/>
    </xf>
    <xf numFmtId="0" fontId="2" fillId="34" borderId="0" xfId="0" applyFont="1" applyFill="1" applyAlignment="1">
      <alignment/>
    </xf>
    <xf numFmtId="0" fontId="1" fillId="0" borderId="0" xfId="0" applyFont="1" applyBorder="1" applyAlignment="1">
      <alignment horizontal="center" vertical="center"/>
    </xf>
    <xf numFmtId="17" fontId="1" fillId="0" borderId="0" xfId="0" applyNumberFormat="1" applyFont="1" applyBorder="1" applyAlignment="1">
      <alignment horizontal="center" vertical="center"/>
    </xf>
    <xf numFmtId="0" fontId="3" fillId="35" borderId="33"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38" xfId="0" applyFont="1" applyFill="1" applyBorder="1" applyAlignment="1">
      <alignment horizontal="center" vertical="center"/>
    </xf>
    <xf numFmtId="0" fontId="3" fillId="35" borderId="39" xfId="0" applyFont="1" applyFill="1" applyBorder="1" applyAlignment="1">
      <alignment horizontal="center" vertical="center"/>
    </xf>
    <xf numFmtId="0" fontId="3" fillId="35" borderId="31" xfId="0" applyFont="1" applyFill="1" applyBorder="1" applyAlignment="1">
      <alignment horizontal="center" vertical="center"/>
    </xf>
    <xf numFmtId="0" fontId="7" fillId="35" borderId="0" xfId="0" applyFont="1" applyFill="1" applyAlignment="1">
      <alignment horizontal="center"/>
    </xf>
    <xf numFmtId="0" fontId="7" fillId="36" borderId="40"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7" fillId="36" borderId="20" xfId="0" applyFont="1" applyFill="1" applyBorder="1" applyAlignment="1">
      <alignment horizontal="center" vertical="center" wrapText="1"/>
    </xf>
    <xf numFmtId="0" fontId="7" fillId="36" borderId="42" xfId="0" applyFont="1" applyFill="1" applyBorder="1" applyAlignment="1">
      <alignment horizontal="center" vertical="center" wrapText="1"/>
    </xf>
    <xf numFmtId="0" fontId="7" fillId="36" borderId="43" xfId="0" applyFont="1" applyFill="1" applyBorder="1" applyAlignment="1">
      <alignment horizontal="center" vertical="center" wrapText="1"/>
    </xf>
    <xf numFmtId="0" fontId="7" fillId="36" borderId="23"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6" fillId="37" borderId="44" xfId="0" applyFont="1" applyFill="1" applyBorder="1" applyAlignment="1">
      <alignment horizontal="center" vertical="center"/>
    </xf>
    <xf numFmtId="0" fontId="6" fillId="37" borderId="45" xfId="0" applyFont="1" applyFill="1" applyBorder="1" applyAlignment="1">
      <alignment horizontal="center" vertical="center"/>
    </xf>
    <xf numFmtId="0" fontId="6" fillId="37" borderId="46" xfId="0" applyFont="1" applyFill="1" applyBorder="1" applyAlignment="1">
      <alignment horizontal="center" vertical="center"/>
    </xf>
    <xf numFmtId="0" fontId="7" fillId="35" borderId="40"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42" xfId="0" applyFont="1" applyFill="1" applyBorder="1" applyAlignment="1">
      <alignment horizontal="center" vertical="center" wrapText="1"/>
    </xf>
    <xf numFmtId="0" fontId="7" fillId="35" borderId="43"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47" xfId="0" applyFont="1" applyFill="1" applyBorder="1" applyAlignment="1">
      <alignment horizontal="center" vertical="center" wrapText="1"/>
    </xf>
    <xf numFmtId="0" fontId="7" fillId="35" borderId="48" xfId="0" applyFont="1" applyFill="1" applyBorder="1" applyAlignment="1">
      <alignment horizontal="center" vertical="center" wrapText="1"/>
    </xf>
    <xf numFmtId="0" fontId="7" fillId="35" borderId="49" xfId="0" applyFont="1" applyFill="1" applyBorder="1" applyAlignment="1">
      <alignment horizontal="center" vertical="center" wrapTex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7" fillId="35" borderId="50" xfId="0" applyFont="1" applyFill="1" applyBorder="1" applyAlignment="1">
      <alignment horizontal="center" vertical="center"/>
    </xf>
    <xf numFmtId="0" fontId="7" fillId="35" borderId="46" xfId="0" applyFont="1" applyFill="1" applyBorder="1" applyAlignment="1">
      <alignment horizontal="center" vertical="center"/>
    </xf>
    <xf numFmtId="0" fontId="4" fillId="33" borderId="10" xfId="0" applyFont="1" applyFill="1" applyBorder="1" applyAlignment="1">
      <alignment horizontal="center" vertical="center" textRotation="90" wrapText="1"/>
    </xf>
    <xf numFmtId="0" fontId="4" fillId="33" borderId="1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52" fillId="0" borderId="18" xfId="55" applyFont="1" applyFill="1" applyBorder="1" applyAlignment="1">
      <alignment horizontal="center" vertical="center" wrapText="1"/>
      <protection/>
    </xf>
    <xf numFmtId="0" fontId="53" fillId="0" borderId="18" xfId="0" applyFont="1" applyFill="1" applyBorder="1" applyAlignment="1">
      <alignment horizontal="center" vertical="center" wrapText="1"/>
    </xf>
    <xf numFmtId="0" fontId="29" fillId="0" borderId="18" xfId="0" applyFont="1" applyFill="1" applyBorder="1" applyAlignment="1">
      <alignment horizontal="center" vertical="center" wrapText="1"/>
    </xf>
    <xf numFmtId="41" fontId="29" fillId="0" borderId="18" xfId="49" applyNumberFormat="1" applyFont="1" applyFill="1" applyBorder="1" applyAlignment="1">
      <alignment vertical="center" wrapText="1"/>
    </xf>
    <xf numFmtId="43" fontId="29" fillId="0" borderId="18" xfId="49" applyFont="1" applyFill="1" applyBorder="1" applyAlignment="1">
      <alignment horizontal="center" vertical="center" wrapText="1"/>
    </xf>
    <xf numFmtId="0" fontId="29" fillId="0" borderId="0" xfId="0" applyFont="1" applyAlignment="1">
      <alignment/>
    </xf>
    <xf numFmtId="0" fontId="29" fillId="0" borderId="0" xfId="0" applyFont="1" applyAlignment="1">
      <alignment horizontal="center" vertical="center" wrapText="1"/>
    </xf>
    <xf numFmtId="0" fontId="30" fillId="43" borderId="18" xfId="0" applyFont="1" applyFill="1" applyBorder="1" applyAlignment="1">
      <alignment horizontal="center" vertical="center" textRotation="90" wrapText="1"/>
    </xf>
    <xf numFmtId="0" fontId="30" fillId="44" borderId="18" xfId="0" applyFont="1" applyFill="1" applyBorder="1" applyAlignment="1">
      <alignment horizontal="center" vertical="center" wrapText="1"/>
    </xf>
    <xf numFmtId="0" fontId="30" fillId="45" borderId="18" xfId="0" applyFont="1" applyFill="1" applyBorder="1" applyAlignment="1">
      <alignment horizontal="center" vertical="center" wrapText="1"/>
    </xf>
    <xf numFmtId="0" fontId="30" fillId="44" borderId="18" xfId="0" applyFont="1" applyFill="1" applyBorder="1" applyAlignment="1">
      <alignment horizontal="center" vertical="center"/>
    </xf>
    <xf numFmtId="0" fontId="30" fillId="45" borderId="18" xfId="0" applyFont="1" applyFill="1" applyBorder="1" applyAlignment="1">
      <alignment horizontal="center" vertical="center"/>
    </xf>
    <xf numFmtId="0" fontId="30" fillId="45" borderId="51" xfId="0" applyFont="1" applyFill="1" applyBorder="1" applyAlignment="1">
      <alignment horizontal="center" vertical="center"/>
    </xf>
    <xf numFmtId="0" fontId="30" fillId="43" borderId="18" xfId="0" applyFont="1" applyFill="1" applyBorder="1" applyAlignment="1">
      <alignment horizontal="center" vertical="center"/>
    </xf>
    <xf numFmtId="0" fontId="30" fillId="43" borderId="52" xfId="0" applyFont="1" applyFill="1" applyBorder="1" applyAlignment="1">
      <alignment horizontal="center" vertical="center" textRotation="90" wrapText="1"/>
    </xf>
    <xf numFmtId="0" fontId="30" fillId="43" borderId="52" xfId="0" applyFont="1" applyFill="1" applyBorder="1" applyAlignment="1">
      <alignment horizontal="center" vertical="center" textRotation="90" wrapText="1"/>
    </xf>
    <xf numFmtId="0" fontId="29" fillId="0" borderId="18" xfId="0" applyFont="1" applyFill="1" applyBorder="1" applyAlignment="1">
      <alignment horizontal="center" textRotation="90" wrapText="1"/>
    </xf>
    <xf numFmtId="0" fontId="30" fillId="45" borderId="18" xfId="0" applyFont="1" applyFill="1" applyBorder="1" applyAlignment="1">
      <alignment horizontal="center" vertical="center" textRotation="90" wrapText="1"/>
    </xf>
    <xf numFmtId="0" fontId="0" fillId="0" borderId="0" xfId="0" applyFill="1" applyBorder="1" applyAlignment="1">
      <alignment/>
    </xf>
    <xf numFmtId="0" fontId="29" fillId="0" borderId="18" xfId="0" applyFont="1" applyBorder="1" applyAlignment="1">
      <alignment horizontal="center" textRotation="90" wrapText="1"/>
    </xf>
    <xf numFmtId="0" fontId="29" fillId="34" borderId="18" xfId="0" applyFont="1" applyFill="1" applyBorder="1" applyAlignment="1">
      <alignment horizontal="center" textRotation="90" wrapText="1"/>
    </xf>
    <xf numFmtId="0" fontId="29" fillId="0" borderId="18" xfId="0" applyFont="1" applyBorder="1" applyAlignment="1">
      <alignment horizontal="center" vertical="center" wrapText="1"/>
    </xf>
    <xf numFmtId="0" fontId="53" fillId="34" borderId="18" xfId="0" applyFont="1" applyFill="1" applyBorder="1" applyAlignment="1">
      <alignment horizontal="center" textRotation="90" wrapText="1"/>
    </xf>
    <xf numFmtId="0" fontId="29" fillId="2" borderId="52" xfId="0" applyFont="1" applyFill="1" applyBorder="1" applyAlignment="1">
      <alignment vertical="center" textRotation="90" wrapText="1"/>
    </xf>
    <xf numFmtId="0" fontId="29" fillId="2" borderId="52" xfId="0" applyFont="1" applyFill="1" applyBorder="1" applyAlignment="1">
      <alignment vertical="center" wrapText="1"/>
    </xf>
    <xf numFmtId="0" fontId="53" fillId="2" borderId="18" xfId="0" applyFont="1" applyFill="1" applyBorder="1" applyAlignment="1">
      <alignment horizontal="center" vertical="center" textRotation="90" wrapText="1"/>
    </xf>
    <xf numFmtId="0" fontId="53" fillId="2" borderId="18" xfId="0" applyFont="1" applyFill="1" applyBorder="1" applyAlignment="1">
      <alignment horizontal="center" vertical="center" textRotation="90"/>
    </xf>
    <xf numFmtId="0" fontId="29" fillId="2" borderId="18" xfId="0" applyFont="1" applyFill="1" applyBorder="1" applyAlignment="1">
      <alignment horizontal="center" vertical="center" textRotation="90" wrapText="1"/>
    </xf>
    <xf numFmtId="0" fontId="29" fillId="2" borderId="18" xfId="0" applyFont="1" applyFill="1" applyBorder="1" applyAlignment="1">
      <alignment horizontal="center" vertical="center"/>
    </xf>
    <xf numFmtId="0" fontId="29" fillId="2" borderId="18" xfId="0" applyFont="1" applyFill="1" applyBorder="1" applyAlignment="1">
      <alignment horizontal="center" vertical="center" wrapText="1"/>
    </xf>
    <xf numFmtId="0" fontId="29" fillId="34" borderId="18" xfId="0" applyFont="1" applyFill="1" applyBorder="1" applyAlignment="1">
      <alignment horizontal="center" vertical="center" wrapText="1"/>
    </xf>
    <xf numFmtId="0" fontId="52" fillId="2" borderId="18" xfId="0" applyFont="1" applyFill="1" applyBorder="1" applyAlignment="1">
      <alignment horizontal="center" vertical="center" textRotation="90" wrapText="1"/>
    </xf>
    <xf numFmtId="0" fontId="29" fillId="2" borderId="18" xfId="0" applyFont="1" applyFill="1" applyBorder="1" applyAlignment="1">
      <alignment vertical="center"/>
    </xf>
    <xf numFmtId="0" fontId="53" fillId="2" borderId="18" xfId="0" applyFont="1" applyFill="1" applyBorder="1" applyAlignment="1">
      <alignment horizontal="center" vertical="center"/>
    </xf>
    <xf numFmtId="0" fontId="53" fillId="2" borderId="18" xfId="0" applyFont="1" applyFill="1" applyBorder="1" applyAlignment="1">
      <alignment vertical="center"/>
    </xf>
    <xf numFmtId="0" fontId="29" fillId="2" borderId="18" xfId="0" applyFont="1" applyFill="1" applyBorder="1" applyAlignment="1">
      <alignment vertical="center" textRotation="90"/>
    </xf>
    <xf numFmtId="0" fontId="29" fillId="2" borderId="18" xfId="0" applyFont="1" applyFill="1" applyBorder="1" applyAlignment="1">
      <alignment horizontal="center" vertical="center" textRotation="90"/>
    </xf>
    <xf numFmtId="0" fontId="31" fillId="2" borderId="18" xfId="0" applyFont="1" applyFill="1" applyBorder="1" applyAlignment="1">
      <alignment horizontal="center" vertical="center"/>
    </xf>
    <xf numFmtId="0" fontId="54" fillId="2" borderId="18" xfId="0" applyFont="1" applyFill="1" applyBorder="1" applyAlignment="1">
      <alignment horizontal="center" vertical="center"/>
    </xf>
    <xf numFmtId="0" fontId="29" fillId="2" borderId="18" xfId="57" applyFont="1" applyFill="1" applyBorder="1" applyAlignment="1">
      <alignment horizontal="center" vertical="center" textRotation="90" wrapText="1"/>
      <protection/>
    </xf>
    <xf numFmtId="0" fontId="29" fillId="2" borderId="18" xfId="0" applyFont="1" applyFill="1" applyBorder="1" applyAlignment="1">
      <alignment horizontal="center" textRotation="90"/>
    </xf>
    <xf numFmtId="0" fontId="53" fillId="2" borderId="18" xfId="0" applyFont="1" applyFill="1" applyBorder="1" applyAlignment="1">
      <alignment vertical="center" textRotation="90" wrapText="1"/>
    </xf>
    <xf numFmtId="0" fontId="9" fillId="2" borderId="18" xfId="0" applyFont="1" applyFill="1" applyBorder="1" applyAlignment="1">
      <alignment horizontal="center" vertical="center" textRotation="90" wrapText="1"/>
    </xf>
    <xf numFmtId="0" fontId="29" fillId="2" borderId="18" xfId="0" applyFont="1" applyFill="1" applyBorder="1" applyAlignment="1">
      <alignment textRotation="90"/>
    </xf>
    <xf numFmtId="0" fontId="29" fillId="2" borderId="18" xfId="0" applyFont="1" applyFill="1" applyBorder="1" applyAlignment="1">
      <alignment vertical="center" textRotation="90"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2 3"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20">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1238250</xdr:colOff>
      <xdr:row>0</xdr:row>
      <xdr:rowOff>104775</xdr:rowOff>
    </xdr:from>
    <xdr:to>
      <xdr:col>30</xdr:col>
      <xdr:colOff>857250</xdr:colOff>
      <xdr:row>5</xdr:row>
      <xdr:rowOff>66675</xdr:rowOff>
    </xdr:to>
    <xdr:pic>
      <xdr:nvPicPr>
        <xdr:cNvPr id="1" name="Imagen 1"/>
        <xdr:cNvPicPr preferRelativeResize="1">
          <a:picLocks noChangeAspect="1"/>
        </xdr:cNvPicPr>
      </xdr:nvPicPr>
      <xdr:blipFill>
        <a:blip r:embed="rId1"/>
        <a:stretch>
          <a:fillRect/>
        </a:stretch>
      </xdr:blipFill>
      <xdr:spPr>
        <a:xfrm>
          <a:off x="15135225" y="104775"/>
          <a:ext cx="1647825" cy="771525"/>
        </a:xfrm>
        <a:prstGeom prst="rect">
          <a:avLst/>
        </a:prstGeom>
        <a:blipFill>
          <a:blip r:embed=""/>
          <a:srcRect/>
          <a:stretch>
            <a:fillRect/>
          </a:stretch>
        </a:blipFill>
        <a:ln w="9525" cmpd="sng">
          <a:noFill/>
        </a:ln>
      </xdr:spPr>
    </xdr:pic>
    <xdr:clientData/>
  </xdr:twoCellAnchor>
  <xdr:twoCellAnchor editAs="absolute">
    <xdr:from>
      <xdr:col>0</xdr:col>
      <xdr:colOff>85725</xdr:colOff>
      <xdr:row>0</xdr:row>
      <xdr:rowOff>76200</xdr:rowOff>
    </xdr:from>
    <xdr:to>
      <xdr:col>2</xdr:col>
      <xdr:colOff>104775</xdr:colOff>
      <xdr:row>5</xdr:row>
      <xdr:rowOff>0</xdr:rowOff>
    </xdr:to>
    <xdr:pic>
      <xdr:nvPicPr>
        <xdr:cNvPr id="2" name="Imagen 2"/>
        <xdr:cNvPicPr preferRelativeResize="1">
          <a:picLocks noChangeAspect="1"/>
        </xdr:cNvPicPr>
      </xdr:nvPicPr>
      <xdr:blipFill>
        <a:blip r:embed="rId2"/>
        <a:stretch>
          <a:fillRect/>
        </a:stretch>
      </xdr:blipFill>
      <xdr:spPr>
        <a:xfrm>
          <a:off x="85725" y="76200"/>
          <a:ext cx="1066800" cy="733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14"/>
  <sheetViews>
    <sheetView tabSelected="1" view="pageBreakPreview" zoomScale="110" zoomScaleNormal="116" zoomScaleSheetLayoutView="110" zoomScalePageLayoutView="0" workbookViewId="0" topLeftCell="A1">
      <selection activeCell="J170" sqref="J170"/>
    </sheetView>
  </sheetViews>
  <sheetFormatPr defaultColWidth="11.421875" defaultRowHeight="12.75"/>
  <cols>
    <col min="1" max="1" width="6.140625" style="0" bestFit="1" customWidth="1"/>
    <col min="2" max="2" width="9.57421875" style="0" bestFit="1" customWidth="1"/>
    <col min="3" max="3" width="17.57421875" style="0" customWidth="1"/>
    <col min="4" max="4" width="18.7109375" style="0" customWidth="1"/>
    <col min="5" max="5" width="2.57421875" style="0" customWidth="1"/>
    <col min="6" max="6" width="16.421875" style="0" bestFit="1" customWidth="1"/>
    <col min="7" max="7" width="3.57421875" style="0" customWidth="1"/>
    <col min="8" max="8" width="5.57421875" style="0" customWidth="1"/>
    <col min="9" max="9" width="7.28125" style="0" customWidth="1"/>
    <col min="10" max="10" width="8.28125" style="0" customWidth="1"/>
    <col min="11" max="11" width="10.57421875" style="0" customWidth="1"/>
    <col min="12" max="12" width="11.140625" style="0" customWidth="1"/>
    <col min="13" max="13" width="2.140625" style="0" customWidth="1"/>
    <col min="14" max="14" width="3.00390625" style="0" customWidth="1"/>
    <col min="15" max="16" width="3.7109375" style="0" customWidth="1"/>
    <col min="17" max="17" width="3.140625" style="0" customWidth="1"/>
    <col min="18" max="18" width="4.28125" style="0" customWidth="1"/>
    <col min="19" max="19" width="3.28125" style="0" customWidth="1"/>
    <col min="20" max="20" width="3.8515625" style="0" customWidth="1"/>
    <col min="21" max="21" width="3.421875" style="0" customWidth="1"/>
    <col min="22" max="23" width="2.8515625" style="0" customWidth="1"/>
    <col min="24" max="24" width="4.28125" style="0" customWidth="1"/>
    <col min="25" max="25" width="7.00390625" style="0" customWidth="1"/>
    <col min="26" max="26" width="11.8515625" style="0" customWidth="1"/>
    <col min="27" max="27" width="5.8515625" style="0" customWidth="1"/>
    <col min="28" max="28" width="8.7109375" style="0" customWidth="1"/>
    <col min="29" max="29" width="17.00390625" style="0" customWidth="1"/>
    <col min="30" max="30" width="30.421875" style="0" customWidth="1"/>
    <col min="31" max="31" width="13.57421875" style="0" customWidth="1"/>
  </cols>
  <sheetData>
    <row r="1" spans="1:31" ht="12.75">
      <c r="A1" s="84" t="s">
        <v>0</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1" ht="12.75">
      <c r="A2" s="84" t="s">
        <v>279</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12.75">
      <c r="A3" s="84" t="s">
        <v>51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1" ht="12.75">
      <c r="A4" s="85" t="s">
        <v>594</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1" ht="12.75">
      <c r="A5" s="14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1" ht="12.7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1" s="1" customFormat="1" ht="39" customHeight="1">
      <c r="A7" s="130" t="s">
        <v>1</v>
      </c>
      <c r="B7" s="130" t="s">
        <v>2</v>
      </c>
      <c r="C7" s="130" t="s">
        <v>3</v>
      </c>
      <c r="D7" s="130" t="s">
        <v>4</v>
      </c>
      <c r="E7" s="130" t="s">
        <v>5</v>
      </c>
      <c r="F7" s="131" t="s">
        <v>6</v>
      </c>
      <c r="G7" s="131"/>
      <c r="H7" s="131"/>
      <c r="I7" s="130" t="s">
        <v>7</v>
      </c>
      <c r="J7" s="132" t="s">
        <v>8</v>
      </c>
      <c r="K7" s="132"/>
      <c r="L7" s="132"/>
      <c r="M7" s="133" t="s">
        <v>9</v>
      </c>
      <c r="N7" s="133"/>
      <c r="O7" s="133"/>
      <c r="P7" s="133"/>
      <c r="Q7" s="133"/>
      <c r="R7" s="133"/>
      <c r="S7" s="133"/>
      <c r="T7" s="140" t="s">
        <v>10</v>
      </c>
      <c r="U7" s="131" t="s">
        <v>11</v>
      </c>
      <c r="V7" s="131"/>
      <c r="W7" s="131"/>
      <c r="X7" s="131"/>
      <c r="Y7" s="131"/>
      <c r="Z7" s="131"/>
      <c r="AA7" s="134" t="s">
        <v>12</v>
      </c>
      <c r="AB7" s="134"/>
      <c r="AC7" s="134"/>
      <c r="AD7" s="134"/>
      <c r="AE7" s="135"/>
    </row>
    <row r="8" spans="1:31" s="2" customFormat="1" ht="15" customHeight="1">
      <c r="A8" s="130"/>
      <c r="B8" s="130"/>
      <c r="C8" s="130"/>
      <c r="D8" s="130"/>
      <c r="E8" s="130"/>
      <c r="F8" s="130" t="s">
        <v>13</v>
      </c>
      <c r="G8" s="130" t="s">
        <v>14</v>
      </c>
      <c r="H8" s="130" t="s">
        <v>52</v>
      </c>
      <c r="I8" s="130"/>
      <c r="J8" s="130" t="s">
        <v>15</v>
      </c>
      <c r="K8" s="130" t="s">
        <v>16</v>
      </c>
      <c r="L8" s="130" t="s">
        <v>17</v>
      </c>
      <c r="M8" s="130" t="s">
        <v>18</v>
      </c>
      <c r="N8" s="130" t="s">
        <v>19</v>
      </c>
      <c r="O8" s="130" t="s">
        <v>20</v>
      </c>
      <c r="P8" s="130" t="s">
        <v>21</v>
      </c>
      <c r="Q8" s="130" t="s">
        <v>22</v>
      </c>
      <c r="R8" s="130" t="s">
        <v>23</v>
      </c>
      <c r="S8" s="130" t="s">
        <v>24</v>
      </c>
      <c r="T8" s="130" t="s">
        <v>25</v>
      </c>
      <c r="U8" s="136" t="s">
        <v>26</v>
      </c>
      <c r="V8" s="136"/>
      <c r="W8" s="136"/>
      <c r="X8" s="136"/>
      <c r="Y8" s="130" t="s">
        <v>27</v>
      </c>
      <c r="Z8" s="130" t="s">
        <v>28</v>
      </c>
      <c r="AA8" s="130" t="s">
        <v>29</v>
      </c>
      <c r="AB8" s="130" t="s">
        <v>30</v>
      </c>
      <c r="AC8" s="130" t="s">
        <v>31</v>
      </c>
      <c r="AD8" s="130" t="s">
        <v>32</v>
      </c>
      <c r="AE8" s="130" t="s">
        <v>33</v>
      </c>
    </row>
    <row r="9" spans="1:31" s="1" customFormat="1" ht="97.5" customHeight="1">
      <c r="A9" s="137"/>
      <c r="B9" s="137"/>
      <c r="C9" s="137"/>
      <c r="D9" s="137"/>
      <c r="E9" s="137"/>
      <c r="F9" s="130"/>
      <c r="G9" s="130"/>
      <c r="H9" s="130"/>
      <c r="I9" s="137"/>
      <c r="J9" s="130"/>
      <c r="K9" s="130"/>
      <c r="L9" s="130"/>
      <c r="M9" s="137"/>
      <c r="N9" s="137"/>
      <c r="O9" s="137"/>
      <c r="P9" s="137"/>
      <c r="Q9" s="137"/>
      <c r="R9" s="137"/>
      <c r="S9" s="137"/>
      <c r="T9" s="137"/>
      <c r="U9" s="138" t="s">
        <v>34</v>
      </c>
      <c r="V9" s="138" t="s">
        <v>35</v>
      </c>
      <c r="W9" s="138" t="s">
        <v>36</v>
      </c>
      <c r="X9" s="138" t="s">
        <v>37</v>
      </c>
      <c r="Y9" s="130"/>
      <c r="Z9" s="130"/>
      <c r="AA9" s="130"/>
      <c r="AB9" s="130"/>
      <c r="AC9" s="130"/>
      <c r="AD9" s="130"/>
      <c r="AE9" s="130"/>
    </row>
    <row r="10" spans="1:31" s="3" customFormat="1" ht="111" customHeight="1">
      <c r="A10" s="139" t="s">
        <v>335</v>
      </c>
      <c r="B10" s="139" t="s">
        <v>577</v>
      </c>
      <c r="C10" s="139" t="s">
        <v>254</v>
      </c>
      <c r="D10" s="139" t="s">
        <v>330</v>
      </c>
      <c r="E10" s="122" t="s">
        <v>211</v>
      </c>
      <c r="F10" s="139" t="s">
        <v>390</v>
      </c>
      <c r="G10" s="139" t="s">
        <v>39</v>
      </c>
      <c r="H10" s="139" t="s">
        <v>212</v>
      </c>
      <c r="I10" s="139" t="s">
        <v>213</v>
      </c>
      <c r="J10" s="139" t="s">
        <v>40</v>
      </c>
      <c r="K10" s="139" t="s">
        <v>40</v>
      </c>
      <c r="L10" s="139" t="s">
        <v>328</v>
      </c>
      <c r="M10" s="122">
        <v>0</v>
      </c>
      <c r="N10" s="122">
        <v>3</v>
      </c>
      <c r="O10" s="122">
        <f>+M10*N10</f>
        <v>0</v>
      </c>
      <c r="P10" s="123" t="str">
        <f>IF(O10&gt;=21,"Muy Alto (MA)",IF(O10&lt;6,"Bajo (B)",IF(AND(O10&gt;=9,O10&lt;21),"Alto (a)",IF(AND(O10&gt;=6,O10&lt;9),"Medio (M)"))))</f>
        <v>Bajo (B)</v>
      </c>
      <c r="Q10" s="122">
        <v>25</v>
      </c>
      <c r="R10" s="122">
        <f>O10*Q10</f>
        <v>0</v>
      </c>
      <c r="S10" s="123" t="str">
        <f>IF(R10&gt;500,"I",IF(R10&lt;21,"IV",IF(AND(R10&gt;=121,R10&lt;=500),"II",IF(AND(R10&gt;=21,R10&lt;=120),"III"))))</f>
        <v>IV</v>
      </c>
      <c r="T10" s="139" t="str">
        <f>IF(R10&gt;500,"NO ACEPTABLE",IF(R10&lt;21,"ACEPTABLE",IF(AND(R10&gt;=121,R10&lt;=500),"NO ACEPTABLE O ACEPTABLE CON CONTROL ESPECÍFICO",IF(AND(R10&gt;=21,R10&lt;=120),"MEJORABLE"))))</f>
        <v>ACEPTABLE</v>
      </c>
      <c r="U10" s="122">
        <v>0</v>
      </c>
      <c r="V10" s="122">
        <v>0</v>
      </c>
      <c r="W10" s="122">
        <v>1</v>
      </c>
      <c r="X10" s="122">
        <f>SUM(U10:W10)</f>
        <v>1</v>
      </c>
      <c r="Y10" s="139" t="s">
        <v>395</v>
      </c>
      <c r="Z10" s="139" t="s">
        <v>396</v>
      </c>
      <c r="AA10" s="139" t="s">
        <v>217</v>
      </c>
      <c r="AB10" s="139" t="s">
        <v>397</v>
      </c>
      <c r="AC10" s="139" t="s">
        <v>398</v>
      </c>
      <c r="AD10" s="139" t="s">
        <v>400</v>
      </c>
      <c r="AE10" s="139" t="s">
        <v>401</v>
      </c>
    </row>
    <row r="11" spans="1:31" s="3" customFormat="1" ht="111" customHeight="1">
      <c r="A11" s="139" t="s">
        <v>335</v>
      </c>
      <c r="B11" s="139" t="s">
        <v>577</v>
      </c>
      <c r="C11" s="139" t="s">
        <v>254</v>
      </c>
      <c r="D11" s="139" t="s">
        <v>330</v>
      </c>
      <c r="E11" s="122" t="s">
        <v>211</v>
      </c>
      <c r="F11" s="139" t="s">
        <v>402</v>
      </c>
      <c r="G11" s="139" t="s">
        <v>39</v>
      </c>
      <c r="H11" s="139" t="s">
        <v>214</v>
      </c>
      <c r="I11" s="139" t="s">
        <v>405</v>
      </c>
      <c r="J11" s="139" t="s">
        <v>40</v>
      </c>
      <c r="K11" s="139" t="s">
        <v>40</v>
      </c>
      <c r="L11" s="139" t="s">
        <v>406</v>
      </c>
      <c r="M11" s="122">
        <v>2</v>
      </c>
      <c r="N11" s="122">
        <v>3</v>
      </c>
      <c r="O11" s="122">
        <f aca="true" t="shared" si="0" ref="O11:O67">+M11*N11</f>
        <v>6</v>
      </c>
      <c r="P11" s="123" t="str">
        <f aca="true" t="shared" si="1" ref="P11:P67">IF(O11&gt;=21,"Muy Alto (MA)",IF(O11&lt;6,"Bajo (B)",IF(AND(O11&gt;=9,O11&lt;21),"Alto (a)",IF(AND(O11&gt;=6,O11&lt;9),"Medio (M)"))))</f>
        <v>Medio (M)</v>
      </c>
      <c r="Q11" s="122">
        <v>25</v>
      </c>
      <c r="R11" s="122">
        <f aca="true" t="shared" si="2" ref="R11:R67">O11*Q11</f>
        <v>150</v>
      </c>
      <c r="S11" s="123" t="str">
        <f aca="true" t="shared" si="3" ref="S11:S67">IF(R11&gt;500,"I",IF(R11&lt;21,"IV",IF(AND(R11&gt;=121,R11&lt;=500),"II",IF(AND(R11&gt;=21,R11&lt;=120),"III"))))</f>
        <v>II</v>
      </c>
      <c r="T11" s="139" t="str">
        <f aca="true" t="shared" si="4" ref="T11:T67">IF(R11&gt;500,"NO ACEPTABLE",IF(R11&lt;21,"ACEPTABLE",IF(AND(R11&gt;=121,R11&lt;=500),"NO ACEPTABLE O ACEPTABLE CON CONTROL ESPECÍFICO",IF(AND(R11&gt;=21,R11&lt;=120),"MEJORABLE"))))</f>
        <v>NO ACEPTABLE O ACEPTABLE CON CONTROL ESPECÍFICO</v>
      </c>
      <c r="U11" s="122">
        <v>0</v>
      </c>
      <c r="V11" s="122">
        <v>0</v>
      </c>
      <c r="W11" s="122">
        <v>1</v>
      </c>
      <c r="X11" s="122">
        <f aca="true" t="shared" si="5" ref="X11:X17">SUM(U11:W11)</f>
        <v>1</v>
      </c>
      <c r="Y11" s="139" t="s">
        <v>409</v>
      </c>
      <c r="Z11" s="139" t="s">
        <v>396</v>
      </c>
      <c r="AA11" s="139" t="s">
        <v>217</v>
      </c>
      <c r="AB11" s="139" t="s">
        <v>397</v>
      </c>
      <c r="AC11" s="139" t="s">
        <v>398</v>
      </c>
      <c r="AD11" s="139" t="s">
        <v>410</v>
      </c>
      <c r="AE11" s="139" t="s">
        <v>401</v>
      </c>
    </row>
    <row r="12" spans="1:31" s="3" customFormat="1" ht="111" customHeight="1">
      <c r="A12" s="139" t="s">
        <v>335</v>
      </c>
      <c r="B12" s="139" t="s">
        <v>577</v>
      </c>
      <c r="C12" s="139" t="s">
        <v>254</v>
      </c>
      <c r="D12" s="139" t="s">
        <v>330</v>
      </c>
      <c r="E12" s="122" t="s">
        <v>211</v>
      </c>
      <c r="F12" s="139" t="s">
        <v>415</v>
      </c>
      <c r="G12" s="139" t="s">
        <v>43</v>
      </c>
      <c r="H12" s="139" t="s">
        <v>414</v>
      </c>
      <c r="I12" s="139" t="s">
        <v>423</v>
      </c>
      <c r="J12" s="139" t="s">
        <v>425</v>
      </c>
      <c r="K12" s="139" t="s">
        <v>424</v>
      </c>
      <c r="L12" s="139" t="s">
        <v>328</v>
      </c>
      <c r="M12" s="122">
        <v>2</v>
      </c>
      <c r="N12" s="122">
        <v>3</v>
      </c>
      <c r="O12" s="122">
        <f t="shared" si="0"/>
        <v>6</v>
      </c>
      <c r="P12" s="123" t="str">
        <f t="shared" si="1"/>
        <v>Medio (M)</v>
      </c>
      <c r="Q12" s="122">
        <v>25</v>
      </c>
      <c r="R12" s="122">
        <f t="shared" si="2"/>
        <v>150</v>
      </c>
      <c r="S12" s="123" t="str">
        <f t="shared" si="3"/>
        <v>II</v>
      </c>
      <c r="T12" s="139" t="str">
        <f t="shared" si="4"/>
        <v>NO ACEPTABLE O ACEPTABLE CON CONTROL ESPECÍFICO</v>
      </c>
      <c r="U12" s="122">
        <v>0</v>
      </c>
      <c r="V12" s="122">
        <v>0</v>
      </c>
      <c r="W12" s="122">
        <v>1</v>
      </c>
      <c r="X12" s="122">
        <f t="shared" si="5"/>
        <v>1</v>
      </c>
      <c r="Y12" s="139" t="s">
        <v>432</v>
      </c>
      <c r="Z12" s="139" t="s">
        <v>433</v>
      </c>
      <c r="AA12" s="139" t="s">
        <v>217</v>
      </c>
      <c r="AB12" s="139" t="s">
        <v>217</v>
      </c>
      <c r="AC12" s="139" t="s">
        <v>217</v>
      </c>
      <c r="AD12" s="139" t="s">
        <v>434</v>
      </c>
      <c r="AE12" s="139" t="s">
        <v>217</v>
      </c>
    </row>
    <row r="13" spans="1:31" s="3" customFormat="1" ht="111" customHeight="1">
      <c r="A13" s="139" t="s">
        <v>335</v>
      </c>
      <c r="B13" s="139" t="s">
        <v>577</v>
      </c>
      <c r="C13" s="139" t="s">
        <v>254</v>
      </c>
      <c r="D13" s="139" t="s">
        <v>330</v>
      </c>
      <c r="E13" s="122" t="s">
        <v>211</v>
      </c>
      <c r="F13" s="139" t="s">
        <v>237</v>
      </c>
      <c r="G13" s="139" t="s">
        <v>332</v>
      </c>
      <c r="H13" s="139" t="s">
        <v>216</v>
      </c>
      <c r="I13" s="139" t="s">
        <v>443</v>
      </c>
      <c r="J13" s="139" t="s">
        <v>331</v>
      </c>
      <c r="K13" s="139" t="s">
        <v>444</v>
      </c>
      <c r="L13" s="139" t="s">
        <v>328</v>
      </c>
      <c r="M13" s="122">
        <v>2</v>
      </c>
      <c r="N13" s="122">
        <v>1</v>
      </c>
      <c r="O13" s="122">
        <f t="shared" si="0"/>
        <v>2</v>
      </c>
      <c r="P13" s="123" t="str">
        <f t="shared" si="1"/>
        <v>Bajo (B)</v>
      </c>
      <c r="Q13" s="122">
        <v>100</v>
      </c>
      <c r="R13" s="122">
        <f t="shared" si="2"/>
        <v>200</v>
      </c>
      <c r="S13" s="123" t="str">
        <f t="shared" si="3"/>
        <v>II</v>
      </c>
      <c r="T13" s="139" t="str">
        <f t="shared" si="4"/>
        <v>NO ACEPTABLE O ACEPTABLE CON CONTROL ESPECÍFICO</v>
      </c>
      <c r="U13" s="122">
        <v>0</v>
      </c>
      <c r="V13" s="122">
        <v>0</v>
      </c>
      <c r="W13" s="122">
        <v>1</v>
      </c>
      <c r="X13" s="122">
        <f t="shared" si="5"/>
        <v>1</v>
      </c>
      <c r="Y13" s="139" t="s">
        <v>456</v>
      </c>
      <c r="Z13" s="139" t="s">
        <v>457</v>
      </c>
      <c r="AA13" s="139" t="s">
        <v>217</v>
      </c>
      <c r="AB13" s="139" t="s">
        <v>217</v>
      </c>
      <c r="AC13" s="139" t="s">
        <v>458</v>
      </c>
      <c r="AD13" s="139" t="s">
        <v>459</v>
      </c>
      <c r="AE13" s="139" t="s">
        <v>217</v>
      </c>
    </row>
    <row r="14" spans="1:31" s="3" customFormat="1" ht="111" customHeight="1">
      <c r="A14" s="139" t="s">
        <v>335</v>
      </c>
      <c r="B14" s="139" t="s">
        <v>577</v>
      </c>
      <c r="C14" s="139" t="s">
        <v>254</v>
      </c>
      <c r="D14" s="139" t="s">
        <v>330</v>
      </c>
      <c r="E14" s="122" t="s">
        <v>38</v>
      </c>
      <c r="F14" s="139" t="s">
        <v>507</v>
      </c>
      <c r="G14" s="139" t="s">
        <v>41</v>
      </c>
      <c r="H14" s="139" t="s">
        <v>511</v>
      </c>
      <c r="I14" s="139" t="s">
        <v>242</v>
      </c>
      <c r="J14" s="139" t="s">
        <v>40</v>
      </c>
      <c r="K14" s="139" t="s">
        <v>340</v>
      </c>
      <c r="L14" s="139" t="s">
        <v>328</v>
      </c>
      <c r="M14" s="122">
        <v>0</v>
      </c>
      <c r="N14" s="122">
        <v>1</v>
      </c>
      <c r="O14" s="122">
        <f t="shared" si="0"/>
        <v>0</v>
      </c>
      <c r="P14" s="123" t="str">
        <f t="shared" si="1"/>
        <v>Bajo (B)</v>
      </c>
      <c r="Q14" s="122">
        <v>10</v>
      </c>
      <c r="R14" s="122">
        <f t="shared" si="2"/>
        <v>0</v>
      </c>
      <c r="S14" s="123" t="str">
        <f t="shared" si="3"/>
        <v>IV</v>
      </c>
      <c r="T14" s="139" t="str">
        <f t="shared" si="4"/>
        <v>ACEPTABLE</v>
      </c>
      <c r="U14" s="122">
        <v>0</v>
      </c>
      <c r="V14" s="122">
        <v>0</v>
      </c>
      <c r="W14" s="122">
        <v>1</v>
      </c>
      <c r="X14" s="122">
        <f t="shared" si="5"/>
        <v>1</v>
      </c>
      <c r="Y14" s="139" t="s">
        <v>514</v>
      </c>
      <c r="Z14" s="139" t="s">
        <v>515</v>
      </c>
      <c r="AA14" s="139" t="s">
        <v>217</v>
      </c>
      <c r="AB14" s="139" t="s">
        <v>217</v>
      </c>
      <c r="AC14" s="139" t="s">
        <v>593</v>
      </c>
      <c r="AD14" s="139" t="s">
        <v>517</v>
      </c>
      <c r="AE14" s="139" t="s">
        <v>217</v>
      </c>
    </row>
    <row r="15" spans="1:31" ht="111" customHeight="1">
      <c r="A15" s="139" t="s">
        <v>335</v>
      </c>
      <c r="B15" s="139" t="s">
        <v>577</v>
      </c>
      <c r="C15" s="139" t="s">
        <v>254</v>
      </c>
      <c r="D15" s="139" t="s">
        <v>330</v>
      </c>
      <c r="E15" s="122" t="s">
        <v>38</v>
      </c>
      <c r="F15" s="139" t="s">
        <v>490</v>
      </c>
      <c r="G15" s="139" t="s">
        <v>343</v>
      </c>
      <c r="H15" s="139" t="s">
        <v>220</v>
      </c>
      <c r="I15" s="139" t="s">
        <v>491</v>
      </c>
      <c r="J15" s="139" t="s">
        <v>479</v>
      </c>
      <c r="K15" s="139" t="s">
        <v>480</v>
      </c>
      <c r="L15" s="139" t="s">
        <v>40</v>
      </c>
      <c r="M15" s="122">
        <v>2</v>
      </c>
      <c r="N15" s="122">
        <v>4</v>
      </c>
      <c r="O15" s="122">
        <f t="shared" si="0"/>
        <v>8</v>
      </c>
      <c r="P15" s="123" t="str">
        <f t="shared" si="1"/>
        <v>Medio (M)</v>
      </c>
      <c r="Q15" s="122">
        <v>100</v>
      </c>
      <c r="R15" s="122">
        <f t="shared" si="2"/>
        <v>800</v>
      </c>
      <c r="S15" s="123" t="str">
        <f t="shared" si="3"/>
        <v>I</v>
      </c>
      <c r="T15" s="139" t="str">
        <f t="shared" si="4"/>
        <v>NO ACEPTABLE</v>
      </c>
      <c r="U15" s="122">
        <v>0</v>
      </c>
      <c r="V15" s="122">
        <v>0</v>
      </c>
      <c r="W15" s="122">
        <v>1</v>
      </c>
      <c r="X15" s="122">
        <f t="shared" si="5"/>
        <v>1</v>
      </c>
      <c r="Y15" s="139" t="s">
        <v>44</v>
      </c>
      <c r="Z15" s="139" t="s">
        <v>484</v>
      </c>
      <c r="AA15" s="139" t="s">
        <v>217</v>
      </c>
      <c r="AB15" s="139" t="s">
        <v>217</v>
      </c>
      <c r="AC15" s="139" t="s">
        <v>485</v>
      </c>
      <c r="AD15" s="139" t="s">
        <v>486</v>
      </c>
      <c r="AE15" s="139" t="s">
        <v>217</v>
      </c>
    </row>
    <row r="16" spans="1:31" s="3" customFormat="1" ht="111" customHeight="1">
      <c r="A16" s="139" t="s">
        <v>335</v>
      </c>
      <c r="B16" s="139" t="s">
        <v>577</v>
      </c>
      <c r="C16" s="139" t="s">
        <v>254</v>
      </c>
      <c r="D16" s="139" t="s">
        <v>330</v>
      </c>
      <c r="E16" s="122" t="s">
        <v>38</v>
      </c>
      <c r="F16" s="139" t="s">
        <v>460</v>
      </c>
      <c r="G16" s="139" t="s">
        <v>341</v>
      </c>
      <c r="H16" s="139" t="s">
        <v>461</v>
      </c>
      <c r="I16" s="139" t="s">
        <v>255</v>
      </c>
      <c r="J16" s="139" t="s">
        <v>40</v>
      </c>
      <c r="K16" s="139" t="s">
        <v>464</v>
      </c>
      <c r="L16" s="139" t="s">
        <v>40</v>
      </c>
      <c r="M16" s="122">
        <v>0</v>
      </c>
      <c r="N16" s="122">
        <v>4</v>
      </c>
      <c r="O16" s="122">
        <f t="shared" si="0"/>
        <v>0</v>
      </c>
      <c r="P16" s="123" t="str">
        <f t="shared" si="1"/>
        <v>Bajo (B)</v>
      </c>
      <c r="Q16" s="122">
        <v>25</v>
      </c>
      <c r="R16" s="122">
        <f t="shared" si="2"/>
        <v>0</v>
      </c>
      <c r="S16" s="123" t="str">
        <f t="shared" si="3"/>
        <v>IV</v>
      </c>
      <c r="T16" s="139" t="str">
        <f t="shared" si="4"/>
        <v>ACEPTABLE</v>
      </c>
      <c r="U16" s="122">
        <v>0</v>
      </c>
      <c r="V16" s="122">
        <v>0</v>
      </c>
      <c r="W16" s="122">
        <v>1</v>
      </c>
      <c r="X16" s="122">
        <f t="shared" si="5"/>
        <v>1</v>
      </c>
      <c r="Y16" s="139" t="s">
        <v>466</v>
      </c>
      <c r="Z16" s="139" t="s">
        <v>467</v>
      </c>
      <c r="AA16" s="139" t="s">
        <v>217</v>
      </c>
      <c r="AB16" s="139" t="s">
        <v>217</v>
      </c>
      <c r="AC16" s="139" t="s">
        <v>217</v>
      </c>
      <c r="AD16" s="139" t="s">
        <v>468</v>
      </c>
      <c r="AE16" s="139" t="s">
        <v>217</v>
      </c>
    </row>
    <row r="17" spans="1:31" s="83" customFormat="1" ht="111" customHeight="1">
      <c r="A17" s="139" t="s">
        <v>335</v>
      </c>
      <c r="B17" s="139" t="s">
        <v>577</v>
      </c>
      <c r="C17" s="139" t="s">
        <v>254</v>
      </c>
      <c r="D17" s="139" t="s">
        <v>330</v>
      </c>
      <c r="E17" s="122" t="s">
        <v>38</v>
      </c>
      <c r="F17" s="139" t="s">
        <v>280</v>
      </c>
      <c r="G17" s="139" t="s">
        <v>343</v>
      </c>
      <c r="H17" s="139" t="s">
        <v>266</v>
      </c>
      <c r="I17" s="139" t="s">
        <v>244</v>
      </c>
      <c r="J17" s="139" t="s">
        <v>40</v>
      </c>
      <c r="K17" s="139" t="s">
        <v>40</v>
      </c>
      <c r="L17" s="139" t="s">
        <v>328</v>
      </c>
      <c r="M17" s="122">
        <v>0</v>
      </c>
      <c r="N17" s="122">
        <v>3</v>
      </c>
      <c r="O17" s="122">
        <f t="shared" si="0"/>
        <v>0</v>
      </c>
      <c r="P17" s="123" t="str">
        <f t="shared" si="1"/>
        <v>Bajo (B)</v>
      </c>
      <c r="Q17" s="122">
        <v>25</v>
      </c>
      <c r="R17" s="122">
        <f t="shared" si="2"/>
        <v>0</v>
      </c>
      <c r="S17" s="123" t="str">
        <f t="shared" si="3"/>
        <v>IV</v>
      </c>
      <c r="T17" s="139" t="str">
        <f t="shared" si="4"/>
        <v>ACEPTABLE</v>
      </c>
      <c r="U17" s="122">
        <v>0</v>
      </c>
      <c r="V17" s="122">
        <v>0</v>
      </c>
      <c r="W17" s="122">
        <v>1</v>
      </c>
      <c r="X17" s="122">
        <f t="shared" si="5"/>
        <v>1</v>
      </c>
      <c r="Y17" s="139" t="s">
        <v>487</v>
      </c>
      <c r="Z17" s="139" t="s">
        <v>488</v>
      </c>
      <c r="AA17" s="139" t="s">
        <v>217</v>
      </c>
      <c r="AB17" s="139" t="s">
        <v>217</v>
      </c>
      <c r="AC17" s="139" t="s">
        <v>217</v>
      </c>
      <c r="AD17" s="139" t="s">
        <v>489</v>
      </c>
      <c r="AE17" s="139" t="s">
        <v>217</v>
      </c>
    </row>
    <row r="18" spans="1:31" s="3" customFormat="1" ht="111" customHeight="1">
      <c r="A18" s="139" t="s">
        <v>335</v>
      </c>
      <c r="B18" s="139" t="s">
        <v>578</v>
      </c>
      <c r="C18" s="139" t="s">
        <v>576</v>
      </c>
      <c r="D18" s="139" t="s">
        <v>310</v>
      </c>
      <c r="E18" s="122" t="s">
        <v>211</v>
      </c>
      <c r="F18" s="139" t="s">
        <v>390</v>
      </c>
      <c r="G18" s="139" t="s">
        <v>39</v>
      </c>
      <c r="H18" s="139" t="s">
        <v>212</v>
      </c>
      <c r="I18" s="139" t="s">
        <v>213</v>
      </c>
      <c r="J18" s="139" t="s">
        <v>329</v>
      </c>
      <c r="K18" s="139" t="s">
        <v>239</v>
      </c>
      <c r="L18" s="139" t="s">
        <v>336</v>
      </c>
      <c r="M18" s="122">
        <v>2</v>
      </c>
      <c r="N18" s="122">
        <v>3</v>
      </c>
      <c r="O18" s="122">
        <f t="shared" si="0"/>
        <v>6</v>
      </c>
      <c r="P18" s="123" t="str">
        <f t="shared" si="1"/>
        <v>Medio (M)</v>
      </c>
      <c r="Q18" s="122">
        <v>25</v>
      </c>
      <c r="R18" s="122">
        <f t="shared" si="2"/>
        <v>150</v>
      </c>
      <c r="S18" s="123" t="str">
        <f t="shared" si="3"/>
        <v>II</v>
      </c>
      <c r="T18" s="139" t="str">
        <f t="shared" si="4"/>
        <v>NO ACEPTABLE O ACEPTABLE CON CONTROL ESPECÍFICO</v>
      </c>
      <c r="U18" s="122">
        <v>1</v>
      </c>
      <c r="V18" s="122">
        <v>0</v>
      </c>
      <c r="W18" s="122">
        <v>0</v>
      </c>
      <c r="X18" s="122">
        <f>SUM(U18:W18)</f>
        <v>1</v>
      </c>
      <c r="Y18" s="139" t="s">
        <v>395</v>
      </c>
      <c r="Z18" s="139" t="s">
        <v>396</v>
      </c>
      <c r="AA18" s="139" t="s">
        <v>217</v>
      </c>
      <c r="AB18" s="139" t="s">
        <v>217</v>
      </c>
      <c r="AC18" s="139" t="s">
        <v>398</v>
      </c>
      <c r="AD18" s="139" t="s">
        <v>399</v>
      </c>
      <c r="AE18" s="139" t="s">
        <v>401</v>
      </c>
    </row>
    <row r="19" spans="1:31" s="3" customFormat="1" ht="111" customHeight="1">
      <c r="A19" s="139" t="s">
        <v>335</v>
      </c>
      <c r="B19" s="139" t="s">
        <v>578</v>
      </c>
      <c r="C19" s="139" t="s">
        <v>576</v>
      </c>
      <c r="D19" s="139" t="s">
        <v>310</v>
      </c>
      <c r="E19" s="122" t="s">
        <v>211</v>
      </c>
      <c r="F19" s="139" t="s">
        <v>403</v>
      </c>
      <c r="G19" s="139" t="s">
        <v>39</v>
      </c>
      <c r="H19" s="139" t="s">
        <v>214</v>
      </c>
      <c r="I19" s="139" t="s">
        <v>405</v>
      </c>
      <c r="J19" s="139" t="s">
        <v>329</v>
      </c>
      <c r="K19" s="139" t="s">
        <v>239</v>
      </c>
      <c r="L19" s="139" t="s">
        <v>407</v>
      </c>
      <c r="M19" s="122">
        <v>2</v>
      </c>
      <c r="N19" s="122">
        <v>3</v>
      </c>
      <c r="O19" s="122">
        <f t="shared" si="0"/>
        <v>6</v>
      </c>
      <c r="P19" s="123" t="str">
        <f t="shared" si="1"/>
        <v>Medio (M)</v>
      </c>
      <c r="Q19" s="122">
        <v>25</v>
      </c>
      <c r="R19" s="122">
        <f t="shared" si="2"/>
        <v>150</v>
      </c>
      <c r="S19" s="123" t="str">
        <f t="shared" si="3"/>
        <v>II</v>
      </c>
      <c r="T19" s="139" t="str">
        <f t="shared" si="4"/>
        <v>NO ACEPTABLE O ACEPTABLE CON CONTROL ESPECÍFICO</v>
      </c>
      <c r="U19" s="122">
        <v>1</v>
      </c>
      <c r="V19" s="122">
        <v>0</v>
      </c>
      <c r="W19" s="122">
        <v>0</v>
      </c>
      <c r="X19" s="122">
        <f aca="true" t="shared" si="6" ref="X19:X25">SUM(U19:W19)</f>
        <v>1</v>
      </c>
      <c r="Y19" s="139" t="s">
        <v>409</v>
      </c>
      <c r="Z19" s="139" t="s">
        <v>396</v>
      </c>
      <c r="AA19" s="139" t="s">
        <v>217</v>
      </c>
      <c r="AB19" s="139" t="s">
        <v>217</v>
      </c>
      <c r="AC19" s="139" t="s">
        <v>411</v>
      </c>
      <c r="AD19" s="139" t="s">
        <v>412</v>
      </c>
      <c r="AE19" s="139" t="s">
        <v>401</v>
      </c>
    </row>
    <row r="20" spans="1:31" s="3" customFormat="1" ht="111" customHeight="1">
      <c r="A20" s="139" t="s">
        <v>335</v>
      </c>
      <c r="B20" s="139" t="s">
        <v>578</v>
      </c>
      <c r="C20" s="139" t="s">
        <v>576</v>
      </c>
      <c r="D20" s="139" t="s">
        <v>310</v>
      </c>
      <c r="E20" s="122" t="s">
        <v>211</v>
      </c>
      <c r="F20" s="139" t="s">
        <v>415</v>
      </c>
      <c r="G20" s="139" t="s">
        <v>43</v>
      </c>
      <c r="H20" s="139" t="s">
        <v>414</v>
      </c>
      <c r="I20" s="139" t="s">
        <v>423</v>
      </c>
      <c r="J20" s="139" t="s">
        <v>425</v>
      </c>
      <c r="K20" s="139" t="s">
        <v>427</v>
      </c>
      <c r="L20" s="139" t="s">
        <v>426</v>
      </c>
      <c r="M20" s="122">
        <v>2</v>
      </c>
      <c r="N20" s="122">
        <v>3</v>
      </c>
      <c r="O20" s="122">
        <f t="shared" si="0"/>
        <v>6</v>
      </c>
      <c r="P20" s="123" t="str">
        <f t="shared" si="1"/>
        <v>Medio (M)</v>
      </c>
      <c r="Q20" s="122">
        <v>25</v>
      </c>
      <c r="R20" s="122">
        <f t="shared" si="2"/>
        <v>150</v>
      </c>
      <c r="S20" s="123" t="str">
        <f t="shared" si="3"/>
        <v>II</v>
      </c>
      <c r="T20" s="139" t="str">
        <f t="shared" si="4"/>
        <v>NO ACEPTABLE O ACEPTABLE CON CONTROL ESPECÍFICO</v>
      </c>
      <c r="U20" s="122">
        <v>1</v>
      </c>
      <c r="V20" s="122">
        <v>0</v>
      </c>
      <c r="W20" s="122">
        <v>0</v>
      </c>
      <c r="X20" s="122">
        <f t="shared" si="6"/>
        <v>1</v>
      </c>
      <c r="Y20" s="139" t="s">
        <v>432</v>
      </c>
      <c r="Z20" s="139" t="s">
        <v>433</v>
      </c>
      <c r="AA20" s="139" t="s">
        <v>217</v>
      </c>
      <c r="AB20" s="139" t="s">
        <v>217</v>
      </c>
      <c r="AC20" s="139" t="s">
        <v>217</v>
      </c>
      <c r="AD20" s="139" t="s">
        <v>435</v>
      </c>
      <c r="AE20" s="139" t="s">
        <v>217</v>
      </c>
    </row>
    <row r="21" spans="1:31" s="3" customFormat="1" ht="111" customHeight="1">
      <c r="A21" s="139" t="s">
        <v>335</v>
      </c>
      <c r="B21" s="139" t="s">
        <v>578</v>
      </c>
      <c r="C21" s="139" t="s">
        <v>576</v>
      </c>
      <c r="D21" s="139" t="s">
        <v>310</v>
      </c>
      <c r="E21" s="122" t="s">
        <v>211</v>
      </c>
      <c r="F21" s="139" t="s">
        <v>237</v>
      </c>
      <c r="G21" s="139" t="s">
        <v>339</v>
      </c>
      <c r="H21" s="139" t="s">
        <v>216</v>
      </c>
      <c r="I21" s="139" t="s">
        <v>443</v>
      </c>
      <c r="J21" s="139" t="s">
        <v>445</v>
      </c>
      <c r="K21" s="139" t="s">
        <v>444</v>
      </c>
      <c r="L21" s="139" t="s">
        <v>338</v>
      </c>
      <c r="M21" s="122">
        <v>2</v>
      </c>
      <c r="N21" s="122">
        <v>1</v>
      </c>
      <c r="O21" s="122">
        <f t="shared" si="0"/>
        <v>2</v>
      </c>
      <c r="P21" s="123" t="str">
        <f t="shared" si="1"/>
        <v>Bajo (B)</v>
      </c>
      <c r="Q21" s="122">
        <v>100</v>
      </c>
      <c r="R21" s="122">
        <f t="shared" si="2"/>
        <v>200</v>
      </c>
      <c r="S21" s="123" t="str">
        <f t="shared" si="3"/>
        <v>II</v>
      </c>
      <c r="T21" s="139" t="str">
        <f t="shared" si="4"/>
        <v>NO ACEPTABLE O ACEPTABLE CON CONTROL ESPECÍFICO</v>
      </c>
      <c r="U21" s="122">
        <v>1</v>
      </c>
      <c r="V21" s="122">
        <v>0</v>
      </c>
      <c r="W21" s="122">
        <v>0</v>
      </c>
      <c r="X21" s="122">
        <f t="shared" si="6"/>
        <v>1</v>
      </c>
      <c r="Y21" s="139" t="s">
        <v>456</v>
      </c>
      <c r="Z21" s="139" t="s">
        <v>457</v>
      </c>
      <c r="AA21" s="139" t="s">
        <v>217</v>
      </c>
      <c r="AB21" s="139" t="s">
        <v>217</v>
      </c>
      <c r="AC21" s="139" t="s">
        <v>458</v>
      </c>
      <c r="AD21" s="139" t="s">
        <v>459</v>
      </c>
      <c r="AE21" s="139" t="s">
        <v>217</v>
      </c>
    </row>
    <row r="22" spans="1:31" s="3" customFormat="1" ht="111" customHeight="1">
      <c r="A22" s="139" t="s">
        <v>335</v>
      </c>
      <c r="B22" s="139" t="s">
        <v>578</v>
      </c>
      <c r="C22" s="139" t="s">
        <v>576</v>
      </c>
      <c r="D22" s="139" t="s">
        <v>310</v>
      </c>
      <c r="E22" s="122" t="s">
        <v>38</v>
      </c>
      <c r="F22" s="139" t="s">
        <v>507</v>
      </c>
      <c r="G22" s="139" t="s">
        <v>41</v>
      </c>
      <c r="H22" s="139" t="s">
        <v>511</v>
      </c>
      <c r="I22" s="139" t="s">
        <v>242</v>
      </c>
      <c r="J22" s="139" t="s">
        <v>40</v>
      </c>
      <c r="K22" s="139" t="s">
        <v>512</v>
      </c>
      <c r="L22" s="139" t="s">
        <v>513</v>
      </c>
      <c r="M22" s="122">
        <v>0</v>
      </c>
      <c r="N22" s="122">
        <v>4</v>
      </c>
      <c r="O22" s="122">
        <f t="shared" si="0"/>
        <v>0</v>
      </c>
      <c r="P22" s="123" t="str">
        <f t="shared" si="1"/>
        <v>Bajo (B)</v>
      </c>
      <c r="Q22" s="122">
        <v>10</v>
      </c>
      <c r="R22" s="122">
        <f t="shared" si="2"/>
        <v>0</v>
      </c>
      <c r="S22" s="123" t="str">
        <f t="shared" si="3"/>
        <v>IV</v>
      </c>
      <c r="T22" s="139" t="str">
        <f t="shared" si="4"/>
        <v>ACEPTABLE</v>
      </c>
      <c r="U22" s="122">
        <v>1</v>
      </c>
      <c r="V22" s="122">
        <v>0</v>
      </c>
      <c r="W22" s="122">
        <v>0</v>
      </c>
      <c r="X22" s="122">
        <f t="shared" si="6"/>
        <v>1</v>
      </c>
      <c r="Y22" s="139" t="s">
        <v>514</v>
      </c>
      <c r="Z22" s="139" t="s">
        <v>515</v>
      </c>
      <c r="AA22" s="139" t="s">
        <v>217</v>
      </c>
      <c r="AB22" s="139" t="s">
        <v>217</v>
      </c>
      <c r="AC22" s="139" t="s">
        <v>516</v>
      </c>
      <c r="AD22" s="139" t="s">
        <v>517</v>
      </c>
      <c r="AE22" s="139" t="s">
        <v>217</v>
      </c>
    </row>
    <row r="23" spans="1:31" ht="111" customHeight="1">
      <c r="A23" s="139" t="s">
        <v>335</v>
      </c>
      <c r="B23" s="139" t="s">
        <v>578</v>
      </c>
      <c r="C23" s="139" t="s">
        <v>576</v>
      </c>
      <c r="D23" s="139" t="s">
        <v>310</v>
      </c>
      <c r="E23" s="122" t="s">
        <v>38</v>
      </c>
      <c r="F23" s="139" t="s">
        <v>490</v>
      </c>
      <c r="G23" s="139" t="s">
        <v>57</v>
      </c>
      <c r="H23" s="139" t="s">
        <v>220</v>
      </c>
      <c r="I23" s="139" t="s">
        <v>491</v>
      </c>
      <c r="J23" s="139" t="s">
        <v>479</v>
      </c>
      <c r="K23" s="139" t="s">
        <v>480</v>
      </c>
      <c r="L23" s="139" t="s">
        <v>40</v>
      </c>
      <c r="M23" s="122">
        <v>2</v>
      </c>
      <c r="N23" s="122">
        <v>4</v>
      </c>
      <c r="O23" s="122">
        <f t="shared" si="0"/>
        <v>8</v>
      </c>
      <c r="P23" s="123" t="str">
        <f t="shared" si="1"/>
        <v>Medio (M)</v>
      </c>
      <c r="Q23" s="122">
        <v>100</v>
      </c>
      <c r="R23" s="122">
        <f t="shared" si="2"/>
        <v>800</v>
      </c>
      <c r="S23" s="123" t="str">
        <f t="shared" si="3"/>
        <v>I</v>
      </c>
      <c r="T23" s="139" t="str">
        <f t="shared" si="4"/>
        <v>NO ACEPTABLE</v>
      </c>
      <c r="U23" s="122">
        <v>1</v>
      </c>
      <c r="V23" s="122">
        <v>0</v>
      </c>
      <c r="W23" s="122">
        <v>0</v>
      </c>
      <c r="X23" s="122">
        <f t="shared" si="6"/>
        <v>1</v>
      </c>
      <c r="Y23" s="139" t="s">
        <v>44</v>
      </c>
      <c r="Z23" s="139" t="s">
        <v>484</v>
      </c>
      <c r="AA23" s="139" t="s">
        <v>217</v>
      </c>
      <c r="AB23" s="139" t="s">
        <v>217</v>
      </c>
      <c r="AC23" s="139" t="s">
        <v>485</v>
      </c>
      <c r="AD23" s="139" t="s">
        <v>486</v>
      </c>
      <c r="AE23" s="139" t="s">
        <v>217</v>
      </c>
    </row>
    <row r="24" spans="1:31" s="3" customFormat="1" ht="111" customHeight="1">
      <c r="A24" s="139" t="s">
        <v>335</v>
      </c>
      <c r="B24" s="139" t="s">
        <v>578</v>
      </c>
      <c r="C24" s="139" t="s">
        <v>576</v>
      </c>
      <c r="D24" s="139" t="s">
        <v>310</v>
      </c>
      <c r="E24" s="122" t="s">
        <v>38</v>
      </c>
      <c r="F24" s="139" t="s">
        <v>460</v>
      </c>
      <c r="G24" s="139" t="s">
        <v>332</v>
      </c>
      <c r="H24" s="139" t="s">
        <v>461</v>
      </c>
      <c r="I24" s="139" t="s">
        <v>255</v>
      </c>
      <c r="J24" s="139" t="s">
        <v>40</v>
      </c>
      <c r="K24" s="139" t="s">
        <v>464</v>
      </c>
      <c r="L24" s="139" t="s">
        <v>40</v>
      </c>
      <c r="M24" s="122">
        <v>0</v>
      </c>
      <c r="N24" s="122">
        <v>4</v>
      </c>
      <c r="O24" s="122">
        <f t="shared" si="0"/>
        <v>0</v>
      </c>
      <c r="P24" s="123" t="str">
        <f t="shared" si="1"/>
        <v>Bajo (B)</v>
      </c>
      <c r="Q24" s="122">
        <v>25</v>
      </c>
      <c r="R24" s="122">
        <f t="shared" si="2"/>
        <v>0</v>
      </c>
      <c r="S24" s="123" t="str">
        <f t="shared" si="3"/>
        <v>IV</v>
      </c>
      <c r="T24" s="139" t="str">
        <f t="shared" si="4"/>
        <v>ACEPTABLE</v>
      </c>
      <c r="U24" s="122">
        <v>1</v>
      </c>
      <c r="V24" s="122">
        <v>0</v>
      </c>
      <c r="W24" s="122">
        <v>0</v>
      </c>
      <c r="X24" s="122">
        <f t="shared" si="6"/>
        <v>1</v>
      </c>
      <c r="Y24" s="139" t="s">
        <v>466</v>
      </c>
      <c r="Z24" s="139" t="s">
        <v>467</v>
      </c>
      <c r="AA24" s="139" t="s">
        <v>217</v>
      </c>
      <c r="AB24" s="139" t="s">
        <v>217</v>
      </c>
      <c r="AC24" s="139" t="s">
        <v>217</v>
      </c>
      <c r="AD24" s="139" t="s">
        <v>468</v>
      </c>
      <c r="AE24" s="139" t="s">
        <v>217</v>
      </c>
    </row>
    <row r="25" spans="1:31" s="83" customFormat="1" ht="111" customHeight="1">
      <c r="A25" s="139" t="s">
        <v>335</v>
      </c>
      <c r="B25" s="139" t="s">
        <v>578</v>
      </c>
      <c r="C25" s="139" t="s">
        <v>576</v>
      </c>
      <c r="D25" s="139" t="s">
        <v>310</v>
      </c>
      <c r="E25" s="122" t="s">
        <v>38</v>
      </c>
      <c r="F25" s="139" t="s">
        <v>268</v>
      </c>
      <c r="G25" s="139" t="s">
        <v>341</v>
      </c>
      <c r="H25" s="139" t="s">
        <v>266</v>
      </c>
      <c r="I25" s="139" t="s">
        <v>244</v>
      </c>
      <c r="J25" s="139" t="s">
        <v>40</v>
      </c>
      <c r="K25" s="139" t="s">
        <v>40</v>
      </c>
      <c r="L25" s="139" t="s">
        <v>338</v>
      </c>
      <c r="M25" s="122">
        <v>0</v>
      </c>
      <c r="N25" s="122">
        <v>3</v>
      </c>
      <c r="O25" s="122">
        <f t="shared" si="0"/>
        <v>0</v>
      </c>
      <c r="P25" s="123" t="str">
        <f t="shared" si="1"/>
        <v>Bajo (B)</v>
      </c>
      <c r="Q25" s="122">
        <v>25</v>
      </c>
      <c r="R25" s="122">
        <f t="shared" si="2"/>
        <v>0</v>
      </c>
      <c r="S25" s="123" t="str">
        <f t="shared" si="3"/>
        <v>IV</v>
      </c>
      <c r="T25" s="139" t="str">
        <f t="shared" si="4"/>
        <v>ACEPTABLE</v>
      </c>
      <c r="U25" s="122">
        <v>1</v>
      </c>
      <c r="V25" s="122">
        <v>0</v>
      </c>
      <c r="W25" s="122">
        <v>0</v>
      </c>
      <c r="X25" s="122">
        <f t="shared" si="6"/>
        <v>1</v>
      </c>
      <c r="Y25" s="139" t="s">
        <v>487</v>
      </c>
      <c r="Z25" s="139" t="s">
        <v>488</v>
      </c>
      <c r="AA25" s="139" t="s">
        <v>217</v>
      </c>
      <c r="AB25" s="139" t="s">
        <v>217</v>
      </c>
      <c r="AC25" s="139" t="s">
        <v>217</v>
      </c>
      <c r="AD25" s="139" t="s">
        <v>489</v>
      </c>
      <c r="AE25" s="139" t="s">
        <v>217</v>
      </c>
    </row>
    <row r="26" spans="1:31" s="3" customFormat="1" ht="111" customHeight="1">
      <c r="A26" s="139" t="s">
        <v>335</v>
      </c>
      <c r="B26" s="139" t="s">
        <v>579</v>
      </c>
      <c r="C26" s="139" t="s">
        <v>575</v>
      </c>
      <c r="D26" s="139" t="s">
        <v>311</v>
      </c>
      <c r="E26" s="122" t="s">
        <v>211</v>
      </c>
      <c r="F26" s="139" t="s">
        <v>391</v>
      </c>
      <c r="G26" s="139" t="s">
        <v>39</v>
      </c>
      <c r="H26" s="139" t="s">
        <v>212</v>
      </c>
      <c r="I26" s="139" t="s">
        <v>213</v>
      </c>
      <c r="J26" s="139" t="s">
        <v>329</v>
      </c>
      <c r="K26" s="139" t="s">
        <v>239</v>
      </c>
      <c r="L26" s="139" t="s">
        <v>336</v>
      </c>
      <c r="M26" s="122">
        <v>2</v>
      </c>
      <c r="N26" s="122">
        <v>3</v>
      </c>
      <c r="O26" s="122">
        <f t="shared" si="0"/>
        <v>6</v>
      </c>
      <c r="P26" s="123" t="str">
        <f t="shared" si="1"/>
        <v>Medio (M)</v>
      </c>
      <c r="Q26" s="122">
        <v>25</v>
      </c>
      <c r="R26" s="122">
        <f t="shared" si="2"/>
        <v>150</v>
      </c>
      <c r="S26" s="123" t="str">
        <f t="shared" si="3"/>
        <v>II</v>
      </c>
      <c r="T26" s="139" t="str">
        <f t="shared" si="4"/>
        <v>NO ACEPTABLE O ACEPTABLE CON CONTROL ESPECÍFICO</v>
      </c>
      <c r="U26" s="124">
        <v>4</v>
      </c>
      <c r="V26" s="124">
        <v>1</v>
      </c>
      <c r="W26" s="124">
        <v>0</v>
      </c>
      <c r="X26" s="124">
        <f>SUM(U26:W26)</f>
        <v>5</v>
      </c>
      <c r="Y26" s="139" t="s">
        <v>395</v>
      </c>
      <c r="Z26" s="139" t="s">
        <v>396</v>
      </c>
      <c r="AA26" s="139" t="s">
        <v>217</v>
      </c>
      <c r="AB26" s="139" t="s">
        <v>217</v>
      </c>
      <c r="AC26" s="139" t="s">
        <v>398</v>
      </c>
      <c r="AD26" s="139" t="s">
        <v>399</v>
      </c>
      <c r="AE26" s="139" t="s">
        <v>401</v>
      </c>
    </row>
    <row r="27" spans="1:31" s="3" customFormat="1" ht="111" customHeight="1">
      <c r="A27" s="139" t="s">
        <v>335</v>
      </c>
      <c r="B27" s="139" t="s">
        <v>579</v>
      </c>
      <c r="C27" s="139" t="s">
        <v>575</v>
      </c>
      <c r="D27" s="139" t="s">
        <v>311</v>
      </c>
      <c r="E27" s="122" t="s">
        <v>211</v>
      </c>
      <c r="F27" s="139" t="s">
        <v>715</v>
      </c>
      <c r="G27" s="139" t="s">
        <v>39</v>
      </c>
      <c r="H27" s="139" t="s">
        <v>342</v>
      </c>
      <c r="I27" s="139" t="s">
        <v>405</v>
      </c>
      <c r="J27" s="139" t="s">
        <v>329</v>
      </c>
      <c r="K27" s="139" t="s">
        <v>239</v>
      </c>
      <c r="L27" s="139" t="s">
        <v>407</v>
      </c>
      <c r="M27" s="122">
        <v>2</v>
      </c>
      <c r="N27" s="122">
        <v>3</v>
      </c>
      <c r="O27" s="122">
        <f t="shared" si="0"/>
        <v>6</v>
      </c>
      <c r="P27" s="123" t="str">
        <f t="shared" si="1"/>
        <v>Medio (M)</v>
      </c>
      <c r="Q27" s="122">
        <v>25</v>
      </c>
      <c r="R27" s="122">
        <f t="shared" si="2"/>
        <v>150</v>
      </c>
      <c r="S27" s="123" t="str">
        <f t="shared" si="3"/>
        <v>II</v>
      </c>
      <c r="T27" s="139" t="str">
        <f t="shared" si="4"/>
        <v>NO ACEPTABLE O ACEPTABLE CON CONTROL ESPECÍFICO</v>
      </c>
      <c r="U27" s="124">
        <v>2</v>
      </c>
      <c r="V27" s="124">
        <v>1</v>
      </c>
      <c r="W27" s="124">
        <v>0</v>
      </c>
      <c r="X27" s="124">
        <f aca="true" t="shared" si="7" ref="X27:X34">SUM(U27:W27)</f>
        <v>3</v>
      </c>
      <c r="Y27" s="139" t="s">
        <v>409</v>
      </c>
      <c r="Z27" s="139" t="s">
        <v>396</v>
      </c>
      <c r="AA27" s="139" t="s">
        <v>217</v>
      </c>
      <c r="AB27" s="139" t="s">
        <v>217</v>
      </c>
      <c r="AC27" s="139" t="s">
        <v>411</v>
      </c>
      <c r="AD27" s="139" t="s">
        <v>412</v>
      </c>
      <c r="AE27" s="139" t="s">
        <v>401</v>
      </c>
    </row>
    <row r="28" spans="1:31" s="3" customFormat="1" ht="111" customHeight="1">
      <c r="A28" s="139" t="s">
        <v>335</v>
      </c>
      <c r="B28" s="139" t="s">
        <v>579</v>
      </c>
      <c r="C28" s="139" t="s">
        <v>575</v>
      </c>
      <c r="D28" s="139" t="s">
        <v>311</v>
      </c>
      <c r="E28" s="122" t="s">
        <v>211</v>
      </c>
      <c r="F28" s="139" t="s">
        <v>417</v>
      </c>
      <c r="G28" s="139" t="s">
        <v>43</v>
      </c>
      <c r="H28" s="139" t="s">
        <v>416</v>
      </c>
      <c r="I28" s="139" t="s">
        <v>423</v>
      </c>
      <c r="J28" s="139" t="s">
        <v>425</v>
      </c>
      <c r="K28" s="139" t="s">
        <v>427</v>
      </c>
      <c r="L28" s="139" t="s">
        <v>426</v>
      </c>
      <c r="M28" s="122">
        <v>2</v>
      </c>
      <c r="N28" s="122">
        <v>3</v>
      </c>
      <c r="O28" s="122">
        <f t="shared" si="0"/>
        <v>6</v>
      </c>
      <c r="P28" s="123" t="str">
        <f t="shared" si="1"/>
        <v>Medio (M)</v>
      </c>
      <c r="Q28" s="122">
        <v>25</v>
      </c>
      <c r="R28" s="122">
        <f t="shared" si="2"/>
        <v>150</v>
      </c>
      <c r="S28" s="123" t="str">
        <f t="shared" si="3"/>
        <v>II</v>
      </c>
      <c r="T28" s="139" t="str">
        <f t="shared" si="4"/>
        <v>NO ACEPTABLE O ACEPTABLE CON CONTROL ESPECÍFICO</v>
      </c>
      <c r="U28" s="124">
        <v>4</v>
      </c>
      <c r="V28" s="124">
        <v>1</v>
      </c>
      <c r="W28" s="124">
        <v>0</v>
      </c>
      <c r="X28" s="124">
        <f t="shared" si="7"/>
        <v>5</v>
      </c>
      <c r="Y28" s="139" t="s">
        <v>432</v>
      </c>
      <c r="Z28" s="139" t="s">
        <v>433</v>
      </c>
      <c r="AA28" s="139" t="s">
        <v>217</v>
      </c>
      <c r="AB28" s="139" t="s">
        <v>217</v>
      </c>
      <c r="AC28" s="139" t="s">
        <v>217</v>
      </c>
      <c r="AD28" s="139" t="s">
        <v>435</v>
      </c>
      <c r="AE28" s="139" t="s">
        <v>217</v>
      </c>
    </row>
    <row r="29" spans="1:31" s="3" customFormat="1" ht="111" customHeight="1">
      <c r="A29" s="139" t="s">
        <v>335</v>
      </c>
      <c r="B29" s="139" t="s">
        <v>579</v>
      </c>
      <c r="C29" s="139" t="s">
        <v>575</v>
      </c>
      <c r="D29" s="139" t="s">
        <v>311</v>
      </c>
      <c r="E29" s="122" t="s">
        <v>211</v>
      </c>
      <c r="F29" s="139" t="s">
        <v>438</v>
      </c>
      <c r="G29" s="139" t="s">
        <v>343</v>
      </c>
      <c r="H29" s="139" t="s">
        <v>437</v>
      </c>
      <c r="I29" s="139" t="s">
        <v>443</v>
      </c>
      <c r="J29" s="139" t="s">
        <v>331</v>
      </c>
      <c r="K29" s="139" t="s">
        <v>444</v>
      </c>
      <c r="L29" s="139" t="s">
        <v>338</v>
      </c>
      <c r="M29" s="122">
        <v>6</v>
      </c>
      <c r="N29" s="122">
        <v>1</v>
      </c>
      <c r="O29" s="122">
        <f t="shared" si="0"/>
        <v>6</v>
      </c>
      <c r="P29" s="123" t="str">
        <f t="shared" si="1"/>
        <v>Medio (M)</v>
      </c>
      <c r="Q29" s="122">
        <v>100</v>
      </c>
      <c r="R29" s="122">
        <f t="shared" si="2"/>
        <v>600</v>
      </c>
      <c r="S29" s="123" t="str">
        <f t="shared" si="3"/>
        <v>I</v>
      </c>
      <c r="T29" s="139" t="str">
        <f t="shared" si="4"/>
        <v>NO ACEPTABLE</v>
      </c>
      <c r="U29" s="124">
        <v>4</v>
      </c>
      <c r="V29" s="124">
        <v>1</v>
      </c>
      <c r="W29" s="124">
        <v>0</v>
      </c>
      <c r="X29" s="124">
        <f t="shared" si="7"/>
        <v>5</v>
      </c>
      <c r="Y29" s="139" t="s">
        <v>456</v>
      </c>
      <c r="Z29" s="139" t="s">
        <v>457</v>
      </c>
      <c r="AA29" s="139" t="s">
        <v>217</v>
      </c>
      <c r="AB29" s="139" t="s">
        <v>217</v>
      </c>
      <c r="AC29" s="139" t="s">
        <v>458</v>
      </c>
      <c r="AD29" s="139" t="s">
        <v>459</v>
      </c>
      <c r="AE29" s="139" t="s">
        <v>217</v>
      </c>
    </row>
    <row r="30" spans="1:31" s="3" customFormat="1" ht="111" customHeight="1">
      <c r="A30" s="139" t="s">
        <v>335</v>
      </c>
      <c r="B30" s="139" t="s">
        <v>579</v>
      </c>
      <c r="C30" s="139" t="s">
        <v>575</v>
      </c>
      <c r="D30" s="139" t="s">
        <v>311</v>
      </c>
      <c r="E30" s="122" t="s">
        <v>211</v>
      </c>
      <c r="F30" s="139" t="s">
        <v>500</v>
      </c>
      <c r="G30" s="139" t="s">
        <v>343</v>
      </c>
      <c r="H30" s="139" t="s">
        <v>344</v>
      </c>
      <c r="I30" s="139" t="s">
        <v>443</v>
      </c>
      <c r="J30" s="139" t="s">
        <v>345</v>
      </c>
      <c r="K30" s="139" t="s">
        <v>40</v>
      </c>
      <c r="L30" s="139" t="s">
        <v>346</v>
      </c>
      <c r="M30" s="122">
        <v>6</v>
      </c>
      <c r="N30" s="122">
        <v>3</v>
      </c>
      <c r="O30" s="122">
        <f t="shared" si="0"/>
        <v>18</v>
      </c>
      <c r="P30" s="123" t="str">
        <f t="shared" si="1"/>
        <v>Alto (a)</v>
      </c>
      <c r="Q30" s="122">
        <v>100</v>
      </c>
      <c r="R30" s="122">
        <f t="shared" si="2"/>
        <v>1800</v>
      </c>
      <c r="S30" s="123" t="str">
        <f t="shared" si="3"/>
        <v>I</v>
      </c>
      <c r="T30" s="139" t="str">
        <f t="shared" si="4"/>
        <v>NO ACEPTABLE</v>
      </c>
      <c r="U30" s="124">
        <v>2</v>
      </c>
      <c r="V30" s="124">
        <v>0</v>
      </c>
      <c r="W30" s="124">
        <v>0</v>
      </c>
      <c r="X30" s="124">
        <f t="shared" si="7"/>
        <v>2</v>
      </c>
      <c r="Y30" s="139" t="s">
        <v>222</v>
      </c>
      <c r="Z30" s="139" t="s">
        <v>504</v>
      </c>
      <c r="AA30" s="139" t="s">
        <v>217</v>
      </c>
      <c r="AB30" s="139" t="s">
        <v>217</v>
      </c>
      <c r="AC30" s="139" t="s">
        <v>505</v>
      </c>
      <c r="AD30" s="139" t="s">
        <v>506</v>
      </c>
      <c r="AE30" s="139" t="s">
        <v>217</v>
      </c>
    </row>
    <row r="31" spans="1:31" s="3" customFormat="1" ht="111" customHeight="1">
      <c r="A31" s="139" t="s">
        <v>335</v>
      </c>
      <c r="B31" s="139" t="s">
        <v>579</v>
      </c>
      <c r="C31" s="139" t="s">
        <v>575</v>
      </c>
      <c r="D31" s="139" t="s">
        <v>311</v>
      </c>
      <c r="E31" s="122" t="s">
        <v>211</v>
      </c>
      <c r="F31" s="139" t="s">
        <v>716</v>
      </c>
      <c r="G31" s="139" t="s">
        <v>57</v>
      </c>
      <c r="H31" s="139" t="s">
        <v>461</v>
      </c>
      <c r="I31" s="139" t="s">
        <v>255</v>
      </c>
      <c r="J31" s="139" t="s">
        <v>40</v>
      </c>
      <c r="K31" s="139" t="s">
        <v>464</v>
      </c>
      <c r="L31" s="139" t="s">
        <v>40</v>
      </c>
      <c r="M31" s="122">
        <v>0</v>
      </c>
      <c r="N31" s="122">
        <v>4</v>
      </c>
      <c r="O31" s="122">
        <f t="shared" si="0"/>
        <v>0</v>
      </c>
      <c r="P31" s="123" t="str">
        <f t="shared" si="1"/>
        <v>Bajo (B)</v>
      </c>
      <c r="Q31" s="122">
        <v>25</v>
      </c>
      <c r="R31" s="122">
        <f t="shared" si="2"/>
        <v>0</v>
      </c>
      <c r="S31" s="123" t="str">
        <f t="shared" si="3"/>
        <v>IV</v>
      </c>
      <c r="T31" s="139" t="str">
        <f t="shared" si="4"/>
        <v>ACEPTABLE</v>
      </c>
      <c r="U31" s="124">
        <v>4</v>
      </c>
      <c r="V31" s="124">
        <v>1</v>
      </c>
      <c r="W31" s="124">
        <v>0</v>
      </c>
      <c r="X31" s="124">
        <f t="shared" si="7"/>
        <v>5</v>
      </c>
      <c r="Y31" s="139" t="s">
        <v>466</v>
      </c>
      <c r="Z31" s="139" t="s">
        <v>467</v>
      </c>
      <c r="AA31" s="139" t="s">
        <v>217</v>
      </c>
      <c r="AB31" s="139" t="s">
        <v>217</v>
      </c>
      <c r="AC31" s="139" t="s">
        <v>217</v>
      </c>
      <c r="AD31" s="139" t="s">
        <v>468</v>
      </c>
      <c r="AE31" s="139" t="s">
        <v>217</v>
      </c>
    </row>
    <row r="32" spans="1:31" s="3" customFormat="1" ht="111" customHeight="1">
      <c r="A32" s="139" t="s">
        <v>335</v>
      </c>
      <c r="B32" s="139" t="s">
        <v>579</v>
      </c>
      <c r="C32" s="139" t="s">
        <v>575</v>
      </c>
      <c r="D32" s="139" t="s">
        <v>311</v>
      </c>
      <c r="E32" s="122" t="s">
        <v>211</v>
      </c>
      <c r="F32" s="139" t="s">
        <v>281</v>
      </c>
      <c r="G32" s="139" t="s">
        <v>41</v>
      </c>
      <c r="H32" s="139" t="s">
        <v>511</v>
      </c>
      <c r="I32" s="139" t="s">
        <v>242</v>
      </c>
      <c r="J32" s="139" t="s">
        <v>40</v>
      </c>
      <c r="K32" s="139" t="s">
        <v>512</v>
      </c>
      <c r="L32" s="139" t="s">
        <v>513</v>
      </c>
      <c r="M32" s="122">
        <v>0</v>
      </c>
      <c r="N32" s="122">
        <v>1</v>
      </c>
      <c r="O32" s="122">
        <f t="shared" si="0"/>
        <v>0</v>
      </c>
      <c r="P32" s="123" t="str">
        <f t="shared" si="1"/>
        <v>Bajo (B)</v>
      </c>
      <c r="Q32" s="122">
        <v>10</v>
      </c>
      <c r="R32" s="122">
        <f t="shared" si="2"/>
        <v>0</v>
      </c>
      <c r="S32" s="123" t="str">
        <f t="shared" si="3"/>
        <v>IV</v>
      </c>
      <c r="T32" s="139" t="str">
        <f t="shared" si="4"/>
        <v>ACEPTABLE</v>
      </c>
      <c r="U32" s="124">
        <v>2</v>
      </c>
      <c r="V32" s="124">
        <v>1</v>
      </c>
      <c r="W32" s="124">
        <v>0</v>
      </c>
      <c r="X32" s="124">
        <f t="shared" si="7"/>
        <v>3</v>
      </c>
      <c r="Y32" s="139" t="s">
        <v>514</v>
      </c>
      <c r="Z32" s="139" t="s">
        <v>515</v>
      </c>
      <c r="AA32" s="139" t="s">
        <v>217</v>
      </c>
      <c r="AB32" s="139" t="s">
        <v>217</v>
      </c>
      <c r="AC32" s="139" t="s">
        <v>516</v>
      </c>
      <c r="AD32" s="139" t="s">
        <v>517</v>
      </c>
      <c r="AE32" s="139" t="s">
        <v>217</v>
      </c>
    </row>
    <row r="33" spans="1:31" s="83" customFormat="1" ht="111" customHeight="1">
      <c r="A33" s="139" t="s">
        <v>335</v>
      </c>
      <c r="B33" s="139" t="s">
        <v>579</v>
      </c>
      <c r="C33" s="139" t="s">
        <v>575</v>
      </c>
      <c r="D33" s="139" t="s">
        <v>311</v>
      </c>
      <c r="E33" s="122" t="s">
        <v>211</v>
      </c>
      <c r="F33" s="139" t="s">
        <v>304</v>
      </c>
      <c r="G33" s="139" t="s">
        <v>343</v>
      </c>
      <c r="H33" s="139" t="s">
        <v>266</v>
      </c>
      <c r="I33" s="139" t="s">
        <v>244</v>
      </c>
      <c r="J33" s="139" t="s">
        <v>40</v>
      </c>
      <c r="K33" s="139" t="s">
        <v>40</v>
      </c>
      <c r="L33" s="139" t="s">
        <v>338</v>
      </c>
      <c r="M33" s="122">
        <v>0</v>
      </c>
      <c r="N33" s="122">
        <v>3</v>
      </c>
      <c r="O33" s="122">
        <f t="shared" si="0"/>
        <v>0</v>
      </c>
      <c r="P33" s="123" t="str">
        <f t="shared" si="1"/>
        <v>Bajo (B)</v>
      </c>
      <c r="Q33" s="122">
        <v>25</v>
      </c>
      <c r="R33" s="122">
        <f t="shared" si="2"/>
        <v>0</v>
      </c>
      <c r="S33" s="123" t="str">
        <f t="shared" si="3"/>
        <v>IV</v>
      </c>
      <c r="T33" s="139" t="str">
        <f t="shared" si="4"/>
        <v>ACEPTABLE</v>
      </c>
      <c r="U33" s="124">
        <v>2</v>
      </c>
      <c r="V33" s="124">
        <v>1</v>
      </c>
      <c r="W33" s="124">
        <v>0</v>
      </c>
      <c r="X33" s="124">
        <f t="shared" si="7"/>
        <v>3</v>
      </c>
      <c r="Y33" s="139" t="s">
        <v>487</v>
      </c>
      <c r="Z33" s="139" t="s">
        <v>488</v>
      </c>
      <c r="AA33" s="139" t="s">
        <v>217</v>
      </c>
      <c r="AB33" s="139" t="s">
        <v>217</v>
      </c>
      <c r="AC33" s="139" t="s">
        <v>217</v>
      </c>
      <c r="AD33" s="139" t="s">
        <v>489</v>
      </c>
      <c r="AE33" s="139" t="s">
        <v>217</v>
      </c>
    </row>
    <row r="34" spans="1:31" ht="111" customHeight="1">
      <c r="A34" s="139" t="s">
        <v>335</v>
      </c>
      <c r="B34" s="139" t="s">
        <v>579</v>
      </c>
      <c r="C34" s="139" t="s">
        <v>575</v>
      </c>
      <c r="D34" s="139" t="s">
        <v>311</v>
      </c>
      <c r="E34" s="122" t="s">
        <v>38</v>
      </c>
      <c r="F34" s="139" t="s">
        <v>717</v>
      </c>
      <c r="G34" s="139" t="s">
        <v>343</v>
      </c>
      <c r="H34" s="139" t="s">
        <v>220</v>
      </c>
      <c r="I34" s="139" t="s">
        <v>491</v>
      </c>
      <c r="J34" s="139" t="s">
        <v>479</v>
      </c>
      <c r="K34" s="139" t="s">
        <v>480</v>
      </c>
      <c r="L34" s="139" t="s">
        <v>40</v>
      </c>
      <c r="M34" s="122">
        <v>2</v>
      </c>
      <c r="N34" s="122">
        <v>2</v>
      </c>
      <c r="O34" s="122">
        <f t="shared" si="0"/>
        <v>4</v>
      </c>
      <c r="P34" s="123" t="str">
        <f t="shared" si="1"/>
        <v>Bajo (B)</v>
      </c>
      <c r="Q34" s="122">
        <v>100</v>
      </c>
      <c r="R34" s="122">
        <f t="shared" si="2"/>
        <v>400</v>
      </c>
      <c r="S34" s="123" t="str">
        <f t="shared" si="3"/>
        <v>II</v>
      </c>
      <c r="T34" s="139" t="str">
        <f t="shared" si="4"/>
        <v>NO ACEPTABLE O ACEPTABLE CON CONTROL ESPECÍFICO</v>
      </c>
      <c r="U34" s="124">
        <v>2</v>
      </c>
      <c r="V34" s="124">
        <v>1</v>
      </c>
      <c r="W34" s="124">
        <v>0</v>
      </c>
      <c r="X34" s="124">
        <f t="shared" si="7"/>
        <v>3</v>
      </c>
      <c r="Y34" s="139" t="s">
        <v>44</v>
      </c>
      <c r="Z34" s="139" t="s">
        <v>484</v>
      </c>
      <c r="AA34" s="139" t="s">
        <v>217</v>
      </c>
      <c r="AB34" s="139" t="s">
        <v>217</v>
      </c>
      <c r="AC34" s="139" t="s">
        <v>485</v>
      </c>
      <c r="AD34" s="139" t="s">
        <v>486</v>
      </c>
      <c r="AE34" s="139" t="s">
        <v>217</v>
      </c>
    </row>
    <row r="35" spans="1:31" s="3" customFormat="1" ht="111" customHeight="1">
      <c r="A35" s="139" t="s">
        <v>335</v>
      </c>
      <c r="B35" s="139" t="s">
        <v>580</v>
      </c>
      <c r="C35" s="139" t="s">
        <v>574</v>
      </c>
      <c r="D35" s="139" t="s">
        <v>312</v>
      </c>
      <c r="E35" s="122" t="s">
        <v>211</v>
      </c>
      <c r="F35" s="139" t="s">
        <v>390</v>
      </c>
      <c r="G35" s="139" t="s">
        <v>39</v>
      </c>
      <c r="H35" s="139" t="s">
        <v>212</v>
      </c>
      <c r="I35" s="139" t="s">
        <v>213</v>
      </c>
      <c r="J35" s="139" t="s">
        <v>329</v>
      </c>
      <c r="K35" s="139" t="s">
        <v>239</v>
      </c>
      <c r="L35" s="139" t="s">
        <v>336</v>
      </c>
      <c r="M35" s="122">
        <v>3</v>
      </c>
      <c r="N35" s="122">
        <v>2</v>
      </c>
      <c r="O35" s="122">
        <f t="shared" si="0"/>
        <v>6</v>
      </c>
      <c r="P35" s="123" t="str">
        <f t="shared" si="1"/>
        <v>Medio (M)</v>
      </c>
      <c r="Q35" s="122">
        <v>25</v>
      </c>
      <c r="R35" s="122">
        <f t="shared" si="2"/>
        <v>150</v>
      </c>
      <c r="S35" s="123" t="str">
        <f t="shared" si="3"/>
        <v>II</v>
      </c>
      <c r="T35" s="139" t="str">
        <f t="shared" si="4"/>
        <v>NO ACEPTABLE O ACEPTABLE CON CONTROL ESPECÍFICO</v>
      </c>
      <c r="U35" s="122">
        <v>6</v>
      </c>
      <c r="V35" s="122">
        <v>1</v>
      </c>
      <c r="W35" s="122">
        <v>0</v>
      </c>
      <c r="X35" s="122">
        <f>SUM(U35:W35)</f>
        <v>7</v>
      </c>
      <c r="Y35" s="139" t="s">
        <v>395</v>
      </c>
      <c r="Z35" s="139" t="s">
        <v>396</v>
      </c>
      <c r="AA35" s="139" t="s">
        <v>217</v>
      </c>
      <c r="AB35" s="139" t="s">
        <v>217</v>
      </c>
      <c r="AC35" s="139" t="s">
        <v>398</v>
      </c>
      <c r="AD35" s="139" t="s">
        <v>399</v>
      </c>
      <c r="AE35" s="139" t="s">
        <v>401</v>
      </c>
    </row>
    <row r="36" spans="1:31" s="3" customFormat="1" ht="111" customHeight="1">
      <c r="A36" s="139" t="s">
        <v>335</v>
      </c>
      <c r="B36" s="139" t="s">
        <v>580</v>
      </c>
      <c r="C36" s="139" t="s">
        <v>574</v>
      </c>
      <c r="D36" s="139" t="s">
        <v>312</v>
      </c>
      <c r="E36" s="122" t="s">
        <v>211</v>
      </c>
      <c r="F36" s="139" t="s">
        <v>403</v>
      </c>
      <c r="G36" s="139" t="s">
        <v>39</v>
      </c>
      <c r="H36" s="139" t="s">
        <v>214</v>
      </c>
      <c r="I36" s="139" t="s">
        <v>405</v>
      </c>
      <c r="J36" s="139" t="s">
        <v>329</v>
      </c>
      <c r="K36" s="139" t="s">
        <v>239</v>
      </c>
      <c r="L36" s="139" t="s">
        <v>407</v>
      </c>
      <c r="M36" s="122">
        <v>2</v>
      </c>
      <c r="N36" s="122">
        <v>3</v>
      </c>
      <c r="O36" s="122">
        <f t="shared" si="0"/>
        <v>6</v>
      </c>
      <c r="P36" s="123" t="str">
        <f t="shared" si="1"/>
        <v>Medio (M)</v>
      </c>
      <c r="Q36" s="122">
        <v>25</v>
      </c>
      <c r="R36" s="122">
        <f t="shared" si="2"/>
        <v>150</v>
      </c>
      <c r="S36" s="123" t="str">
        <f t="shared" si="3"/>
        <v>II</v>
      </c>
      <c r="T36" s="139" t="str">
        <f t="shared" si="4"/>
        <v>NO ACEPTABLE O ACEPTABLE CON CONTROL ESPECÍFICO</v>
      </c>
      <c r="U36" s="122">
        <v>6</v>
      </c>
      <c r="V36" s="122">
        <v>1</v>
      </c>
      <c r="W36" s="122">
        <v>0</v>
      </c>
      <c r="X36" s="122">
        <f aca="true" t="shared" si="8" ref="X36:X43">SUM(U36:W36)</f>
        <v>7</v>
      </c>
      <c r="Y36" s="139" t="s">
        <v>409</v>
      </c>
      <c r="Z36" s="139" t="s">
        <v>396</v>
      </c>
      <c r="AA36" s="139" t="s">
        <v>217</v>
      </c>
      <c r="AB36" s="139" t="s">
        <v>217</v>
      </c>
      <c r="AC36" s="139" t="s">
        <v>411</v>
      </c>
      <c r="AD36" s="139" t="s">
        <v>412</v>
      </c>
      <c r="AE36" s="139" t="s">
        <v>401</v>
      </c>
    </row>
    <row r="37" spans="1:31" s="3" customFormat="1" ht="111" customHeight="1">
      <c r="A37" s="139" t="s">
        <v>335</v>
      </c>
      <c r="B37" s="139" t="s">
        <v>580</v>
      </c>
      <c r="C37" s="139" t="s">
        <v>574</v>
      </c>
      <c r="D37" s="139" t="s">
        <v>312</v>
      </c>
      <c r="E37" s="122" t="s">
        <v>211</v>
      </c>
      <c r="F37" s="139" t="s">
        <v>347</v>
      </c>
      <c r="G37" s="139" t="s">
        <v>43</v>
      </c>
      <c r="H37" s="139" t="s">
        <v>348</v>
      </c>
      <c r="I37" s="139" t="s">
        <v>423</v>
      </c>
      <c r="J37" s="139" t="s">
        <v>425</v>
      </c>
      <c r="K37" s="139" t="s">
        <v>427</v>
      </c>
      <c r="L37" s="139" t="s">
        <v>426</v>
      </c>
      <c r="M37" s="122">
        <v>2</v>
      </c>
      <c r="N37" s="122">
        <v>3</v>
      </c>
      <c r="O37" s="122">
        <f t="shared" si="0"/>
        <v>6</v>
      </c>
      <c r="P37" s="123" t="str">
        <f t="shared" si="1"/>
        <v>Medio (M)</v>
      </c>
      <c r="Q37" s="122">
        <v>25</v>
      </c>
      <c r="R37" s="122">
        <f t="shared" si="2"/>
        <v>150</v>
      </c>
      <c r="S37" s="123" t="str">
        <f t="shared" si="3"/>
        <v>II</v>
      </c>
      <c r="T37" s="139" t="str">
        <f t="shared" si="4"/>
        <v>NO ACEPTABLE O ACEPTABLE CON CONTROL ESPECÍFICO</v>
      </c>
      <c r="U37" s="122">
        <v>6</v>
      </c>
      <c r="V37" s="122">
        <v>1</v>
      </c>
      <c r="W37" s="122">
        <v>0</v>
      </c>
      <c r="X37" s="122">
        <f t="shared" si="8"/>
        <v>7</v>
      </c>
      <c r="Y37" s="139" t="s">
        <v>432</v>
      </c>
      <c r="Z37" s="139" t="s">
        <v>433</v>
      </c>
      <c r="AA37" s="139" t="s">
        <v>217</v>
      </c>
      <c r="AB37" s="139" t="s">
        <v>217</v>
      </c>
      <c r="AC37" s="139" t="s">
        <v>217</v>
      </c>
      <c r="AD37" s="139" t="s">
        <v>435</v>
      </c>
      <c r="AE37" s="139" t="s">
        <v>217</v>
      </c>
    </row>
    <row r="38" spans="1:31" s="3" customFormat="1" ht="111" customHeight="1">
      <c r="A38" s="139" t="s">
        <v>335</v>
      </c>
      <c r="B38" s="139" t="s">
        <v>580</v>
      </c>
      <c r="C38" s="139" t="s">
        <v>574</v>
      </c>
      <c r="D38" s="139" t="s">
        <v>312</v>
      </c>
      <c r="E38" s="122" t="s">
        <v>211</v>
      </c>
      <c r="F38" s="139" t="s">
        <v>225</v>
      </c>
      <c r="G38" s="139" t="s">
        <v>43</v>
      </c>
      <c r="H38" s="139" t="s">
        <v>43</v>
      </c>
      <c r="I38" s="139" t="s">
        <v>423</v>
      </c>
      <c r="J38" s="139" t="s">
        <v>40</v>
      </c>
      <c r="K38" s="139" t="s">
        <v>427</v>
      </c>
      <c r="L38" s="139" t="s">
        <v>426</v>
      </c>
      <c r="M38" s="122">
        <v>2</v>
      </c>
      <c r="N38" s="122">
        <v>3</v>
      </c>
      <c r="O38" s="122">
        <f t="shared" si="0"/>
        <v>6</v>
      </c>
      <c r="P38" s="123" t="str">
        <f t="shared" si="1"/>
        <v>Medio (M)</v>
      </c>
      <c r="Q38" s="122">
        <v>25</v>
      </c>
      <c r="R38" s="122">
        <f t="shared" si="2"/>
        <v>150</v>
      </c>
      <c r="S38" s="123" t="str">
        <f t="shared" si="3"/>
        <v>II</v>
      </c>
      <c r="T38" s="139" t="str">
        <f t="shared" si="4"/>
        <v>NO ACEPTABLE O ACEPTABLE CON CONTROL ESPECÍFICO</v>
      </c>
      <c r="U38" s="122">
        <v>6</v>
      </c>
      <c r="V38" s="122">
        <v>1</v>
      </c>
      <c r="W38" s="122">
        <v>0</v>
      </c>
      <c r="X38" s="122">
        <f t="shared" si="8"/>
        <v>7</v>
      </c>
      <c r="Y38" s="139" t="s">
        <v>432</v>
      </c>
      <c r="Z38" s="139" t="s">
        <v>433</v>
      </c>
      <c r="AA38" s="139" t="s">
        <v>217</v>
      </c>
      <c r="AB38" s="139" t="s">
        <v>217</v>
      </c>
      <c r="AC38" s="139" t="s">
        <v>217</v>
      </c>
      <c r="AD38" s="139" t="s">
        <v>435</v>
      </c>
      <c r="AE38" s="139" t="s">
        <v>217</v>
      </c>
    </row>
    <row r="39" spans="1:31" s="3" customFormat="1" ht="111" customHeight="1">
      <c r="A39" s="139" t="s">
        <v>335</v>
      </c>
      <c r="B39" s="139" t="s">
        <v>580</v>
      </c>
      <c r="C39" s="139" t="s">
        <v>574</v>
      </c>
      <c r="D39" s="139" t="s">
        <v>312</v>
      </c>
      <c r="E39" s="122" t="s">
        <v>221</v>
      </c>
      <c r="F39" s="139" t="s">
        <v>230</v>
      </c>
      <c r="G39" s="139" t="s">
        <v>343</v>
      </c>
      <c r="H39" s="139" t="s">
        <v>439</v>
      </c>
      <c r="I39" s="139" t="s">
        <v>443</v>
      </c>
      <c r="J39" s="139" t="s">
        <v>331</v>
      </c>
      <c r="K39" s="139" t="s">
        <v>455</v>
      </c>
      <c r="L39" s="139" t="s">
        <v>229</v>
      </c>
      <c r="M39" s="122">
        <v>2</v>
      </c>
      <c r="N39" s="122">
        <v>2</v>
      </c>
      <c r="O39" s="122">
        <f t="shared" si="0"/>
        <v>4</v>
      </c>
      <c r="P39" s="123" t="str">
        <f t="shared" si="1"/>
        <v>Bajo (B)</v>
      </c>
      <c r="Q39" s="122">
        <v>100</v>
      </c>
      <c r="R39" s="122">
        <f t="shared" si="2"/>
        <v>400</v>
      </c>
      <c r="S39" s="123" t="str">
        <f t="shared" si="3"/>
        <v>II</v>
      </c>
      <c r="T39" s="139" t="str">
        <f t="shared" si="4"/>
        <v>NO ACEPTABLE O ACEPTABLE CON CONTROL ESPECÍFICO</v>
      </c>
      <c r="U39" s="122">
        <v>6</v>
      </c>
      <c r="V39" s="122">
        <v>1</v>
      </c>
      <c r="W39" s="122">
        <v>0</v>
      </c>
      <c r="X39" s="122">
        <f t="shared" si="8"/>
        <v>7</v>
      </c>
      <c r="Y39" s="139" t="s">
        <v>456</v>
      </c>
      <c r="Z39" s="139" t="s">
        <v>457</v>
      </c>
      <c r="AA39" s="139" t="s">
        <v>217</v>
      </c>
      <c r="AB39" s="139" t="s">
        <v>217</v>
      </c>
      <c r="AC39" s="139" t="s">
        <v>458</v>
      </c>
      <c r="AD39" s="139" t="s">
        <v>459</v>
      </c>
      <c r="AE39" s="139" t="s">
        <v>217</v>
      </c>
    </row>
    <row r="40" spans="1:31" s="3" customFormat="1" ht="111" customHeight="1">
      <c r="A40" s="139" t="s">
        <v>335</v>
      </c>
      <c r="B40" s="139" t="s">
        <v>580</v>
      </c>
      <c r="C40" s="139" t="s">
        <v>574</v>
      </c>
      <c r="D40" s="139" t="s">
        <v>312</v>
      </c>
      <c r="E40" s="122" t="s">
        <v>211</v>
      </c>
      <c r="F40" s="139" t="s">
        <v>460</v>
      </c>
      <c r="G40" s="139" t="s">
        <v>57</v>
      </c>
      <c r="H40" s="139" t="s">
        <v>461</v>
      </c>
      <c r="I40" s="139" t="s">
        <v>255</v>
      </c>
      <c r="J40" s="139" t="s">
        <v>40</v>
      </c>
      <c r="K40" s="139" t="s">
        <v>464</v>
      </c>
      <c r="L40" s="139" t="s">
        <v>40</v>
      </c>
      <c r="M40" s="122">
        <v>0</v>
      </c>
      <c r="N40" s="122">
        <v>4</v>
      </c>
      <c r="O40" s="122">
        <f t="shared" si="0"/>
        <v>0</v>
      </c>
      <c r="P40" s="123" t="str">
        <f t="shared" si="1"/>
        <v>Bajo (B)</v>
      </c>
      <c r="Q40" s="122">
        <v>25</v>
      </c>
      <c r="R40" s="122">
        <f t="shared" si="2"/>
        <v>0</v>
      </c>
      <c r="S40" s="123" t="str">
        <f t="shared" si="3"/>
        <v>IV</v>
      </c>
      <c r="T40" s="139" t="str">
        <f t="shared" si="4"/>
        <v>ACEPTABLE</v>
      </c>
      <c r="U40" s="122">
        <v>6</v>
      </c>
      <c r="V40" s="122">
        <v>1</v>
      </c>
      <c r="W40" s="122">
        <v>0</v>
      </c>
      <c r="X40" s="122">
        <f t="shared" si="8"/>
        <v>7</v>
      </c>
      <c r="Y40" s="139" t="s">
        <v>466</v>
      </c>
      <c r="Z40" s="139" t="s">
        <v>467</v>
      </c>
      <c r="AA40" s="139" t="s">
        <v>217</v>
      </c>
      <c r="AB40" s="139" t="s">
        <v>217</v>
      </c>
      <c r="AC40" s="139" t="s">
        <v>217</v>
      </c>
      <c r="AD40" s="139" t="s">
        <v>468</v>
      </c>
      <c r="AE40" s="139" t="s">
        <v>217</v>
      </c>
    </row>
    <row r="41" spans="1:31" s="3" customFormat="1" ht="111" customHeight="1">
      <c r="A41" s="139" t="s">
        <v>335</v>
      </c>
      <c r="B41" s="139" t="s">
        <v>580</v>
      </c>
      <c r="C41" s="139" t="s">
        <v>574</v>
      </c>
      <c r="D41" s="139" t="s">
        <v>312</v>
      </c>
      <c r="E41" s="122" t="s">
        <v>211</v>
      </c>
      <c r="F41" s="139" t="s">
        <v>477</v>
      </c>
      <c r="G41" s="139" t="s">
        <v>343</v>
      </c>
      <c r="H41" s="139" t="s">
        <v>220</v>
      </c>
      <c r="I41" s="139" t="s">
        <v>491</v>
      </c>
      <c r="J41" s="139" t="s">
        <v>479</v>
      </c>
      <c r="K41" s="139" t="s">
        <v>480</v>
      </c>
      <c r="L41" s="139" t="s">
        <v>40</v>
      </c>
      <c r="M41" s="122">
        <v>2</v>
      </c>
      <c r="N41" s="122">
        <v>4</v>
      </c>
      <c r="O41" s="122">
        <f t="shared" si="0"/>
        <v>8</v>
      </c>
      <c r="P41" s="123" t="str">
        <f t="shared" si="1"/>
        <v>Medio (M)</v>
      </c>
      <c r="Q41" s="122">
        <v>100</v>
      </c>
      <c r="R41" s="122">
        <f t="shared" si="2"/>
        <v>800</v>
      </c>
      <c r="S41" s="123" t="str">
        <f t="shared" si="3"/>
        <v>I</v>
      </c>
      <c r="T41" s="139" t="str">
        <f t="shared" si="4"/>
        <v>NO ACEPTABLE</v>
      </c>
      <c r="U41" s="122">
        <v>6</v>
      </c>
      <c r="V41" s="122">
        <v>1</v>
      </c>
      <c r="W41" s="122">
        <v>0</v>
      </c>
      <c r="X41" s="122">
        <f t="shared" si="8"/>
        <v>7</v>
      </c>
      <c r="Y41" s="139" t="s">
        <v>483</v>
      </c>
      <c r="Z41" s="139" t="s">
        <v>484</v>
      </c>
      <c r="AA41" s="139" t="s">
        <v>217</v>
      </c>
      <c r="AB41" s="139" t="s">
        <v>217</v>
      </c>
      <c r="AC41" s="139" t="s">
        <v>485</v>
      </c>
      <c r="AD41" s="139" t="s">
        <v>486</v>
      </c>
      <c r="AE41" s="139" t="s">
        <v>217</v>
      </c>
    </row>
    <row r="42" spans="1:31" s="83" customFormat="1" ht="111" customHeight="1">
      <c r="A42" s="139" t="s">
        <v>335</v>
      </c>
      <c r="B42" s="139" t="s">
        <v>580</v>
      </c>
      <c r="C42" s="139" t="s">
        <v>574</v>
      </c>
      <c r="D42" s="139" t="s">
        <v>312</v>
      </c>
      <c r="E42" s="122" t="s">
        <v>38</v>
      </c>
      <c r="F42" s="139" t="s">
        <v>268</v>
      </c>
      <c r="G42" s="139" t="s">
        <v>343</v>
      </c>
      <c r="H42" s="139" t="s">
        <v>266</v>
      </c>
      <c r="I42" s="139" t="s">
        <v>244</v>
      </c>
      <c r="J42" s="139" t="s">
        <v>40</v>
      </c>
      <c r="K42" s="139" t="s">
        <v>40</v>
      </c>
      <c r="L42" s="139" t="s">
        <v>338</v>
      </c>
      <c r="M42" s="122">
        <v>0</v>
      </c>
      <c r="N42" s="122">
        <v>3</v>
      </c>
      <c r="O42" s="122">
        <f t="shared" si="0"/>
        <v>0</v>
      </c>
      <c r="P42" s="123" t="str">
        <f t="shared" si="1"/>
        <v>Bajo (B)</v>
      </c>
      <c r="Q42" s="122">
        <v>25</v>
      </c>
      <c r="R42" s="122">
        <f t="shared" si="2"/>
        <v>0</v>
      </c>
      <c r="S42" s="123" t="str">
        <f t="shared" si="3"/>
        <v>IV</v>
      </c>
      <c r="T42" s="139" t="str">
        <f t="shared" si="4"/>
        <v>ACEPTABLE</v>
      </c>
      <c r="U42" s="122">
        <v>6</v>
      </c>
      <c r="V42" s="122">
        <v>1</v>
      </c>
      <c r="W42" s="122">
        <v>0</v>
      </c>
      <c r="X42" s="122">
        <f t="shared" si="8"/>
        <v>7</v>
      </c>
      <c r="Y42" s="139" t="s">
        <v>487</v>
      </c>
      <c r="Z42" s="139" t="s">
        <v>488</v>
      </c>
      <c r="AA42" s="139" t="s">
        <v>217</v>
      </c>
      <c r="AB42" s="139" t="s">
        <v>217</v>
      </c>
      <c r="AC42" s="139" t="s">
        <v>217</v>
      </c>
      <c r="AD42" s="139" t="s">
        <v>489</v>
      </c>
      <c r="AE42" s="139" t="s">
        <v>217</v>
      </c>
    </row>
    <row r="43" spans="1:31" s="3" customFormat="1" ht="111" customHeight="1">
      <c r="A43" s="139" t="s">
        <v>335</v>
      </c>
      <c r="B43" s="139" t="s">
        <v>580</v>
      </c>
      <c r="C43" s="139" t="s">
        <v>574</v>
      </c>
      <c r="D43" s="139" t="s">
        <v>312</v>
      </c>
      <c r="E43" s="122" t="s">
        <v>211</v>
      </c>
      <c r="F43" s="139" t="s">
        <v>508</v>
      </c>
      <c r="G43" s="139" t="s">
        <v>41</v>
      </c>
      <c r="H43" s="139" t="s">
        <v>511</v>
      </c>
      <c r="I43" s="139" t="s">
        <v>242</v>
      </c>
      <c r="J43" s="139" t="s">
        <v>40</v>
      </c>
      <c r="K43" s="139" t="s">
        <v>512</v>
      </c>
      <c r="L43" s="139" t="s">
        <v>513</v>
      </c>
      <c r="M43" s="122">
        <v>0</v>
      </c>
      <c r="N43" s="122">
        <v>4</v>
      </c>
      <c r="O43" s="122">
        <f t="shared" si="0"/>
        <v>0</v>
      </c>
      <c r="P43" s="123" t="str">
        <f t="shared" si="1"/>
        <v>Bajo (B)</v>
      </c>
      <c r="Q43" s="122">
        <v>10</v>
      </c>
      <c r="R43" s="122">
        <f t="shared" si="2"/>
        <v>0</v>
      </c>
      <c r="S43" s="123" t="str">
        <f t="shared" si="3"/>
        <v>IV</v>
      </c>
      <c r="T43" s="139" t="str">
        <f t="shared" si="4"/>
        <v>ACEPTABLE</v>
      </c>
      <c r="U43" s="122">
        <v>6</v>
      </c>
      <c r="V43" s="122">
        <v>1</v>
      </c>
      <c r="W43" s="122">
        <v>0</v>
      </c>
      <c r="X43" s="122">
        <f t="shared" si="8"/>
        <v>7</v>
      </c>
      <c r="Y43" s="139" t="s">
        <v>514</v>
      </c>
      <c r="Z43" s="139" t="s">
        <v>515</v>
      </c>
      <c r="AA43" s="139" t="s">
        <v>217</v>
      </c>
      <c r="AB43" s="139" t="s">
        <v>217</v>
      </c>
      <c r="AC43" s="139" t="s">
        <v>516</v>
      </c>
      <c r="AD43" s="139" t="s">
        <v>517</v>
      </c>
      <c r="AE43" s="139" t="s">
        <v>217</v>
      </c>
    </row>
    <row r="44" spans="1:31" s="3" customFormat="1" ht="111" customHeight="1">
      <c r="A44" s="139" t="s">
        <v>335</v>
      </c>
      <c r="B44" s="139" t="s">
        <v>581</v>
      </c>
      <c r="C44" s="139" t="s">
        <v>349</v>
      </c>
      <c r="D44" s="139" t="s">
        <v>313</v>
      </c>
      <c r="E44" s="122" t="s">
        <v>211</v>
      </c>
      <c r="F44" s="139" t="s">
        <v>390</v>
      </c>
      <c r="G44" s="139" t="s">
        <v>39</v>
      </c>
      <c r="H44" s="139" t="s">
        <v>212</v>
      </c>
      <c r="I44" s="139" t="s">
        <v>213</v>
      </c>
      <c r="J44" s="139" t="s">
        <v>329</v>
      </c>
      <c r="K44" s="139" t="s">
        <v>239</v>
      </c>
      <c r="L44" s="139" t="s">
        <v>337</v>
      </c>
      <c r="M44" s="122">
        <v>2</v>
      </c>
      <c r="N44" s="122">
        <v>3</v>
      </c>
      <c r="O44" s="122">
        <f t="shared" si="0"/>
        <v>6</v>
      </c>
      <c r="P44" s="123" t="str">
        <f t="shared" si="1"/>
        <v>Medio (M)</v>
      </c>
      <c r="Q44" s="122">
        <v>25</v>
      </c>
      <c r="R44" s="122">
        <f t="shared" si="2"/>
        <v>150</v>
      </c>
      <c r="S44" s="123" t="str">
        <f t="shared" si="3"/>
        <v>II</v>
      </c>
      <c r="T44" s="139" t="str">
        <f t="shared" si="4"/>
        <v>NO ACEPTABLE O ACEPTABLE CON CONTROL ESPECÍFICO</v>
      </c>
      <c r="U44" s="122">
        <v>9</v>
      </c>
      <c r="V44" s="122">
        <v>5</v>
      </c>
      <c r="W44" s="122">
        <v>0</v>
      </c>
      <c r="X44" s="122">
        <f>SUM(U44:W44)</f>
        <v>14</v>
      </c>
      <c r="Y44" s="139" t="s">
        <v>395</v>
      </c>
      <c r="Z44" s="139" t="s">
        <v>396</v>
      </c>
      <c r="AA44" s="139" t="s">
        <v>217</v>
      </c>
      <c r="AB44" s="139" t="s">
        <v>217</v>
      </c>
      <c r="AC44" s="139" t="s">
        <v>398</v>
      </c>
      <c r="AD44" s="139" t="s">
        <v>399</v>
      </c>
      <c r="AE44" s="139" t="s">
        <v>401</v>
      </c>
    </row>
    <row r="45" spans="1:31" s="3" customFormat="1" ht="111" customHeight="1">
      <c r="A45" s="139" t="s">
        <v>335</v>
      </c>
      <c r="B45" s="139" t="s">
        <v>581</v>
      </c>
      <c r="C45" s="139" t="s">
        <v>349</v>
      </c>
      <c r="D45" s="139" t="s">
        <v>313</v>
      </c>
      <c r="E45" s="122" t="s">
        <v>211</v>
      </c>
      <c r="F45" s="139" t="s">
        <v>404</v>
      </c>
      <c r="G45" s="139" t="s">
        <v>39</v>
      </c>
      <c r="H45" s="139" t="s">
        <v>214</v>
      </c>
      <c r="I45" s="139" t="s">
        <v>405</v>
      </c>
      <c r="J45" s="139" t="s">
        <v>329</v>
      </c>
      <c r="K45" s="139" t="s">
        <v>239</v>
      </c>
      <c r="L45" s="139" t="s">
        <v>407</v>
      </c>
      <c r="M45" s="122">
        <v>2</v>
      </c>
      <c r="N45" s="122">
        <v>3</v>
      </c>
      <c r="O45" s="122">
        <f t="shared" si="0"/>
        <v>6</v>
      </c>
      <c r="P45" s="123" t="str">
        <f t="shared" si="1"/>
        <v>Medio (M)</v>
      </c>
      <c r="Q45" s="122">
        <v>25</v>
      </c>
      <c r="R45" s="122">
        <f t="shared" si="2"/>
        <v>150</v>
      </c>
      <c r="S45" s="123" t="str">
        <f t="shared" si="3"/>
        <v>II</v>
      </c>
      <c r="T45" s="139" t="str">
        <f t="shared" si="4"/>
        <v>NO ACEPTABLE O ACEPTABLE CON CONTROL ESPECÍFICO</v>
      </c>
      <c r="U45" s="122">
        <v>9</v>
      </c>
      <c r="V45" s="122">
        <v>5</v>
      </c>
      <c r="W45" s="122">
        <v>0</v>
      </c>
      <c r="X45" s="122">
        <f aca="true" t="shared" si="9" ref="X45:X50">SUM(U45:W45)</f>
        <v>14</v>
      </c>
      <c r="Y45" s="139" t="s">
        <v>409</v>
      </c>
      <c r="Z45" s="139" t="s">
        <v>396</v>
      </c>
      <c r="AA45" s="139" t="s">
        <v>217</v>
      </c>
      <c r="AB45" s="139" t="s">
        <v>217</v>
      </c>
      <c r="AC45" s="139" t="s">
        <v>411</v>
      </c>
      <c r="AD45" s="139" t="s">
        <v>412</v>
      </c>
      <c r="AE45" s="139" t="s">
        <v>401</v>
      </c>
    </row>
    <row r="46" spans="1:31" s="3" customFormat="1" ht="111" customHeight="1">
      <c r="A46" s="139" t="s">
        <v>335</v>
      </c>
      <c r="B46" s="139" t="s">
        <v>581</v>
      </c>
      <c r="C46" s="139" t="s">
        <v>349</v>
      </c>
      <c r="D46" s="139" t="s">
        <v>313</v>
      </c>
      <c r="E46" s="122" t="s">
        <v>211</v>
      </c>
      <c r="F46" s="139" t="s">
        <v>225</v>
      </c>
      <c r="G46" s="139" t="s">
        <v>43</v>
      </c>
      <c r="H46" s="139" t="s">
        <v>416</v>
      </c>
      <c r="I46" s="139" t="s">
        <v>423</v>
      </c>
      <c r="J46" s="139" t="s">
        <v>40</v>
      </c>
      <c r="K46" s="139" t="s">
        <v>427</v>
      </c>
      <c r="L46" s="139" t="s">
        <v>426</v>
      </c>
      <c r="M46" s="122">
        <v>2</v>
      </c>
      <c r="N46" s="122">
        <v>3</v>
      </c>
      <c r="O46" s="122">
        <f t="shared" si="0"/>
        <v>6</v>
      </c>
      <c r="P46" s="123" t="str">
        <f t="shared" si="1"/>
        <v>Medio (M)</v>
      </c>
      <c r="Q46" s="122">
        <v>25</v>
      </c>
      <c r="R46" s="122">
        <f t="shared" si="2"/>
        <v>150</v>
      </c>
      <c r="S46" s="123" t="str">
        <f t="shared" si="3"/>
        <v>II</v>
      </c>
      <c r="T46" s="139" t="str">
        <f t="shared" si="4"/>
        <v>NO ACEPTABLE O ACEPTABLE CON CONTROL ESPECÍFICO</v>
      </c>
      <c r="U46" s="122">
        <v>9</v>
      </c>
      <c r="V46" s="122">
        <v>5</v>
      </c>
      <c r="W46" s="122">
        <v>0</v>
      </c>
      <c r="X46" s="122">
        <f t="shared" si="9"/>
        <v>14</v>
      </c>
      <c r="Y46" s="139" t="s">
        <v>432</v>
      </c>
      <c r="Z46" s="139" t="s">
        <v>433</v>
      </c>
      <c r="AA46" s="139" t="s">
        <v>217</v>
      </c>
      <c r="AB46" s="139" t="s">
        <v>217</v>
      </c>
      <c r="AC46" s="139" t="s">
        <v>217</v>
      </c>
      <c r="AD46" s="139" t="s">
        <v>435</v>
      </c>
      <c r="AE46" s="139" t="s">
        <v>217</v>
      </c>
    </row>
    <row r="47" spans="1:31" s="3" customFormat="1" ht="111" customHeight="1">
      <c r="A47" s="139" t="s">
        <v>335</v>
      </c>
      <c r="B47" s="139" t="s">
        <v>581</v>
      </c>
      <c r="C47" s="139" t="s">
        <v>349</v>
      </c>
      <c r="D47" s="139" t="s">
        <v>313</v>
      </c>
      <c r="E47" s="122" t="s">
        <v>221</v>
      </c>
      <c r="F47" s="139" t="s">
        <v>440</v>
      </c>
      <c r="G47" s="139" t="s">
        <v>215</v>
      </c>
      <c r="H47" s="139" t="s">
        <v>231</v>
      </c>
      <c r="I47" s="139" t="s">
        <v>443</v>
      </c>
      <c r="J47" s="139" t="s">
        <v>40</v>
      </c>
      <c r="K47" s="139" t="s">
        <v>454</v>
      </c>
      <c r="L47" s="139" t="s">
        <v>251</v>
      </c>
      <c r="M47" s="122">
        <v>2</v>
      </c>
      <c r="N47" s="122">
        <v>2</v>
      </c>
      <c r="O47" s="122">
        <f t="shared" si="0"/>
        <v>4</v>
      </c>
      <c r="P47" s="123" t="str">
        <f t="shared" si="1"/>
        <v>Bajo (B)</v>
      </c>
      <c r="Q47" s="122">
        <v>100</v>
      </c>
      <c r="R47" s="122">
        <f t="shared" si="2"/>
        <v>400</v>
      </c>
      <c r="S47" s="123" t="str">
        <f t="shared" si="3"/>
        <v>II</v>
      </c>
      <c r="T47" s="139" t="str">
        <f t="shared" si="4"/>
        <v>NO ACEPTABLE O ACEPTABLE CON CONTROL ESPECÍFICO</v>
      </c>
      <c r="U47" s="122">
        <v>9</v>
      </c>
      <c r="V47" s="122">
        <v>5</v>
      </c>
      <c r="W47" s="122">
        <v>0</v>
      </c>
      <c r="X47" s="122">
        <f t="shared" si="9"/>
        <v>14</v>
      </c>
      <c r="Y47" s="139" t="s">
        <v>456</v>
      </c>
      <c r="Z47" s="139" t="s">
        <v>457</v>
      </c>
      <c r="AA47" s="139" t="s">
        <v>217</v>
      </c>
      <c r="AB47" s="139" t="s">
        <v>217</v>
      </c>
      <c r="AC47" s="139" t="s">
        <v>458</v>
      </c>
      <c r="AD47" s="139" t="s">
        <v>459</v>
      </c>
      <c r="AE47" s="139" t="s">
        <v>217</v>
      </c>
    </row>
    <row r="48" spans="1:31" s="3" customFormat="1" ht="111" customHeight="1">
      <c r="A48" s="139" t="s">
        <v>335</v>
      </c>
      <c r="B48" s="139" t="s">
        <v>581</v>
      </c>
      <c r="C48" s="139" t="s">
        <v>349</v>
      </c>
      <c r="D48" s="139" t="s">
        <v>313</v>
      </c>
      <c r="E48" s="122" t="s">
        <v>211</v>
      </c>
      <c r="F48" s="139" t="s">
        <v>460</v>
      </c>
      <c r="G48" s="139" t="s">
        <v>343</v>
      </c>
      <c r="H48" s="139" t="s">
        <v>461</v>
      </c>
      <c r="I48" s="139" t="s">
        <v>255</v>
      </c>
      <c r="J48" s="139" t="s">
        <v>40</v>
      </c>
      <c r="K48" s="139" t="s">
        <v>464</v>
      </c>
      <c r="L48" s="139" t="s">
        <v>40</v>
      </c>
      <c r="M48" s="122">
        <v>0</v>
      </c>
      <c r="N48" s="122">
        <v>4</v>
      </c>
      <c r="O48" s="122">
        <f t="shared" si="0"/>
        <v>0</v>
      </c>
      <c r="P48" s="123" t="str">
        <f t="shared" si="1"/>
        <v>Bajo (B)</v>
      </c>
      <c r="Q48" s="122">
        <v>25</v>
      </c>
      <c r="R48" s="122">
        <f t="shared" si="2"/>
        <v>0</v>
      </c>
      <c r="S48" s="123" t="str">
        <f t="shared" si="3"/>
        <v>IV</v>
      </c>
      <c r="T48" s="139" t="str">
        <f t="shared" si="4"/>
        <v>ACEPTABLE</v>
      </c>
      <c r="U48" s="122">
        <v>9</v>
      </c>
      <c r="V48" s="122">
        <v>5</v>
      </c>
      <c r="W48" s="122">
        <v>0</v>
      </c>
      <c r="X48" s="122">
        <f t="shared" si="9"/>
        <v>14</v>
      </c>
      <c r="Y48" s="139" t="s">
        <v>466</v>
      </c>
      <c r="Z48" s="139" t="s">
        <v>467</v>
      </c>
      <c r="AA48" s="139" t="s">
        <v>217</v>
      </c>
      <c r="AB48" s="139" t="s">
        <v>217</v>
      </c>
      <c r="AC48" s="139" t="s">
        <v>217</v>
      </c>
      <c r="AD48" s="139" t="s">
        <v>468</v>
      </c>
      <c r="AE48" s="139" t="s">
        <v>217</v>
      </c>
    </row>
    <row r="49" spans="1:31" ht="111" customHeight="1">
      <c r="A49" s="139" t="s">
        <v>335</v>
      </c>
      <c r="B49" s="139" t="s">
        <v>581</v>
      </c>
      <c r="C49" s="139" t="s">
        <v>349</v>
      </c>
      <c r="D49" s="139" t="s">
        <v>313</v>
      </c>
      <c r="E49" s="122" t="s">
        <v>211</v>
      </c>
      <c r="F49" s="139" t="s">
        <v>477</v>
      </c>
      <c r="G49" s="139" t="s">
        <v>343</v>
      </c>
      <c r="H49" s="139" t="s">
        <v>220</v>
      </c>
      <c r="I49" s="139" t="s">
        <v>478</v>
      </c>
      <c r="J49" s="139" t="s">
        <v>479</v>
      </c>
      <c r="K49" s="139" t="s">
        <v>480</v>
      </c>
      <c r="L49" s="139" t="s">
        <v>40</v>
      </c>
      <c r="M49" s="122">
        <v>2</v>
      </c>
      <c r="N49" s="122">
        <v>4</v>
      </c>
      <c r="O49" s="122">
        <f t="shared" si="0"/>
        <v>8</v>
      </c>
      <c r="P49" s="123" t="str">
        <f t="shared" si="1"/>
        <v>Medio (M)</v>
      </c>
      <c r="Q49" s="122">
        <v>100</v>
      </c>
      <c r="R49" s="122">
        <f t="shared" si="2"/>
        <v>800</v>
      </c>
      <c r="S49" s="123" t="str">
        <f t="shared" si="3"/>
        <v>I</v>
      </c>
      <c r="T49" s="139" t="str">
        <f t="shared" si="4"/>
        <v>NO ACEPTABLE</v>
      </c>
      <c r="U49" s="122">
        <v>9</v>
      </c>
      <c r="V49" s="122">
        <v>5</v>
      </c>
      <c r="W49" s="122">
        <v>0</v>
      </c>
      <c r="X49" s="122">
        <f t="shared" si="9"/>
        <v>14</v>
      </c>
      <c r="Y49" s="139" t="s">
        <v>483</v>
      </c>
      <c r="Z49" s="139" t="s">
        <v>484</v>
      </c>
      <c r="AA49" s="139" t="s">
        <v>217</v>
      </c>
      <c r="AB49" s="139" t="s">
        <v>217</v>
      </c>
      <c r="AC49" s="139" t="s">
        <v>485</v>
      </c>
      <c r="AD49" s="139" t="s">
        <v>486</v>
      </c>
      <c r="AE49" s="139" t="s">
        <v>217</v>
      </c>
    </row>
    <row r="50" spans="1:31" s="3" customFormat="1" ht="111" customHeight="1">
      <c r="A50" s="139" t="s">
        <v>335</v>
      </c>
      <c r="B50" s="139" t="s">
        <v>581</v>
      </c>
      <c r="C50" s="139" t="s">
        <v>349</v>
      </c>
      <c r="D50" s="139" t="s">
        <v>313</v>
      </c>
      <c r="E50" s="122" t="s">
        <v>211</v>
      </c>
      <c r="F50" s="139" t="s">
        <v>274</v>
      </c>
      <c r="G50" s="139" t="s">
        <v>354</v>
      </c>
      <c r="H50" s="139" t="s">
        <v>243</v>
      </c>
      <c r="I50" s="139" t="s">
        <v>244</v>
      </c>
      <c r="J50" s="139" t="s">
        <v>40</v>
      </c>
      <c r="K50" s="139" t="s">
        <v>40</v>
      </c>
      <c r="L50" s="139" t="s">
        <v>338</v>
      </c>
      <c r="M50" s="122">
        <v>0</v>
      </c>
      <c r="N50" s="122">
        <v>3</v>
      </c>
      <c r="O50" s="122">
        <f t="shared" si="0"/>
        <v>0</v>
      </c>
      <c r="P50" s="123" t="str">
        <f t="shared" si="1"/>
        <v>Bajo (B)</v>
      </c>
      <c r="Q50" s="122">
        <v>25</v>
      </c>
      <c r="R50" s="122">
        <f t="shared" si="2"/>
        <v>0</v>
      </c>
      <c r="S50" s="123" t="str">
        <f t="shared" si="3"/>
        <v>IV</v>
      </c>
      <c r="T50" s="139" t="str">
        <f t="shared" si="4"/>
        <v>ACEPTABLE</v>
      </c>
      <c r="U50" s="122">
        <v>9</v>
      </c>
      <c r="V50" s="122">
        <v>5</v>
      </c>
      <c r="W50" s="122">
        <v>0</v>
      </c>
      <c r="X50" s="122">
        <f t="shared" si="9"/>
        <v>14</v>
      </c>
      <c r="Y50" s="139" t="s">
        <v>487</v>
      </c>
      <c r="Z50" s="139" t="s">
        <v>488</v>
      </c>
      <c r="AA50" s="139" t="s">
        <v>217</v>
      </c>
      <c r="AB50" s="139" t="s">
        <v>217</v>
      </c>
      <c r="AC50" s="139" t="s">
        <v>217</v>
      </c>
      <c r="AD50" s="139" t="s">
        <v>489</v>
      </c>
      <c r="AE50" s="139" t="s">
        <v>217</v>
      </c>
    </row>
    <row r="51" spans="1:31" s="3" customFormat="1" ht="111" customHeight="1">
      <c r="A51" s="139" t="s">
        <v>335</v>
      </c>
      <c r="B51" s="139" t="s">
        <v>582</v>
      </c>
      <c r="C51" s="139" t="s">
        <v>573</v>
      </c>
      <c r="D51" s="139" t="s">
        <v>314</v>
      </c>
      <c r="E51" s="122" t="s">
        <v>211</v>
      </c>
      <c r="F51" s="139" t="s">
        <v>390</v>
      </c>
      <c r="G51" s="139" t="s">
        <v>39</v>
      </c>
      <c r="H51" s="139" t="s">
        <v>212</v>
      </c>
      <c r="I51" s="139" t="s">
        <v>213</v>
      </c>
      <c r="J51" s="139" t="s">
        <v>329</v>
      </c>
      <c r="K51" s="139" t="s">
        <v>239</v>
      </c>
      <c r="L51" s="139" t="s">
        <v>350</v>
      </c>
      <c r="M51" s="122">
        <v>2</v>
      </c>
      <c r="N51" s="122">
        <v>3</v>
      </c>
      <c r="O51" s="122">
        <f t="shared" si="0"/>
        <v>6</v>
      </c>
      <c r="P51" s="123" t="str">
        <f t="shared" si="1"/>
        <v>Medio (M)</v>
      </c>
      <c r="Q51" s="122">
        <v>25</v>
      </c>
      <c r="R51" s="122">
        <f t="shared" si="2"/>
        <v>150</v>
      </c>
      <c r="S51" s="123" t="str">
        <f t="shared" si="3"/>
        <v>II</v>
      </c>
      <c r="T51" s="139" t="str">
        <f t="shared" si="4"/>
        <v>NO ACEPTABLE O ACEPTABLE CON CONTROL ESPECÍFICO</v>
      </c>
      <c r="U51" s="122">
        <v>5</v>
      </c>
      <c r="V51" s="122">
        <v>0</v>
      </c>
      <c r="W51" s="122">
        <v>0</v>
      </c>
      <c r="X51" s="122">
        <f>SUM(U51:W51)</f>
        <v>5</v>
      </c>
      <c r="Y51" s="139" t="s">
        <v>395</v>
      </c>
      <c r="Z51" s="139" t="s">
        <v>396</v>
      </c>
      <c r="AA51" s="139" t="s">
        <v>217</v>
      </c>
      <c r="AB51" s="139" t="s">
        <v>217</v>
      </c>
      <c r="AC51" s="139" t="s">
        <v>398</v>
      </c>
      <c r="AD51" s="139" t="s">
        <v>399</v>
      </c>
      <c r="AE51" s="139" t="s">
        <v>401</v>
      </c>
    </row>
    <row r="52" spans="1:31" s="3" customFormat="1" ht="111" customHeight="1">
      <c r="A52" s="139" t="s">
        <v>335</v>
      </c>
      <c r="B52" s="139" t="s">
        <v>582</v>
      </c>
      <c r="C52" s="139" t="s">
        <v>573</v>
      </c>
      <c r="D52" s="139" t="s">
        <v>314</v>
      </c>
      <c r="E52" s="122" t="s">
        <v>211</v>
      </c>
      <c r="F52" s="139" t="s">
        <v>404</v>
      </c>
      <c r="G52" s="139" t="s">
        <v>39</v>
      </c>
      <c r="H52" s="139" t="s">
        <v>342</v>
      </c>
      <c r="I52" s="139" t="s">
        <v>405</v>
      </c>
      <c r="J52" s="139" t="s">
        <v>329</v>
      </c>
      <c r="K52" s="139" t="s">
        <v>239</v>
      </c>
      <c r="L52" s="139" t="s">
        <v>407</v>
      </c>
      <c r="M52" s="122">
        <v>2</v>
      </c>
      <c r="N52" s="122">
        <v>3</v>
      </c>
      <c r="O52" s="122">
        <f t="shared" si="0"/>
        <v>6</v>
      </c>
      <c r="P52" s="123" t="str">
        <f t="shared" si="1"/>
        <v>Medio (M)</v>
      </c>
      <c r="Q52" s="122">
        <v>25</v>
      </c>
      <c r="R52" s="122">
        <f t="shared" si="2"/>
        <v>150</v>
      </c>
      <c r="S52" s="123" t="str">
        <f t="shared" si="3"/>
        <v>II</v>
      </c>
      <c r="T52" s="139" t="str">
        <f t="shared" si="4"/>
        <v>NO ACEPTABLE O ACEPTABLE CON CONTROL ESPECÍFICO</v>
      </c>
      <c r="U52" s="122">
        <v>5</v>
      </c>
      <c r="V52" s="122">
        <v>0</v>
      </c>
      <c r="W52" s="122">
        <v>0</v>
      </c>
      <c r="X52" s="122">
        <f aca="true" t="shared" si="10" ref="X52:X57">SUM(U52:W52)</f>
        <v>5</v>
      </c>
      <c r="Y52" s="139" t="s">
        <v>409</v>
      </c>
      <c r="Z52" s="139" t="s">
        <v>396</v>
      </c>
      <c r="AA52" s="139" t="s">
        <v>217</v>
      </c>
      <c r="AB52" s="139" t="s">
        <v>217</v>
      </c>
      <c r="AC52" s="139" t="s">
        <v>411</v>
      </c>
      <c r="AD52" s="139" t="s">
        <v>412</v>
      </c>
      <c r="AE52" s="139" t="s">
        <v>401</v>
      </c>
    </row>
    <row r="53" spans="1:31" s="3" customFormat="1" ht="111" customHeight="1">
      <c r="A53" s="139" t="s">
        <v>335</v>
      </c>
      <c r="B53" s="139" t="s">
        <v>582</v>
      </c>
      <c r="C53" s="139" t="s">
        <v>573</v>
      </c>
      <c r="D53" s="139" t="s">
        <v>314</v>
      </c>
      <c r="E53" s="122" t="s">
        <v>211</v>
      </c>
      <c r="F53" s="139" t="s">
        <v>418</v>
      </c>
      <c r="G53" s="139" t="s">
        <v>43</v>
      </c>
      <c r="H53" s="139" t="s">
        <v>348</v>
      </c>
      <c r="I53" s="139" t="s">
        <v>423</v>
      </c>
      <c r="J53" s="139" t="s">
        <v>40</v>
      </c>
      <c r="K53" s="139" t="s">
        <v>427</v>
      </c>
      <c r="L53" s="139" t="s">
        <v>426</v>
      </c>
      <c r="M53" s="122">
        <v>2</v>
      </c>
      <c r="N53" s="122">
        <v>3</v>
      </c>
      <c r="O53" s="122">
        <f t="shared" si="0"/>
        <v>6</v>
      </c>
      <c r="P53" s="123" t="str">
        <f t="shared" si="1"/>
        <v>Medio (M)</v>
      </c>
      <c r="Q53" s="122">
        <v>25</v>
      </c>
      <c r="R53" s="122">
        <f t="shared" si="2"/>
        <v>150</v>
      </c>
      <c r="S53" s="123" t="str">
        <f t="shared" si="3"/>
        <v>II</v>
      </c>
      <c r="T53" s="139" t="str">
        <f t="shared" si="4"/>
        <v>NO ACEPTABLE O ACEPTABLE CON CONTROL ESPECÍFICO</v>
      </c>
      <c r="U53" s="122">
        <v>5</v>
      </c>
      <c r="V53" s="122">
        <v>0</v>
      </c>
      <c r="W53" s="122">
        <v>0</v>
      </c>
      <c r="X53" s="122">
        <f t="shared" si="10"/>
        <v>5</v>
      </c>
      <c r="Y53" s="139" t="s">
        <v>432</v>
      </c>
      <c r="Z53" s="139" t="s">
        <v>433</v>
      </c>
      <c r="AA53" s="139" t="s">
        <v>217</v>
      </c>
      <c r="AB53" s="139" t="s">
        <v>217</v>
      </c>
      <c r="AC53" s="139" t="s">
        <v>217</v>
      </c>
      <c r="AD53" s="139" t="s">
        <v>435</v>
      </c>
      <c r="AE53" s="139" t="s">
        <v>217</v>
      </c>
    </row>
    <row r="54" spans="1:31" s="3" customFormat="1" ht="111" customHeight="1">
      <c r="A54" s="139" t="s">
        <v>335</v>
      </c>
      <c r="B54" s="139" t="s">
        <v>582</v>
      </c>
      <c r="C54" s="139" t="s">
        <v>573</v>
      </c>
      <c r="D54" s="139" t="s">
        <v>314</v>
      </c>
      <c r="E54" s="122" t="s">
        <v>211</v>
      </c>
      <c r="F54" s="139" t="s">
        <v>351</v>
      </c>
      <c r="G54" s="139" t="s">
        <v>215</v>
      </c>
      <c r="H54" s="139" t="s">
        <v>441</v>
      </c>
      <c r="I54" s="139" t="s">
        <v>443</v>
      </c>
      <c r="J54" s="139" t="s">
        <v>40</v>
      </c>
      <c r="K54" s="139" t="s">
        <v>446</v>
      </c>
      <c r="L54" s="139" t="s">
        <v>241</v>
      </c>
      <c r="M54" s="122">
        <v>6</v>
      </c>
      <c r="N54" s="122">
        <v>2</v>
      </c>
      <c r="O54" s="122">
        <f t="shared" si="0"/>
        <v>12</v>
      </c>
      <c r="P54" s="123" t="str">
        <f t="shared" si="1"/>
        <v>Alto (a)</v>
      </c>
      <c r="Q54" s="122">
        <v>100</v>
      </c>
      <c r="R54" s="122">
        <f t="shared" si="2"/>
        <v>1200</v>
      </c>
      <c r="S54" s="123" t="str">
        <f t="shared" si="3"/>
        <v>I</v>
      </c>
      <c r="T54" s="139" t="str">
        <f t="shared" si="4"/>
        <v>NO ACEPTABLE</v>
      </c>
      <c r="U54" s="122">
        <v>5</v>
      </c>
      <c r="V54" s="122">
        <v>0</v>
      </c>
      <c r="W54" s="122">
        <v>0</v>
      </c>
      <c r="X54" s="122">
        <f t="shared" si="10"/>
        <v>5</v>
      </c>
      <c r="Y54" s="139" t="s">
        <v>456</v>
      </c>
      <c r="Z54" s="139" t="s">
        <v>457</v>
      </c>
      <c r="AA54" s="139" t="s">
        <v>217</v>
      </c>
      <c r="AB54" s="139" t="s">
        <v>217</v>
      </c>
      <c r="AC54" s="139" t="s">
        <v>458</v>
      </c>
      <c r="AD54" s="139" t="s">
        <v>459</v>
      </c>
      <c r="AE54" s="139" t="s">
        <v>217</v>
      </c>
    </row>
    <row r="55" spans="1:31" s="3" customFormat="1" ht="111" customHeight="1">
      <c r="A55" s="139" t="s">
        <v>335</v>
      </c>
      <c r="B55" s="139" t="s">
        <v>582</v>
      </c>
      <c r="C55" s="139" t="s">
        <v>573</v>
      </c>
      <c r="D55" s="139" t="s">
        <v>314</v>
      </c>
      <c r="E55" s="122" t="s">
        <v>211</v>
      </c>
      <c r="F55" s="139" t="s">
        <v>460</v>
      </c>
      <c r="G55" s="139" t="s">
        <v>343</v>
      </c>
      <c r="H55" s="139" t="s">
        <v>461</v>
      </c>
      <c r="I55" s="139" t="s">
        <v>255</v>
      </c>
      <c r="J55" s="139" t="s">
        <v>40</v>
      </c>
      <c r="K55" s="139" t="s">
        <v>464</v>
      </c>
      <c r="L55" s="139" t="s">
        <v>40</v>
      </c>
      <c r="M55" s="122">
        <v>0</v>
      </c>
      <c r="N55" s="122">
        <v>4</v>
      </c>
      <c r="O55" s="122">
        <f t="shared" si="0"/>
        <v>0</v>
      </c>
      <c r="P55" s="123" t="str">
        <f t="shared" si="1"/>
        <v>Bajo (B)</v>
      </c>
      <c r="Q55" s="122">
        <v>25</v>
      </c>
      <c r="R55" s="122">
        <f t="shared" si="2"/>
        <v>0</v>
      </c>
      <c r="S55" s="123" t="str">
        <f t="shared" si="3"/>
        <v>IV</v>
      </c>
      <c r="T55" s="139" t="str">
        <f t="shared" si="4"/>
        <v>ACEPTABLE</v>
      </c>
      <c r="U55" s="122">
        <v>5</v>
      </c>
      <c r="V55" s="122">
        <v>0</v>
      </c>
      <c r="W55" s="122">
        <v>0</v>
      </c>
      <c r="X55" s="122">
        <f t="shared" si="10"/>
        <v>5</v>
      </c>
      <c r="Y55" s="139" t="s">
        <v>466</v>
      </c>
      <c r="Z55" s="139" t="s">
        <v>467</v>
      </c>
      <c r="AA55" s="139" t="s">
        <v>217</v>
      </c>
      <c r="AB55" s="139" t="s">
        <v>217</v>
      </c>
      <c r="AC55" s="139" t="s">
        <v>217</v>
      </c>
      <c r="AD55" s="139" t="s">
        <v>468</v>
      </c>
      <c r="AE55" s="139" t="s">
        <v>217</v>
      </c>
    </row>
    <row r="56" spans="1:31" s="3" customFormat="1" ht="111" customHeight="1">
      <c r="A56" s="139" t="s">
        <v>335</v>
      </c>
      <c r="B56" s="139" t="s">
        <v>582</v>
      </c>
      <c r="C56" s="139" t="s">
        <v>573</v>
      </c>
      <c r="D56" s="139" t="s">
        <v>314</v>
      </c>
      <c r="E56" s="122" t="s">
        <v>211</v>
      </c>
      <c r="F56" s="139" t="s">
        <v>477</v>
      </c>
      <c r="G56" s="139" t="s">
        <v>343</v>
      </c>
      <c r="H56" s="139" t="s">
        <v>220</v>
      </c>
      <c r="I56" s="139" t="s">
        <v>491</v>
      </c>
      <c r="J56" s="139" t="s">
        <v>479</v>
      </c>
      <c r="K56" s="139" t="s">
        <v>480</v>
      </c>
      <c r="L56" s="139" t="s">
        <v>40</v>
      </c>
      <c r="M56" s="122">
        <v>0</v>
      </c>
      <c r="N56" s="122">
        <v>2</v>
      </c>
      <c r="O56" s="122">
        <f t="shared" si="0"/>
        <v>0</v>
      </c>
      <c r="P56" s="123" t="str">
        <f t="shared" si="1"/>
        <v>Bajo (B)</v>
      </c>
      <c r="Q56" s="122">
        <v>100</v>
      </c>
      <c r="R56" s="122">
        <f t="shared" si="2"/>
        <v>0</v>
      </c>
      <c r="S56" s="123" t="str">
        <f t="shared" si="3"/>
        <v>IV</v>
      </c>
      <c r="T56" s="139" t="str">
        <f t="shared" si="4"/>
        <v>ACEPTABLE</v>
      </c>
      <c r="U56" s="122">
        <v>5</v>
      </c>
      <c r="V56" s="122">
        <v>0</v>
      </c>
      <c r="W56" s="122">
        <v>0</v>
      </c>
      <c r="X56" s="122">
        <f t="shared" si="10"/>
        <v>5</v>
      </c>
      <c r="Y56" s="139" t="s">
        <v>483</v>
      </c>
      <c r="Z56" s="139" t="s">
        <v>484</v>
      </c>
      <c r="AA56" s="139" t="s">
        <v>217</v>
      </c>
      <c r="AB56" s="139" t="s">
        <v>217</v>
      </c>
      <c r="AC56" s="139" t="s">
        <v>485</v>
      </c>
      <c r="AD56" s="139" t="s">
        <v>486</v>
      </c>
      <c r="AE56" s="139" t="s">
        <v>217</v>
      </c>
    </row>
    <row r="57" spans="1:31" s="3" customFormat="1" ht="111" customHeight="1">
      <c r="A57" s="139" t="s">
        <v>335</v>
      </c>
      <c r="B57" s="139" t="s">
        <v>582</v>
      </c>
      <c r="C57" s="139" t="s">
        <v>573</v>
      </c>
      <c r="D57" s="139" t="s">
        <v>314</v>
      </c>
      <c r="E57" s="122" t="s">
        <v>211</v>
      </c>
      <c r="F57" s="139" t="s">
        <v>305</v>
      </c>
      <c r="G57" s="139" t="s">
        <v>354</v>
      </c>
      <c r="H57" s="139" t="s">
        <v>243</v>
      </c>
      <c r="I57" s="139" t="s">
        <v>244</v>
      </c>
      <c r="J57" s="139" t="s">
        <v>40</v>
      </c>
      <c r="K57" s="139" t="s">
        <v>40</v>
      </c>
      <c r="L57" s="139" t="s">
        <v>338</v>
      </c>
      <c r="M57" s="122">
        <v>0</v>
      </c>
      <c r="N57" s="122">
        <v>3</v>
      </c>
      <c r="O57" s="122">
        <f t="shared" si="0"/>
        <v>0</v>
      </c>
      <c r="P57" s="123" t="str">
        <f t="shared" si="1"/>
        <v>Bajo (B)</v>
      </c>
      <c r="Q57" s="122">
        <v>25</v>
      </c>
      <c r="R57" s="122">
        <f t="shared" si="2"/>
        <v>0</v>
      </c>
      <c r="S57" s="123" t="str">
        <f t="shared" si="3"/>
        <v>IV</v>
      </c>
      <c r="T57" s="139" t="str">
        <f t="shared" si="4"/>
        <v>ACEPTABLE</v>
      </c>
      <c r="U57" s="122">
        <v>5</v>
      </c>
      <c r="V57" s="122">
        <v>0</v>
      </c>
      <c r="W57" s="122">
        <v>0</v>
      </c>
      <c r="X57" s="122">
        <f t="shared" si="10"/>
        <v>5</v>
      </c>
      <c r="Y57" s="139" t="s">
        <v>487</v>
      </c>
      <c r="Z57" s="139" t="s">
        <v>488</v>
      </c>
      <c r="AA57" s="139" t="s">
        <v>217</v>
      </c>
      <c r="AB57" s="139" t="s">
        <v>217</v>
      </c>
      <c r="AC57" s="139" t="s">
        <v>306</v>
      </c>
      <c r="AD57" s="139" t="s">
        <v>489</v>
      </c>
      <c r="AE57" s="139" t="s">
        <v>217</v>
      </c>
    </row>
    <row r="58" spans="1:31" s="83" customFormat="1" ht="111" customHeight="1">
      <c r="A58" s="139" t="s">
        <v>335</v>
      </c>
      <c r="B58" s="139" t="s">
        <v>583</v>
      </c>
      <c r="C58" s="139" t="s">
        <v>392</v>
      </c>
      <c r="D58" s="139" t="s">
        <v>393</v>
      </c>
      <c r="E58" s="122" t="s">
        <v>211</v>
      </c>
      <c r="F58" s="139" t="s">
        <v>390</v>
      </c>
      <c r="G58" s="139" t="s">
        <v>39</v>
      </c>
      <c r="H58" s="139" t="s">
        <v>212</v>
      </c>
      <c r="I58" s="139" t="s">
        <v>213</v>
      </c>
      <c r="J58" s="139" t="s">
        <v>329</v>
      </c>
      <c r="K58" s="139" t="s">
        <v>239</v>
      </c>
      <c r="L58" s="139" t="s">
        <v>336</v>
      </c>
      <c r="M58" s="122">
        <v>2</v>
      </c>
      <c r="N58" s="122">
        <v>3</v>
      </c>
      <c r="O58" s="122">
        <f t="shared" si="0"/>
        <v>6</v>
      </c>
      <c r="P58" s="123" t="str">
        <f t="shared" si="1"/>
        <v>Medio (M)</v>
      </c>
      <c r="Q58" s="122">
        <v>25</v>
      </c>
      <c r="R58" s="122">
        <f t="shared" si="2"/>
        <v>150</v>
      </c>
      <c r="S58" s="123" t="str">
        <f t="shared" si="3"/>
        <v>II</v>
      </c>
      <c r="T58" s="139" t="str">
        <f t="shared" si="4"/>
        <v>NO ACEPTABLE O ACEPTABLE CON CONTROL ESPECÍFICO</v>
      </c>
      <c r="U58" s="122">
        <v>12</v>
      </c>
      <c r="V58" s="122">
        <v>4</v>
      </c>
      <c r="W58" s="122">
        <v>0</v>
      </c>
      <c r="X58" s="122">
        <f aca="true" t="shared" si="11" ref="X58:X65">SUM(U58:W58)</f>
        <v>16</v>
      </c>
      <c r="Y58" s="139" t="s">
        <v>395</v>
      </c>
      <c r="Z58" s="139" t="s">
        <v>396</v>
      </c>
      <c r="AA58" s="139" t="s">
        <v>217</v>
      </c>
      <c r="AB58" s="139" t="s">
        <v>217</v>
      </c>
      <c r="AC58" s="139" t="s">
        <v>398</v>
      </c>
      <c r="AD58" s="139" t="s">
        <v>399</v>
      </c>
      <c r="AE58" s="139" t="s">
        <v>401</v>
      </c>
    </row>
    <row r="59" spans="1:31" s="83" customFormat="1" ht="111" customHeight="1">
      <c r="A59" s="139" t="s">
        <v>335</v>
      </c>
      <c r="B59" s="139" t="s">
        <v>583</v>
      </c>
      <c r="C59" s="139" t="s">
        <v>392</v>
      </c>
      <c r="D59" s="139" t="s">
        <v>393</v>
      </c>
      <c r="E59" s="122" t="s">
        <v>211</v>
      </c>
      <c r="F59" s="139" t="s">
        <v>404</v>
      </c>
      <c r="G59" s="139" t="s">
        <v>39</v>
      </c>
      <c r="H59" s="139" t="s">
        <v>214</v>
      </c>
      <c r="I59" s="139" t="s">
        <v>405</v>
      </c>
      <c r="J59" s="139" t="s">
        <v>329</v>
      </c>
      <c r="K59" s="139" t="s">
        <v>239</v>
      </c>
      <c r="L59" s="139" t="s">
        <v>407</v>
      </c>
      <c r="M59" s="122">
        <v>2</v>
      </c>
      <c r="N59" s="122">
        <v>3</v>
      </c>
      <c r="O59" s="122">
        <f t="shared" si="0"/>
        <v>6</v>
      </c>
      <c r="P59" s="123" t="str">
        <f t="shared" si="1"/>
        <v>Medio (M)</v>
      </c>
      <c r="Q59" s="122">
        <v>25</v>
      </c>
      <c r="R59" s="122">
        <f t="shared" si="2"/>
        <v>150</v>
      </c>
      <c r="S59" s="123" t="str">
        <f t="shared" si="3"/>
        <v>II</v>
      </c>
      <c r="T59" s="139" t="str">
        <f t="shared" si="4"/>
        <v>NO ACEPTABLE O ACEPTABLE CON CONTROL ESPECÍFICO</v>
      </c>
      <c r="U59" s="122">
        <v>12</v>
      </c>
      <c r="V59" s="122">
        <v>4</v>
      </c>
      <c r="W59" s="122">
        <v>0</v>
      </c>
      <c r="X59" s="122">
        <f t="shared" si="11"/>
        <v>16</v>
      </c>
      <c r="Y59" s="139" t="s">
        <v>409</v>
      </c>
      <c r="Z59" s="139" t="s">
        <v>396</v>
      </c>
      <c r="AA59" s="139" t="s">
        <v>217</v>
      </c>
      <c r="AB59" s="139" t="s">
        <v>217</v>
      </c>
      <c r="AC59" s="139" t="s">
        <v>411</v>
      </c>
      <c r="AD59" s="139" t="s">
        <v>412</v>
      </c>
      <c r="AE59" s="139" t="s">
        <v>401</v>
      </c>
    </row>
    <row r="60" spans="1:31" s="83" customFormat="1" ht="111" customHeight="1">
      <c r="A60" s="139" t="s">
        <v>335</v>
      </c>
      <c r="B60" s="139" t="s">
        <v>583</v>
      </c>
      <c r="C60" s="139" t="s">
        <v>392</v>
      </c>
      <c r="D60" s="139" t="s">
        <v>393</v>
      </c>
      <c r="E60" s="122" t="s">
        <v>211</v>
      </c>
      <c r="F60" s="139" t="s">
        <v>225</v>
      </c>
      <c r="G60" s="139" t="s">
        <v>43</v>
      </c>
      <c r="H60" s="139" t="s">
        <v>416</v>
      </c>
      <c r="I60" s="139" t="s">
        <v>423</v>
      </c>
      <c r="J60" s="139" t="s">
        <v>40</v>
      </c>
      <c r="K60" s="139" t="s">
        <v>427</v>
      </c>
      <c r="L60" s="139" t="s">
        <v>426</v>
      </c>
      <c r="M60" s="122">
        <v>2</v>
      </c>
      <c r="N60" s="122">
        <v>3</v>
      </c>
      <c r="O60" s="122">
        <f t="shared" si="0"/>
        <v>6</v>
      </c>
      <c r="P60" s="123" t="str">
        <f t="shared" si="1"/>
        <v>Medio (M)</v>
      </c>
      <c r="Q60" s="122">
        <v>25</v>
      </c>
      <c r="R60" s="122">
        <f t="shared" si="2"/>
        <v>150</v>
      </c>
      <c r="S60" s="123" t="str">
        <f t="shared" si="3"/>
        <v>II</v>
      </c>
      <c r="T60" s="139" t="str">
        <f t="shared" si="4"/>
        <v>NO ACEPTABLE O ACEPTABLE CON CONTROL ESPECÍFICO</v>
      </c>
      <c r="U60" s="122">
        <v>12</v>
      </c>
      <c r="V60" s="122">
        <v>4</v>
      </c>
      <c r="W60" s="122">
        <v>0</v>
      </c>
      <c r="X60" s="122">
        <f t="shared" si="11"/>
        <v>16</v>
      </c>
      <c r="Y60" s="139" t="s">
        <v>432</v>
      </c>
      <c r="Z60" s="139" t="s">
        <v>433</v>
      </c>
      <c r="AA60" s="139" t="s">
        <v>217</v>
      </c>
      <c r="AB60" s="139" t="s">
        <v>217</v>
      </c>
      <c r="AC60" s="139" t="s">
        <v>217</v>
      </c>
      <c r="AD60" s="139" t="s">
        <v>435</v>
      </c>
      <c r="AE60" s="139" t="s">
        <v>217</v>
      </c>
    </row>
    <row r="61" spans="1:31" s="83" customFormat="1" ht="111" customHeight="1">
      <c r="A61" s="139" t="s">
        <v>335</v>
      </c>
      <c r="B61" s="139" t="s">
        <v>583</v>
      </c>
      <c r="C61" s="139" t="s">
        <v>392</v>
      </c>
      <c r="D61" s="139" t="s">
        <v>393</v>
      </c>
      <c r="E61" s="122" t="s">
        <v>211</v>
      </c>
      <c r="F61" s="139" t="s">
        <v>352</v>
      </c>
      <c r="G61" s="139" t="s">
        <v>353</v>
      </c>
      <c r="H61" s="139" t="s">
        <v>439</v>
      </c>
      <c r="I61" s="139" t="s">
        <v>443</v>
      </c>
      <c r="J61" s="139" t="s">
        <v>40</v>
      </c>
      <c r="K61" s="139" t="s">
        <v>447</v>
      </c>
      <c r="L61" s="139" t="s">
        <v>229</v>
      </c>
      <c r="M61" s="122">
        <v>2</v>
      </c>
      <c r="N61" s="122">
        <v>3</v>
      </c>
      <c r="O61" s="122">
        <f t="shared" si="0"/>
        <v>6</v>
      </c>
      <c r="P61" s="123" t="str">
        <f t="shared" si="1"/>
        <v>Medio (M)</v>
      </c>
      <c r="Q61" s="122">
        <v>100</v>
      </c>
      <c r="R61" s="122">
        <f t="shared" si="2"/>
        <v>600</v>
      </c>
      <c r="S61" s="123" t="str">
        <f t="shared" si="3"/>
        <v>I</v>
      </c>
      <c r="T61" s="139" t="str">
        <f t="shared" si="4"/>
        <v>NO ACEPTABLE</v>
      </c>
      <c r="U61" s="122">
        <v>12</v>
      </c>
      <c r="V61" s="122">
        <v>4</v>
      </c>
      <c r="W61" s="122">
        <v>0</v>
      </c>
      <c r="X61" s="122">
        <f t="shared" si="11"/>
        <v>16</v>
      </c>
      <c r="Y61" s="139" t="s">
        <v>456</v>
      </c>
      <c r="Z61" s="139" t="s">
        <v>457</v>
      </c>
      <c r="AA61" s="139" t="s">
        <v>217</v>
      </c>
      <c r="AB61" s="139" t="s">
        <v>217</v>
      </c>
      <c r="AC61" s="139" t="s">
        <v>458</v>
      </c>
      <c r="AD61" s="139" t="s">
        <v>459</v>
      </c>
      <c r="AE61" s="139" t="s">
        <v>217</v>
      </c>
    </row>
    <row r="62" spans="1:31" s="83" customFormat="1" ht="111" customHeight="1">
      <c r="A62" s="139" t="s">
        <v>335</v>
      </c>
      <c r="B62" s="139" t="s">
        <v>583</v>
      </c>
      <c r="C62" s="139" t="s">
        <v>392</v>
      </c>
      <c r="D62" s="139" t="s">
        <v>393</v>
      </c>
      <c r="E62" s="122" t="s">
        <v>211</v>
      </c>
      <c r="F62" s="139" t="s">
        <v>462</v>
      </c>
      <c r="G62" s="139" t="s">
        <v>354</v>
      </c>
      <c r="H62" s="139" t="s">
        <v>367</v>
      </c>
      <c r="I62" s="139" t="s">
        <v>255</v>
      </c>
      <c r="J62" s="139" t="s">
        <v>40</v>
      </c>
      <c r="K62" s="139" t="s">
        <v>474</v>
      </c>
      <c r="L62" s="139" t="s">
        <v>40</v>
      </c>
      <c r="M62" s="122">
        <v>0</v>
      </c>
      <c r="N62" s="122">
        <v>4</v>
      </c>
      <c r="O62" s="122">
        <f t="shared" si="0"/>
        <v>0</v>
      </c>
      <c r="P62" s="123" t="str">
        <f t="shared" si="1"/>
        <v>Bajo (B)</v>
      </c>
      <c r="Q62" s="122">
        <v>25</v>
      </c>
      <c r="R62" s="122">
        <f t="shared" si="2"/>
        <v>0</v>
      </c>
      <c r="S62" s="123" t="str">
        <f t="shared" si="3"/>
        <v>IV</v>
      </c>
      <c r="T62" s="139" t="str">
        <f t="shared" si="4"/>
        <v>ACEPTABLE</v>
      </c>
      <c r="U62" s="122">
        <v>12</v>
      </c>
      <c r="V62" s="122">
        <v>4</v>
      </c>
      <c r="W62" s="122">
        <v>0</v>
      </c>
      <c r="X62" s="122">
        <f t="shared" si="11"/>
        <v>16</v>
      </c>
      <c r="Y62" s="139" t="s">
        <v>466</v>
      </c>
      <c r="Z62" s="139" t="s">
        <v>467</v>
      </c>
      <c r="AA62" s="139" t="s">
        <v>217</v>
      </c>
      <c r="AB62" s="139" t="s">
        <v>217</v>
      </c>
      <c r="AC62" s="139" t="s">
        <v>475</v>
      </c>
      <c r="AD62" s="139" t="s">
        <v>468</v>
      </c>
      <c r="AE62" s="139" t="s">
        <v>217</v>
      </c>
    </row>
    <row r="63" spans="1:31" ht="111" customHeight="1">
      <c r="A63" s="139" t="s">
        <v>335</v>
      </c>
      <c r="B63" s="139" t="s">
        <v>583</v>
      </c>
      <c r="C63" s="139" t="s">
        <v>392</v>
      </c>
      <c r="D63" s="139" t="s">
        <v>393</v>
      </c>
      <c r="E63" s="122" t="s">
        <v>211</v>
      </c>
      <c r="F63" s="139" t="s">
        <v>477</v>
      </c>
      <c r="G63" s="139" t="s">
        <v>341</v>
      </c>
      <c r="H63" s="139" t="s">
        <v>220</v>
      </c>
      <c r="I63" s="139" t="s">
        <v>491</v>
      </c>
      <c r="J63" s="139" t="s">
        <v>479</v>
      </c>
      <c r="K63" s="139" t="s">
        <v>480</v>
      </c>
      <c r="L63" s="139" t="s">
        <v>40</v>
      </c>
      <c r="M63" s="122">
        <v>2</v>
      </c>
      <c r="N63" s="122">
        <v>4</v>
      </c>
      <c r="O63" s="122">
        <f t="shared" si="0"/>
        <v>8</v>
      </c>
      <c r="P63" s="123" t="str">
        <f t="shared" si="1"/>
        <v>Medio (M)</v>
      </c>
      <c r="Q63" s="122">
        <v>100</v>
      </c>
      <c r="R63" s="122">
        <f t="shared" si="2"/>
        <v>800</v>
      </c>
      <c r="S63" s="123" t="str">
        <f t="shared" si="3"/>
        <v>I</v>
      </c>
      <c r="T63" s="139" t="str">
        <f t="shared" si="4"/>
        <v>NO ACEPTABLE</v>
      </c>
      <c r="U63" s="122">
        <v>12</v>
      </c>
      <c r="V63" s="122">
        <v>4</v>
      </c>
      <c r="W63" s="122">
        <v>0</v>
      </c>
      <c r="X63" s="122">
        <f t="shared" si="11"/>
        <v>16</v>
      </c>
      <c r="Y63" s="139" t="s">
        <v>483</v>
      </c>
      <c r="Z63" s="139" t="s">
        <v>484</v>
      </c>
      <c r="AA63" s="139" t="s">
        <v>217</v>
      </c>
      <c r="AB63" s="139" t="s">
        <v>217</v>
      </c>
      <c r="AC63" s="139" t="s">
        <v>485</v>
      </c>
      <c r="AD63" s="139" t="s">
        <v>486</v>
      </c>
      <c r="AE63" s="139" t="s">
        <v>217</v>
      </c>
    </row>
    <row r="64" spans="1:31" s="3" customFormat="1" ht="111" customHeight="1">
      <c r="A64" s="139" t="s">
        <v>335</v>
      </c>
      <c r="B64" s="139" t="s">
        <v>583</v>
      </c>
      <c r="C64" s="139" t="s">
        <v>392</v>
      </c>
      <c r="D64" s="139" t="s">
        <v>393</v>
      </c>
      <c r="E64" s="122" t="s">
        <v>211</v>
      </c>
      <c r="F64" s="139" t="s">
        <v>274</v>
      </c>
      <c r="G64" s="139" t="s">
        <v>354</v>
      </c>
      <c r="H64" s="139" t="s">
        <v>243</v>
      </c>
      <c r="I64" s="139" t="s">
        <v>244</v>
      </c>
      <c r="J64" s="139" t="s">
        <v>40</v>
      </c>
      <c r="K64" s="139" t="s">
        <v>40</v>
      </c>
      <c r="L64" s="139" t="s">
        <v>338</v>
      </c>
      <c r="M64" s="122">
        <v>0</v>
      </c>
      <c r="N64" s="122">
        <v>3</v>
      </c>
      <c r="O64" s="122">
        <f t="shared" si="0"/>
        <v>0</v>
      </c>
      <c r="P64" s="123" t="str">
        <f t="shared" si="1"/>
        <v>Bajo (B)</v>
      </c>
      <c r="Q64" s="122">
        <v>25</v>
      </c>
      <c r="R64" s="122">
        <f t="shared" si="2"/>
        <v>0</v>
      </c>
      <c r="S64" s="123" t="str">
        <f t="shared" si="3"/>
        <v>IV</v>
      </c>
      <c r="T64" s="139" t="str">
        <f t="shared" si="4"/>
        <v>ACEPTABLE</v>
      </c>
      <c r="U64" s="122">
        <v>12</v>
      </c>
      <c r="V64" s="122">
        <v>4</v>
      </c>
      <c r="W64" s="122">
        <v>0</v>
      </c>
      <c r="X64" s="122">
        <f t="shared" si="11"/>
        <v>16</v>
      </c>
      <c r="Y64" s="139" t="s">
        <v>487</v>
      </c>
      <c r="Z64" s="139" t="s">
        <v>488</v>
      </c>
      <c r="AA64" s="139" t="s">
        <v>217</v>
      </c>
      <c r="AB64" s="139" t="s">
        <v>217</v>
      </c>
      <c r="AC64" s="139" t="s">
        <v>217</v>
      </c>
      <c r="AD64" s="139" t="s">
        <v>489</v>
      </c>
      <c r="AE64" s="139" t="s">
        <v>217</v>
      </c>
    </row>
    <row r="65" spans="1:31" s="3" customFormat="1" ht="111" customHeight="1">
      <c r="A65" s="139" t="s">
        <v>335</v>
      </c>
      <c r="B65" s="139" t="s">
        <v>584</v>
      </c>
      <c r="C65" s="139" t="s">
        <v>571</v>
      </c>
      <c r="D65" s="139" t="s">
        <v>572</v>
      </c>
      <c r="E65" s="122" t="s">
        <v>211</v>
      </c>
      <c r="F65" s="139" t="s">
        <v>390</v>
      </c>
      <c r="G65" s="139" t="s">
        <v>39</v>
      </c>
      <c r="H65" s="139" t="s">
        <v>212</v>
      </c>
      <c r="I65" s="139" t="s">
        <v>213</v>
      </c>
      <c r="J65" s="139" t="s">
        <v>329</v>
      </c>
      <c r="K65" s="139" t="s">
        <v>239</v>
      </c>
      <c r="L65" s="139" t="s">
        <v>355</v>
      </c>
      <c r="M65" s="122">
        <v>2</v>
      </c>
      <c r="N65" s="122">
        <v>3</v>
      </c>
      <c r="O65" s="122">
        <f t="shared" si="0"/>
        <v>6</v>
      </c>
      <c r="P65" s="123" t="str">
        <f t="shared" si="1"/>
        <v>Medio (M)</v>
      </c>
      <c r="Q65" s="122">
        <v>25</v>
      </c>
      <c r="R65" s="122">
        <f t="shared" si="2"/>
        <v>150</v>
      </c>
      <c r="S65" s="123" t="str">
        <f t="shared" si="3"/>
        <v>II</v>
      </c>
      <c r="T65" s="139" t="str">
        <f t="shared" si="4"/>
        <v>NO ACEPTABLE O ACEPTABLE CON CONTROL ESPECÍFICO</v>
      </c>
      <c r="U65" s="122">
        <v>2</v>
      </c>
      <c r="V65" s="122"/>
      <c r="W65" s="122">
        <v>0</v>
      </c>
      <c r="X65" s="122">
        <f t="shared" si="11"/>
        <v>2</v>
      </c>
      <c r="Y65" s="139" t="s">
        <v>395</v>
      </c>
      <c r="Z65" s="139" t="s">
        <v>396</v>
      </c>
      <c r="AA65" s="139" t="s">
        <v>217</v>
      </c>
      <c r="AB65" s="139" t="s">
        <v>217</v>
      </c>
      <c r="AC65" s="139" t="s">
        <v>398</v>
      </c>
      <c r="AD65" s="139" t="s">
        <v>399</v>
      </c>
      <c r="AE65" s="139" t="s">
        <v>401</v>
      </c>
    </row>
    <row r="66" spans="1:31" s="3" customFormat="1" ht="111" customHeight="1">
      <c r="A66" s="139" t="s">
        <v>335</v>
      </c>
      <c r="B66" s="139" t="s">
        <v>584</v>
      </c>
      <c r="C66" s="139" t="s">
        <v>571</v>
      </c>
      <c r="D66" s="139" t="s">
        <v>572</v>
      </c>
      <c r="E66" s="122" t="s">
        <v>211</v>
      </c>
      <c r="F66" s="139" t="s">
        <v>404</v>
      </c>
      <c r="G66" s="139" t="s">
        <v>39</v>
      </c>
      <c r="H66" s="139" t="s">
        <v>214</v>
      </c>
      <c r="I66" s="139" t="s">
        <v>405</v>
      </c>
      <c r="J66" s="139" t="s">
        <v>329</v>
      </c>
      <c r="K66" s="139" t="s">
        <v>239</v>
      </c>
      <c r="L66" s="139" t="s">
        <v>407</v>
      </c>
      <c r="M66" s="122">
        <v>2</v>
      </c>
      <c r="N66" s="122">
        <v>3</v>
      </c>
      <c r="O66" s="122">
        <f t="shared" si="0"/>
        <v>6</v>
      </c>
      <c r="P66" s="123" t="str">
        <f t="shared" si="1"/>
        <v>Medio (M)</v>
      </c>
      <c r="Q66" s="122">
        <v>25</v>
      </c>
      <c r="R66" s="122">
        <f t="shared" si="2"/>
        <v>150</v>
      </c>
      <c r="S66" s="123" t="str">
        <f t="shared" si="3"/>
        <v>II</v>
      </c>
      <c r="T66" s="139" t="str">
        <f t="shared" si="4"/>
        <v>NO ACEPTABLE O ACEPTABLE CON CONTROL ESPECÍFICO</v>
      </c>
      <c r="U66" s="122">
        <v>2</v>
      </c>
      <c r="V66" s="122"/>
      <c r="W66" s="122">
        <v>0</v>
      </c>
      <c r="X66" s="122">
        <f aca="true" t="shared" si="12" ref="X66:X71">SUM(U66:W66)</f>
        <v>2</v>
      </c>
      <c r="Y66" s="139" t="s">
        <v>409</v>
      </c>
      <c r="Z66" s="139" t="s">
        <v>396</v>
      </c>
      <c r="AA66" s="139" t="s">
        <v>217</v>
      </c>
      <c r="AB66" s="139" t="s">
        <v>217</v>
      </c>
      <c r="AC66" s="139" t="s">
        <v>411</v>
      </c>
      <c r="AD66" s="139" t="s">
        <v>412</v>
      </c>
      <c r="AE66" s="139" t="s">
        <v>401</v>
      </c>
    </row>
    <row r="67" spans="1:31" s="3" customFormat="1" ht="111" customHeight="1">
      <c r="A67" s="139" t="s">
        <v>335</v>
      </c>
      <c r="B67" s="139" t="s">
        <v>584</v>
      </c>
      <c r="C67" s="139" t="s">
        <v>571</v>
      </c>
      <c r="D67" s="139" t="s">
        <v>572</v>
      </c>
      <c r="E67" s="122" t="s">
        <v>211</v>
      </c>
      <c r="F67" s="139" t="s">
        <v>245</v>
      </c>
      <c r="G67" s="139" t="s">
        <v>43</v>
      </c>
      <c r="H67" s="139" t="s">
        <v>416</v>
      </c>
      <c r="I67" s="139" t="s">
        <v>423</v>
      </c>
      <c r="J67" s="139" t="s">
        <v>40</v>
      </c>
      <c r="K67" s="139" t="s">
        <v>427</v>
      </c>
      <c r="L67" s="139" t="s">
        <v>426</v>
      </c>
      <c r="M67" s="122">
        <v>2</v>
      </c>
      <c r="N67" s="122">
        <v>3</v>
      </c>
      <c r="O67" s="122">
        <f t="shared" si="0"/>
        <v>6</v>
      </c>
      <c r="P67" s="123" t="str">
        <f t="shared" si="1"/>
        <v>Medio (M)</v>
      </c>
      <c r="Q67" s="122">
        <v>25</v>
      </c>
      <c r="R67" s="122">
        <f t="shared" si="2"/>
        <v>150</v>
      </c>
      <c r="S67" s="123" t="str">
        <f t="shared" si="3"/>
        <v>II</v>
      </c>
      <c r="T67" s="139" t="str">
        <f t="shared" si="4"/>
        <v>NO ACEPTABLE O ACEPTABLE CON CONTROL ESPECÍFICO</v>
      </c>
      <c r="U67" s="122">
        <v>2</v>
      </c>
      <c r="V67" s="122"/>
      <c r="W67" s="122">
        <v>0</v>
      </c>
      <c r="X67" s="122">
        <f t="shared" si="12"/>
        <v>2</v>
      </c>
      <c r="Y67" s="139" t="s">
        <v>432</v>
      </c>
      <c r="Z67" s="139" t="s">
        <v>433</v>
      </c>
      <c r="AA67" s="139" t="s">
        <v>217</v>
      </c>
      <c r="AB67" s="139" t="s">
        <v>217</v>
      </c>
      <c r="AC67" s="139" t="s">
        <v>217</v>
      </c>
      <c r="AD67" s="139" t="s">
        <v>435</v>
      </c>
      <c r="AE67" s="139" t="s">
        <v>217</v>
      </c>
    </row>
    <row r="68" spans="1:31" s="3" customFormat="1" ht="111" customHeight="1">
      <c r="A68" s="139" t="s">
        <v>335</v>
      </c>
      <c r="B68" s="139" t="s">
        <v>584</v>
      </c>
      <c r="C68" s="139" t="s">
        <v>571</v>
      </c>
      <c r="D68" s="139" t="s">
        <v>572</v>
      </c>
      <c r="E68" s="122" t="s">
        <v>221</v>
      </c>
      <c r="F68" s="139" t="s">
        <v>282</v>
      </c>
      <c r="G68" s="139" t="s">
        <v>354</v>
      </c>
      <c r="H68" s="139" t="s">
        <v>439</v>
      </c>
      <c r="I68" s="139" t="s">
        <v>443</v>
      </c>
      <c r="J68" s="139" t="s">
        <v>40</v>
      </c>
      <c r="K68" s="139" t="s">
        <v>448</v>
      </c>
      <c r="L68" s="139" t="s">
        <v>252</v>
      </c>
      <c r="M68" s="122">
        <v>2</v>
      </c>
      <c r="N68" s="122">
        <v>3</v>
      </c>
      <c r="O68" s="122">
        <f aca="true" t="shared" si="13" ref="O68:O124">+M68*N68</f>
        <v>6</v>
      </c>
      <c r="P68" s="123" t="str">
        <f aca="true" t="shared" si="14" ref="P68:P124">IF(O68&gt;=21,"Muy Alto (MA)",IF(O68&lt;6,"Bajo (B)",IF(AND(O68&gt;=9,O68&lt;21),"Alto (a)",IF(AND(O68&gt;=6,O68&lt;9),"Medio (M)"))))</f>
        <v>Medio (M)</v>
      </c>
      <c r="Q68" s="122">
        <v>100</v>
      </c>
      <c r="R68" s="122">
        <f aca="true" t="shared" si="15" ref="R68:R124">O68*Q68</f>
        <v>600</v>
      </c>
      <c r="S68" s="123" t="str">
        <f aca="true" t="shared" si="16" ref="S68:S124">IF(R68&gt;500,"I",IF(R68&lt;21,"IV",IF(AND(R68&gt;=121,R68&lt;=500),"II",IF(AND(R68&gt;=21,R68&lt;=120),"III"))))</f>
        <v>I</v>
      </c>
      <c r="T68" s="139" t="str">
        <f aca="true" t="shared" si="17" ref="T68:T124">IF(R68&gt;500,"NO ACEPTABLE",IF(R68&lt;21,"ACEPTABLE",IF(AND(R68&gt;=121,R68&lt;=500),"NO ACEPTABLE O ACEPTABLE CON CONTROL ESPECÍFICO",IF(AND(R68&gt;=21,R68&lt;=120),"MEJORABLE"))))</f>
        <v>NO ACEPTABLE</v>
      </c>
      <c r="U68" s="122">
        <v>2</v>
      </c>
      <c r="V68" s="122"/>
      <c r="W68" s="122">
        <v>0</v>
      </c>
      <c r="X68" s="122">
        <f t="shared" si="12"/>
        <v>2</v>
      </c>
      <c r="Y68" s="139" t="s">
        <v>456</v>
      </c>
      <c r="Z68" s="139" t="s">
        <v>457</v>
      </c>
      <c r="AA68" s="139" t="s">
        <v>217</v>
      </c>
      <c r="AB68" s="139" t="s">
        <v>217</v>
      </c>
      <c r="AC68" s="139" t="s">
        <v>458</v>
      </c>
      <c r="AD68" s="139" t="s">
        <v>459</v>
      </c>
      <c r="AE68" s="139" t="s">
        <v>217</v>
      </c>
    </row>
    <row r="69" spans="1:31" s="3" customFormat="1" ht="111" customHeight="1">
      <c r="A69" s="139" t="s">
        <v>335</v>
      </c>
      <c r="B69" s="139" t="s">
        <v>584</v>
      </c>
      <c r="C69" s="139" t="s">
        <v>571</v>
      </c>
      <c r="D69" s="139" t="s">
        <v>572</v>
      </c>
      <c r="E69" s="122" t="s">
        <v>211</v>
      </c>
      <c r="F69" s="139" t="s">
        <v>460</v>
      </c>
      <c r="G69" s="139" t="s">
        <v>218</v>
      </c>
      <c r="H69" s="139" t="s">
        <v>367</v>
      </c>
      <c r="I69" s="139" t="s">
        <v>255</v>
      </c>
      <c r="J69" s="139" t="s">
        <v>40</v>
      </c>
      <c r="K69" s="139" t="s">
        <v>474</v>
      </c>
      <c r="L69" s="139" t="s">
        <v>40</v>
      </c>
      <c r="M69" s="122">
        <v>0</v>
      </c>
      <c r="N69" s="122">
        <v>4</v>
      </c>
      <c r="O69" s="122">
        <f t="shared" si="13"/>
        <v>0</v>
      </c>
      <c r="P69" s="123" t="str">
        <f t="shared" si="14"/>
        <v>Bajo (B)</v>
      </c>
      <c r="Q69" s="122">
        <v>25</v>
      </c>
      <c r="R69" s="122">
        <f t="shared" si="15"/>
        <v>0</v>
      </c>
      <c r="S69" s="123" t="str">
        <f t="shared" si="16"/>
        <v>IV</v>
      </c>
      <c r="T69" s="139" t="str">
        <f t="shared" si="17"/>
        <v>ACEPTABLE</v>
      </c>
      <c r="U69" s="122">
        <v>2</v>
      </c>
      <c r="V69" s="122"/>
      <c r="W69" s="122">
        <v>0</v>
      </c>
      <c r="X69" s="122">
        <f t="shared" si="12"/>
        <v>2</v>
      </c>
      <c r="Y69" s="139" t="s">
        <v>466</v>
      </c>
      <c r="Z69" s="139" t="s">
        <v>467</v>
      </c>
      <c r="AA69" s="139" t="s">
        <v>217</v>
      </c>
      <c r="AB69" s="139" t="s">
        <v>217</v>
      </c>
      <c r="AC69" s="139" t="s">
        <v>475</v>
      </c>
      <c r="AD69" s="139" t="s">
        <v>468</v>
      </c>
      <c r="AE69" s="139" t="s">
        <v>217</v>
      </c>
    </row>
    <row r="70" spans="1:31" ht="111" customHeight="1">
      <c r="A70" s="139" t="s">
        <v>335</v>
      </c>
      <c r="B70" s="139" t="s">
        <v>584</v>
      </c>
      <c r="C70" s="139" t="s">
        <v>571</v>
      </c>
      <c r="D70" s="139" t="s">
        <v>572</v>
      </c>
      <c r="E70" s="122" t="s">
        <v>211</v>
      </c>
      <c r="F70" s="139" t="s">
        <v>477</v>
      </c>
      <c r="G70" s="139" t="s">
        <v>343</v>
      </c>
      <c r="H70" s="139" t="s">
        <v>220</v>
      </c>
      <c r="I70" s="139" t="s">
        <v>491</v>
      </c>
      <c r="J70" s="139" t="s">
        <v>479</v>
      </c>
      <c r="K70" s="139" t="s">
        <v>480</v>
      </c>
      <c r="L70" s="139" t="s">
        <v>40</v>
      </c>
      <c r="M70" s="122">
        <v>2</v>
      </c>
      <c r="N70" s="122">
        <v>4</v>
      </c>
      <c r="O70" s="122">
        <f t="shared" si="13"/>
        <v>8</v>
      </c>
      <c r="P70" s="123" t="str">
        <f t="shared" si="14"/>
        <v>Medio (M)</v>
      </c>
      <c r="Q70" s="122">
        <v>100</v>
      </c>
      <c r="R70" s="122">
        <f t="shared" si="15"/>
        <v>800</v>
      </c>
      <c r="S70" s="123" t="str">
        <f t="shared" si="16"/>
        <v>I</v>
      </c>
      <c r="T70" s="139" t="str">
        <f t="shared" si="17"/>
        <v>NO ACEPTABLE</v>
      </c>
      <c r="U70" s="122">
        <v>2</v>
      </c>
      <c r="V70" s="122"/>
      <c r="W70" s="122">
        <v>0</v>
      </c>
      <c r="X70" s="122">
        <f t="shared" si="12"/>
        <v>2</v>
      </c>
      <c r="Y70" s="139" t="s">
        <v>483</v>
      </c>
      <c r="Z70" s="139" t="s">
        <v>484</v>
      </c>
      <c r="AA70" s="139" t="s">
        <v>217</v>
      </c>
      <c r="AB70" s="139" t="s">
        <v>217</v>
      </c>
      <c r="AC70" s="139" t="s">
        <v>485</v>
      </c>
      <c r="AD70" s="139" t="s">
        <v>486</v>
      </c>
      <c r="AE70" s="139" t="s">
        <v>217</v>
      </c>
    </row>
    <row r="71" spans="1:31" s="3" customFormat="1" ht="111" customHeight="1">
      <c r="A71" s="139" t="s">
        <v>335</v>
      </c>
      <c r="B71" s="139" t="s">
        <v>584</v>
      </c>
      <c r="C71" s="139" t="s">
        <v>571</v>
      </c>
      <c r="D71" s="139" t="s">
        <v>572</v>
      </c>
      <c r="E71" s="122" t="s">
        <v>211</v>
      </c>
      <c r="F71" s="139" t="s">
        <v>307</v>
      </c>
      <c r="G71" s="139" t="s">
        <v>354</v>
      </c>
      <c r="H71" s="139" t="s">
        <v>243</v>
      </c>
      <c r="I71" s="139" t="s">
        <v>244</v>
      </c>
      <c r="J71" s="139" t="s">
        <v>40</v>
      </c>
      <c r="K71" s="139" t="s">
        <v>40</v>
      </c>
      <c r="L71" s="139" t="s">
        <v>338</v>
      </c>
      <c r="M71" s="122">
        <v>0</v>
      </c>
      <c r="N71" s="122">
        <v>3</v>
      </c>
      <c r="O71" s="122">
        <f t="shared" si="13"/>
        <v>0</v>
      </c>
      <c r="P71" s="123" t="str">
        <f t="shared" si="14"/>
        <v>Bajo (B)</v>
      </c>
      <c r="Q71" s="122">
        <v>25</v>
      </c>
      <c r="R71" s="122">
        <f t="shared" si="15"/>
        <v>0</v>
      </c>
      <c r="S71" s="123" t="str">
        <f t="shared" si="16"/>
        <v>IV</v>
      </c>
      <c r="T71" s="139" t="str">
        <f t="shared" si="17"/>
        <v>ACEPTABLE</v>
      </c>
      <c r="U71" s="122">
        <v>2</v>
      </c>
      <c r="V71" s="122"/>
      <c r="W71" s="122">
        <v>0</v>
      </c>
      <c r="X71" s="122">
        <f t="shared" si="12"/>
        <v>2</v>
      </c>
      <c r="Y71" s="139" t="s">
        <v>487</v>
      </c>
      <c r="Z71" s="139" t="s">
        <v>488</v>
      </c>
      <c r="AA71" s="139" t="s">
        <v>217</v>
      </c>
      <c r="AB71" s="139" t="s">
        <v>217</v>
      </c>
      <c r="AC71" s="139" t="s">
        <v>217</v>
      </c>
      <c r="AD71" s="139" t="s">
        <v>489</v>
      </c>
      <c r="AE71" s="139" t="s">
        <v>217</v>
      </c>
    </row>
    <row r="72" spans="1:31" s="3" customFormat="1" ht="111" customHeight="1">
      <c r="A72" s="139" t="s">
        <v>335</v>
      </c>
      <c r="B72" s="139" t="s">
        <v>585</v>
      </c>
      <c r="C72" s="139" t="s">
        <v>570</v>
      </c>
      <c r="D72" s="139" t="s">
        <v>394</v>
      </c>
      <c r="E72" s="122" t="s">
        <v>211</v>
      </c>
      <c r="F72" s="139" t="s">
        <v>390</v>
      </c>
      <c r="G72" s="139" t="s">
        <v>39</v>
      </c>
      <c r="H72" s="139" t="s">
        <v>212</v>
      </c>
      <c r="I72" s="139" t="s">
        <v>213</v>
      </c>
      <c r="J72" s="139" t="s">
        <v>329</v>
      </c>
      <c r="K72" s="139" t="s">
        <v>239</v>
      </c>
      <c r="L72" s="139" t="s">
        <v>336</v>
      </c>
      <c r="M72" s="122">
        <v>2</v>
      </c>
      <c r="N72" s="122">
        <v>3</v>
      </c>
      <c r="O72" s="122">
        <f t="shared" si="13"/>
        <v>6</v>
      </c>
      <c r="P72" s="123" t="str">
        <f t="shared" si="14"/>
        <v>Medio (M)</v>
      </c>
      <c r="Q72" s="122">
        <v>25</v>
      </c>
      <c r="R72" s="122">
        <f t="shared" si="15"/>
        <v>150</v>
      </c>
      <c r="S72" s="123" t="str">
        <f t="shared" si="16"/>
        <v>II</v>
      </c>
      <c r="T72" s="139" t="str">
        <f t="shared" si="17"/>
        <v>NO ACEPTABLE O ACEPTABLE CON CONTROL ESPECÍFICO</v>
      </c>
      <c r="U72" s="122">
        <v>8</v>
      </c>
      <c r="V72" s="122">
        <v>0</v>
      </c>
      <c r="W72" s="122">
        <v>0</v>
      </c>
      <c r="X72" s="122">
        <f aca="true" t="shared" si="18" ref="X72:X86">SUM(U72:W72)</f>
        <v>8</v>
      </c>
      <c r="Y72" s="139" t="s">
        <v>395</v>
      </c>
      <c r="Z72" s="139" t="s">
        <v>396</v>
      </c>
      <c r="AA72" s="139" t="s">
        <v>217</v>
      </c>
      <c r="AB72" s="139" t="s">
        <v>217</v>
      </c>
      <c r="AC72" s="139" t="s">
        <v>398</v>
      </c>
      <c r="AD72" s="139" t="s">
        <v>399</v>
      </c>
      <c r="AE72" s="139" t="s">
        <v>401</v>
      </c>
    </row>
    <row r="73" spans="1:31" s="3" customFormat="1" ht="111" customHeight="1">
      <c r="A73" s="139" t="s">
        <v>335</v>
      </c>
      <c r="B73" s="139" t="s">
        <v>585</v>
      </c>
      <c r="C73" s="139" t="s">
        <v>570</v>
      </c>
      <c r="D73" s="139" t="s">
        <v>394</v>
      </c>
      <c r="E73" s="122" t="s">
        <v>211</v>
      </c>
      <c r="F73" s="139" t="s">
        <v>404</v>
      </c>
      <c r="G73" s="139" t="s">
        <v>39</v>
      </c>
      <c r="H73" s="139" t="s">
        <v>214</v>
      </c>
      <c r="I73" s="139" t="s">
        <v>405</v>
      </c>
      <c r="J73" s="139" t="s">
        <v>329</v>
      </c>
      <c r="K73" s="139" t="s">
        <v>239</v>
      </c>
      <c r="L73" s="139" t="s">
        <v>407</v>
      </c>
      <c r="M73" s="122">
        <v>2</v>
      </c>
      <c r="N73" s="122">
        <v>3</v>
      </c>
      <c r="O73" s="122">
        <f t="shared" si="13"/>
        <v>6</v>
      </c>
      <c r="P73" s="123" t="str">
        <f t="shared" si="14"/>
        <v>Medio (M)</v>
      </c>
      <c r="Q73" s="122">
        <v>25</v>
      </c>
      <c r="R73" s="122">
        <f t="shared" si="15"/>
        <v>150</v>
      </c>
      <c r="S73" s="123" t="str">
        <f t="shared" si="16"/>
        <v>II</v>
      </c>
      <c r="T73" s="139" t="str">
        <f t="shared" si="17"/>
        <v>NO ACEPTABLE O ACEPTABLE CON CONTROL ESPECÍFICO</v>
      </c>
      <c r="U73" s="122">
        <v>8</v>
      </c>
      <c r="V73" s="122">
        <v>0</v>
      </c>
      <c r="W73" s="122">
        <v>0</v>
      </c>
      <c r="X73" s="122">
        <f t="shared" si="18"/>
        <v>8</v>
      </c>
      <c r="Y73" s="139" t="s">
        <v>409</v>
      </c>
      <c r="Z73" s="139" t="s">
        <v>396</v>
      </c>
      <c r="AA73" s="139" t="s">
        <v>217</v>
      </c>
      <c r="AB73" s="139" t="s">
        <v>217</v>
      </c>
      <c r="AC73" s="139" t="s">
        <v>411</v>
      </c>
      <c r="AD73" s="139" t="s">
        <v>412</v>
      </c>
      <c r="AE73" s="139" t="s">
        <v>401</v>
      </c>
    </row>
    <row r="74" spans="1:31" s="3" customFormat="1" ht="111" customHeight="1">
      <c r="A74" s="139" t="s">
        <v>335</v>
      </c>
      <c r="B74" s="139" t="s">
        <v>585</v>
      </c>
      <c r="C74" s="139" t="s">
        <v>570</v>
      </c>
      <c r="D74" s="139" t="s">
        <v>394</v>
      </c>
      <c r="E74" s="122" t="s">
        <v>211</v>
      </c>
      <c r="F74" s="139" t="s">
        <v>273</v>
      </c>
      <c r="G74" s="139" t="s">
        <v>43</v>
      </c>
      <c r="H74" s="139" t="s">
        <v>419</v>
      </c>
      <c r="I74" s="139" t="s">
        <v>423</v>
      </c>
      <c r="J74" s="139" t="s">
        <v>40</v>
      </c>
      <c r="K74" s="139" t="s">
        <v>428</v>
      </c>
      <c r="L74" s="139" t="s">
        <v>426</v>
      </c>
      <c r="M74" s="122">
        <v>2</v>
      </c>
      <c r="N74" s="122">
        <v>3</v>
      </c>
      <c r="O74" s="122">
        <f t="shared" si="13"/>
        <v>6</v>
      </c>
      <c r="P74" s="123" t="str">
        <f t="shared" si="14"/>
        <v>Medio (M)</v>
      </c>
      <c r="Q74" s="122">
        <v>25</v>
      </c>
      <c r="R74" s="122">
        <f t="shared" si="15"/>
        <v>150</v>
      </c>
      <c r="S74" s="123" t="str">
        <f t="shared" si="16"/>
        <v>II</v>
      </c>
      <c r="T74" s="139" t="str">
        <f t="shared" si="17"/>
        <v>NO ACEPTABLE O ACEPTABLE CON CONTROL ESPECÍFICO</v>
      </c>
      <c r="U74" s="122">
        <v>8</v>
      </c>
      <c r="V74" s="122">
        <v>0</v>
      </c>
      <c r="W74" s="122">
        <v>0</v>
      </c>
      <c r="X74" s="122">
        <f t="shared" si="18"/>
        <v>8</v>
      </c>
      <c r="Y74" s="139" t="s">
        <v>432</v>
      </c>
      <c r="Z74" s="139" t="s">
        <v>433</v>
      </c>
      <c r="AA74" s="139" t="s">
        <v>217</v>
      </c>
      <c r="AB74" s="139" t="s">
        <v>217</v>
      </c>
      <c r="AC74" s="139" t="s">
        <v>217</v>
      </c>
      <c r="AD74" s="139" t="s">
        <v>435</v>
      </c>
      <c r="AE74" s="139" t="s">
        <v>217</v>
      </c>
    </row>
    <row r="75" spans="1:31" s="3" customFormat="1" ht="111" customHeight="1">
      <c r="A75" s="139" t="s">
        <v>335</v>
      </c>
      <c r="B75" s="139" t="s">
        <v>585</v>
      </c>
      <c r="C75" s="139" t="s">
        <v>570</v>
      </c>
      <c r="D75" s="139" t="s">
        <v>394</v>
      </c>
      <c r="E75" s="122" t="s">
        <v>221</v>
      </c>
      <c r="F75" s="139" t="s">
        <v>269</v>
      </c>
      <c r="G75" s="139" t="s">
        <v>215</v>
      </c>
      <c r="H75" s="139" t="s">
        <v>439</v>
      </c>
      <c r="I75" s="139" t="s">
        <v>443</v>
      </c>
      <c r="J75" s="139" t="s">
        <v>40</v>
      </c>
      <c r="K75" s="139" t="s">
        <v>449</v>
      </c>
      <c r="L75" s="139" t="s">
        <v>252</v>
      </c>
      <c r="M75" s="122">
        <v>6</v>
      </c>
      <c r="N75" s="122">
        <v>2</v>
      </c>
      <c r="O75" s="122">
        <f t="shared" si="13"/>
        <v>12</v>
      </c>
      <c r="P75" s="123" t="str">
        <f t="shared" si="14"/>
        <v>Alto (a)</v>
      </c>
      <c r="Q75" s="122">
        <v>100</v>
      </c>
      <c r="R75" s="122">
        <f t="shared" si="15"/>
        <v>1200</v>
      </c>
      <c r="S75" s="123" t="str">
        <f t="shared" si="16"/>
        <v>I</v>
      </c>
      <c r="T75" s="139" t="str">
        <f t="shared" si="17"/>
        <v>NO ACEPTABLE</v>
      </c>
      <c r="U75" s="122">
        <v>8</v>
      </c>
      <c r="V75" s="122">
        <v>0</v>
      </c>
      <c r="W75" s="122">
        <v>0</v>
      </c>
      <c r="X75" s="122">
        <f t="shared" si="18"/>
        <v>8</v>
      </c>
      <c r="Y75" s="139" t="s">
        <v>456</v>
      </c>
      <c r="Z75" s="139" t="s">
        <v>457</v>
      </c>
      <c r="AA75" s="139" t="s">
        <v>217</v>
      </c>
      <c r="AB75" s="139" t="s">
        <v>217</v>
      </c>
      <c r="AC75" s="139" t="s">
        <v>458</v>
      </c>
      <c r="AD75" s="139" t="s">
        <v>459</v>
      </c>
      <c r="AE75" s="139" t="s">
        <v>217</v>
      </c>
    </row>
    <row r="76" spans="1:31" s="3" customFormat="1" ht="111" customHeight="1">
      <c r="A76" s="139" t="s">
        <v>335</v>
      </c>
      <c r="B76" s="139" t="s">
        <v>585</v>
      </c>
      <c r="C76" s="139" t="s">
        <v>570</v>
      </c>
      <c r="D76" s="139" t="s">
        <v>394</v>
      </c>
      <c r="E76" s="122" t="s">
        <v>211</v>
      </c>
      <c r="F76" s="139" t="s">
        <v>460</v>
      </c>
      <c r="G76" s="139" t="s">
        <v>354</v>
      </c>
      <c r="H76" s="139" t="s">
        <v>461</v>
      </c>
      <c r="I76" s="139" t="s">
        <v>255</v>
      </c>
      <c r="J76" s="139" t="s">
        <v>40</v>
      </c>
      <c r="K76" s="139" t="s">
        <v>464</v>
      </c>
      <c r="L76" s="139" t="s">
        <v>40</v>
      </c>
      <c r="M76" s="122">
        <v>0</v>
      </c>
      <c r="N76" s="122">
        <v>4</v>
      </c>
      <c r="O76" s="122">
        <f t="shared" si="13"/>
        <v>0</v>
      </c>
      <c r="P76" s="123" t="str">
        <f t="shared" si="14"/>
        <v>Bajo (B)</v>
      </c>
      <c r="Q76" s="122">
        <v>25</v>
      </c>
      <c r="R76" s="122">
        <f t="shared" si="15"/>
        <v>0</v>
      </c>
      <c r="S76" s="123" t="str">
        <f t="shared" si="16"/>
        <v>IV</v>
      </c>
      <c r="T76" s="139" t="str">
        <f t="shared" si="17"/>
        <v>ACEPTABLE</v>
      </c>
      <c r="U76" s="122">
        <v>8</v>
      </c>
      <c r="V76" s="122">
        <v>0</v>
      </c>
      <c r="W76" s="122">
        <v>0</v>
      </c>
      <c r="X76" s="122">
        <f t="shared" si="18"/>
        <v>8</v>
      </c>
      <c r="Y76" s="139" t="s">
        <v>466</v>
      </c>
      <c r="Z76" s="139" t="s">
        <v>467</v>
      </c>
      <c r="AA76" s="139" t="s">
        <v>217</v>
      </c>
      <c r="AB76" s="139" t="s">
        <v>217</v>
      </c>
      <c r="AC76" s="139" t="s">
        <v>217</v>
      </c>
      <c r="AD76" s="139" t="s">
        <v>468</v>
      </c>
      <c r="AE76" s="139" t="s">
        <v>217</v>
      </c>
    </row>
    <row r="77" spans="1:31" ht="111" customHeight="1">
      <c r="A77" s="139" t="s">
        <v>335</v>
      </c>
      <c r="B77" s="139" t="s">
        <v>585</v>
      </c>
      <c r="C77" s="139" t="s">
        <v>570</v>
      </c>
      <c r="D77" s="139" t="s">
        <v>394</v>
      </c>
      <c r="E77" s="122" t="s">
        <v>211</v>
      </c>
      <c r="F77" s="139" t="s">
        <v>477</v>
      </c>
      <c r="G77" s="139" t="s">
        <v>343</v>
      </c>
      <c r="H77" s="139" t="s">
        <v>220</v>
      </c>
      <c r="I77" s="139" t="s">
        <v>491</v>
      </c>
      <c r="J77" s="139" t="s">
        <v>479</v>
      </c>
      <c r="K77" s="139" t="s">
        <v>480</v>
      </c>
      <c r="L77" s="139" t="s">
        <v>40</v>
      </c>
      <c r="M77" s="122">
        <v>2</v>
      </c>
      <c r="N77" s="122">
        <v>2</v>
      </c>
      <c r="O77" s="122">
        <f t="shared" si="13"/>
        <v>4</v>
      </c>
      <c r="P77" s="123" t="str">
        <f t="shared" si="14"/>
        <v>Bajo (B)</v>
      </c>
      <c r="Q77" s="122">
        <v>100</v>
      </c>
      <c r="R77" s="122">
        <f t="shared" si="15"/>
        <v>400</v>
      </c>
      <c r="S77" s="123" t="str">
        <f t="shared" si="16"/>
        <v>II</v>
      </c>
      <c r="T77" s="139" t="str">
        <f t="shared" si="17"/>
        <v>NO ACEPTABLE O ACEPTABLE CON CONTROL ESPECÍFICO</v>
      </c>
      <c r="U77" s="122">
        <v>8</v>
      </c>
      <c r="V77" s="122">
        <v>0</v>
      </c>
      <c r="W77" s="122">
        <v>0</v>
      </c>
      <c r="X77" s="122">
        <f t="shared" si="18"/>
        <v>8</v>
      </c>
      <c r="Y77" s="139" t="s">
        <v>483</v>
      </c>
      <c r="Z77" s="139" t="s">
        <v>484</v>
      </c>
      <c r="AA77" s="139" t="s">
        <v>217</v>
      </c>
      <c r="AB77" s="139" t="s">
        <v>217</v>
      </c>
      <c r="AC77" s="139" t="s">
        <v>485</v>
      </c>
      <c r="AD77" s="139" t="s">
        <v>486</v>
      </c>
      <c r="AE77" s="139" t="s">
        <v>217</v>
      </c>
    </row>
    <row r="78" spans="1:31" s="3" customFormat="1" ht="111" customHeight="1">
      <c r="A78" s="139" t="s">
        <v>335</v>
      </c>
      <c r="B78" s="139" t="s">
        <v>585</v>
      </c>
      <c r="C78" s="139" t="s">
        <v>570</v>
      </c>
      <c r="D78" s="139" t="s">
        <v>394</v>
      </c>
      <c r="E78" s="122" t="s">
        <v>211</v>
      </c>
      <c r="F78" s="139" t="s">
        <v>356</v>
      </c>
      <c r="G78" s="139" t="s">
        <v>354</v>
      </c>
      <c r="H78" s="139" t="s">
        <v>243</v>
      </c>
      <c r="I78" s="139" t="s">
        <v>244</v>
      </c>
      <c r="J78" s="139" t="s">
        <v>40</v>
      </c>
      <c r="K78" s="139" t="s">
        <v>40</v>
      </c>
      <c r="L78" s="139" t="s">
        <v>338</v>
      </c>
      <c r="M78" s="122">
        <v>0</v>
      </c>
      <c r="N78" s="122">
        <v>3</v>
      </c>
      <c r="O78" s="122">
        <f t="shared" si="13"/>
        <v>0</v>
      </c>
      <c r="P78" s="123" t="str">
        <f t="shared" si="14"/>
        <v>Bajo (B)</v>
      </c>
      <c r="Q78" s="122">
        <v>25</v>
      </c>
      <c r="R78" s="122">
        <f t="shared" si="15"/>
        <v>0</v>
      </c>
      <c r="S78" s="123" t="str">
        <f t="shared" si="16"/>
        <v>IV</v>
      </c>
      <c r="T78" s="139" t="str">
        <f t="shared" si="17"/>
        <v>ACEPTABLE</v>
      </c>
      <c r="U78" s="122">
        <v>8</v>
      </c>
      <c r="V78" s="122">
        <v>0</v>
      </c>
      <c r="W78" s="122">
        <v>0</v>
      </c>
      <c r="X78" s="122">
        <f t="shared" si="18"/>
        <v>8</v>
      </c>
      <c r="Y78" s="139" t="s">
        <v>487</v>
      </c>
      <c r="Z78" s="139" t="s">
        <v>488</v>
      </c>
      <c r="AA78" s="139" t="s">
        <v>217</v>
      </c>
      <c r="AB78" s="139" t="s">
        <v>217</v>
      </c>
      <c r="AC78" s="139" t="s">
        <v>217</v>
      </c>
      <c r="AD78" s="139" t="s">
        <v>489</v>
      </c>
      <c r="AE78" s="139" t="s">
        <v>217</v>
      </c>
    </row>
    <row r="79" spans="1:31" s="3" customFormat="1" ht="111" customHeight="1">
      <c r="A79" s="139" t="s">
        <v>335</v>
      </c>
      <c r="B79" s="139" t="s">
        <v>586</v>
      </c>
      <c r="C79" s="139" t="s">
        <v>357</v>
      </c>
      <c r="D79" s="139" t="s">
        <v>316</v>
      </c>
      <c r="E79" s="122" t="s">
        <v>211</v>
      </c>
      <c r="F79" s="139" t="s">
        <v>390</v>
      </c>
      <c r="G79" s="139" t="s">
        <v>39</v>
      </c>
      <c r="H79" s="139" t="s">
        <v>212</v>
      </c>
      <c r="I79" s="139" t="s">
        <v>213</v>
      </c>
      <c r="J79" s="139" t="s">
        <v>329</v>
      </c>
      <c r="K79" s="139" t="s">
        <v>239</v>
      </c>
      <c r="L79" s="139" t="s">
        <v>336</v>
      </c>
      <c r="M79" s="122">
        <v>2</v>
      </c>
      <c r="N79" s="122">
        <v>3</v>
      </c>
      <c r="O79" s="122">
        <f t="shared" si="13"/>
        <v>6</v>
      </c>
      <c r="P79" s="123" t="str">
        <f t="shared" si="14"/>
        <v>Medio (M)</v>
      </c>
      <c r="Q79" s="122">
        <v>25</v>
      </c>
      <c r="R79" s="122">
        <f t="shared" si="15"/>
        <v>150</v>
      </c>
      <c r="S79" s="123" t="str">
        <f t="shared" si="16"/>
        <v>II</v>
      </c>
      <c r="T79" s="139" t="str">
        <f t="shared" si="17"/>
        <v>NO ACEPTABLE O ACEPTABLE CON CONTROL ESPECÍFICO</v>
      </c>
      <c r="U79" s="122">
        <v>5</v>
      </c>
      <c r="V79" s="122">
        <v>1</v>
      </c>
      <c r="W79" s="122">
        <v>0</v>
      </c>
      <c r="X79" s="122">
        <f t="shared" si="18"/>
        <v>6</v>
      </c>
      <c r="Y79" s="139" t="s">
        <v>395</v>
      </c>
      <c r="Z79" s="139" t="s">
        <v>396</v>
      </c>
      <c r="AA79" s="139" t="s">
        <v>217</v>
      </c>
      <c r="AB79" s="139" t="s">
        <v>217</v>
      </c>
      <c r="AC79" s="139" t="s">
        <v>398</v>
      </c>
      <c r="AD79" s="139" t="s">
        <v>399</v>
      </c>
      <c r="AE79" s="139" t="s">
        <v>401</v>
      </c>
    </row>
    <row r="80" spans="1:31" s="3" customFormat="1" ht="111" customHeight="1">
      <c r="A80" s="139" t="s">
        <v>335</v>
      </c>
      <c r="B80" s="139" t="s">
        <v>586</v>
      </c>
      <c r="C80" s="139" t="s">
        <v>357</v>
      </c>
      <c r="D80" s="139" t="s">
        <v>316</v>
      </c>
      <c r="E80" s="122" t="s">
        <v>211</v>
      </c>
      <c r="F80" s="139" t="s">
        <v>404</v>
      </c>
      <c r="G80" s="139" t="s">
        <v>39</v>
      </c>
      <c r="H80" s="139" t="s">
        <v>214</v>
      </c>
      <c r="I80" s="139" t="s">
        <v>405</v>
      </c>
      <c r="J80" s="139" t="s">
        <v>329</v>
      </c>
      <c r="K80" s="139" t="s">
        <v>239</v>
      </c>
      <c r="L80" s="139" t="s">
        <v>407</v>
      </c>
      <c r="M80" s="122">
        <v>2</v>
      </c>
      <c r="N80" s="122">
        <v>3</v>
      </c>
      <c r="O80" s="122">
        <f t="shared" si="13"/>
        <v>6</v>
      </c>
      <c r="P80" s="123" t="str">
        <f t="shared" si="14"/>
        <v>Medio (M)</v>
      </c>
      <c r="Q80" s="122">
        <v>25</v>
      </c>
      <c r="R80" s="122">
        <f t="shared" si="15"/>
        <v>150</v>
      </c>
      <c r="S80" s="123" t="str">
        <f t="shared" si="16"/>
        <v>II</v>
      </c>
      <c r="T80" s="139" t="str">
        <f t="shared" si="17"/>
        <v>NO ACEPTABLE O ACEPTABLE CON CONTROL ESPECÍFICO</v>
      </c>
      <c r="U80" s="122">
        <v>5</v>
      </c>
      <c r="V80" s="122">
        <v>1</v>
      </c>
      <c r="W80" s="122">
        <v>0</v>
      </c>
      <c r="X80" s="122">
        <f aca="true" t="shared" si="19" ref="X80:X85">SUM(U80:W80)</f>
        <v>6</v>
      </c>
      <c r="Y80" s="139" t="s">
        <v>409</v>
      </c>
      <c r="Z80" s="139" t="s">
        <v>396</v>
      </c>
      <c r="AA80" s="139" t="s">
        <v>217</v>
      </c>
      <c r="AB80" s="139" t="s">
        <v>217</v>
      </c>
      <c r="AC80" s="139" t="s">
        <v>411</v>
      </c>
      <c r="AD80" s="139" t="s">
        <v>412</v>
      </c>
      <c r="AE80" s="139" t="s">
        <v>401</v>
      </c>
    </row>
    <row r="81" spans="1:31" s="3" customFormat="1" ht="111" customHeight="1">
      <c r="A81" s="139" t="s">
        <v>335</v>
      </c>
      <c r="B81" s="139" t="s">
        <v>586</v>
      </c>
      <c r="C81" s="139" t="s">
        <v>357</v>
      </c>
      <c r="D81" s="139" t="s">
        <v>316</v>
      </c>
      <c r="E81" s="122" t="s">
        <v>211</v>
      </c>
      <c r="F81" s="139" t="s">
        <v>225</v>
      </c>
      <c r="G81" s="139" t="s">
        <v>43</v>
      </c>
      <c r="H81" s="139" t="s">
        <v>419</v>
      </c>
      <c r="I81" s="139" t="s">
        <v>423</v>
      </c>
      <c r="J81" s="139" t="s">
        <v>40</v>
      </c>
      <c r="K81" s="139" t="s">
        <v>427</v>
      </c>
      <c r="L81" s="139" t="s">
        <v>426</v>
      </c>
      <c r="M81" s="122">
        <v>2</v>
      </c>
      <c r="N81" s="122">
        <v>3</v>
      </c>
      <c r="O81" s="122">
        <f t="shared" si="13"/>
        <v>6</v>
      </c>
      <c r="P81" s="123" t="str">
        <f t="shared" si="14"/>
        <v>Medio (M)</v>
      </c>
      <c r="Q81" s="122">
        <v>25</v>
      </c>
      <c r="R81" s="122">
        <f t="shared" si="15"/>
        <v>150</v>
      </c>
      <c r="S81" s="123" t="str">
        <f t="shared" si="16"/>
        <v>II</v>
      </c>
      <c r="T81" s="139" t="str">
        <f t="shared" si="17"/>
        <v>NO ACEPTABLE O ACEPTABLE CON CONTROL ESPECÍFICO</v>
      </c>
      <c r="U81" s="122">
        <v>5</v>
      </c>
      <c r="V81" s="122">
        <v>1</v>
      </c>
      <c r="W81" s="122">
        <v>0</v>
      </c>
      <c r="X81" s="122">
        <f t="shared" si="19"/>
        <v>6</v>
      </c>
      <c r="Y81" s="139" t="s">
        <v>432</v>
      </c>
      <c r="Z81" s="139" t="s">
        <v>433</v>
      </c>
      <c r="AA81" s="139" t="s">
        <v>217</v>
      </c>
      <c r="AB81" s="139" t="s">
        <v>217</v>
      </c>
      <c r="AC81" s="139" t="s">
        <v>217</v>
      </c>
      <c r="AD81" s="139" t="s">
        <v>435</v>
      </c>
      <c r="AE81" s="139" t="s">
        <v>217</v>
      </c>
    </row>
    <row r="82" spans="1:31" s="3" customFormat="1" ht="111" customHeight="1">
      <c r="A82" s="139" t="s">
        <v>335</v>
      </c>
      <c r="B82" s="139" t="s">
        <v>586</v>
      </c>
      <c r="C82" s="139" t="s">
        <v>357</v>
      </c>
      <c r="D82" s="139" t="s">
        <v>316</v>
      </c>
      <c r="E82" s="122" t="s">
        <v>221</v>
      </c>
      <c r="F82" s="139" t="s">
        <v>359</v>
      </c>
      <c r="G82" s="139" t="s">
        <v>43</v>
      </c>
      <c r="H82" s="139" t="s">
        <v>358</v>
      </c>
      <c r="I82" s="139" t="s">
        <v>423</v>
      </c>
      <c r="J82" s="139" t="s">
        <v>40</v>
      </c>
      <c r="K82" s="139" t="s">
        <v>429</v>
      </c>
      <c r="L82" s="139" t="s">
        <v>426</v>
      </c>
      <c r="M82" s="122">
        <v>2</v>
      </c>
      <c r="N82" s="122">
        <v>3</v>
      </c>
      <c r="O82" s="122">
        <f t="shared" si="13"/>
        <v>6</v>
      </c>
      <c r="P82" s="123" t="str">
        <f t="shared" si="14"/>
        <v>Medio (M)</v>
      </c>
      <c r="Q82" s="122">
        <v>25</v>
      </c>
      <c r="R82" s="122">
        <f t="shared" si="15"/>
        <v>150</v>
      </c>
      <c r="S82" s="123" t="str">
        <f t="shared" si="16"/>
        <v>II</v>
      </c>
      <c r="T82" s="139" t="str">
        <f t="shared" si="17"/>
        <v>NO ACEPTABLE O ACEPTABLE CON CONTROL ESPECÍFICO</v>
      </c>
      <c r="U82" s="122">
        <v>5</v>
      </c>
      <c r="V82" s="122">
        <v>1</v>
      </c>
      <c r="W82" s="122">
        <v>0</v>
      </c>
      <c r="X82" s="122">
        <f t="shared" si="19"/>
        <v>6</v>
      </c>
      <c r="Y82" s="139" t="s">
        <v>432</v>
      </c>
      <c r="Z82" s="139" t="s">
        <v>433</v>
      </c>
      <c r="AA82" s="139" t="s">
        <v>217</v>
      </c>
      <c r="AB82" s="139" t="s">
        <v>217</v>
      </c>
      <c r="AC82" s="139" t="s">
        <v>283</v>
      </c>
      <c r="AD82" s="139" t="s">
        <v>435</v>
      </c>
      <c r="AE82" s="139" t="s">
        <v>217</v>
      </c>
    </row>
    <row r="83" spans="1:31" s="3" customFormat="1" ht="111" customHeight="1">
      <c r="A83" s="139" t="s">
        <v>335</v>
      </c>
      <c r="B83" s="139" t="s">
        <v>586</v>
      </c>
      <c r="C83" s="139" t="s">
        <v>357</v>
      </c>
      <c r="D83" s="139" t="s">
        <v>316</v>
      </c>
      <c r="E83" s="122" t="s">
        <v>211</v>
      </c>
      <c r="F83" s="139" t="s">
        <v>460</v>
      </c>
      <c r="G83" s="139" t="s">
        <v>354</v>
      </c>
      <c r="H83" s="139" t="s">
        <v>461</v>
      </c>
      <c r="I83" s="139" t="s">
        <v>255</v>
      </c>
      <c r="J83" s="139" t="s">
        <v>40</v>
      </c>
      <c r="K83" s="139" t="s">
        <v>464</v>
      </c>
      <c r="L83" s="139" t="s">
        <v>40</v>
      </c>
      <c r="M83" s="122">
        <v>0</v>
      </c>
      <c r="N83" s="122">
        <v>4</v>
      </c>
      <c r="O83" s="122">
        <f t="shared" si="13"/>
        <v>0</v>
      </c>
      <c r="P83" s="123" t="str">
        <f t="shared" si="14"/>
        <v>Bajo (B)</v>
      </c>
      <c r="Q83" s="122">
        <v>25</v>
      </c>
      <c r="R83" s="122">
        <f t="shared" si="15"/>
        <v>0</v>
      </c>
      <c r="S83" s="123" t="str">
        <f t="shared" si="16"/>
        <v>IV</v>
      </c>
      <c r="T83" s="139" t="str">
        <f t="shared" si="17"/>
        <v>ACEPTABLE</v>
      </c>
      <c r="U83" s="122">
        <v>5</v>
      </c>
      <c r="V83" s="122">
        <v>1</v>
      </c>
      <c r="W83" s="122">
        <v>0</v>
      </c>
      <c r="X83" s="122">
        <f t="shared" si="19"/>
        <v>6</v>
      </c>
      <c r="Y83" s="139" t="s">
        <v>466</v>
      </c>
      <c r="Z83" s="139" t="s">
        <v>467</v>
      </c>
      <c r="AA83" s="139" t="s">
        <v>217</v>
      </c>
      <c r="AB83" s="139" t="s">
        <v>217</v>
      </c>
      <c r="AC83" s="139" t="s">
        <v>217</v>
      </c>
      <c r="AD83" s="139" t="s">
        <v>468</v>
      </c>
      <c r="AE83" s="139" t="s">
        <v>217</v>
      </c>
    </row>
    <row r="84" spans="1:31" ht="111" customHeight="1">
      <c r="A84" s="139" t="s">
        <v>335</v>
      </c>
      <c r="B84" s="139" t="s">
        <v>586</v>
      </c>
      <c r="C84" s="139" t="s">
        <v>357</v>
      </c>
      <c r="D84" s="139" t="s">
        <v>316</v>
      </c>
      <c r="E84" s="122" t="s">
        <v>211</v>
      </c>
      <c r="F84" s="139" t="s">
        <v>477</v>
      </c>
      <c r="G84" s="139" t="s">
        <v>354</v>
      </c>
      <c r="H84" s="139" t="s">
        <v>220</v>
      </c>
      <c r="I84" s="139" t="s">
        <v>491</v>
      </c>
      <c r="J84" s="139" t="s">
        <v>479</v>
      </c>
      <c r="K84" s="139" t="s">
        <v>480</v>
      </c>
      <c r="L84" s="139" t="s">
        <v>40</v>
      </c>
      <c r="M84" s="122">
        <v>2</v>
      </c>
      <c r="N84" s="122">
        <v>4</v>
      </c>
      <c r="O84" s="122">
        <f t="shared" si="13"/>
        <v>8</v>
      </c>
      <c r="P84" s="123" t="str">
        <f t="shared" si="14"/>
        <v>Medio (M)</v>
      </c>
      <c r="Q84" s="122">
        <v>100</v>
      </c>
      <c r="R84" s="122">
        <f t="shared" si="15"/>
        <v>800</v>
      </c>
      <c r="S84" s="123" t="str">
        <f t="shared" si="16"/>
        <v>I</v>
      </c>
      <c r="T84" s="139" t="str">
        <f t="shared" si="17"/>
        <v>NO ACEPTABLE</v>
      </c>
      <c r="U84" s="122">
        <v>5</v>
      </c>
      <c r="V84" s="122">
        <v>1</v>
      </c>
      <c r="W84" s="122">
        <v>0</v>
      </c>
      <c r="X84" s="122">
        <f t="shared" si="19"/>
        <v>6</v>
      </c>
      <c r="Y84" s="139" t="s">
        <v>483</v>
      </c>
      <c r="Z84" s="139" t="s">
        <v>484</v>
      </c>
      <c r="AA84" s="139" t="s">
        <v>217</v>
      </c>
      <c r="AB84" s="139" t="s">
        <v>217</v>
      </c>
      <c r="AC84" s="139" t="s">
        <v>485</v>
      </c>
      <c r="AD84" s="139" t="s">
        <v>486</v>
      </c>
      <c r="AE84" s="139" t="s">
        <v>217</v>
      </c>
    </row>
    <row r="85" spans="1:31" s="3" customFormat="1" ht="111" customHeight="1">
      <c r="A85" s="139" t="s">
        <v>335</v>
      </c>
      <c r="B85" s="139" t="s">
        <v>586</v>
      </c>
      <c r="C85" s="139" t="s">
        <v>357</v>
      </c>
      <c r="D85" s="139" t="s">
        <v>316</v>
      </c>
      <c r="E85" s="122" t="s">
        <v>211</v>
      </c>
      <c r="F85" s="139" t="s">
        <v>274</v>
      </c>
      <c r="G85" s="139" t="s">
        <v>354</v>
      </c>
      <c r="H85" s="139" t="s">
        <v>243</v>
      </c>
      <c r="I85" s="139" t="s">
        <v>244</v>
      </c>
      <c r="J85" s="139" t="s">
        <v>40</v>
      </c>
      <c r="K85" s="139" t="s">
        <v>40</v>
      </c>
      <c r="L85" s="139" t="s">
        <v>338</v>
      </c>
      <c r="M85" s="122">
        <v>0</v>
      </c>
      <c r="N85" s="122">
        <v>3</v>
      </c>
      <c r="O85" s="122">
        <f t="shared" si="13"/>
        <v>0</v>
      </c>
      <c r="P85" s="123" t="str">
        <f t="shared" si="14"/>
        <v>Bajo (B)</v>
      </c>
      <c r="Q85" s="122">
        <v>25</v>
      </c>
      <c r="R85" s="122">
        <f t="shared" si="15"/>
        <v>0</v>
      </c>
      <c r="S85" s="123" t="str">
        <f t="shared" si="16"/>
        <v>IV</v>
      </c>
      <c r="T85" s="139" t="str">
        <f t="shared" si="17"/>
        <v>ACEPTABLE</v>
      </c>
      <c r="U85" s="122">
        <v>5</v>
      </c>
      <c r="V85" s="122">
        <v>1</v>
      </c>
      <c r="W85" s="122">
        <v>0</v>
      </c>
      <c r="X85" s="122">
        <f t="shared" si="19"/>
        <v>6</v>
      </c>
      <c r="Y85" s="139" t="s">
        <v>487</v>
      </c>
      <c r="Z85" s="139" t="s">
        <v>488</v>
      </c>
      <c r="AA85" s="139" t="s">
        <v>217</v>
      </c>
      <c r="AB85" s="139" t="s">
        <v>217</v>
      </c>
      <c r="AC85" s="139" t="s">
        <v>217</v>
      </c>
      <c r="AD85" s="139" t="s">
        <v>489</v>
      </c>
      <c r="AE85" s="139" t="s">
        <v>217</v>
      </c>
    </row>
    <row r="86" spans="1:31" s="3" customFormat="1" ht="111" customHeight="1">
      <c r="A86" s="139" t="s">
        <v>335</v>
      </c>
      <c r="B86" s="139" t="s">
        <v>587</v>
      </c>
      <c r="C86" s="139" t="s">
        <v>569</v>
      </c>
      <c r="D86" s="139" t="s">
        <v>317</v>
      </c>
      <c r="E86" s="122" t="s">
        <v>211</v>
      </c>
      <c r="F86" s="139" t="s">
        <v>390</v>
      </c>
      <c r="G86" s="139" t="s">
        <v>39</v>
      </c>
      <c r="H86" s="139" t="s">
        <v>212</v>
      </c>
      <c r="I86" s="139" t="s">
        <v>213</v>
      </c>
      <c r="J86" s="139" t="s">
        <v>329</v>
      </c>
      <c r="K86" s="139" t="s">
        <v>239</v>
      </c>
      <c r="L86" s="139" t="s">
        <v>336</v>
      </c>
      <c r="M86" s="122">
        <v>2</v>
      </c>
      <c r="N86" s="122">
        <v>3</v>
      </c>
      <c r="O86" s="122">
        <f t="shared" si="13"/>
        <v>6</v>
      </c>
      <c r="P86" s="123" t="str">
        <f t="shared" si="14"/>
        <v>Medio (M)</v>
      </c>
      <c r="Q86" s="122">
        <v>25</v>
      </c>
      <c r="R86" s="122">
        <f t="shared" si="15"/>
        <v>150</v>
      </c>
      <c r="S86" s="123" t="str">
        <f t="shared" si="16"/>
        <v>II</v>
      </c>
      <c r="T86" s="139" t="str">
        <f t="shared" si="17"/>
        <v>NO ACEPTABLE O ACEPTABLE CON CONTROL ESPECÍFICO</v>
      </c>
      <c r="U86" s="122">
        <v>4</v>
      </c>
      <c r="V86" s="122">
        <v>0</v>
      </c>
      <c r="W86" s="122">
        <v>0</v>
      </c>
      <c r="X86" s="122">
        <f t="shared" si="18"/>
        <v>4</v>
      </c>
      <c r="Y86" s="139" t="s">
        <v>395</v>
      </c>
      <c r="Z86" s="139" t="s">
        <v>396</v>
      </c>
      <c r="AA86" s="139" t="s">
        <v>217</v>
      </c>
      <c r="AB86" s="139" t="s">
        <v>217</v>
      </c>
      <c r="AC86" s="139" t="s">
        <v>398</v>
      </c>
      <c r="AD86" s="139" t="s">
        <v>399</v>
      </c>
      <c r="AE86" s="139" t="s">
        <v>401</v>
      </c>
    </row>
    <row r="87" spans="1:31" s="3" customFormat="1" ht="111" customHeight="1">
      <c r="A87" s="139" t="s">
        <v>335</v>
      </c>
      <c r="B87" s="139" t="s">
        <v>587</v>
      </c>
      <c r="C87" s="139" t="s">
        <v>569</v>
      </c>
      <c r="D87" s="139" t="s">
        <v>317</v>
      </c>
      <c r="E87" s="122" t="s">
        <v>211</v>
      </c>
      <c r="F87" s="139" t="s">
        <v>404</v>
      </c>
      <c r="G87" s="139" t="s">
        <v>39</v>
      </c>
      <c r="H87" s="139" t="s">
        <v>214</v>
      </c>
      <c r="I87" s="139" t="s">
        <v>405</v>
      </c>
      <c r="J87" s="139" t="s">
        <v>329</v>
      </c>
      <c r="K87" s="139" t="s">
        <v>239</v>
      </c>
      <c r="L87" s="139" t="s">
        <v>407</v>
      </c>
      <c r="M87" s="122">
        <v>2</v>
      </c>
      <c r="N87" s="122">
        <v>3</v>
      </c>
      <c r="O87" s="122">
        <f t="shared" si="13"/>
        <v>6</v>
      </c>
      <c r="P87" s="123" t="str">
        <f t="shared" si="14"/>
        <v>Medio (M)</v>
      </c>
      <c r="Q87" s="122">
        <v>25</v>
      </c>
      <c r="R87" s="122">
        <f t="shared" si="15"/>
        <v>150</v>
      </c>
      <c r="S87" s="123" t="str">
        <f t="shared" si="16"/>
        <v>II</v>
      </c>
      <c r="T87" s="139" t="str">
        <f t="shared" si="17"/>
        <v>NO ACEPTABLE O ACEPTABLE CON CONTROL ESPECÍFICO</v>
      </c>
      <c r="U87" s="122">
        <v>4</v>
      </c>
      <c r="V87" s="122">
        <v>0</v>
      </c>
      <c r="W87" s="122">
        <v>0</v>
      </c>
      <c r="X87" s="122">
        <f aca="true" t="shared" si="20" ref="X87:X94">SUM(U87:W87)</f>
        <v>4</v>
      </c>
      <c r="Y87" s="139" t="s">
        <v>409</v>
      </c>
      <c r="Z87" s="139" t="s">
        <v>396</v>
      </c>
      <c r="AA87" s="139" t="s">
        <v>217</v>
      </c>
      <c r="AB87" s="139" t="s">
        <v>217</v>
      </c>
      <c r="AC87" s="139" t="s">
        <v>411</v>
      </c>
      <c r="AD87" s="139" t="s">
        <v>412</v>
      </c>
      <c r="AE87" s="139" t="s">
        <v>401</v>
      </c>
    </row>
    <row r="88" spans="1:31" s="3" customFormat="1" ht="111" customHeight="1">
      <c r="A88" s="139" t="s">
        <v>335</v>
      </c>
      <c r="B88" s="139" t="s">
        <v>587</v>
      </c>
      <c r="C88" s="139" t="s">
        <v>569</v>
      </c>
      <c r="D88" s="139" t="s">
        <v>317</v>
      </c>
      <c r="E88" s="122" t="s">
        <v>38</v>
      </c>
      <c r="F88" s="139" t="s">
        <v>260</v>
      </c>
      <c r="G88" s="139" t="s">
        <v>39</v>
      </c>
      <c r="H88" s="139" t="s">
        <v>518</v>
      </c>
      <c r="I88" s="139" t="s">
        <v>405</v>
      </c>
      <c r="J88" s="139" t="s">
        <v>40</v>
      </c>
      <c r="K88" s="139" t="s">
        <v>284</v>
      </c>
      <c r="L88" s="139" t="s">
        <v>407</v>
      </c>
      <c r="M88" s="122">
        <v>2</v>
      </c>
      <c r="N88" s="122">
        <v>3</v>
      </c>
      <c r="O88" s="122">
        <f t="shared" si="13"/>
        <v>6</v>
      </c>
      <c r="P88" s="123" t="str">
        <f t="shared" si="14"/>
        <v>Medio (M)</v>
      </c>
      <c r="Q88" s="122">
        <v>25</v>
      </c>
      <c r="R88" s="122">
        <f t="shared" si="15"/>
        <v>150</v>
      </c>
      <c r="S88" s="123" t="str">
        <f t="shared" si="16"/>
        <v>II</v>
      </c>
      <c r="T88" s="139" t="str">
        <f t="shared" si="17"/>
        <v>NO ACEPTABLE O ACEPTABLE CON CONTROL ESPECÍFICO</v>
      </c>
      <c r="U88" s="122">
        <v>4</v>
      </c>
      <c r="V88" s="122">
        <v>0</v>
      </c>
      <c r="W88" s="122">
        <v>0</v>
      </c>
      <c r="X88" s="122">
        <f t="shared" si="20"/>
        <v>4</v>
      </c>
      <c r="Y88" s="139" t="s">
        <v>409</v>
      </c>
      <c r="Z88" s="139" t="s">
        <v>519</v>
      </c>
      <c r="AA88" s="139" t="s">
        <v>217</v>
      </c>
      <c r="AB88" s="139" t="s">
        <v>217</v>
      </c>
      <c r="AC88" s="139" t="s">
        <v>520</v>
      </c>
      <c r="AD88" s="139" t="s">
        <v>521</v>
      </c>
      <c r="AE88" s="139" t="s">
        <v>522</v>
      </c>
    </row>
    <row r="89" spans="1:31" ht="111" customHeight="1">
      <c r="A89" s="139" t="s">
        <v>335</v>
      </c>
      <c r="B89" s="139" t="s">
        <v>587</v>
      </c>
      <c r="C89" s="139" t="s">
        <v>569</v>
      </c>
      <c r="D89" s="139" t="s">
        <v>317</v>
      </c>
      <c r="E89" s="122" t="s">
        <v>211</v>
      </c>
      <c r="F89" s="139" t="s">
        <v>225</v>
      </c>
      <c r="G89" s="139" t="s">
        <v>43</v>
      </c>
      <c r="H89" s="139" t="s">
        <v>419</v>
      </c>
      <c r="I89" s="139" t="s">
        <v>423</v>
      </c>
      <c r="J89" s="139" t="s">
        <v>40</v>
      </c>
      <c r="K89" s="139" t="s">
        <v>428</v>
      </c>
      <c r="L89" s="139" t="s">
        <v>426</v>
      </c>
      <c r="M89" s="122">
        <v>2</v>
      </c>
      <c r="N89" s="122">
        <v>3</v>
      </c>
      <c r="O89" s="122">
        <f t="shared" si="13"/>
        <v>6</v>
      </c>
      <c r="P89" s="123" t="str">
        <f t="shared" si="14"/>
        <v>Medio (M)</v>
      </c>
      <c r="Q89" s="122">
        <v>25</v>
      </c>
      <c r="R89" s="122">
        <f t="shared" si="15"/>
        <v>150</v>
      </c>
      <c r="S89" s="123" t="str">
        <f t="shared" si="16"/>
        <v>II</v>
      </c>
      <c r="T89" s="139" t="str">
        <f t="shared" si="17"/>
        <v>NO ACEPTABLE O ACEPTABLE CON CONTROL ESPECÍFICO</v>
      </c>
      <c r="U89" s="122">
        <v>4</v>
      </c>
      <c r="V89" s="122">
        <v>0</v>
      </c>
      <c r="W89" s="122">
        <v>0</v>
      </c>
      <c r="X89" s="122">
        <f t="shared" si="20"/>
        <v>4</v>
      </c>
      <c r="Y89" s="139" t="s">
        <v>432</v>
      </c>
      <c r="Z89" s="139" t="s">
        <v>433</v>
      </c>
      <c r="AA89" s="139" t="s">
        <v>217</v>
      </c>
      <c r="AB89" s="139" t="s">
        <v>217</v>
      </c>
      <c r="AC89" s="139" t="s">
        <v>217</v>
      </c>
      <c r="AD89" s="139" t="s">
        <v>435</v>
      </c>
      <c r="AE89" s="139" t="s">
        <v>217</v>
      </c>
    </row>
    <row r="90" spans="1:31" ht="111" customHeight="1">
      <c r="A90" s="139" t="s">
        <v>335</v>
      </c>
      <c r="B90" s="139" t="s">
        <v>587</v>
      </c>
      <c r="C90" s="139" t="s">
        <v>569</v>
      </c>
      <c r="D90" s="139" t="s">
        <v>317</v>
      </c>
      <c r="E90" s="122" t="s">
        <v>211</v>
      </c>
      <c r="F90" s="139" t="s">
        <v>470</v>
      </c>
      <c r="G90" s="139" t="s">
        <v>218</v>
      </c>
      <c r="H90" s="139" t="s">
        <v>471</v>
      </c>
      <c r="I90" s="139" t="s">
        <v>255</v>
      </c>
      <c r="J90" s="139" t="s">
        <v>40</v>
      </c>
      <c r="K90" s="139" t="s">
        <v>474</v>
      </c>
      <c r="L90" s="139" t="s">
        <v>40</v>
      </c>
      <c r="M90" s="122">
        <v>2</v>
      </c>
      <c r="N90" s="122">
        <v>4</v>
      </c>
      <c r="O90" s="122">
        <f t="shared" si="13"/>
        <v>8</v>
      </c>
      <c r="P90" s="123" t="str">
        <f t="shared" si="14"/>
        <v>Medio (M)</v>
      </c>
      <c r="Q90" s="122">
        <v>25</v>
      </c>
      <c r="R90" s="122">
        <f t="shared" si="15"/>
        <v>200</v>
      </c>
      <c r="S90" s="123" t="str">
        <f t="shared" si="16"/>
        <v>II</v>
      </c>
      <c r="T90" s="139" t="str">
        <f t="shared" si="17"/>
        <v>NO ACEPTABLE O ACEPTABLE CON CONTROL ESPECÍFICO</v>
      </c>
      <c r="U90" s="126">
        <v>4</v>
      </c>
      <c r="V90" s="125">
        <v>0</v>
      </c>
      <c r="W90" s="125">
        <v>0</v>
      </c>
      <c r="X90" s="125">
        <f t="shared" si="20"/>
        <v>4</v>
      </c>
      <c r="Y90" s="139" t="s">
        <v>466</v>
      </c>
      <c r="Z90" s="139" t="s">
        <v>467</v>
      </c>
      <c r="AA90" s="139" t="s">
        <v>217</v>
      </c>
      <c r="AB90" s="139" t="s">
        <v>217</v>
      </c>
      <c r="AC90" s="139" t="s">
        <v>217</v>
      </c>
      <c r="AD90" s="139" t="s">
        <v>476</v>
      </c>
      <c r="AE90" s="139" t="s">
        <v>217</v>
      </c>
    </row>
    <row r="91" spans="1:31" ht="111" customHeight="1">
      <c r="A91" s="139" t="s">
        <v>335</v>
      </c>
      <c r="B91" s="139" t="s">
        <v>587</v>
      </c>
      <c r="C91" s="139" t="s">
        <v>569</v>
      </c>
      <c r="D91" s="139" t="s">
        <v>317</v>
      </c>
      <c r="E91" s="122"/>
      <c r="F91" s="139"/>
      <c r="G91" s="139"/>
      <c r="H91" s="139"/>
      <c r="I91" s="139"/>
      <c r="J91" s="139"/>
      <c r="K91" s="139"/>
      <c r="L91" s="139"/>
      <c r="M91" s="122">
        <v>0</v>
      </c>
      <c r="N91" s="122">
        <v>1</v>
      </c>
      <c r="O91" s="122">
        <f t="shared" si="13"/>
        <v>0</v>
      </c>
      <c r="P91" s="123" t="str">
        <f t="shared" si="14"/>
        <v>Bajo (B)</v>
      </c>
      <c r="Q91" s="122">
        <v>25</v>
      </c>
      <c r="R91" s="122">
        <f t="shared" si="15"/>
        <v>0</v>
      </c>
      <c r="S91" s="123" t="str">
        <f t="shared" si="16"/>
        <v>IV</v>
      </c>
      <c r="T91" s="139" t="str">
        <f t="shared" si="17"/>
        <v>ACEPTABLE</v>
      </c>
      <c r="U91" s="127"/>
      <c r="V91" s="125"/>
      <c r="W91" s="125"/>
      <c r="X91" s="125"/>
      <c r="Y91" s="139"/>
      <c r="Z91" s="139"/>
      <c r="AA91" s="139"/>
      <c r="AB91" s="139"/>
      <c r="AC91" s="139"/>
      <c r="AD91" s="139"/>
      <c r="AE91" s="139"/>
    </row>
    <row r="92" spans="1:31" ht="111" customHeight="1">
      <c r="A92" s="139" t="s">
        <v>335</v>
      </c>
      <c r="B92" s="139" t="s">
        <v>587</v>
      </c>
      <c r="C92" s="139" t="s">
        <v>569</v>
      </c>
      <c r="D92" s="139" t="s">
        <v>317</v>
      </c>
      <c r="E92" s="122" t="s">
        <v>38</v>
      </c>
      <c r="F92" s="139" t="s">
        <v>278</v>
      </c>
      <c r="G92" s="139" t="s">
        <v>343</v>
      </c>
      <c r="H92" s="139" t="s">
        <v>243</v>
      </c>
      <c r="I92" s="139" t="s">
        <v>244</v>
      </c>
      <c r="J92" s="139" t="s">
        <v>40</v>
      </c>
      <c r="K92" s="139" t="s">
        <v>40</v>
      </c>
      <c r="L92" s="139" t="s">
        <v>338</v>
      </c>
      <c r="M92" s="122">
        <v>0</v>
      </c>
      <c r="N92" s="122">
        <v>3</v>
      </c>
      <c r="O92" s="122">
        <f t="shared" si="13"/>
        <v>0</v>
      </c>
      <c r="P92" s="123" t="str">
        <f t="shared" si="14"/>
        <v>Bajo (B)</v>
      </c>
      <c r="Q92" s="122">
        <v>25</v>
      </c>
      <c r="R92" s="122">
        <f t="shared" si="15"/>
        <v>0</v>
      </c>
      <c r="S92" s="123" t="str">
        <f t="shared" si="16"/>
        <v>IV</v>
      </c>
      <c r="T92" s="139" t="str">
        <f t="shared" si="17"/>
        <v>ACEPTABLE</v>
      </c>
      <c r="U92" s="122">
        <v>4</v>
      </c>
      <c r="V92" s="122">
        <v>0</v>
      </c>
      <c r="W92" s="122">
        <v>0</v>
      </c>
      <c r="X92" s="122">
        <f t="shared" si="20"/>
        <v>4</v>
      </c>
      <c r="Y92" s="139" t="s">
        <v>487</v>
      </c>
      <c r="Z92" s="139" t="s">
        <v>488</v>
      </c>
      <c r="AA92" s="139" t="s">
        <v>217</v>
      </c>
      <c r="AB92" s="139" t="s">
        <v>217</v>
      </c>
      <c r="AC92" s="139" t="s">
        <v>217</v>
      </c>
      <c r="AD92" s="139" t="s">
        <v>489</v>
      </c>
      <c r="AE92" s="139" t="s">
        <v>217</v>
      </c>
    </row>
    <row r="93" spans="1:31" ht="111" customHeight="1">
      <c r="A93" s="139" t="s">
        <v>335</v>
      </c>
      <c r="B93" s="139" t="s">
        <v>587</v>
      </c>
      <c r="C93" s="139" t="s">
        <v>569</v>
      </c>
      <c r="D93" s="139" t="s">
        <v>317</v>
      </c>
      <c r="E93" s="122" t="s">
        <v>211</v>
      </c>
      <c r="F93" s="139" t="s">
        <v>477</v>
      </c>
      <c r="G93" s="139" t="s">
        <v>343</v>
      </c>
      <c r="H93" s="139" t="s">
        <v>220</v>
      </c>
      <c r="I93" s="139" t="s">
        <v>491</v>
      </c>
      <c r="J93" s="139" t="s">
        <v>479</v>
      </c>
      <c r="K93" s="139" t="s">
        <v>480</v>
      </c>
      <c r="L93" s="139" t="s">
        <v>40</v>
      </c>
      <c r="M93" s="122">
        <v>2</v>
      </c>
      <c r="N93" s="122">
        <v>4</v>
      </c>
      <c r="O93" s="122">
        <f t="shared" si="13"/>
        <v>8</v>
      </c>
      <c r="P93" s="123" t="str">
        <f t="shared" si="14"/>
        <v>Medio (M)</v>
      </c>
      <c r="Q93" s="122">
        <v>100</v>
      </c>
      <c r="R93" s="122">
        <f t="shared" si="15"/>
        <v>800</v>
      </c>
      <c r="S93" s="123" t="str">
        <f t="shared" si="16"/>
        <v>I</v>
      </c>
      <c r="T93" s="139" t="str">
        <f t="shared" si="17"/>
        <v>NO ACEPTABLE</v>
      </c>
      <c r="U93" s="122">
        <v>4</v>
      </c>
      <c r="V93" s="122">
        <v>0</v>
      </c>
      <c r="W93" s="122">
        <v>0</v>
      </c>
      <c r="X93" s="122">
        <f t="shared" si="20"/>
        <v>4</v>
      </c>
      <c r="Y93" s="139" t="s">
        <v>483</v>
      </c>
      <c r="Z93" s="139" t="s">
        <v>484</v>
      </c>
      <c r="AA93" s="139" t="s">
        <v>217</v>
      </c>
      <c r="AB93" s="139" t="s">
        <v>217</v>
      </c>
      <c r="AC93" s="139" t="s">
        <v>485</v>
      </c>
      <c r="AD93" s="139" t="s">
        <v>486</v>
      </c>
      <c r="AE93" s="139" t="s">
        <v>217</v>
      </c>
    </row>
    <row r="94" spans="1:31" ht="111" customHeight="1">
      <c r="A94" s="139" t="s">
        <v>335</v>
      </c>
      <c r="B94" s="139" t="s">
        <v>246</v>
      </c>
      <c r="C94" s="139" t="s">
        <v>360</v>
      </c>
      <c r="D94" s="139" t="s">
        <v>318</v>
      </c>
      <c r="E94" s="122" t="s">
        <v>211</v>
      </c>
      <c r="F94" s="139" t="s">
        <v>390</v>
      </c>
      <c r="G94" s="139" t="s">
        <v>39</v>
      </c>
      <c r="H94" s="139" t="s">
        <v>212</v>
      </c>
      <c r="I94" s="139" t="s">
        <v>213</v>
      </c>
      <c r="J94" s="139" t="s">
        <v>329</v>
      </c>
      <c r="K94" s="139" t="s">
        <v>239</v>
      </c>
      <c r="L94" s="139" t="s">
        <v>336</v>
      </c>
      <c r="M94" s="122">
        <v>2</v>
      </c>
      <c r="N94" s="122">
        <v>3</v>
      </c>
      <c r="O94" s="122">
        <f t="shared" si="13"/>
        <v>6</v>
      </c>
      <c r="P94" s="123" t="str">
        <f t="shared" si="14"/>
        <v>Medio (M)</v>
      </c>
      <c r="Q94" s="122">
        <v>25</v>
      </c>
      <c r="R94" s="122">
        <f t="shared" si="15"/>
        <v>150</v>
      </c>
      <c r="S94" s="123" t="str">
        <f t="shared" si="16"/>
        <v>II</v>
      </c>
      <c r="T94" s="139" t="str">
        <f t="shared" si="17"/>
        <v>NO ACEPTABLE O ACEPTABLE CON CONTROL ESPECÍFICO</v>
      </c>
      <c r="U94" s="122">
        <v>4</v>
      </c>
      <c r="V94" s="122">
        <v>0</v>
      </c>
      <c r="W94" s="122">
        <v>0</v>
      </c>
      <c r="X94" s="122">
        <f t="shared" si="20"/>
        <v>4</v>
      </c>
      <c r="Y94" s="139" t="s">
        <v>395</v>
      </c>
      <c r="Z94" s="139" t="s">
        <v>396</v>
      </c>
      <c r="AA94" s="139" t="s">
        <v>217</v>
      </c>
      <c r="AB94" s="139" t="s">
        <v>217</v>
      </c>
      <c r="AC94" s="139" t="s">
        <v>398</v>
      </c>
      <c r="AD94" s="139" t="s">
        <v>399</v>
      </c>
      <c r="AE94" s="139" t="s">
        <v>401</v>
      </c>
    </row>
    <row r="95" spans="1:31" ht="111" customHeight="1">
      <c r="A95" s="139" t="s">
        <v>335</v>
      </c>
      <c r="B95" s="139" t="s">
        <v>246</v>
      </c>
      <c r="C95" s="139" t="s">
        <v>360</v>
      </c>
      <c r="D95" s="139" t="s">
        <v>318</v>
      </c>
      <c r="E95" s="122" t="s">
        <v>211</v>
      </c>
      <c r="F95" s="139" t="s">
        <v>404</v>
      </c>
      <c r="G95" s="139" t="s">
        <v>39</v>
      </c>
      <c r="H95" s="139" t="s">
        <v>214</v>
      </c>
      <c r="I95" s="139" t="s">
        <v>405</v>
      </c>
      <c r="J95" s="139" t="s">
        <v>329</v>
      </c>
      <c r="K95" s="139" t="s">
        <v>239</v>
      </c>
      <c r="L95" s="139" t="s">
        <v>407</v>
      </c>
      <c r="M95" s="122">
        <v>2</v>
      </c>
      <c r="N95" s="122">
        <v>3</v>
      </c>
      <c r="O95" s="122">
        <f t="shared" si="13"/>
        <v>6</v>
      </c>
      <c r="P95" s="123" t="str">
        <f t="shared" si="14"/>
        <v>Medio (M)</v>
      </c>
      <c r="Q95" s="122">
        <v>25</v>
      </c>
      <c r="R95" s="122">
        <f t="shared" si="15"/>
        <v>150</v>
      </c>
      <c r="S95" s="123" t="str">
        <f t="shared" si="16"/>
        <v>II</v>
      </c>
      <c r="T95" s="139" t="str">
        <f t="shared" si="17"/>
        <v>NO ACEPTABLE O ACEPTABLE CON CONTROL ESPECÍFICO</v>
      </c>
      <c r="U95" s="122">
        <v>4</v>
      </c>
      <c r="V95" s="122">
        <v>0</v>
      </c>
      <c r="W95" s="122">
        <v>0</v>
      </c>
      <c r="X95" s="122">
        <f aca="true" t="shared" si="21" ref="X95:X100">SUM(U95:W95)</f>
        <v>4</v>
      </c>
      <c r="Y95" s="139" t="s">
        <v>409</v>
      </c>
      <c r="Z95" s="139" t="s">
        <v>396</v>
      </c>
      <c r="AA95" s="139" t="s">
        <v>217</v>
      </c>
      <c r="AB95" s="139" t="s">
        <v>217</v>
      </c>
      <c r="AC95" s="139" t="s">
        <v>411</v>
      </c>
      <c r="AD95" s="139" t="s">
        <v>412</v>
      </c>
      <c r="AE95" s="139" t="s">
        <v>401</v>
      </c>
    </row>
    <row r="96" spans="1:31" ht="111" customHeight="1">
      <c r="A96" s="139" t="s">
        <v>335</v>
      </c>
      <c r="B96" s="139" t="s">
        <v>246</v>
      </c>
      <c r="C96" s="139" t="s">
        <v>360</v>
      </c>
      <c r="D96" s="139" t="s">
        <v>318</v>
      </c>
      <c r="E96" s="122" t="s">
        <v>211</v>
      </c>
      <c r="F96" s="139" t="s">
        <v>225</v>
      </c>
      <c r="G96" s="139" t="s">
        <v>43</v>
      </c>
      <c r="H96" s="139" t="s">
        <v>419</v>
      </c>
      <c r="I96" s="139" t="s">
        <v>423</v>
      </c>
      <c r="J96" s="139" t="s">
        <v>40</v>
      </c>
      <c r="K96" s="139" t="s">
        <v>428</v>
      </c>
      <c r="L96" s="139" t="s">
        <v>426</v>
      </c>
      <c r="M96" s="122">
        <v>2</v>
      </c>
      <c r="N96" s="122">
        <v>3</v>
      </c>
      <c r="O96" s="122">
        <f t="shared" si="13"/>
        <v>6</v>
      </c>
      <c r="P96" s="123" t="str">
        <f t="shared" si="14"/>
        <v>Medio (M)</v>
      </c>
      <c r="Q96" s="122">
        <v>25</v>
      </c>
      <c r="R96" s="122">
        <f t="shared" si="15"/>
        <v>150</v>
      </c>
      <c r="S96" s="123" t="str">
        <f t="shared" si="16"/>
        <v>II</v>
      </c>
      <c r="T96" s="139" t="str">
        <f t="shared" si="17"/>
        <v>NO ACEPTABLE O ACEPTABLE CON CONTROL ESPECÍFICO</v>
      </c>
      <c r="U96" s="122">
        <v>4</v>
      </c>
      <c r="V96" s="122">
        <v>0</v>
      </c>
      <c r="W96" s="122">
        <v>0</v>
      </c>
      <c r="X96" s="122">
        <f t="shared" si="21"/>
        <v>4</v>
      </c>
      <c r="Y96" s="139" t="s">
        <v>432</v>
      </c>
      <c r="Z96" s="139" t="s">
        <v>433</v>
      </c>
      <c r="AA96" s="139" t="s">
        <v>217</v>
      </c>
      <c r="AB96" s="139" t="s">
        <v>217</v>
      </c>
      <c r="AC96" s="139" t="s">
        <v>217</v>
      </c>
      <c r="AD96" s="139" t="s">
        <v>435</v>
      </c>
      <c r="AE96" s="139" t="s">
        <v>217</v>
      </c>
    </row>
    <row r="97" spans="1:31" ht="111" customHeight="1">
      <c r="A97" s="139" t="s">
        <v>335</v>
      </c>
      <c r="B97" s="139" t="s">
        <v>246</v>
      </c>
      <c r="C97" s="139" t="s">
        <v>360</v>
      </c>
      <c r="D97" s="139" t="s">
        <v>318</v>
      </c>
      <c r="E97" s="122" t="s">
        <v>211</v>
      </c>
      <c r="F97" s="139" t="s">
        <v>351</v>
      </c>
      <c r="G97" s="139" t="s">
        <v>343</v>
      </c>
      <c r="H97" s="139" t="s">
        <v>439</v>
      </c>
      <c r="I97" s="139" t="s">
        <v>443</v>
      </c>
      <c r="J97" s="139" t="s">
        <v>40</v>
      </c>
      <c r="K97" s="139" t="s">
        <v>40</v>
      </c>
      <c r="L97" s="139" t="s">
        <v>361</v>
      </c>
      <c r="M97" s="122">
        <v>2</v>
      </c>
      <c r="N97" s="122">
        <v>3</v>
      </c>
      <c r="O97" s="122">
        <f t="shared" si="13"/>
        <v>6</v>
      </c>
      <c r="P97" s="123" t="str">
        <f t="shared" si="14"/>
        <v>Medio (M)</v>
      </c>
      <c r="Q97" s="122">
        <v>100</v>
      </c>
      <c r="R97" s="122">
        <f t="shared" si="15"/>
        <v>600</v>
      </c>
      <c r="S97" s="123" t="str">
        <f t="shared" si="16"/>
        <v>I</v>
      </c>
      <c r="T97" s="139" t="str">
        <f t="shared" si="17"/>
        <v>NO ACEPTABLE</v>
      </c>
      <c r="U97" s="122">
        <v>4</v>
      </c>
      <c r="V97" s="122">
        <v>0</v>
      </c>
      <c r="W97" s="122">
        <v>0</v>
      </c>
      <c r="X97" s="122">
        <f t="shared" si="21"/>
        <v>4</v>
      </c>
      <c r="Y97" s="139" t="s">
        <v>456</v>
      </c>
      <c r="Z97" s="139" t="s">
        <v>457</v>
      </c>
      <c r="AA97" s="139" t="s">
        <v>217</v>
      </c>
      <c r="AB97" s="139" t="s">
        <v>217</v>
      </c>
      <c r="AC97" s="139" t="s">
        <v>458</v>
      </c>
      <c r="AD97" s="139" t="s">
        <v>459</v>
      </c>
      <c r="AE97" s="139" t="s">
        <v>217</v>
      </c>
    </row>
    <row r="98" spans="1:31" ht="111" customHeight="1">
      <c r="A98" s="139" t="s">
        <v>335</v>
      </c>
      <c r="B98" s="139" t="s">
        <v>246</v>
      </c>
      <c r="C98" s="139" t="s">
        <v>360</v>
      </c>
      <c r="D98" s="139" t="s">
        <v>318</v>
      </c>
      <c r="E98" s="122" t="s">
        <v>211</v>
      </c>
      <c r="F98" s="139" t="s">
        <v>462</v>
      </c>
      <c r="G98" s="139" t="s">
        <v>353</v>
      </c>
      <c r="H98" s="139" t="s">
        <v>367</v>
      </c>
      <c r="I98" s="139" t="s">
        <v>255</v>
      </c>
      <c r="J98" s="139" t="s">
        <v>40</v>
      </c>
      <c r="K98" s="139" t="s">
        <v>464</v>
      </c>
      <c r="L98" s="139" t="s">
        <v>40</v>
      </c>
      <c r="M98" s="122">
        <v>2</v>
      </c>
      <c r="N98" s="122">
        <v>4</v>
      </c>
      <c r="O98" s="122">
        <f t="shared" si="13"/>
        <v>8</v>
      </c>
      <c r="P98" s="123" t="str">
        <f t="shared" si="14"/>
        <v>Medio (M)</v>
      </c>
      <c r="Q98" s="122">
        <v>25</v>
      </c>
      <c r="R98" s="122">
        <f t="shared" si="15"/>
        <v>200</v>
      </c>
      <c r="S98" s="123" t="str">
        <f t="shared" si="16"/>
        <v>II</v>
      </c>
      <c r="T98" s="139" t="str">
        <f t="shared" si="17"/>
        <v>NO ACEPTABLE O ACEPTABLE CON CONTROL ESPECÍFICO</v>
      </c>
      <c r="U98" s="122">
        <v>4</v>
      </c>
      <c r="V98" s="122">
        <v>0</v>
      </c>
      <c r="W98" s="122">
        <v>0</v>
      </c>
      <c r="X98" s="122">
        <f t="shared" si="21"/>
        <v>4</v>
      </c>
      <c r="Y98" s="139" t="s">
        <v>466</v>
      </c>
      <c r="Z98" s="139" t="s">
        <v>467</v>
      </c>
      <c r="AA98" s="139" t="s">
        <v>217</v>
      </c>
      <c r="AB98" s="139" t="s">
        <v>217</v>
      </c>
      <c r="AC98" s="139" t="s">
        <v>217</v>
      </c>
      <c r="AD98" s="139" t="s">
        <v>468</v>
      </c>
      <c r="AE98" s="139" t="s">
        <v>217</v>
      </c>
    </row>
    <row r="99" spans="1:31" ht="111" customHeight="1">
      <c r="A99" s="139" t="s">
        <v>335</v>
      </c>
      <c r="B99" s="139" t="s">
        <v>246</v>
      </c>
      <c r="C99" s="139" t="s">
        <v>360</v>
      </c>
      <c r="D99" s="139" t="s">
        <v>318</v>
      </c>
      <c r="E99" s="122" t="s">
        <v>211</v>
      </c>
      <c r="F99" s="139" t="s">
        <v>477</v>
      </c>
      <c r="G99" s="139" t="s">
        <v>354</v>
      </c>
      <c r="H99" s="139" t="s">
        <v>220</v>
      </c>
      <c r="I99" s="139" t="s">
        <v>491</v>
      </c>
      <c r="J99" s="139" t="s">
        <v>479</v>
      </c>
      <c r="K99" s="139" t="s">
        <v>480</v>
      </c>
      <c r="L99" s="139" t="s">
        <v>40</v>
      </c>
      <c r="M99" s="122">
        <v>2</v>
      </c>
      <c r="N99" s="122">
        <v>4</v>
      </c>
      <c r="O99" s="122">
        <f t="shared" si="13"/>
        <v>8</v>
      </c>
      <c r="P99" s="123" t="str">
        <f t="shared" si="14"/>
        <v>Medio (M)</v>
      </c>
      <c r="Q99" s="122">
        <v>100</v>
      </c>
      <c r="R99" s="122">
        <f t="shared" si="15"/>
        <v>800</v>
      </c>
      <c r="S99" s="123" t="str">
        <f t="shared" si="16"/>
        <v>I</v>
      </c>
      <c r="T99" s="139" t="str">
        <f t="shared" si="17"/>
        <v>NO ACEPTABLE</v>
      </c>
      <c r="U99" s="122">
        <v>4</v>
      </c>
      <c r="V99" s="122">
        <v>0</v>
      </c>
      <c r="W99" s="122">
        <v>0</v>
      </c>
      <c r="X99" s="122">
        <f t="shared" si="21"/>
        <v>4</v>
      </c>
      <c r="Y99" s="139" t="s">
        <v>483</v>
      </c>
      <c r="Z99" s="139" t="s">
        <v>484</v>
      </c>
      <c r="AA99" s="139" t="s">
        <v>217</v>
      </c>
      <c r="AB99" s="139" t="s">
        <v>217</v>
      </c>
      <c r="AC99" s="139" t="s">
        <v>485</v>
      </c>
      <c r="AD99" s="139" t="s">
        <v>486</v>
      </c>
      <c r="AE99" s="139" t="s">
        <v>217</v>
      </c>
    </row>
    <row r="100" spans="1:31" s="3" customFormat="1" ht="111" customHeight="1">
      <c r="A100" s="139" t="s">
        <v>335</v>
      </c>
      <c r="B100" s="139" t="s">
        <v>246</v>
      </c>
      <c r="C100" s="139" t="s">
        <v>360</v>
      </c>
      <c r="D100" s="139" t="s">
        <v>318</v>
      </c>
      <c r="E100" s="122" t="s">
        <v>211</v>
      </c>
      <c r="F100" s="139" t="s">
        <v>274</v>
      </c>
      <c r="G100" s="139" t="s">
        <v>343</v>
      </c>
      <c r="H100" s="139" t="s">
        <v>243</v>
      </c>
      <c r="I100" s="139" t="s">
        <v>244</v>
      </c>
      <c r="J100" s="139" t="s">
        <v>40</v>
      </c>
      <c r="K100" s="139" t="s">
        <v>40</v>
      </c>
      <c r="L100" s="139" t="s">
        <v>338</v>
      </c>
      <c r="M100" s="122">
        <v>0</v>
      </c>
      <c r="N100" s="122">
        <v>3</v>
      </c>
      <c r="O100" s="122">
        <f t="shared" si="13"/>
        <v>0</v>
      </c>
      <c r="P100" s="123" t="str">
        <f t="shared" si="14"/>
        <v>Bajo (B)</v>
      </c>
      <c r="Q100" s="122">
        <v>25</v>
      </c>
      <c r="R100" s="122">
        <f t="shared" si="15"/>
        <v>0</v>
      </c>
      <c r="S100" s="123" t="str">
        <f t="shared" si="16"/>
        <v>IV</v>
      </c>
      <c r="T100" s="139" t="str">
        <f t="shared" si="17"/>
        <v>ACEPTABLE</v>
      </c>
      <c r="U100" s="122">
        <v>4</v>
      </c>
      <c r="V100" s="122">
        <v>0</v>
      </c>
      <c r="W100" s="122">
        <v>0</v>
      </c>
      <c r="X100" s="122">
        <f t="shared" si="21"/>
        <v>4</v>
      </c>
      <c r="Y100" s="139" t="s">
        <v>487</v>
      </c>
      <c r="Z100" s="139" t="s">
        <v>488</v>
      </c>
      <c r="AA100" s="139" t="s">
        <v>217</v>
      </c>
      <c r="AB100" s="139" t="s">
        <v>217</v>
      </c>
      <c r="AC100" s="139" t="s">
        <v>217</v>
      </c>
      <c r="AD100" s="139" t="s">
        <v>489</v>
      </c>
      <c r="AE100" s="139" t="s">
        <v>217</v>
      </c>
    </row>
    <row r="101" spans="1:31" s="83" customFormat="1" ht="111" customHeight="1">
      <c r="A101" s="139" t="s">
        <v>335</v>
      </c>
      <c r="B101" s="139" t="s">
        <v>48</v>
      </c>
      <c r="C101" s="139" t="s">
        <v>362</v>
      </c>
      <c r="D101" s="139" t="s">
        <v>319</v>
      </c>
      <c r="E101" s="122" t="s">
        <v>211</v>
      </c>
      <c r="F101" s="139" t="s">
        <v>390</v>
      </c>
      <c r="G101" s="139" t="s">
        <v>39</v>
      </c>
      <c r="H101" s="139" t="s">
        <v>212</v>
      </c>
      <c r="I101" s="139" t="s">
        <v>213</v>
      </c>
      <c r="J101" s="139" t="s">
        <v>329</v>
      </c>
      <c r="K101" s="139" t="s">
        <v>239</v>
      </c>
      <c r="L101" s="139" t="s">
        <v>336</v>
      </c>
      <c r="M101" s="122">
        <v>2</v>
      </c>
      <c r="N101" s="122">
        <v>3</v>
      </c>
      <c r="O101" s="122">
        <f t="shared" si="13"/>
        <v>6</v>
      </c>
      <c r="P101" s="123" t="str">
        <f t="shared" si="14"/>
        <v>Medio (M)</v>
      </c>
      <c r="Q101" s="122">
        <v>25</v>
      </c>
      <c r="R101" s="122">
        <f t="shared" si="15"/>
        <v>150</v>
      </c>
      <c r="S101" s="123" t="str">
        <f t="shared" si="16"/>
        <v>II</v>
      </c>
      <c r="T101" s="139" t="str">
        <f t="shared" si="17"/>
        <v>NO ACEPTABLE O ACEPTABLE CON CONTROL ESPECÍFICO</v>
      </c>
      <c r="U101" s="122">
        <v>9</v>
      </c>
      <c r="V101" s="122">
        <v>3</v>
      </c>
      <c r="W101" s="122">
        <v>0</v>
      </c>
      <c r="X101" s="122">
        <f>SUM(U101:W101)</f>
        <v>12</v>
      </c>
      <c r="Y101" s="139" t="s">
        <v>395</v>
      </c>
      <c r="Z101" s="139" t="s">
        <v>396</v>
      </c>
      <c r="AA101" s="139" t="s">
        <v>217</v>
      </c>
      <c r="AB101" s="139" t="s">
        <v>217</v>
      </c>
      <c r="AC101" s="139" t="s">
        <v>398</v>
      </c>
      <c r="AD101" s="139" t="s">
        <v>399</v>
      </c>
      <c r="AE101" s="139" t="s">
        <v>401</v>
      </c>
    </row>
    <row r="102" spans="1:31" s="80" customFormat="1" ht="111" customHeight="1">
      <c r="A102" s="139" t="s">
        <v>335</v>
      </c>
      <c r="B102" s="139" t="s">
        <v>48</v>
      </c>
      <c r="C102" s="139" t="s">
        <v>362</v>
      </c>
      <c r="D102" s="139" t="s">
        <v>319</v>
      </c>
      <c r="E102" s="122" t="s">
        <v>211</v>
      </c>
      <c r="F102" s="139" t="s">
        <v>404</v>
      </c>
      <c r="G102" s="139" t="s">
        <v>39</v>
      </c>
      <c r="H102" s="139" t="s">
        <v>342</v>
      </c>
      <c r="I102" s="139" t="s">
        <v>405</v>
      </c>
      <c r="J102" s="139" t="s">
        <v>329</v>
      </c>
      <c r="K102" s="139" t="s">
        <v>239</v>
      </c>
      <c r="L102" s="139" t="s">
        <v>407</v>
      </c>
      <c r="M102" s="122">
        <v>2</v>
      </c>
      <c r="N102" s="122">
        <v>3</v>
      </c>
      <c r="O102" s="122">
        <f t="shared" si="13"/>
        <v>6</v>
      </c>
      <c r="P102" s="123" t="str">
        <f t="shared" si="14"/>
        <v>Medio (M)</v>
      </c>
      <c r="Q102" s="122">
        <v>25</v>
      </c>
      <c r="R102" s="122">
        <f t="shared" si="15"/>
        <v>150</v>
      </c>
      <c r="S102" s="123" t="str">
        <f t="shared" si="16"/>
        <v>II</v>
      </c>
      <c r="T102" s="139" t="str">
        <f t="shared" si="17"/>
        <v>NO ACEPTABLE O ACEPTABLE CON CONTROL ESPECÍFICO</v>
      </c>
      <c r="U102" s="122">
        <v>9</v>
      </c>
      <c r="V102" s="122">
        <v>3</v>
      </c>
      <c r="W102" s="122">
        <v>0</v>
      </c>
      <c r="X102" s="122">
        <f aca="true" t="shared" si="22" ref="X102:X107">SUM(U102:W102)</f>
        <v>12</v>
      </c>
      <c r="Y102" s="139" t="s">
        <v>409</v>
      </c>
      <c r="Z102" s="139" t="s">
        <v>396</v>
      </c>
      <c r="AA102" s="139" t="s">
        <v>217</v>
      </c>
      <c r="AB102" s="139" t="s">
        <v>217</v>
      </c>
      <c r="AC102" s="139" t="s">
        <v>411</v>
      </c>
      <c r="AD102" s="139" t="s">
        <v>412</v>
      </c>
      <c r="AE102" s="139" t="s">
        <v>401</v>
      </c>
    </row>
    <row r="103" spans="1:31" s="3" customFormat="1" ht="111" customHeight="1">
      <c r="A103" s="139" t="s">
        <v>335</v>
      </c>
      <c r="B103" s="139" t="s">
        <v>48</v>
      </c>
      <c r="C103" s="139" t="s">
        <v>362</v>
      </c>
      <c r="D103" s="139" t="s">
        <v>319</v>
      </c>
      <c r="E103" s="122" t="s">
        <v>211</v>
      </c>
      <c r="F103" s="139" t="s">
        <v>420</v>
      </c>
      <c r="G103" s="139" t="s">
        <v>43</v>
      </c>
      <c r="H103" s="139" t="s">
        <v>413</v>
      </c>
      <c r="I103" s="139" t="s">
        <v>423</v>
      </c>
      <c r="J103" s="139" t="s">
        <v>40</v>
      </c>
      <c r="K103" s="139" t="s">
        <v>428</v>
      </c>
      <c r="L103" s="139" t="s">
        <v>426</v>
      </c>
      <c r="M103" s="122">
        <v>2</v>
      </c>
      <c r="N103" s="122">
        <v>3</v>
      </c>
      <c r="O103" s="122">
        <f t="shared" si="13"/>
        <v>6</v>
      </c>
      <c r="P103" s="123" t="str">
        <f t="shared" si="14"/>
        <v>Medio (M)</v>
      </c>
      <c r="Q103" s="122">
        <v>25</v>
      </c>
      <c r="R103" s="122">
        <f t="shared" si="15"/>
        <v>150</v>
      </c>
      <c r="S103" s="123" t="str">
        <f t="shared" si="16"/>
        <v>II</v>
      </c>
      <c r="T103" s="139" t="str">
        <f t="shared" si="17"/>
        <v>NO ACEPTABLE O ACEPTABLE CON CONTROL ESPECÍFICO</v>
      </c>
      <c r="U103" s="122">
        <v>9</v>
      </c>
      <c r="V103" s="122">
        <v>3</v>
      </c>
      <c r="W103" s="122">
        <v>0</v>
      </c>
      <c r="X103" s="122">
        <f t="shared" si="22"/>
        <v>12</v>
      </c>
      <c r="Y103" s="139" t="s">
        <v>432</v>
      </c>
      <c r="Z103" s="139" t="s">
        <v>433</v>
      </c>
      <c r="AA103" s="139" t="s">
        <v>217</v>
      </c>
      <c r="AB103" s="139" t="s">
        <v>217</v>
      </c>
      <c r="AC103" s="139" t="s">
        <v>217</v>
      </c>
      <c r="AD103" s="139" t="s">
        <v>435</v>
      </c>
      <c r="AE103" s="139" t="s">
        <v>217</v>
      </c>
    </row>
    <row r="104" spans="1:31" s="3" customFormat="1" ht="111" customHeight="1">
      <c r="A104" s="139" t="s">
        <v>335</v>
      </c>
      <c r="B104" s="139" t="s">
        <v>48</v>
      </c>
      <c r="C104" s="139" t="s">
        <v>362</v>
      </c>
      <c r="D104" s="139" t="s">
        <v>319</v>
      </c>
      <c r="E104" s="122" t="s">
        <v>211</v>
      </c>
      <c r="F104" s="139" t="s">
        <v>363</v>
      </c>
      <c r="G104" s="139" t="s">
        <v>343</v>
      </c>
      <c r="H104" s="139" t="s">
        <v>439</v>
      </c>
      <c r="I104" s="139" t="s">
        <v>443</v>
      </c>
      <c r="J104" s="139" t="s">
        <v>40</v>
      </c>
      <c r="K104" s="139" t="s">
        <v>450</v>
      </c>
      <c r="L104" s="139" t="s">
        <v>251</v>
      </c>
      <c r="M104" s="122">
        <v>2</v>
      </c>
      <c r="N104" s="122">
        <v>2</v>
      </c>
      <c r="O104" s="122">
        <f t="shared" si="13"/>
        <v>4</v>
      </c>
      <c r="P104" s="123" t="str">
        <f t="shared" si="14"/>
        <v>Bajo (B)</v>
      </c>
      <c r="Q104" s="122">
        <v>100</v>
      </c>
      <c r="R104" s="122">
        <f t="shared" si="15"/>
        <v>400</v>
      </c>
      <c r="S104" s="123" t="str">
        <f t="shared" si="16"/>
        <v>II</v>
      </c>
      <c r="T104" s="139" t="str">
        <f t="shared" si="17"/>
        <v>NO ACEPTABLE O ACEPTABLE CON CONTROL ESPECÍFICO</v>
      </c>
      <c r="U104" s="122">
        <v>9</v>
      </c>
      <c r="V104" s="122">
        <v>3</v>
      </c>
      <c r="W104" s="122">
        <v>0</v>
      </c>
      <c r="X104" s="122">
        <f t="shared" si="22"/>
        <v>12</v>
      </c>
      <c r="Y104" s="139" t="s">
        <v>456</v>
      </c>
      <c r="Z104" s="139" t="s">
        <v>457</v>
      </c>
      <c r="AA104" s="139" t="s">
        <v>217</v>
      </c>
      <c r="AB104" s="139" t="s">
        <v>217</v>
      </c>
      <c r="AC104" s="139" t="s">
        <v>458</v>
      </c>
      <c r="AD104" s="139" t="s">
        <v>459</v>
      </c>
      <c r="AE104" s="139" t="s">
        <v>217</v>
      </c>
    </row>
    <row r="105" spans="1:31" s="3" customFormat="1" ht="111" customHeight="1">
      <c r="A105" s="139" t="s">
        <v>335</v>
      </c>
      <c r="B105" s="139" t="s">
        <v>48</v>
      </c>
      <c r="C105" s="139" t="s">
        <v>362</v>
      </c>
      <c r="D105" s="139" t="s">
        <v>319</v>
      </c>
      <c r="E105" s="122" t="s">
        <v>211</v>
      </c>
      <c r="F105" s="139" t="s">
        <v>470</v>
      </c>
      <c r="G105" s="139" t="s">
        <v>343</v>
      </c>
      <c r="H105" s="139" t="s">
        <v>472</v>
      </c>
      <c r="I105" s="139" t="s">
        <v>255</v>
      </c>
      <c r="J105" s="139" t="s">
        <v>40</v>
      </c>
      <c r="K105" s="139" t="s">
        <v>474</v>
      </c>
      <c r="L105" s="139" t="s">
        <v>40</v>
      </c>
      <c r="M105" s="122">
        <v>2</v>
      </c>
      <c r="N105" s="122">
        <v>4</v>
      </c>
      <c r="O105" s="122">
        <f t="shared" si="13"/>
        <v>8</v>
      </c>
      <c r="P105" s="123" t="str">
        <f t="shared" si="14"/>
        <v>Medio (M)</v>
      </c>
      <c r="Q105" s="122">
        <v>25</v>
      </c>
      <c r="R105" s="122">
        <f t="shared" si="15"/>
        <v>200</v>
      </c>
      <c r="S105" s="123" t="str">
        <f t="shared" si="16"/>
        <v>II</v>
      </c>
      <c r="T105" s="139" t="str">
        <f t="shared" si="17"/>
        <v>NO ACEPTABLE O ACEPTABLE CON CONTROL ESPECÍFICO</v>
      </c>
      <c r="U105" s="122">
        <v>9</v>
      </c>
      <c r="V105" s="122">
        <v>3</v>
      </c>
      <c r="W105" s="122">
        <v>0</v>
      </c>
      <c r="X105" s="122">
        <f t="shared" si="22"/>
        <v>12</v>
      </c>
      <c r="Y105" s="139" t="s">
        <v>466</v>
      </c>
      <c r="Z105" s="139" t="s">
        <v>467</v>
      </c>
      <c r="AA105" s="139" t="s">
        <v>217</v>
      </c>
      <c r="AB105" s="139" t="s">
        <v>217</v>
      </c>
      <c r="AC105" s="139" t="s">
        <v>475</v>
      </c>
      <c r="AD105" s="139" t="s">
        <v>468</v>
      </c>
      <c r="AE105" s="139" t="s">
        <v>217</v>
      </c>
    </row>
    <row r="106" spans="1:31" ht="111" customHeight="1">
      <c r="A106" s="139" t="s">
        <v>335</v>
      </c>
      <c r="B106" s="139" t="s">
        <v>48</v>
      </c>
      <c r="C106" s="139" t="s">
        <v>362</v>
      </c>
      <c r="D106" s="139" t="s">
        <v>319</v>
      </c>
      <c r="E106" s="122" t="s">
        <v>211</v>
      </c>
      <c r="F106" s="139" t="s">
        <v>477</v>
      </c>
      <c r="G106" s="139" t="s">
        <v>343</v>
      </c>
      <c r="H106" s="139" t="s">
        <v>220</v>
      </c>
      <c r="I106" s="139" t="s">
        <v>491</v>
      </c>
      <c r="J106" s="139" t="s">
        <v>479</v>
      </c>
      <c r="K106" s="139" t="s">
        <v>480</v>
      </c>
      <c r="L106" s="139" t="s">
        <v>40</v>
      </c>
      <c r="M106" s="122">
        <v>2</v>
      </c>
      <c r="N106" s="122">
        <v>4</v>
      </c>
      <c r="O106" s="122">
        <f t="shared" si="13"/>
        <v>8</v>
      </c>
      <c r="P106" s="123" t="str">
        <f t="shared" si="14"/>
        <v>Medio (M)</v>
      </c>
      <c r="Q106" s="122">
        <v>100</v>
      </c>
      <c r="R106" s="122">
        <f t="shared" si="15"/>
        <v>800</v>
      </c>
      <c r="S106" s="123" t="str">
        <f t="shared" si="16"/>
        <v>I</v>
      </c>
      <c r="T106" s="139" t="str">
        <f t="shared" si="17"/>
        <v>NO ACEPTABLE</v>
      </c>
      <c r="U106" s="122">
        <v>9</v>
      </c>
      <c r="V106" s="122">
        <v>3</v>
      </c>
      <c r="W106" s="122">
        <v>0</v>
      </c>
      <c r="X106" s="122">
        <f t="shared" si="22"/>
        <v>12</v>
      </c>
      <c r="Y106" s="139" t="s">
        <v>483</v>
      </c>
      <c r="Z106" s="139" t="s">
        <v>484</v>
      </c>
      <c r="AA106" s="139" t="s">
        <v>217</v>
      </c>
      <c r="AB106" s="139" t="s">
        <v>217</v>
      </c>
      <c r="AC106" s="139" t="s">
        <v>485</v>
      </c>
      <c r="AD106" s="139" t="s">
        <v>486</v>
      </c>
      <c r="AE106" s="139" t="s">
        <v>217</v>
      </c>
    </row>
    <row r="107" spans="1:31" s="3" customFormat="1" ht="111" customHeight="1">
      <c r="A107" s="139" t="s">
        <v>335</v>
      </c>
      <c r="B107" s="139" t="s">
        <v>48</v>
      </c>
      <c r="C107" s="139" t="s">
        <v>362</v>
      </c>
      <c r="D107" s="139" t="s">
        <v>319</v>
      </c>
      <c r="E107" s="122" t="s">
        <v>211</v>
      </c>
      <c r="F107" s="139" t="s">
        <v>274</v>
      </c>
      <c r="G107" s="139" t="s">
        <v>343</v>
      </c>
      <c r="H107" s="139" t="s">
        <v>243</v>
      </c>
      <c r="I107" s="139" t="s">
        <v>244</v>
      </c>
      <c r="J107" s="139" t="s">
        <v>40</v>
      </c>
      <c r="K107" s="139" t="s">
        <v>40</v>
      </c>
      <c r="L107" s="139" t="s">
        <v>338</v>
      </c>
      <c r="M107" s="122">
        <v>0</v>
      </c>
      <c r="N107" s="122">
        <v>3</v>
      </c>
      <c r="O107" s="122">
        <f t="shared" si="13"/>
        <v>0</v>
      </c>
      <c r="P107" s="123" t="str">
        <f t="shared" si="14"/>
        <v>Bajo (B)</v>
      </c>
      <c r="Q107" s="122">
        <v>25</v>
      </c>
      <c r="R107" s="122">
        <f t="shared" si="15"/>
        <v>0</v>
      </c>
      <c r="S107" s="123" t="str">
        <f t="shared" si="16"/>
        <v>IV</v>
      </c>
      <c r="T107" s="139" t="str">
        <f t="shared" si="17"/>
        <v>ACEPTABLE</v>
      </c>
      <c r="U107" s="122">
        <v>9</v>
      </c>
      <c r="V107" s="122">
        <v>3</v>
      </c>
      <c r="W107" s="122">
        <v>0</v>
      </c>
      <c r="X107" s="122">
        <f t="shared" si="22"/>
        <v>12</v>
      </c>
      <c r="Y107" s="139" t="s">
        <v>487</v>
      </c>
      <c r="Z107" s="139" t="s">
        <v>488</v>
      </c>
      <c r="AA107" s="139" t="s">
        <v>217</v>
      </c>
      <c r="AB107" s="139" t="s">
        <v>217</v>
      </c>
      <c r="AC107" s="139" t="s">
        <v>217</v>
      </c>
      <c r="AD107" s="139" t="s">
        <v>489</v>
      </c>
      <c r="AE107" s="139" t="s">
        <v>217</v>
      </c>
    </row>
    <row r="108" spans="1:31" s="3" customFormat="1" ht="111" customHeight="1">
      <c r="A108" s="139" t="s">
        <v>335</v>
      </c>
      <c r="B108" s="139" t="s">
        <v>588</v>
      </c>
      <c r="C108" s="139" t="s">
        <v>568</v>
      </c>
      <c r="D108" s="139" t="s">
        <v>567</v>
      </c>
      <c r="E108" s="122" t="s">
        <v>211</v>
      </c>
      <c r="F108" s="139" t="s">
        <v>390</v>
      </c>
      <c r="G108" s="139" t="s">
        <v>39</v>
      </c>
      <c r="H108" s="139" t="s">
        <v>212</v>
      </c>
      <c r="I108" s="139" t="s">
        <v>213</v>
      </c>
      <c r="J108" s="139" t="s">
        <v>329</v>
      </c>
      <c r="K108" s="139" t="s">
        <v>239</v>
      </c>
      <c r="L108" s="139" t="s">
        <v>336</v>
      </c>
      <c r="M108" s="122">
        <v>2</v>
      </c>
      <c r="N108" s="122">
        <v>2</v>
      </c>
      <c r="O108" s="122">
        <f t="shared" si="13"/>
        <v>4</v>
      </c>
      <c r="P108" s="123" t="str">
        <f t="shared" si="14"/>
        <v>Bajo (B)</v>
      </c>
      <c r="Q108" s="122">
        <v>25</v>
      </c>
      <c r="R108" s="122">
        <f t="shared" si="15"/>
        <v>100</v>
      </c>
      <c r="S108" s="123" t="str">
        <f t="shared" si="16"/>
        <v>III</v>
      </c>
      <c r="T108" s="139" t="str">
        <f t="shared" si="17"/>
        <v>MEJORABLE</v>
      </c>
      <c r="U108" s="122">
        <v>1</v>
      </c>
      <c r="V108" s="122">
        <v>0</v>
      </c>
      <c r="W108" s="122">
        <v>0</v>
      </c>
      <c r="X108" s="122">
        <f>SUM(U108:W108)</f>
        <v>1</v>
      </c>
      <c r="Y108" s="139" t="s">
        <v>395</v>
      </c>
      <c r="Z108" s="139" t="s">
        <v>396</v>
      </c>
      <c r="AA108" s="139" t="s">
        <v>217</v>
      </c>
      <c r="AB108" s="139" t="s">
        <v>217</v>
      </c>
      <c r="AC108" s="139" t="s">
        <v>398</v>
      </c>
      <c r="AD108" s="139" t="s">
        <v>399</v>
      </c>
      <c r="AE108" s="139" t="s">
        <v>401</v>
      </c>
    </row>
    <row r="109" spans="1:31" s="3" customFormat="1" ht="111" customHeight="1">
      <c r="A109" s="139" t="s">
        <v>335</v>
      </c>
      <c r="B109" s="139" t="s">
        <v>588</v>
      </c>
      <c r="C109" s="139" t="s">
        <v>568</v>
      </c>
      <c r="D109" s="139" t="s">
        <v>567</v>
      </c>
      <c r="E109" s="122" t="s">
        <v>211</v>
      </c>
      <c r="F109" s="139" t="s">
        <v>364</v>
      </c>
      <c r="G109" s="139" t="s">
        <v>39</v>
      </c>
      <c r="H109" s="139" t="s">
        <v>529</v>
      </c>
      <c r="I109" s="139" t="s">
        <v>405</v>
      </c>
      <c r="J109" s="139" t="s">
        <v>40</v>
      </c>
      <c r="K109" s="139" t="s">
        <v>239</v>
      </c>
      <c r="L109" s="139" t="s">
        <v>336</v>
      </c>
      <c r="M109" s="122">
        <v>6</v>
      </c>
      <c r="N109" s="122">
        <v>2</v>
      </c>
      <c r="O109" s="122">
        <f t="shared" si="13"/>
        <v>12</v>
      </c>
      <c r="P109" s="123" t="str">
        <f t="shared" si="14"/>
        <v>Alto (a)</v>
      </c>
      <c r="Q109" s="122">
        <v>25</v>
      </c>
      <c r="R109" s="122">
        <f t="shared" si="15"/>
        <v>300</v>
      </c>
      <c r="S109" s="123" t="str">
        <f t="shared" si="16"/>
        <v>II</v>
      </c>
      <c r="T109" s="139" t="str">
        <f t="shared" si="17"/>
        <v>NO ACEPTABLE O ACEPTABLE CON CONTROL ESPECÍFICO</v>
      </c>
      <c r="U109" s="122">
        <v>1</v>
      </c>
      <c r="V109" s="122">
        <v>0</v>
      </c>
      <c r="W109" s="122">
        <v>0</v>
      </c>
      <c r="X109" s="122">
        <f aca="true" t="shared" si="23" ref="X109:X114">SUM(U109:W109)</f>
        <v>1</v>
      </c>
      <c r="Y109" s="139" t="s">
        <v>409</v>
      </c>
      <c r="Z109" s="139" t="s">
        <v>530</v>
      </c>
      <c r="AA109" s="139" t="s">
        <v>217</v>
      </c>
      <c r="AB109" s="139" t="s">
        <v>217</v>
      </c>
      <c r="AC109" s="139" t="s">
        <v>531</v>
      </c>
      <c r="AD109" s="139" t="s">
        <v>532</v>
      </c>
      <c r="AE109" s="139" t="s">
        <v>522</v>
      </c>
    </row>
    <row r="110" spans="1:31" s="3" customFormat="1" ht="111" customHeight="1">
      <c r="A110" s="139" t="s">
        <v>335</v>
      </c>
      <c r="B110" s="139" t="s">
        <v>588</v>
      </c>
      <c r="C110" s="139" t="s">
        <v>568</v>
      </c>
      <c r="D110" s="139" t="s">
        <v>567</v>
      </c>
      <c r="E110" s="122" t="s">
        <v>211</v>
      </c>
      <c r="F110" s="139" t="s">
        <v>223</v>
      </c>
      <c r="G110" s="139" t="s">
        <v>43</v>
      </c>
      <c r="H110" s="139" t="s">
        <v>419</v>
      </c>
      <c r="I110" s="139" t="s">
        <v>423</v>
      </c>
      <c r="J110" s="139" t="s">
        <v>40</v>
      </c>
      <c r="K110" s="139" t="s">
        <v>428</v>
      </c>
      <c r="L110" s="139" t="s">
        <v>426</v>
      </c>
      <c r="M110" s="122">
        <v>2</v>
      </c>
      <c r="N110" s="122">
        <v>3</v>
      </c>
      <c r="O110" s="122">
        <f t="shared" si="13"/>
        <v>6</v>
      </c>
      <c r="P110" s="123" t="str">
        <f t="shared" si="14"/>
        <v>Medio (M)</v>
      </c>
      <c r="Q110" s="122">
        <v>25</v>
      </c>
      <c r="R110" s="122">
        <f t="shared" si="15"/>
        <v>150</v>
      </c>
      <c r="S110" s="123" t="str">
        <f t="shared" si="16"/>
        <v>II</v>
      </c>
      <c r="T110" s="139" t="str">
        <f t="shared" si="17"/>
        <v>NO ACEPTABLE O ACEPTABLE CON CONTROL ESPECÍFICO</v>
      </c>
      <c r="U110" s="122">
        <v>1</v>
      </c>
      <c r="V110" s="122">
        <v>0</v>
      </c>
      <c r="W110" s="122">
        <v>0</v>
      </c>
      <c r="X110" s="122">
        <f t="shared" si="23"/>
        <v>1</v>
      </c>
      <c r="Y110" s="139" t="s">
        <v>432</v>
      </c>
      <c r="Z110" s="139" t="s">
        <v>433</v>
      </c>
      <c r="AA110" s="139" t="s">
        <v>217</v>
      </c>
      <c r="AB110" s="139" t="s">
        <v>217</v>
      </c>
      <c r="AC110" s="139" t="s">
        <v>217</v>
      </c>
      <c r="AD110" s="139" t="s">
        <v>435</v>
      </c>
      <c r="AE110" s="139" t="s">
        <v>217</v>
      </c>
    </row>
    <row r="111" spans="1:31" s="3" customFormat="1" ht="111" customHeight="1">
      <c r="A111" s="139" t="s">
        <v>335</v>
      </c>
      <c r="B111" s="139" t="s">
        <v>588</v>
      </c>
      <c r="C111" s="139" t="s">
        <v>568</v>
      </c>
      <c r="D111" s="139" t="s">
        <v>567</v>
      </c>
      <c r="E111" s="122" t="s">
        <v>221</v>
      </c>
      <c r="F111" s="139" t="s">
        <v>224</v>
      </c>
      <c r="G111" s="139" t="s">
        <v>215</v>
      </c>
      <c r="H111" s="139" t="s">
        <v>439</v>
      </c>
      <c r="I111" s="139" t="s">
        <v>443</v>
      </c>
      <c r="J111" s="139" t="s">
        <v>40</v>
      </c>
      <c r="K111" s="139" t="s">
        <v>451</v>
      </c>
      <c r="L111" s="139" t="s">
        <v>229</v>
      </c>
      <c r="M111" s="122">
        <v>2</v>
      </c>
      <c r="N111" s="122">
        <v>1</v>
      </c>
      <c r="O111" s="122">
        <f t="shared" si="13"/>
        <v>2</v>
      </c>
      <c r="P111" s="123" t="str">
        <f t="shared" si="14"/>
        <v>Bajo (B)</v>
      </c>
      <c r="Q111" s="122">
        <v>100</v>
      </c>
      <c r="R111" s="122">
        <f t="shared" si="15"/>
        <v>200</v>
      </c>
      <c r="S111" s="123" t="str">
        <f t="shared" si="16"/>
        <v>II</v>
      </c>
      <c r="T111" s="139" t="str">
        <f t="shared" si="17"/>
        <v>NO ACEPTABLE O ACEPTABLE CON CONTROL ESPECÍFICO</v>
      </c>
      <c r="U111" s="122">
        <v>1</v>
      </c>
      <c r="V111" s="122">
        <v>0</v>
      </c>
      <c r="W111" s="122">
        <v>0</v>
      </c>
      <c r="X111" s="122">
        <f t="shared" si="23"/>
        <v>1</v>
      </c>
      <c r="Y111" s="139" t="s">
        <v>456</v>
      </c>
      <c r="Z111" s="139" t="s">
        <v>457</v>
      </c>
      <c r="AA111" s="139" t="s">
        <v>217</v>
      </c>
      <c r="AB111" s="139" t="s">
        <v>217</v>
      </c>
      <c r="AC111" s="139" t="s">
        <v>458</v>
      </c>
      <c r="AD111" s="139" t="s">
        <v>459</v>
      </c>
      <c r="AE111" s="139" t="s">
        <v>217</v>
      </c>
    </row>
    <row r="112" spans="1:31" s="3" customFormat="1" ht="111" customHeight="1">
      <c r="A112" s="139" t="s">
        <v>335</v>
      </c>
      <c r="B112" s="139" t="s">
        <v>588</v>
      </c>
      <c r="C112" s="139" t="s">
        <v>568</v>
      </c>
      <c r="D112" s="139" t="s">
        <v>567</v>
      </c>
      <c r="E112" s="122" t="s">
        <v>38</v>
      </c>
      <c r="F112" s="139" t="s">
        <v>465</v>
      </c>
      <c r="G112" s="139" t="s">
        <v>343</v>
      </c>
      <c r="H112" s="139" t="s">
        <v>469</v>
      </c>
      <c r="I112" s="139" t="s">
        <v>232</v>
      </c>
      <c r="J112" s="139" t="s">
        <v>40</v>
      </c>
      <c r="K112" s="139" t="s">
        <v>464</v>
      </c>
      <c r="L112" s="139" t="s">
        <v>40</v>
      </c>
      <c r="M112" s="122">
        <v>6</v>
      </c>
      <c r="N112" s="122">
        <v>3</v>
      </c>
      <c r="O112" s="122">
        <f t="shared" si="13"/>
        <v>18</v>
      </c>
      <c r="P112" s="123" t="str">
        <f t="shared" si="14"/>
        <v>Alto (a)</v>
      </c>
      <c r="Q112" s="122">
        <v>25</v>
      </c>
      <c r="R112" s="122">
        <f t="shared" si="15"/>
        <v>450</v>
      </c>
      <c r="S112" s="123" t="str">
        <f t="shared" si="16"/>
        <v>II</v>
      </c>
      <c r="T112" s="139" t="str">
        <f t="shared" si="17"/>
        <v>NO ACEPTABLE O ACEPTABLE CON CONTROL ESPECÍFICO</v>
      </c>
      <c r="U112" s="122">
        <v>1</v>
      </c>
      <c r="V112" s="122">
        <v>0</v>
      </c>
      <c r="W112" s="122">
        <v>0</v>
      </c>
      <c r="X112" s="122">
        <f t="shared" si="23"/>
        <v>1</v>
      </c>
      <c r="Y112" s="139" t="s">
        <v>466</v>
      </c>
      <c r="Z112" s="139" t="s">
        <v>467</v>
      </c>
      <c r="AA112" s="139" t="s">
        <v>217</v>
      </c>
      <c r="AB112" s="139" t="s">
        <v>217</v>
      </c>
      <c r="AC112" s="139" t="s">
        <v>217</v>
      </c>
      <c r="AD112" s="139" t="s">
        <v>468</v>
      </c>
      <c r="AE112" s="139" t="s">
        <v>217</v>
      </c>
    </row>
    <row r="113" spans="1:31" s="83" customFormat="1" ht="111" customHeight="1">
      <c r="A113" s="139" t="s">
        <v>335</v>
      </c>
      <c r="B113" s="139" t="s">
        <v>588</v>
      </c>
      <c r="C113" s="139" t="s">
        <v>568</v>
      </c>
      <c r="D113" s="139" t="s">
        <v>567</v>
      </c>
      <c r="E113" s="122" t="s">
        <v>211</v>
      </c>
      <c r="F113" s="139" t="s">
        <v>285</v>
      </c>
      <c r="G113" s="139" t="s">
        <v>343</v>
      </c>
      <c r="H113" s="139" t="s">
        <v>286</v>
      </c>
      <c r="I113" s="139" t="s">
        <v>244</v>
      </c>
      <c r="J113" s="139" t="s">
        <v>40</v>
      </c>
      <c r="K113" s="139" t="s">
        <v>40</v>
      </c>
      <c r="L113" s="139" t="s">
        <v>338</v>
      </c>
      <c r="M113" s="122">
        <v>2</v>
      </c>
      <c r="N113" s="122">
        <v>3</v>
      </c>
      <c r="O113" s="122">
        <f t="shared" si="13"/>
        <v>6</v>
      </c>
      <c r="P113" s="123" t="str">
        <f t="shared" si="14"/>
        <v>Medio (M)</v>
      </c>
      <c r="Q113" s="122">
        <v>25</v>
      </c>
      <c r="R113" s="122">
        <f t="shared" si="15"/>
        <v>150</v>
      </c>
      <c r="S113" s="123" t="str">
        <f t="shared" si="16"/>
        <v>II</v>
      </c>
      <c r="T113" s="139" t="str">
        <f t="shared" si="17"/>
        <v>NO ACEPTABLE O ACEPTABLE CON CONTROL ESPECÍFICO</v>
      </c>
      <c r="U113" s="122">
        <v>1</v>
      </c>
      <c r="V113" s="122">
        <v>0</v>
      </c>
      <c r="W113" s="122">
        <v>0</v>
      </c>
      <c r="X113" s="122">
        <f t="shared" si="23"/>
        <v>1</v>
      </c>
      <c r="Y113" s="139" t="s">
        <v>487</v>
      </c>
      <c r="Z113" s="139" t="s">
        <v>488</v>
      </c>
      <c r="AA113" s="139" t="s">
        <v>217</v>
      </c>
      <c r="AB113" s="139" t="s">
        <v>217</v>
      </c>
      <c r="AC113" s="139" t="s">
        <v>217</v>
      </c>
      <c r="AD113" s="139" t="s">
        <v>489</v>
      </c>
      <c r="AE113" s="139" t="s">
        <v>217</v>
      </c>
    </row>
    <row r="114" spans="1:31" ht="111" customHeight="1">
      <c r="A114" s="139" t="s">
        <v>335</v>
      </c>
      <c r="B114" s="139" t="s">
        <v>588</v>
      </c>
      <c r="C114" s="139" t="s">
        <v>568</v>
      </c>
      <c r="D114" s="139" t="s">
        <v>567</v>
      </c>
      <c r="E114" s="122" t="s">
        <v>211</v>
      </c>
      <c r="F114" s="139" t="s">
        <v>477</v>
      </c>
      <c r="G114" s="139" t="s">
        <v>343</v>
      </c>
      <c r="H114" s="139" t="s">
        <v>220</v>
      </c>
      <c r="I114" s="139" t="s">
        <v>491</v>
      </c>
      <c r="J114" s="139" t="s">
        <v>479</v>
      </c>
      <c r="K114" s="139" t="s">
        <v>480</v>
      </c>
      <c r="L114" s="139" t="s">
        <v>40</v>
      </c>
      <c r="M114" s="122">
        <v>0</v>
      </c>
      <c r="N114" s="122">
        <v>4</v>
      </c>
      <c r="O114" s="122">
        <f t="shared" si="13"/>
        <v>0</v>
      </c>
      <c r="P114" s="123" t="str">
        <f t="shared" si="14"/>
        <v>Bajo (B)</v>
      </c>
      <c r="Q114" s="122">
        <v>100</v>
      </c>
      <c r="R114" s="122">
        <f t="shared" si="15"/>
        <v>0</v>
      </c>
      <c r="S114" s="123" t="str">
        <f t="shared" si="16"/>
        <v>IV</v>
      </c>
      <c r="T114" s="139" t="str">
        <f t="shared" si="17"/>
        <v>ACEPTABLE</v>
      </c>
      <c r="U114" s="122">
        <v>1</v>
      </c>
      <c r="V114" s="122">
        <v>0</v>
      </c>
      <c r="W114" s="122">
        <v>0</v>
      </c>
      <c r="X114" s="122">
        <f t="shared" si="23"/>
        <v>1</v>
      </c>
      <c r="Y114" s="139" t="s">
        <v>483</v>
      </c>
      <c r="Z114" s="139" t="s">
        <v>484</v>
      </c>
      <c r="AA114" s="139" t="s">
        <v>217</v>
      </c>
      <c r="AB114" s="139" t="s">
        <v>217</v>
      </c>
      <c r="AC114" s="139" t="s">
        <v>485</v>
      </c>
      <c r="AD114" s="139" t="s">
        <v>486</v>
      </c>
      <c r="AE114" s="139" t="s">
        <v>217</v>
      </c>
    </row>
    <row r="115" spans="1:31" s="3" customFormat="1" ht="111" customHeight="1">
      <c r="A115" s="139" t="s">
        <v>335</v>
      </c>
      <c r="B115" s="139" t="s">
        <v>589</v>
      </c>
      <c r="C115" s="139" t="s">
        <v>365</v>
      </c>
      <c r="D115" s="139" t="s">
        <v>320</v>
      </c>
      <c r="E115" s="122" t="s">
        <v>211</v>
      </c>
      <c r="F115" s="139" t="s">
        <v>390</v>
      </c>
      <c r="G115" s="139" t="s">
        <v>39</v>
      </c>
      <c r="H115" s="139" t="s">
        <v>212</v>
      </c>
      <c r="I115" s="139" t="s">
        <v>213</v>
      </c>
      <c r="J115" s="139" t="s">
        <v>329</v>
      </c>
      <c r="K115" s="139" t="s">
        <v>239</v>
      </c>
      <c r="L115" s="139" t="s">
        <v>336</v>
      </c>
      <c r="M115" s="122">
        <v>2</v>
      </c>
      <c r="N115" s="122">
        <v>3</v>
      </c>
      <c r="O115" s="122">
        <f t="shared" si="13"/>
        <v>6</v>
      </c>
      <c r="P115" s="123" t="str">
        <f t="shared" si="14"/>
        <v>Medio (M)</v>
      </c>
      <c r="Q115" s="122">
        <v>25</v>
      </c>
      <c r="R115" s="122">
        <f t="shared" si="15"/>
        <v>150</v>
      </c>
      <c r="S115" s="123" t="str">
        <f t="shared" si="16"/>
        <v>II</v>
      </c>
      <c r="T115" s="139" t="str">
        <f t="shared" si="17"/>
        <v>NO ACEPTABLE O ACEPTABLE CON CONTROL ESPECÍFICO</v>
      </c>
      <c r="U115" s="122">
        <v>2</v>
      </c>
      <c r="V115" s="122">
        <v>3</v>
      </c>
      <c r="W115" s="122">
        <v>0</v>
      </c>
      <c r="X115" s="122">
        <f>SUM(U115:W115)</f>
        <v>5</v>
      </c>
      <c r="Y115" s="139" t="s">
        <v>395</v>
      </c>
      <c r="Z115" s="139" t="s">
        <v>396</v>
      </c>
      <c r="AA115" s="139" t="s">
        <v>217</v>
      </c>
      <c r="AB115" s="139" t="s">
        <v>217</v>
      </c>
      <c r="AC115" s="139" t="s">
        <v>398</v>
      </c>
      <c r="AD115" s="139" t="s">
        <v>399</v>
      </c>
      <c r="AE115" s="139" t="s">
        <v>401</v>
      </c>
    </row>
    <row r="116" spans="1:31" s="3" customFormat="1" ht="111" customHeight="1">
      <c r="A116" s="139" t="s">
        <v>335</v>
      </c>
      <c r="B116" s="139" t="s">
        <v>589</v>
      </c>
      <c r="C116" s="139" t="s">
        <v>365</v>
      </c>
      <c r="D116" s="139" t="s">
        <v>320</v>
      </c>
      <c r="E116" s="122" t="s">
        <v>211</v>
      </c>
      <c r="F116" s="139" t="s">
        <v>404</v>
      </c>
      <c r="G116" s="139" t="s">
        <v>39</v>
      </c>
      <c r="H116" s="139" t="s">
        <v>214</v>
      </c>
      <c r="I116" s="139" t="s">
        <v>405</v>
      </c>
      <c r="J116" s="139" t="s">
        <v>329</v>
      </c>
      <c r="K116" s="139" t="s">
        <v>239</v>
      </c>
      <c r="L116" s="139" t="s">
        <v>407</v>
      </c>
      <c r="M116" s="122">
        <v>2</v>
      </c>
      <c r="N116" s="122">
        <v>3</v>
      </c>
      <c r="O116" s="122">
        <f t="shared" si="13"/>
        <v>6</v>
      </c>
      <c r="P116" s="123" t="str">
        <f t="shared" si="14"/>
        <v>Medio (M)</v>
      </c>
      <c r="Q116" s="122">
        <v>25</v>
      </c>
      <c r="R116" s="122">
        <f t="shared" si="15"/>
        <v>150</v>
      </c>
      <c r="S116" s="123" t="str">
        <f t="shared" si="16"/>
        <v>II</v>
      </c>
      <c r="T116" s="139" t="str">
        <f t="shared" si="17"/>
        <v>NO ACEPTABLE O ACEPTABLE CON CONTROL ESPECÍFICO</v>
      </c>
      <c r="U116" s="122">
        <v>2</v>
      </c>
      <c r="V116" s="122">
        <v>3</v>
      </c>
      <c r="W116" s="122">
        <v>0</v>
      </c>
      <c r="X116" s="122">
        <f>SUM(U116:W116)</f>
        <v>5</v>
      </c>
      <c r="Y116" s="139" t="s">
        <v>409</v>
      </c>
      <c r="Z116" s="139" t="s">
        <v>396</v>
      </c>
      <c r="AA116" s="139" t="s">
        <v>217</v>
      </c>
      <c r="AB116" s="139" t="s">
        <v>217</v>
      </c>
      <c r="AC116" s="139" t="s">
        <v>411</v>
      </c>
      <c r="AD116" s="139" t="s">
        <v>412</v>
      </c>
      <c r="AE116" s="139" t="s">
        <v>401</v>
      </c>
    </row>
    <row r="117" spans="1:31" s="3" customFormat="1" ht="111" customHeight="1">
      <c r="A117" s="139" t="s">
        <v>335</v>
      </c>
      <c r="B117" s="139" t="s">
        <v>589</v>
      </c>
      <c r="C117" s="139" t="s">
        <v>365</v>
      </c>
      <c r="D117" s="139" t="s">
        <v>320</v>
      </c>
      <c r="E117" s="122" t="s">
        <v>211</v>
      </c>
      <c r="F117" s="139" t="s">
        <v>225</v>
      </c>
      <c r="G117" s="139" t="s">
        <v>43</v>
      </c>
      <c r="H117" s="139" t="s">
        <v>419</v>
      </c>
      <c r="I117" s="139" t="s">
        <v>423</v>
      </c>
      <c r="J117" s="139" t="s">
        <v>40</v>
      </c>
      <c r="K117" s="139" t="s">
        <v>428</v>
      </c>
      <c r="L117" s="139" t="s">
        <v>426</v>
      </c>
      <c r="M117" s="122">
        <v>2</v>
      </c>
      <c r="N117" s="122">
        <v>3</v>
      </c>
      <c r="O117" s="122">
        <f t="shared" si="13"/>
        <v>6</v>
      </c>
      <c r="P117" s="123" t="str">
        <f t="shared" si="14"/>
        <v>Medio (M)</v>
      </c>
      <c r="Q117" s="122">
        <v>25</v>
      </c>
      <c r="R117" s="122">
        <f t="shared" si="15"/>
        <v>150</v>
      </c>
      <c r="S117" s="123" t="str">
        <f t="shared" si="16"/>
        <v>II</v>
      </c>
      <c r="T117" s="139" t="str">
        <f t="shared" si="17"/>
        <v>NO ACEPTABLE O ACEPTABLE CON CONTROL ESPECÍFICO</v>
      </c>
      <c r="U117" s="122">
        <v>2</v>
      </c>
      <c r="V117" s="122">
        <v>3</v>
      </c>
      <c r="W117" s="122">
        <v>0</v>
      </c>
      <c r="X117" s="122">
        <f>SUM(U117:W117)</f>
        <v>5</v>
      </c>
      <c r="Y117" s="139" t="s">
        <v>432</v>
      </c>
      <c r="Z117" s="139" t="s">
        <v>433</v>
      </c>
      <c r="AA117" s="139" t="s">
        <v>217</v>
      </c>
      <c r="AB117" s="139" t="s">
        <v>217</v>
      </c>
      <c r="AC117" s="139" t="s">
        <v>217</v>
      </c>
      <c r="AD117" s="139" t="s">
        <v>435</v>
      </c>
      <c r="AE117" s="139" t="s">
        <v>217</v>
      </c>
    </row>
    <row r="118" spans="1:31" s="3" customFormat="1" ht="111" customHeight="1">
      <c r="A118" s="139" t="s">
        <v>335</v>
      </c>
      <c r="B118" s="139" t="s">
        <v>589</v>
      </c>
      <c r="C118" s="139" t="s">
        <v>365</v>
      </c>
      <c r="D118" s="139" t="s">
        <v>320</v>
      </c>
      <c r="E118" s="122" t="s">
        <v>211</v>
      </c>
      <c r="F118" s="139" t="s">
        <v>462</v>
      </c>
      <c r="G118" s="139" t="s">
        <v>218</v>
      </c>
      <c r="H118" s="139" t="s">
        <v>469</v>
      </c>
      <c r="I118" s="139" t="s">
        <v>256</v>
      </c>
      <c r="J118" s="139" t="s">
        <v>40</v>
      </c>
      <c r="K118" s="139" t="s">
        <v>464</v>
      </c>
      <c r="L118" s="139" t="s">
        <v>40</v>
      </c>
      <c r="M118" s="122">
        <v>2</v>
      </c>
      <c r="N118" s="122">
        <v>4</v>
      </c>
      <c r="O118" s="122">
        <f t="shared" si="13"/>
        <v>8</v>
      </c>
      <c r="P118" s="123" t="str">
        <f t="shared" si="14"/>
        <v>Medio (M)</v>
      </c>
      <c r="Q118" s="122">
        <v>25</v>
      </c>
      <c r="R118" s="122">
        <f t="shared" si="15"/>
        <v>200</v>
      </c>
      <c r="S118" s="123" t="str">
        <f t="shared" si="16"/>
        <v>II</v>
      </c>
      <c r="T118" s="139" t="str">
        <f t="shared" si="17"/>
        <v>NO ACEPTABLE O ACEPTABLE CON CONTROL ESPECÍFICO</v>
      </c>
      <c r="U118" s="122">
        <v>2</v>
      </c>
      <c r="V118" s="122">
        <v>3</v>
      </c>
      <c r="W118" s="122">
        <v>0</v>
      </c>
      <c r="X118" s="122">
        <f>SUM(U118:W118)</f>
        <v>5</v>
      </c>
      <c r="Y118" s="139" t="s">
        <v>466</v>
      </c>
      <c r="Z118" s="139" t="s">
        <v>467</v>
      </c>
      <c r="AA118" s="139" t="s">
        <v>217</v>
      </c>
      <c r="AB118" s="139" t="s">
        <v>217</v>
      </c>
      <c r="AC118" s="139" t="s">
        <v>217</v>
      </c>
      <c r="AD118" s="139" t="s">
        <v>468</v>
      </c>
      <c r="AE118" s="139" t="s">
        <v>217</v>
      </c>
    </row>
    <row r="119" spans="1:31" ht="111" customHeight="1">
      <c r="A119" s="139" t="s">
        <v>335</v>
      </c>
      <c r="B119" s="139" t="s">
        <v>589</v>
      </c>
      <c r="C119" s="139" t="s">
        <v>365</v>
      </c>
      <c r="D119" s="139" t="s">
        <v>320</v>
      </c>
      <c r="E119" s="122" t="s">
        <v>211</v>
      </c>
      <c r="F119" s="139" t="s">
        <v>477</v>
      </c>
      <c r="G119" s="139" t="s">
        <v>354</v>
      </c>
      <c r="H119" s="139" t="s">
        <v>220</v>
      </c>
      <c r="I119" s="139" t="s">
        <v>491</v>
      </c>
      <c r="J119" s="139" t="s">
        <v>479</v>
      </c>
      <c r="K119" s="139" t="s">
        <v>480</v>
      </c>
      <c r="L119" s="139" t="s">
        <v>40</v>
      </c>
      <c r="M119" s="122">
        <v>2</v>
      </c>
      <c r="N119" s="122">
        <v>4</v>
      </c>
      <c r="O119" s="122">
        <f t="shared" si="13"/>
        <v>8</v>
      </c>
      <c r="P119" s="123" t="str">
        <f t="shared" si="14"/>
        <v>Medio (M)</v>
      </c>
      <c r="Q119" s="122">
        <v>100</v>
      </c>
      <c r="R119" s="122">
        <f t="shared" si="15"/>
        <v>800</v>
      </c>
      <c r="S119" s="123" t="str">
        <f t="shared" si="16"/>
        <v>I</v>
      </c>
      <c r="T119" s="139" t="str">
        <f t="shared" si="17"/>
        <v>NO ACEPTABLE</v>
      </c>
      <c r="U119" s="122">
        <v>2</v>
      </c>
      <c r="V119" s="122">
        <v>3</v>
      </c>
      <c r="W119" s="122">
        <v>0</v>
      </c>
      <c r="X119" s="122">
        <f>SUM(U119:W119)</f>
        <v>5</v>
      </c>
      <c r="Y119" s="139" t="s">
        <v>483</v>
      </c>
      <c r="Z119" s="139" t="s">
        <v>484</v>
      </c>
      <c r="AA119" s="139" t="s">
        <v>217</v>
      </c>
      <c r="AB119" s="139" t="s">
        <v>217</v>
      </c>
      <c r="AC119" s="139" t="s">
        <v>485</v>
      </c>
      <c r="AD119" s="139" t="s">
        <v>486</v>
      </c>
      <c r="AE119" s="139" t="s">
        <v>217</v>
      </c>
    </row>
    <row r="120" spans="1:31" s="3" customFormat="1" ht="111" customHeight="1">
      <c r="A120" s="139" t="s">
        <v>335</v>
      </c>
      <c r="B120" s="139" t="s">
        <v>589</v>
      </c>
      <c r="C120" s="139" t="s">
        <v>365</v>
      </c>
      <c r="D120" s="139" t="s">
        <v>320</v>
      </c>
      <c r="E120" s="122" t="s">
        <v>211</v>
      </c>
      <c r="F120" s="139" t="s">
        <v>274</v>
      </c>
      <c r="G120" s="139" t="s">
        <v>343</v>
      </c>
      <c r="H120" s="139" t="s">
        <v>243</v>
      </c>
      <c r="I120" s="139" t="s">
        <v>244</v>
      </c>
      <c r="J120" s="139" t="s">
        <v>40</v>
      </c>
      <c r="K120" s="139" t="s">
        <v>40</v>
      </c>
      <c r="L120" s="139" t="s">
        <v>338</v>
      </c>
      <c r="M120" s="122">
        <v>0</v>
      </c>
      <c r="N120" s="122">
        <v>3</v>
      </c>
      <c r="O120" s="122">
        <f t="shared" si="13"/>
        <v>0</v>
      </c>
      <c r="P120" s="123" t="str">
        <f t="shared" si="14"/>
        <v>Bajo (B)</v>
      </c>
      <c r="Q120" s="122">
        <v>25</v>
      </c>
      <c r="R120" s="122">
        <f t="shared" si="15"/>
        <v>0</v>
      </c>
      <c r="S120" s="123" t="str">
        <f t="shared" si="16"/>
        <v>IV</v>
      </c>
      <c r="T120" s="139" t="str">
        <f t="shared" si="17"/>
        <v>ACEPTABLE</v>
      </c>
      <c r="U120" s="122">
        <v>2</v>
      </c>
      <c r="V120" s="122">
        <v>3</v>
      </c>
      <c r="W120" s="122">
        <v>0</v>
      </c>
      <c r="X120" s="122">
        <f>SUM(U120:W120)</f>
        <v>5</v>
      </c>
      <c r="Y120" s="139" t="s">
        <v>487</v>
      </c>
      <c r="Z120" s="139" t="s">
        <v>488</v>
      </c>
      <c r="AA120" s="139" t="s">
        <v>217</v>
      </c>
      <c r="AB120" s="139" t="s">
        <v>217</v>
      </c>
      <c r="AC120" s="139" t="s">
        <v>217</v>
      </c>
      <c r="AD120" s="139" t="s">
        <v>489</v>
      </c>
      <c r="AE120" s="139" t="s">
        <v>217</v>
      </c>
    </row>
    <row r="121" spans="1:31" s="83" customFormat="1" ht="111" customHeight="1">
      <c r="A121" s="139" t="s">
        <v>335</v>
      </c>
      <c r="B121" s="139" t="s">
        <v>590</v>
      </c>
      <c r="C121" s="139" t="s">
        <v>366</v>
      </c>
      <c r="D121" s="139" t="s">
        <v>321</v>
      </c>
      <c r="E121" s="122" t="s">
        <v>211</v>
      </c>
      <c r="F121" s="139" t="s">
        <v>390</v>
      </c>
      <c r="G121" s="139" t="s">
        <v>39</v>
      </c>
      <c r="H121" s="139" t="s">
        <v>212</v>
      </c>
      <c r="I121" s="139" t="s">
        <v>213</v>
      </c>
      <c r="J121" s="139" t="s">
        <v>329</v>
      </c>
      <c r="K121" s="139" t="s">
        <v>239</v>
      </c>
      <c r="L121" s="139" t="s">
        <v>336</v>
      </c>
      <c r="M121" s="122">
        <v>2</v>
      </c>
      <c r="N121" s="122">
        <v>3</v>
      </c>
      <c r="O121" s="122">
        <f t="shared" si="13"/>
        <v>6</v>
      </c>
      <c r="P121" s="123" t="str">
        <f t="shared" si="14"/>
        <v>Medio (M)</v>
      </c>
      <c r="Q121" s="122">
        <v>25</v>
      </c>
      <c r="R121" s="122">
        <f t="shared" si="15"/>
        <v>150</v>
      </c>
      <c r="S121" s="123" t="str">
        <f t="shared" si="16"/>
        <v>II</v>
      </c>
      <c r="T121" s="139" t="str">
        <f t="shared" si="17"/>
        <v>NO ACEPTABLE O ACEPTABLE CON CONTROL ESPECÍFICO</v>
      </c>
      <c r="U121" s="122">
        <v>3</v>
      </c>
      <c r="V121" s="122">
        <v>0</v>
      </c>
      <c r="W121" s="122">
        <v>0</v>
      </c>
      <c r="X121" s="122">
        <f>SUM(U121:W121)</f>
        <v>3</v>
      </c>
      <c r="Y121" s="139" t="s">
        <v>395</v>
      </c>
      <c r="Z121" s="139" t="s">
        <v>396</v>
      </c>
      <c r="AA121" s="139" t="s">
        <v>217</v>
      </c>
      <c r="AB121" s="139" t="s">
        <v>217</v>
      </c>
      <c r="AC121" s="139" t="s">
        <v>398</v>
      </c>
      <c r="AD121" s="139" t="s">
        <v>399</v>
      </c>
      <c r="AE121" s="139" t="s">
        <v>217</v>
      </c>
    </row>
    <row r="122" spans="1:31" s="83" customFormat="1" ht="111" customHeight="1">
      <c r="A122" s="139" t="s">
        <v>335</v>
      </c>
      <c r="B122" s="139" t="s">
        <v>590</v>
      </c>
      <c r="C122" s="139" t="s">
        <v>366</v>
      </c>
      <c r="D122" s="139" t="s">
        <v>321</v>
      </c>
      <c r="E122" s="122" t="s">
        <v>211</v>
      </c>
      <c r="F122" s="139" t="s">
        <v>404</v>
      </c>
      <c r="G122" s="139" t="s">
        <v>39</v>
      </c>
      <c r="H122" s="139" t="s">
        <v>214</v>
      </c>
      <c r="I122" s="139" t="s">
        <v>405</v>
      </c>
      <c r="J122" s="139" t="s">
        <v>329</v>
      </c>
      <c r="K122" s="139" t="s">
        <v>239</v>
      </c>
      <c r="L122" s="139" t="s">
        <v>407</v>
      </c>
      <c r="M122" s="122">
        <v>0</v>
      </c>
      <c r="N122" s="122">
        <v>3</v>
      </c>
      <c r="O122" s="122">
        <f t="shared" si="13"/>
        <v>0</v>
      </c>
      <c r="P122" s="123" t="str">
        <f t="shared" si="14"/>
        <v>Bajo (B)</v>
      </c>
      <c r="Q122" s="122">
        <v>25</v>
      </c>
      <c r="R122" s="122">
        <f t="shared" si="15"/>
        <v>0</v>
      </c>
      <c r="S122" s="123" t="str">
        <f t="shared" si="16"/>
        <v>IV</v>
      </c>
      <c r="T122" s="139" t="str">
        <f t="shared" si="17"/>
        <v>ACEPTABLE</v>
      </c>
      <c r="U122" s="122">
        <v>3</v>
      </c>
      <c r="V122" s="122">
        <v>0</v>
      </c>
      <c r="W122" s="122">
        <v>0</v>
      </c>
      <c r="X122" s="122">
        <f aca="true" t="shared" si="24" ref="X122:X127">SUM(U122:W122)</f>
        <v>3</v>
      </c>
      <c r="Y122" s="139" t="s">
        <v>409</v>
      </c>
      <c r="Z122" s="139" t="s">
        <v>396</v>
      </c>
      <c r="AA122" s="139" t="s">
        <v>217</v>
      </c>
      <c r="AB122" s="139" t="s">
        <v>217</v>
      </c>
      <c r="AC122" s="139" t="s">
        <v>411</v>
      </c>
      <c r="AD122" s="139" t="s">
        <v>412</v>
      </c>
      <c r="AE122" s="139" t="s">
        <v>401</v>
      </c>
    </row>
    <row r="123" spans="1:31" s="83" customFormat="1" ht="111" customHeight="1">
      <c r="A123" s="139" t="s">
        <v>335</v>
      </c>
      <c r="B123" s="139" t="s">
        <v>590</v>
      </c>
      <c r="C123" s="139" t="s">
        <v>366</v>
      </c>
      <c r="D123" s="139" t="s">
        <v>321</v>
      </c>
      <c r="E123" s="122" t="s">
        <v>211</v>
      </c>
      <c r="F123" s="139" t="s">
        <v>287</v>
      </c>
      <c r="G123" s="139" t="s">
        <v>43</v>
      </c>
      <c r="H123" s="139" t="s">
        <v>419</v>
      </c>
      <c r="I123" s="139" t="s">
        <v>423</v>
      </c>
      <c r="J123" s="139" t="s">
        <v>40</v>
      </c>
      <c r="K123" s="139" t="s">
        <v>428</v>
      </c>
      <c r="L123" s="139" t="s">
        <v>426</v>
      </c>
      <c r="M123" s="122">
        <v>2</v>
      </c>
      <c r="N123" s="122">
        <v>3</v>
      </c>
      <c r="O123" s="122">
        <f t="shared" si="13"/>
        <v>6</v>
      </c>
      <c r="P123" s="123" t="str">
        <f t="shared" si="14"/>
        <v>Medio (M)</v>
      </c>
      <c r="Q123" s="122">
        <v>25</v>
      </c>
      <c r="R123" s="122">
        <f t="shared" si="15"/>
        <v>150</v>
      </c>
      <c r="S123" s="123" t="str">
        <f t="shared" si="16"/>
        <v>II</v>
      </c>
      <c r="T123" s="139" t="str">
        <f t="shared" si="17"/>
        <v>NO ACEPTABLE O ACEPTABLE CON CONTROL ESPECÍFICO</v>
      </c>
      <c r="U123" s="122">
        <v>3</v>
      </c>
      <c r="V123" s="122">
        <v>0</v>
      </c>
      <c r="W123" s="122">
        <v>0</v>
      </c>
      <c r="X123" s="122">
        <f t="shared" si="24"/>
        <v>3</v>
      </c>
      <c r="Y123" s="139" t="s">
        <v>432</v>
      </c>
      <c r="Z123" s="139" t="s">
        <v>433</v>
      </c>
      <c r="AA123" s="139" t="s">
        <v>217</v>
      </c>
      <c r="AB123" s="139" t="s">
        <v>217</v>
      </c>
      <c r="AC123" s="139" t="s">
        <v>217</v>
      </c>
      <c r="AD123" s="139" t="s">
        <v>435</v>
      </c>
      <c r="AE123" s="139" t="s">
        <v>217</v>
      </c>
    </row>
    <row r="124" spans="1:31" s="83" customFormat="1" ht="111" customHeight="1">
      <c r="A124" s="139" t="s">
        <v>335</v>
      </c>
      <c r="B124" s="139" t="s">
        <v>590</v>
      </c>
      <c r="C124" s="139" t="s">
        <v>366</v>
      </c>
      <c r="D124" s="139" t="s">
        <v>321</v>
      </c>
      <c r="E124" s="122" t="s">
        <v>211</v>
      </c>
      <c r="F124" s="139" t="s">
        <v>258</v>
      </c>
      <c r="G124" s="139" t="s">
        <v>354</v>
      </c>
      <c r="H124" s="139" t="s">
        <v>439</v>
      </c>
      <c r="I124" s="139" t="s">
        <v>443</v>
      </c>
      <c r="J124" s="139" t="s">
        <v>40</v>
      </c>
      <c r="K124" s="139" t="s">
        <v>452</v>
      </c>
      <c r="L124" s="139" t="s">
        <v>229</v>
      </c>
      <c r="M124" s="122">
        <v>0</v>
      </c>
      <c r="N124" s="122">
        <v>1</v>
      </c>
      <c r="O124" s="122">
        <f t="shared" si="13"/>
        <v>0</v>
      </c>
      <c r="P124" s="123" t="str">
        <f t="shared" si="14"/>
        <v>Bajo (B)</v>
      </c>
      <c r="Q124" s="122">
        <v>100</v>
      </c>
      <c r="R124" s="122">
        <f t="shared" si="15"/>
        <v>0</v>
      </c>
      <c r="S124" s="123" t="str">
        <f t="shared" si="16"/>
        <v>IV</v>
      </c>
      <c r="T124" s="139" t="str">
        <f t="shared" si="17"/>
        <v>ACEPTABLE</v>
      </c>
      <c r="U124" s="122">
        <v>3</v>
      </c>
      <c r="V124" s="122">
        <v>0</v>
      </c>
      <c r="W124" s="122">
        <v>0</v>
      </c>
      <c r="X124" s="122">
        <f t="shared" si="24"/>
        <v>3</v>
      </c>
      <c r="Y124" s="139" t="s">
        <v>456</v>
      </c>
      <c r="Z124" s="139" t="s">
        <v>457</v>
      </c>
      <c r="AA124" s="139" t="s">
        <v>217</v>
      </c>
      <c r="AB124" s="139" t="s">
        <v>217</v>
      </c>
      <c r="AC124" s="139" t="s">
        <v>458</v>
      </c>
      <c r="AD124" s="139" t="s">
        <v>459</v>
      </c>
      <c r="AE124" s="139" t="s">
        <v>217</v>
      </c>
    </row>
    <row r="125" spans="1:31" s="83" customFormat="1" ht="111" customHeight="1">
      <c r="A125" s="139" t="s">
        <v>335</v>
      </c>
      <c r="B125" s="139" t="s">
        <v>590</v>
      </c>
      <c r="C125" s="139" t="s">
        <v>366</v>
      </c>
      <c r="D125" s="139" t="s">
        <v>321</v>
      </c>
      <c r="E125" s="122" t="s">
        <v>211</v>
      </c>
      <c r="F125" s="139" t="s">
        <v>462</v>
      </c>
      <c r="G125" s="139" t="s">
        <v>343</v>
      </c>
      <c r="H125" s="139" t="s">
        <v>367</v>
      </c>
      <c r="I125" s="139" t="s">
        <v>255</v>
      </c>
      <c r="J125" s="139" t="s">
        <v>40</v>
      </c>
      <c r="K125" s="139" t="s">
        <v>464</v>
      </c>
      <c r="L125" s="139" t="s">
        <v>40</v>
      </c>
      <c r="M125" s="122">
        <v>0</v>
      </c>
      <c r="N125" s="122">
        <v>4</v>
      </c>
      <c r="O125" s="122">
        <f aca="true" t="shared" si="25" ref="O125:O173">+M125*N125</f>
        <v>0</v>
      </c>
      <c r="P125" s="123" t="str">
        <f aca="true" t="shared" si="26" ref="P125:P173">IF(O125&gt;=21,"Muy Alto (MA)",IF(O125&lt;6,"Bajo (B)",IF(AND(O125&gt;=9,O125&lt;21),"Alto (a)",IF(AND(O125&gt;=6,O125&lt;9),"Medio (M)"))))</f>
        <v>Bajo (B)</v>
      </c>
      <c r="Q125" s="122">
        <v>25</v>
      </c>
      <c r="R125" s="122">
        <f aca="true" t="shared" si="27" ref="R125:R172">O125*Q125</f>
        <v>0</v>
      </c>
      <c r="S125" s="123" t="str">
        <f aca="true" t="shared" si="28" ref="S125:S173">IF(R125&gt;500,"I",IF(R125&lt;21,"IV",IF(AND(R125&gt;=121,R125&lt;=500),"II",IF(AND(R125&gt;=21,R125&lt;=120),"III"))))</f>
        <v>IV</v>
      </c>
      <c r="T125" s="139" t="str">
        <f aca="true" t="shared" si="29" ref="T125:T173">IF(R125&gt;500,"NO ACEPTABLE",IF(R125&lt;21,"ACEPTABLE",IF(AND(R125&gt;=121,R125&lt;=500),"NO ACEPTABLE O ACEPTABLE CON CONTROL ESPECÍFICO",IF(AND(R125&gt;=21,R125&lt;=120),"MEJORABLE"))))</f>
        <v>ACEPTABLE</v>
      </c>
      <c r="U125" s="122">
        <v>3</v>
      </c>
      <c r="V125" s="122">
        <v>0</v>
      </c>
      <c r="W125" s="122">
        <v>0</v>
      </c>
      <c r="X125" s="122">
        <f t="shared" si="24"/>
        <v>3</v>
      </c>
      <c r="Y125" s="139" t="s">
        <v>466</v>
      </c>
      <c r="Z125" s="139" t="s">
        <v>467</v>
      </c>
      <c r="AA125" s="139" t="s">
        <v>217</v>
      </c>
      <c r="AB125" s="139" t="s">
        <v>217</v>
      </c>
      <c r="AC125" s="139" t="s">
        <v>217</v>
      </c>
      <c r="AD125" s="139" t="s">
        <v>468</v>
      </c>
      <c r="AE125" s="139" t="s">
        <v>217</v>
      </c>
    </row>
    <row r="126" spans="1:31" ht="111" customHeight="1">
      <c r="A126" s="139" t="s">
        <v>335</v>
      </c>
      <c r="B126" s="139" t="s">
        <v>590</v>
      </c>
      <c r="C126" s="139" t="s">
        <v>366</v>
      </c>
      <c r="D126" s="139" t="s">
        <v>321</v>
      </c>
      <c r="E126" s="122" t="s">
        <v>211</v>
      </c>
      <c r="F126" s="139" t="s">
        <v>490</v>
      </c>
      <c r="G126" s="139" t="s">
        <v>354</v>
      </c>
      <c r="H126" s="139" t="s">
        <v>220</v>
      </c>
      <c r="I126" s="139" t="s">
        <v>491</v>
      </c>
      <c r="J126" s="139" t="s">
        <v>479</v>
      </c>
      <c r="K126" s="139" t="s">
        <v>480</v>
      </c>
      <c r="L126" s="139" t="s">
        <v>40</v>
      </c>
      <c r="M126" s="122">
        <v>0</v>
      </c>
      <c r="N126" s="122">
        <v>4</v>
      </c>
      <c r="O126" s="122">
        <f t="shared" si="25"/>
        <v>0</v>
      </c>
      <c r="P126" s="123" t="str">
        <f t="shared" si="26"/>
        <v>Bajo (B)</v>
      </c>
      <c r="Q126" s="122">
        <v>100</v>
      </c>
      <c r="R126" s="122">
        <f t="shared" si="27"/>
        <v>0</v>
      </c>
      <c r="S126" s="123" t="str">
        <f t="shared" si="28"/>
        <v>IV</v>
      </c>
      <c r="T126" s="139" t="str">
        <f t="shared" si="29"/>
        <v>ACEPTABLE</v>
      </c>
      <c r="U126" s="122">
        <v>3</v>
      </c>
      <c r="V126" s="122">
        <v>0</v>
      </c>
      <c r="W126" s="122">
        <v>0</v>
      </c>
      <c r="X126" s="122">
        <f t="shared" si="24"/>
        <v>3</v>
      </c>
      <c r="Y126" s="139" t="s">
        <v>483</v>
      </c>
      <c r="Z126" s="139" t="s">
        <v>484</v>
      </c>
      <c r="AA126" s="139" t="s">
        <v>217</v>
      </c>
      <c r="AB126" s="139" t="s">
        <v>217</v>
      </c>
      <c r="AC126" s="139" t="s">
        <v>485</v>
      </c>
      <c r="AD126" s="139" t="s">
        <v>486</v>
      </c>
      <c r="AE126" s="139" t="s">
        <v>217</v>
      </c>
    </row>
    <row r="127" spans="1:31" s="3" customFormat="1" ht="111" customHeight="1">
      <c r="A127" s="139" t="s">
        <v>335</v>
      </c>
      <c r="B127" s="139" t="s">
        <v>590</v>
      </c>
      <c r="C127" s="139" t="s">
        <v>366</v>
      </c>
      <c r="D127" s="139" t="s">
        <v>321</v>
      </c>
      <c r="E127" s="122" t="s">
        <v>211</v>
      </c>
      <c r="F127" s="139" t="s">
        <v>274</v>
      </c>
      <c r="G127" s="139" t="s">
        <v>343</v>
      </c>
      <c r="H127" s="139" t="s">
        <v>243</v>
      </c>
      <c r="I127" s="139" t="s">
        <v>244</v>
      </c>
      <c r="J127" s="139" t="s">
        <v>40</v>
      </c>
      <c r="K127" s="139" t="s">
        <v>40</v>
      </c>
      <c r="L127" s="139" t="s">
        <v>338</v>
      </c>
      <c r="M127" s="122">
        <v>0</v>
      </c>
      <c r="N127" s="122">
        <v>3</v>
      </c>
      <c r="O127" s="122">
        <f t="shared" si="25"/>
        <v>0</v>
      </c>
      <c r="P127" s="123" t="str">
        <f t="shared" si="26"/>
        <v>Bajo (B)</v>
      </c>
      <c r="Q127" s="122">
        <v>25</v>
      </c>
      <c r="R127" s="122">
        <f t="shared" si="27"/>
        <v>0</v>
      </c>
      <c r="S127" s="123" t="str">
        <f t="shared" si="28"/>
        <v>IV</v>
      </c>
      <c r="T127" s="139" t="str">
        <f t="shared" si="29"/>
        <v>ACEPTABLE</v>
      </c>
      <c r="U127" s="122">
        <v>3</v>
      </c>
      <c r="V127" s="122">
        <v>0</v>
      </c>
      <c r="W127" s="122">
        <v>0</v>
      </c>
      <c r="X127" s="122">
        <f t="shared" si="24"/>
        <v>3</v>
      </c>
      <c r="Y127" s="139" t="s">
        <v>487</v>
      </c>
      <c r="Z127" s="139" t="s">
        <v>488</v>
      </c>
      <c r="AA127" s="139" t="s">
        <v>217</v>
      </c>
      <c r="AB127" s="139" t="s">
        <v>217</v>
      </c>
      <c r="AC127" s="139" t="s">
        <v>217</v>
      </c>
      <c r="AD127" s="139" t="s">
        <v>489</v>
      </c>
      <c r="AE127" s="139" t="s">
        <v>217</v>
      </c>
    </row>
    <row r="128" spans="1:31" s="3" customFormat="1" ht="111" customHeight="1">
      <c r="A128" s="139" t="s">
        <v>335</v>
      </c>
      <c r="B128" s="139" t="s">
        <v>591</v>
      </c>
      <c r="C128" s="139" t="s">
        <v>322</v>
      </c>
      <c r="D128" s="139" t="s">
        <v>323</v>
      </c>
      <c r="E128" s="122" t="s">
        <v>211</v>
      </c>
      <c r="F128" s="139" t="s">
        <v>462</v>
      </c>
      <c r="G128" s="139" t="s">
        <v>368</v>
      </c>
      <c r="H128" s="139" t="s">
        <v>367</v>
      </c>
      <c r="I128" s="139" t="s">
        <v>255</v>
      </c>
      <c r="J128" s="139" t="s">
        <v>40</v>
      </c>
      <c r="K128" s="139" t="s">
        <v>464</v>
      </c>
      <c r="L128" s="139" t="s">
        <v>40</v>
      </c>
      <c r="M128" s="122">
        <v>0</v>
      </c>
      <c r="N128" s="122">
        <v>4</v>
      </c>
      <c r="O128" s="122">
        <f t="shared" si="25"/>
        <v>0</v>
      </c>
      <c r="P128" s="123" t="str">
        <f t="shared" si="26"/>
        <v>Bajo (B)</v>
      </c>
      <c r="Q128" s="122">
        <v>25</v>
      </c>
      <c r="R128" s="122">
        <f t="shared" si="27"/>
        <v>0</v>
      </c>
      <c r="S128" s="123" t="str">
        <f t="shared" si="28"/>
        <v>IV</v>
      </c>
      <c r="T128" s="139" t="str">
        <f t="shared" si="29"/>
        <v>ACEPTABLE</v>
      </c>
      <c r="U128" s="122">
        <v>1</v>
      </c>
      <c r="V128" s="122">
        <v>0</v>
      </c>
      <c r="W128" s="122">
        <v>0</v>
      </c>
      <c r="X128" s="122">
        <f>SUM(U128:W128)</f>
        <v>1</v>
      </c>
      <c r="Y128" s="139" t="s">
        <v>466</v>
      </c>
      <c r="Z128" s="139" t="s">
        <v>467</v>
      </c>
      <c r="AA128" s="139" t="s">
        <v>217</v>
      </c>
      <c r="AB128" s="139" t="s">
        <v>217</v>
      </c>
      <c r="AC128" s="139" t="s">
        <v>217</v>
      </c>
      <c r="AD128" s="139" t="s">
        <v>468</v>
      </c>
      <c r="AE128" s="139" t="s">
        <v>217</v>
      </c>
    </row>
    <row r="129" spans="1:31" s="3" customFormat="1" ht="111" customHeight="1">
      <c r="A129" s="139" t="s">
        <v>335</v>
      </c>
      <c r="B129" s="139" t="s">
        <v>591</v>
      </c>
      <c r="C129" s="139" t="s">
        <v>322</v>
      </c>
      <c r="D129" s="139" t="s">
        <v>323</v>
      </c>
      <c r="E129" s="122" t="s">
        <v>211</v>
      </c>
      <c r="F129" s="139" t="s">
        <v>259</v>
      </c>
      <c r="G129" s="139" t="s">
        <v>49</v>
      </c>
      <c r="H129" s="139" t="s">
        <v>369</v>
      </c>
      <c r="I129" s="139" t="s">
        <v>247</v>
      </c>
      <c r="J129" s="139" t="s">
        <v>40</v>
      </c>
      <c r="K129" s="139" t="s">
        <v>40</v>
      </c>
      <c r="L129" s="139" t="s">
        <v>40</v>
      </c>
      <c r="M129" s="122">
        <v>0</v>
      </c>
      <c r="N129" s="122">
        <v>1</v>
      </c>
      <c r="O129" s="122">
        <f t="shared" si="25"/>
        <v>0</v>
      </c>
      <c r="P129" s="123" t="str">
        <f t="shared" si="26"/>
        <v>Bajo (B)</v>
      </c>
      <c r="Q129" s="122">
        <v>25</v>
      </c>
      <c r="R129" s="122">
        <f t="shared" si="27"/>
        <v>0</v>
      </c>
      <c r="S129" s="123" t="str">
        <f t="shared" si="28"/>
        <v>IV</v>
      </c>
      <c r="T129" s="139" t="str">
        <f t="shared" si="29"/>
        <v>ACEPTABLE</v>
      </c>
      <c r="U129" s="122">
        <v>1</v>
      </c>
      <c r="V129" s="122">
        <v>0</v>
      </c>
      <c r="W129" s="122">
        <v>0</v>
      </c>
      <c r="X129" s="122">
        <f aca="true" t="shared" si="30" ref="X129:X135">SUM(U129:W129)</f>
        <v>1</v>
      </c>
      <c r="Y129" s="139" t="s">
        <v>523</v>
      </c>
      <c r="Z129" s="139" t="s">
        <v>524</v>
      </c>
      <c r="AA129" s="139" t="s">
        <v>217</v>
      </c>
      <c r="AB129" s="139" t="s">
        <v>527</v>
      </c>
      <c r="AC129" s="139" t="s">
        <v>525</v>
      </c>
      <c r="AD129" s="139" t="s">
        <v>526</v>
      </c>
      <c r="AE129" s="139" t="s">
        <v>528</v>
      </c>
    </row>
    <row r="130" spans="1:31" s="3" customFormat="1" ht="111" customHeight="1">
      <c r="A130" s="139" t="s">
        <v>335</v>
      </c>
      <c r="B130" s="139" t="s">
        <v>591</v>
      </c>
      <c r="C130" s="139" t="s">
        <v>322</v>
      </c>
      <c r="D130" s="139" t="s">
        <v>323</v>
      </c>
      <c r="E130" s="122" t="s">
        <v>38</v>
      </c>
      <c r="F130" s="139" t="s">
        <v>248</v>
      </c>
      <c r="G130" s="139" t="s">
        <v>343</v>
      </c>
      <c r="H130" s="139" t="s">
        <v>243</v>
      </c>
      <c r="I130" s="139" t="s">
        <v>244</v>
      </c>
      <c r="J130" s="139" t="s">
        <v>40</v>
      </c>
      <c r="K130" s="139" t="s">
        <v>40</v>
      </c>
      <c r="L130" s="139" t="s">
        <v>338</v>
      </c>
      <c r="M130" s="122">
        <v>0</v>
      </c>
      <c r="N130" s="122">
        <v>1</v>
      </c>
      <c r="O130" s="122">
        <f t="shared" si="25"/>
        <v>0</v>
      </c>
      <c r="P130" s="123" t="str">
        <f t="shared" si="26"/>
        <v>Bajo (B)</v>
      </c>
      <c r="Q130" s="122">
        <v>25</v>
      </c>
      <c r="R130" s="122">
        <f t="shared" si="27"/>
        <v>0</v>
      </c>
      <c r="S130" s="123" t="str">
        <f t="shared" si="28"/>
        <v>IV</v>
      </c>
      <c r="T130" s="139" t="str">
        <f t="shared" si="29"/>
        <v>ACEPTABLE</v>
      </c>
      <c r="U130" s="122">
        <v>1</v>
      </c>
      <c r="V130" s="122">
        <v>0</v>
      </c>
      <c r="W130" s="122">
        <v>0</v>
      </c>
      <c r="X130" s="122">
        <f t="shared" si="30"/>
        <v>1</v>
      </c>
      <c r="Y130" s="139" t="s">
        <v>487</v>
      </c>
      <c r="Z130" s="139" t="s">
        <v>488</v>
      </c>
      <c r="AA130" s="139" t="s">
        <v>217</v>
      </c>
      <c r="AB130" s="139" t="s">
        <v>217</v>
      </c>
      <c r="AC130" s="139" t="s">
        <v>217</v>
      </c>
      <c r="AD130" s="139" t="s">
        <v>489</v>
      </c>
      <c r="AE130" s="139" t="s">
        <v>217</v>
      </c>
    </row>
    <row r="131" spans="1:31" s="3" customFormat="1" ht="111" customHeight="1">
      <c r="A131" s="139" t="s">
        <v>335</v>
      </c>
      <c r="B131" s="139" t="s">
        <v>591</v>
      </c>
      <c r="C131" s="139" t="s">
        <v>322</v>
      </c>
      <c r="D131" s="139" t="s">
        <v>323</v>
      </c>
      <c r="E131" s="122" t="s">
        <v>211</v>
      </c>
      <c r="F131" s="139" t="s">
        <v>364</v>
      </c>
      <c r="G131" s="139" t="s">
        <v>39</v>
      </c>
      <c r="H131" s="139" t="s">
        <v>529</v>
      </c>
      <c r="I131" s="139" t="s">
        <v>405</v>
      </c>
      <c r="J131" s="139" t="s">
        <v>40</v>
      </c>
      <c r="K131" s="139" t="s">
        <v>239</v>
      </c>
      <c r="L131" s="139" t="s">
        <v>336</v>
      </c>
      <c r="M131" s="122">
        <v>0</v>
      </c>
      <c r="N131" s="122">
        <v>1</v>
      </c>
      <c r="O131" s="122">
        <f t="shared" si="25"/>
        <v>0</v>
      </c>
      <c r="P131" s="123" t="str">
        <f t="shared" si="26"/>
        <v>Bajo (B)</v>
      </c>
      <c r="Q131" s="122">
        <v>25</v>
      </c>
      <c r="R131" s="122">
        <f t="shared" si="27"/>
        <v>0</v>
      </c>
      <c r="S131" s="123" t="str">
        <f t="shared" si="28"/>
        <v>IV</v>
      </c>
      <c r="T131" s="139" t="str">
        <f t="shared" si="29"/>
        <v>ACEPTABLE</v>
      </c>
      <c r="U131" s="122">
        <v>1</v>
      </c>
      <c r="V131" s="122">
        <v>0</v>
      </c>
      <c r="W131" s="122">
        <v>0</v>
      </c>
      <c r="X131" s="122">
        <f t="shared" si="30"/>
        <v>1</v>
      </c>
      <c r="Y131" s="139" t="s">
        <v>409</v>
      </c>
      <c r="Z131" s="139" t="s">
        <v>530</v>
      </c>
      <c r="AA131" s="139" t="s">
        <v>217</v>
      </c>
      <c r="AB131" s="139" t="s">
        <v>217</v>
      </c>
      <c r="AC131" s="139" t="s">
        <v>531</v>
      </c>
      <c r="AD131" s="139" t="s">
        <v>532</v>
      </c>
      <c r="AE131" s="139" t="s">
        <v>522</v>
      </c>
    </row>
    <row r="132" spans="1:31" s="3" customFormat="1" ht="111" customHeight="1">
      <c r="A132" s="139" t="s">
        <v>335</v>
      </c>
      <c r="B132" s="139" t="s">
        <v>591</v>
      </c>
      <c r="C132" s="139" t="s">
        <v>322</v>
      </c>
      <c r="D132" s="139" t="s">
        <v>323</v>
      </c>
      <c r="E132" s="122" t="s">
        <v>211</v>
      </c>
      <c r="F132" s="139" t="s">
        <v>390</v>
      </c>
      <c r="G132" s="139" t="s">
        <v>39</v>
      </c>
      <c r="H132" s="139" t="s">
        <v>212</v>
      </c>
      <c r="I132" s="139" t="s">
        <v>213</v>
      </c>
      <c r="J132" s="139" t="s">
        <v>329</v>
      </c>
      <c r="K132" s="139" t="s">
        <v>239</v>
      </c>
      <c r="L132" s="139" t="s">
        <v>370</v>
      </c>
      <c r="M132" s="122">
        <v>0</v>
      </c>
      <c r="N132" s="122">
        <v>0</v>
      </c>
      <c r="O132" s="122">
        <f t="shared" si="25"/>
        <v>0</v>
      </c>
      <c r="P132" s="123" t="str">
        <f t="shared" si="26"/>
        <v>Bajo (B)</v>
      </c>
      <c r="Q132" s="122">
        <v>25</v>
      </c>
      <c r="R132" s="122">
        <f t="shared" si="27"/>
        <v>0</v>
      </c>
      <c r="S132" s="123" t="str">
        <f t="shared" si="28"/>
        <v>IV</v>
      </c>
      <c r="T132" s="139" t="str">
        <f t="shared" si="29"/>
        <v>ACEPTABLE</v>
      </c>
      <c r="U132" s="122">
        <v>1</v>
      </c>
      <c r="V132" s="122">
        <v>0</v>
      </c>
      <c r="W132" s="122">
        <v>0</v>
      </c>
      <c r="X132" s="122">
        <f t="shared" si="30"/>
        <v>1</v>
      </c>
      <c r="Y132" s="139" t="s">
        <v>395</v>
      </c>
      <c r="Z132" s="139" t="s">
        <v>396</v>
      </c>
      <c r="AA132" s="139" t="s">
        <v>217</v>
      </c>
      <c r="AB132" s="139" t="s">
        <v>217</v>
      </c>
      <c r="AC132" s="139" t="s">
        <v>398</v>
      </c>
      <c r="AD132" s="139" t="s">
        <v>399</v>
      </c>
      <c r="AE132" s="139" t="s">
        <v>401</v>
      </c>
    </row>
    <row r="133" spans="1:31" s="3" customFormat="1" ht="111" customHeight="1">
      <c r="A133" s="139" t="s">
        <v>335</v>
      </c>
      <c r="B133" s="139" t="s">
        <v>591</v>
      </c>
      <c r="C133" s="139" t="s">
        <v>322</v>
      </c>
      <c r="D133" s="139" t="s">
        <v>323</v>
      </c>
      <c r="E133" s="122" t="s">
        <v>211</v>
      </c>
      <c r="F133" s="139" t="s">
        <v>225</v>
      </c>
      <c r="G133" s="139" t="s">
        <v>43</v>
      </c>
      <c r="H133" s="139" t="s">
        <v>421</v>
      </c>
      <c r="I133" s="139" t="s">
        <v>423</v>
      </c>
      <c r="J133" s="139" t="s">
        <v>40</v>
      </c>
      <c r="K133" s="139" t="s">
        <v>428</v>
      </c>
      <c r="L133" s="139" t="s">
        <v>426</v>
      </c>
      <c r="M133" s="122">
        <v>2</v>
      </c>
      <c r="N133" s="122">
        <v>3</v>
      </c>
      <c r="O133" s="122">
        <f t="shared" si="25"/>
        <v>6</v>
      </c>
      <c r="P133" s="123" t="str">
        <f t="shared" si="26"/>
        <v>Medio (M)</v>
      </c>
      <c r="Q133" s="122">
        <v>25</v>
      </c>
      <c r="R133" s="122">
        <f t="shared" si="27"/>
        <v>150</v>
      </c>
      <c r="S133" s="123" t="str">
        <f t="shared" si="28"/>
        <v>II</v>
      </c>
      <c r="T133" s="139" t="str">
        <f t="shared" si="29"/>
        <v>NO ACEPTABLE O ACEPTABLE CON CONTROL ESPECÍFICO</v>
      </c>
      <c r="U133" s="122">
        <v>1</v>
      </c>
      <c r="V133" s="122">
        <v>0</v>
      </c>
      <c r="W133" s="122">
        <v>0</v>
      </c>
      <c r="X133" s="122">
        <f t="shared" si="30"/>
        <v>1</v>
      </c>
      <c r="Y133" s="139" t="s">
        <v>432</v>
      </c>
      <c r="Z133" s="139" t="s">
        <v>433</v>
      </c>
      <c r="AA133" s="139" t="s">
        <v>217</v>
      </c>
      <c r="AB133" s="139" t="s">
        <v>217</v>
      </c>
      <c r="AC133" s="139" t="s">
        <v>217</v>
      </c>
      <c r="AD133" s="139" t="s">
        <v>435</v>
      </c>
      <c r="AE133" s="139" t="s">
        <v>217</v>
      </c>
    </row>
    <row r="134" spans="1:31" s="3" customFormat="1" ht="111" customHeight="1">
      <c r="A134" s="139" t="s">
        <v>335</v>
      </c>
      <c r="B134" s="139" t="s">
        <v>591</v>
      </c>
      <c r="C134" s="139" t="s">
        <v>322</v>
      </c>
      <c r="D134" s="139" t="s">
        <v>323</v>
      </c>
      <c r="E134" s="122" t="s">
        <v>211</v>
      </c>
      <c r="F134" s="139" t="s">
        <v>371</v>
      </c>
      <c r="G134" s="139" t="s">
        <v>354</v>
      </c>
      <c r="H134" s="139" t="s">
        <v>439</v>
      </c>
      <c r="I134" s="139" t="s">
        <v>443</v>
      </c>
      <c r="J134" s="139" t="s">
        <v>40</v>
      </c>
      <c r="K134" s="139" t="s">
        <v>453</v>
      </c>
      <c r="L134" s="139" t="s">
        <v>40</v>
      </c>
      <c r="M134" s="122">
        <v>0</v>
      </c>
      <c r="N134" s="122">
        <v>1</v>
      </c>
      <c r="O134" s="122">
        <f t="shared" si="25"/>
        <v>0</v>
      </c>
      <c r="P134" s="123" t="str">
        <f t="shared" si="26"/>
        <v>Bajo (B)</v>
      </c>
      <c r="Q134" s="122">
        <v>100</v>
      </c>
      <c r="R134" s="122">
        <f t="shared" si="27"/>
        <v>0</v>
      </c>
      <c r="S134" s="123" t="str">
        <f t="shared" si="28"/>
        <v>IV</v>
      </c>
      <c r="T134" s="139" t="str">
        <f t="shared" si="29"/>
        <v>ACEPTABLE</v>
      </c>
      <c r="U134" s="122">
        <v>1</v>
      </c>
      <c r="V134" s="122">
        <v>0</v>
      </c>
      <c r="W134" s="122">
        <v>0</v>
      </c>
      <c r="X134" s="122">
        <f t="shared" si="30"/>
        <v>1</v>
      </c>
      <c r="Y134" s="139" t="s">
        <v>456</v>
      </c>
      <c r="Z134" s="139" t="s">
        <v>457</v>
      </c>
      <c r="AA134" s="139" t="s">
        <v>217</v>
      </c>
      <c r="AB134" s="139" t="s">
        <v>217</v>
      </c>
      <c r="AC134" s="139" t="s">
        <v>458</v>
      </c>
      <c r="AD134" s="139" t="s">
        <v>459</v>
      </c>
      <c r="AE134" s="139" t="s">
        <v>217</v>
      </c>
    </row>
    <row r="135" spans="1:31" s="3" customFormat="1" ht="111" customHeight="1">
      <c r="A135" s="139" t="s">
        <v>335</v>
      </c>
      <c r="B135" s="139" t="s">
        <v>591</v>
      </c>
      <c r="C135" s="139" t="s">
        <v>322</v>
      </c>
      <c r="D135" s="139" t="s">
        <v>323</v>
      </c>
      <c r="E135" s="122" t="s">
        <v>211</v>
      </c>
      <c r="F135" s="139" t="s">
        <v>477</v>
      </c>
      <c r="G135" s="139" t="s">
        <v>343</v>
      </c>
      <c r="H135" s="139" t="s">
        <v>220</v>
      </c>
      <c r="I135" s="139" t="s">
        <v>478</v>
      </c>
      <c r="J135" s="139" t="s">
        <v>479</v>
      </c>
      <c r="K135" s="139" t="s">
        <v>480</v>
      </c>
      <c r="L135" s="139" t="s">
        <v>40</v>
      </c>
      <c r="M135" s="122">
        <v>2</v>
      </c>
      <c r="N135" s="122">
        <v>4</v>
      </c>
      <c r="O135" s="122">
        <f t="shared" si="25"/>
        <v>8</v>
      </c>
      <c r="P135" s="123" t="str">
        <f t="shared" si="26"/>
        <v>Medio (M)</v>
      </c>
      <c r="Q135" s="122">
        <v>100</v>
      </c>
      <c r="R135" s="122">
        <f t="shared" si="27"/>
        <v>800</v>
      </c>
      <c r="S135" s="123" t="str">
        <f t="shared" si="28"/>
        <v>I</v>
      </c>
      <c r="T135" s="139" t="str">
        <f t="shared" si="29"/>
        <v>NO ACEPTABLE</v>
      </c>
      <c r="U135" s="122">
        <v>1</v>
      </c>
      <c r="V135" s="122">
        <v>0</v>
      </c>
      <c r="W135" s="122">
        <v>0</v>
      </c>
      <c r="X135" s="122">
        <f t="shared" si="30"/>
        <v>1</v>
      </c>
      <c r="Y135" s="139" t="s">
        <v>483</v>
      </c>
      <c r="Z135" s="139" t="s">
        <v>484</v>
      </c>
      <c r="AA135" s="139" t="s">
        <v>217</v>
      </c>
      <c r="AB135" s="139" t="s">
        <v>217</v>
      </c>
      <c r="AC135" s="139" t="s">
        <v>485</v>
      </c>
      <c r="AD135" s="139" t="s">
        <v>486</v>
      </c>
      <c r="AE135" s="139" t="s">
        <v>217</v>
      </c>
    </row>
    <row r="136" spans="1:31" s="3" customFormat="1" ht="111" customHeight="1">
      <c r="A136" s="139" t="s">
        <v>335</v>
      </c>
      <c r="B136" s="139" t="s">
        <v>238</v>
      </c>
      <c r="C136" s="139" t="s">
        <v>609</v>
      </c>
      <c r="D136" s="139" t="s">
        <v>566</v>
      </c>
      <c r="E136" s="122" t="s">
        <v>211</v>
      </c>
      <c r="F136" s="139" t="s">
        <v>372</v>
      </c>
      <c r="G136" s="139" t="s">
        <v>39</v>
      </c>
      <c r="H136" s="139" t="s">
        <v>214</v>
      </c>
      <c r="I136" s="139" t="s">
        <v>405</v>
      </c>
      <c r="J136" s="139" t="s">
        <v>408</v>
      </c>
      <c r="K136" s="139" t="s">
        <v>239</v>
      </c>
      <c r="L136" s="139" t="s">
        <v>407</v>
      </c>
      <c r="M136" s="122">
        <v>2</v>
      </c>
      <c r="N136" s="122">
        <v>3</v>
      </c>
      <c r="O136" s="122">
        <f t="shared" si="25"/>
        <v>6</v>
      </c>
      <c r="P136" s="123" t="str">
        <f t="shared" si="26"/>
        <v>Medio (M)</v>
      </c>
      <c r="Q136" s="122">
        <v>25</v>
      </c>
      <c r="R136" s="122">
        <f t="shared" si="27"/>
        <v>150</v>
      </c>
      <c r="S136" s="123" t="str">
        <f t="shared" si="28"/>
        <v>II</v>
      </c>
      <c r="T136" s="139" t="str">
        <f t="shared" si="29"/>
        <v>NO ACEPTABLE O ACEPTABLE CON CONTROL ESPECÍFICO</v>
      </c>
      <c r="U136" s="122">
        <v>4</v>
      </c>
      <c r="V136" s="122">
        <v>1</v>
      </c>
      <c r="W136" s="122">
        <v>0</v>
      </c>
      <c r="X136" s="122">
        <f aca="true" t="shared" si="31" ref="X136:X148">SUM(U136:W136)</f>
        <v>5</v>
      </c>
      <c r="Y136" s="139" t="s">
        <v>409</v>
      </c>
      <c r="Z136" s="139" t="s">
        <v>396</v>
      </c>
      <c r="AA136" s="139" t="s">
        <v>240</v>
      </c>
      <c r="AB136" s="139" t="s">
        <v>240</v>
      </c>
      <c r="AC136" s="139" t="s">
        <v>411</v>
      </c>
      <c r="AD136" s="139" t="s">
        <v>412</v>
      </c>
      <c r="AE136" s="139" t="s">
        <v>401</v>
      </c>
    </row>
    <row r="137" spans="1:31" s="3" customFormat="1" ht="111" customHeight="1">
      <c r="A137" s="139" t="s">
        <v>335</v>
      </c>
      <c r="B137" s="139" t="s">
        <v>238</v>
      </c>
      <c r="C137" s="139" t="s">
        <v>609</v>
      </c>
      <c r="D137" s="139" t="s">
        <v>566</v>
      </c>
      <c r="E137" s="122" t="s">
        <v>211</v>
      </c>
      <c r="F137" s="139" t="s">
        <v>422</v>
      </c>
      <c r="G137" s="139" t="s">
        <v>43</v>
      </c>
      <c r="H137" s="139" t="s">
        <v>373</v>
      </c>
      <c r="I137" s="139" t="s">
        <v>423</v>
      </c>
      <c r="J137" s="139" t="s">
        <v>40</v>
      </c>
      <c r="K137" s="139" t="s">
        <v>428</v>
      </c>
      <c r="L137" s="139" t="s">
        <v>426</v>
      </c>
      <c r="M137" s="122">
        <v>2</v>
      </c>
      <c r="N137" s="122">
        <v>3</v>
      </c>
      <c r="O137" s="122">
        <f t="shared" si="25"/>
        <v>6</v>
      </c>
      <c r="P137" s="123" t="str">
        <f t="shared" si="26"/>
        <v>Medio (M)</v>
      </c>
      <c r="Q137" s="122">
        <v>25</v>
      </c>
      <c r="R137" s="122">
        <f t="shared" si="27"/>
        <v>150</v>
      </c>
      <c r="S137" s="123" t="str">
        <f t="shared" si="28"/>
        <v>II</v>
      </c>
      <c r="T137" s="139" t="str">
        <f t="shared" si="29"/>
        <v>NO ACEPTABLE O ACEPTABLE CON CONTROL ESPECÍFICO</v>
      </c>
      <c r="U137" s="122">
        <v>4</v>
      </c>
      <c r="V137" s="122">
        <v>1</v>
      </c>
      <c r="W137" s="122">
        <v>0</v>
      </c>
      <c r="X137" s="122">
        <f>SUM(U137:W137)</f>
        <v>5</v>
      </c>
      <c r="Y137" s="139" t="s">
        <v>432</v>
      </c>
      <c r="Z137" s="139" t="s">
        <v>433</v>
      </c>
      <c r="AA137" s="139" t="s">
        <v>240</v>
      </c>
      <c r="AB137" s="139"/>
      <c r="AC137" s="139" t="s">
        <v>240</v>
      </c>
      <c r="AD137" s="139" t="s">
        <v>435</v>
      </c>
      <c r="AE137" s="139" t="s">
        <v>240</v>
      </c>
    </row>
    <row r="138" spans="1:31" s="3" customFormat="1" ht="111" customHeight="1">
      <c r="A138" s="139" t="s">
        <v>335</v>
      </c>
      <c r="B138" s="139" t="s">
        <v>238</v>
      </c>
      <c r="C138" s="139" t="s">
        <v>609</v>
      </c>
      <c r="D138" s="139" t="s">
        <v>566</v>
      </c>
      <c r="E138" s="122" t="s">
        <v>211</v>
      </c>
      <c r="F138" s="139" t="s">
        <v>501</v>
      </c>
      <c r="G138" s="139" t="s">
        <v>343</v>
      </c>
      <c r="H138" s="139" t="s">
        <v>502</v>
      </c>
      <c r="I138" s="139" t="s">
        <v>443</v>
      </c>
      <c r="J138" s="139" t="s">
        <v>503</v>
      </c>
      <c r="K138" s="139" t="s">
        <v>40</v>
      </c>
      <c r="L138" s="139" t="s">
        <v>375</v>
      </c>
      <c r="M138" s="122">
        <v>6</v>
      </c>
      <c r="N138" s="122">
        <v>3</v>
      </c>
      <c r="O138" s="122">
        <f t="shared" si="25"/>
        <v>18</v>
      </c>
      <c r="P138" s="123" t="str">
        <f t="shared" si="26"/>
        <v>Alto (a)</v>
      </c>
      <c r="Q138" s="122">
        <v>100</v>
      </c>
      <c r="R138" s="122">
        <f t="shared" si="27"/>
        <v>1800</v>
      </c>
      <c r="S138" s="123" t="str">
        <f t="shared" si="28"/>
        <v>I</v>
      </c>
      <c r="T138" s="139" t="str">
        <f t="shared" si="29"/>
        <v>NO ACEPTABLE</v>
      </c>
      <c r="U138" s="122">
        <v>4</v>
      </c>
      <c r="V138" s="122">
        <v>1</v>
      </c>
      <c r="W138" s="122">
        <v>0</v>
      </c>
      <c r="X138" s="122">
        <f>SUM(U138:W138)</f>
        <v>5</v>
      </c>
      <c r="Y138" s="139" t="s">
        <v>222</v>
      </c>
      <c r="Z138" s="139" t="s">
        <v>504</v>
      </c>
      <c r="AA138" s="139" t="s">
        <v>217</v>
      </c>
      <c r="AB138" s="139" t="s">
        <v>217</v>
      </c>
      <c r="AC138" s="139" t="s">
        <v>505</v>
      </c>
      <c r="AD138" s="139" t="s">
        <v>506</v>
      </c>
      <c r="AE138" s="139" t="s">
        <v>217</v>
      </c>
    </row>
    <row r="139" spans="1:31" s="3" customFormat="1" ht="111" customHeight="1">
      <c r="A139" s="139" t="s">
        <v>335</v>
      </c>
      <c r="B139" s="139" t="s">
        <v>238</v>
      </c>
      <c r="C139" s="139" t="s">
        <v>609</v>
      </c>
      <c r="D139" s="139" t="s">
        <v>566</v>
      </c>
      <c r="E139" s="122" t="s">
        <v>211</v>
      </c>
      <c r="F139" s="139" t="s">
        <v>376</v>
      </c>
      <c r="G139" s="139" t="s">
        <v>343</v>
      </c>
      <c r="H139" s="139" t="s">
        <v>442</v>
      </c>
      <c r="I139" s="139" t="s">
        <v>443</v>
      </c>
      <c r="J139" s="139" t="s">
        <v>374</v>
      </c>
      <c r="K139" s="139" t="s">
        <v>377</v>
      </c>
      <c r="L139" s="139" t="s">
        <v>375</v>
      </c>
      <c r="M139" s="122">
        <v>6</v>
      </c>
      <c r="N139" s="122">
        <v>3</v>
      </c>
      <c r="O139" s="122">
        <f t="shared" si="25"/>
        <v>18</v>
      </c>
      <c r="P139" s="123" t="str">
        <f t="shared" si="26"/>
        <v>Alto (a)</v>
      </c>
      <c r="Q139" s="122">
        <v>100</v>
      </c>
      <c r="R139" s="122">
        <f t="shared" si="27"/>
        <v>1800</v>
      </c>
      <c r="S139" s="123" t="str">
        <f t="shared" si="28"/>
        <v>I</v>
      </c>
      <c r="T139" s="139" t="str">
        <f t="shared" si="29"/>
        <v>NO ACEPTABLE</v>
      </c>
      <c r="U139" s="122">
        <v>4</v>
      </c>
      <c r="V139" s="122">
        <v>1</v>
      </c>
      <c r="W139" s="122">
        <v>0</v>
      </c>
      <c r="X139" s="122">
        <f>SUM(U139:W139)</f>
        <v>5</v>
      </c>
      <c r="Y139" s="139" t="s">
        <v>456</v>
      </c>
      <c r="Z139" s="139" t="s">
        <v>457</v>
      </c>
      <c r="AA139" s="139" t="s">
        <v>217</v>
      </c>
      <c r="AB139" s="139" t="s">
        <v>217</v>
      </c>
      <c r="AC139" s="139" t="s">
        <v>458</v>
      </c>
      <c r="AD139" s="139" t="s">
        <v>459</v>
      </c>
      <c r="AE139" s="139" t="s">
        <v>217</v>
      </c>
    </row>
    <row r="140" spans="1:31" ht="111" customHeight="1">
      <c r="A140" s="139" t="s">
        <v>335</v>
      </c>
      <c r="B140" s="139" t="s">
        <v>238</v>
      </c>
      <c r="C140" s="139" t="s">
        <v>609</v>
      </c>
      <c r="D140" s="139" t="s">
        <v>566</v>
      </c>
      <c r="E140" s="122" t="s">
        <v>211</v>
      </c>
      <c r="F140" s="139" t="s">
        <v>270</v>
      </c>
      <c r="G140" s="139" t="s">
        <v>227</v>
      </c>
      <c r="H140" s="139" t="s">
        <v>257</v>
      </c>
      <c r="I140" s="139" t="s">
        <v>271</v>
      </c>
      <c r="J140" s="139" t="s">
        <v>40</v>
      </c>
      <c r="K140" s="139" t="s">
        <v>267</v>
      </c>
      <c r="L140" s="139" t="s">
        <v>40</v>
      </c>
      <c r="M140" s="122">
        <v>0</v>
      </c>
      <c r="N140" s="122">
        <v>1</v>
      </c>
      <c r="O140" s="122">
        <f t="shared" si="25"/>
        <v>0</v>
      </c>
      <c r="P140" s="123" t="str">
        <f t="shared" si="26"/>
        <v>Bajo (B)</v>
      </c>
      <c r="Q140" s="122">
        <v>100</v>
      </c>
      <c r="R140" s="122">
        <f t="shared" si="27"/>
        <v>0</v>
      </c>
      <c r="S140" s="123" t="str">
        <f t="shared" si="28"/>
        <v>IV</v>
      </c>
      <c r="T140" s="139" t="str">
        <f t="shared" si="29"/>
        <v>ACEPTABLE</v>
      </c>
      <c r="U140" s="122">
        <v>4</v>
      </c>
      <c r="V140" s="122">
        <v>1</v>
      </c>
      <c r="W140" s="122">
        <v>0</v>
      </c>
      <c r="X140" s="122">
        <f>SUM(U140:W140)</f>
        <v>5</v>
      </c>
      <c r="Y140" s="139" t="s">
        <v>44</v>
      </c>
      <c r="Z140" s="139" t="s">
        <v>228</v>
      </c>
      <c r="AA140" s="139" t="s">
        <v>217</v>
      </c>
      <c r="AB140" s="139" t="s">
        <v>217</v>
      </c>
      <c r="AC140" s="139" t="s">
        <v>277</v>
      </c>
      <c r="AD140" s="139" t="s">
        <v>272</v>
      </c>
      <c r="AE140" s="139" t="s">
        <v>217</v>
      </c>
    </row>
    <row r="141" spans="1:31" s="3" customFormat="1" ht="111" customHeight="1">
      <c r="A141" s="139" t="s">
        <v>335</v>
      </c>
      <c r="B141" s="139" t="s">
        <v>592</v>
      </c>
      <c r="C141" s="139" t="s">
        <v>324</v>
      </c>
      <c r="D141" s="139" t="s">
        <v>325</v>
      </c>
      <c r="E141" s="122" t="s">
        <v>211</v>
      </c>
      <c r="F141" s="139" t="s">
        <v>288</v>
      </c>
      <c r="G141" s="139" t="s">
        <v>39</v>
      </c>
      <c r="H141" s="139" t="s">
        <v>529</v>
      </c>
      <c r="I141" s="139" t="s">
        <v>405</v>
      </c>
      <c r="J141" s="139" t="s">
        <v>40</v>
      </c>
      <c r="K141" s="139" t="s">
        <v>239</v>
      </c>
      <c r="L141" s="139" t="s">
        <v>407</v>
      </c>
      <c r="M141" s="122">
        <v>0</v>
      </c>
      <c r="N141" s="122">
        <v>1</v>
      </c>
      <c r="O141" s="122">
        <f t="shared" si="25"/>
        <v>0</v>
      </c>
      <c r="P141" s="123" t="str">
        <f t="shared" si="26"/>
        <v>Bajo (B)</v>
      </c>
      <c r="Q141" s="122">
        <v>25</v>
      </c>
      <c r="R141" s="122">
        <f t="shared" si="27"/>
        <v>0</v>
      </c>
      <c r="S141" s="123" t="str">
        <f t="shared" si="28"/>
        <v>IV</v>
      </c>
      <c r="T141" s="139" t="str">
        <f t="shared" si="29"/>
        <v>ACEPTABLE</v>
      </c>
      <c r="U141" s="122">
        <v>0</v>
      </c>
      <c r="V141" s="122">
        <v>0</v>
      </c>
      <c r="W141" s="122">
        <v>0</v>
      </c>
      <c r="X141" s="122">
        <f t="shared" si="31"/>
        <v>0</v>
      </c>
      <c r="Y141" s="139" t="s">
        <v>409</v>
      </c>
      <c r="Z141" s="139" t="s">
        <v>530</v>
      </c>
      <c r="AA141" s="139" t="s">
        <v>217</v>
      </c>
      <c r="AB141" s="139" t="s">
        <v>217</v>
      </c>
      <c r="AC141" s="139" t="s">
        <v>531</v>
      </c>
      <c r="AD141" s="139" t="s">
        <v>532</v>
      </c>
      <c r="AE141" s="139" t="s">
        <v>522</v>
      </c>
    </row>
    <row r="142" spans="1:31" s="3" customFormat="1" ht="111" customHeight="1">
      <c r="A142" s="139" t="s">
        <v>335</v>
      </c>
      <c r="B142" s="139" t="s">
        <v>592</v>
      </c>
      <c r="C142" s="139" t="s">
        <v>324</v>
      </c>
      <c r="D142" s="139" t="s">
        <v>325</v>
      </c>
      <c r="E142" s="122" t="s">
        <v>211</v>
      </c>
      <c r="F142" s="139" t="s">
        <v>289</v>
      </c>
      <c r="G142" s="139" t="s">
        <v>343</v>
      </c>
      <c r="H142" s="139" t="s">
        <v>439</v>
      </c>
      <c r="I142" s="139" t="s">
        <v>443</v>
      </c>
      <c r="J142" s="139" t="s">
        <v>40</v>
      </c>
      <c r="K142" s="139" t="s">
        <v>40</v>
      </c>
      <c r="L142" s="139" t="s">
        <v>40</v>
      </c>
      <c r="M142" s="122">
        <v>0</v>
      </c>
      <c r="N142" s="122">
        <v>1</v>
      </c>
      <c r="O142" s="122">
        <f t="shared" si="25"/>
        <v>0</v>
      </c>
      <c r="P142" s="123" t="str">
        <f t="shared" si="26"/>
        <v>Bajo (B)</v>
      </c>
      <c r="Q142" s="122">
        <v>100</v>
      </c>
      <c r="R142" s="122">
        <f t="shared" si="27"/>
        <v>0</v>
      </c>
      <c r="S142" s="123" t="str">
        <f t="shared" si="28"/>
        <v>IV</v>
      </c>
      <c r="T142" s="139" t="str">
        <f t="shared" si="29"/>
        <v>ACEPTABLE</v>
      </c>
      <c r="U142" s="122">
        <v>0</v>
      </c>
      <c r="V142" s="122">
        <v>0</v>
      </c>
      <c r="W142" s="122">
        <v>0</v>
      </c>
      <c r="X142" s="122">
        <f t="shared" si="31"/>
        <v>0</v>
      </c>
      <c r="Y142" s="139" t="s">
        <v>456</v>
      </c>
      <c r="Z142" s="139" t="s">
        <v>457</v>
      </c>
      <c r="AA142" s="139" t="s">
        <v>217</v>
      </c>
      <c r="AB142" s="139" t="s">
        <v>217</v>
      </c>
      <c r="AC142" s="139" t="s">
        <v>458</v>
      </c>
      <c r="AD142" s="139" t="s">
        <v>459</v>
      </c>
      <c r="AE142" s="139" t="s">
        <v>217</v>
      </c>
    </row>
    <row r="143" spans="1:31" s="3" customFormat="1" ht="111" customHeight="1">
      <c r="A143" s="139" t="s">
        <v>335</v>
      </c>
      <c r="B143" s="139" t="s">
        <v>592</v>
      </c>
      <c r="C143" s="139" t="s">
        <v>324</v>
      </c>
      <c r="D143" s="139" t="s">
        <v>325</v>
      </c>
      <c r="E143" s="122" t="s">
        <v>38</v>
      </c>
      <c r="F143" s="139" t="s">
        <v>290</v>
      </c>
      <c r="G143" s="139" t="s">
        <v>343</v>
      </c>
      <c r="H143" s="139" t="s">
        <v>243</v>
      </c>
      <c r="I143" s="139" t="s">
        <v>244</v>
      </c>
      <c r="J143" s="139" t="s">
        <v>40</v>
      </c>
      <c r="K143" s="139" t="s">
        <v>40</v>
      </c>
      <c r="L143" s="139" t="s">
        <v>338</v>
      </c>
      <c r="M143" s="122">
        <v>0</v>
      </c>
      <c r="N143" s="122">
        <v>3</v>
      </c>
      <c r="O143" s="122">
        <f t="shared" si="25"/>
        <v>0</v>
      </c>
      <c r="P143" s="123" t="str">
        <f t="shared" si="26"/>
        <v>Bajo (B)</v>
      </c>
      <c r="Q143" s="122">
        <v>25</v>
      </c>
      <c r="R143" s="122">
        <f t="shared" si="27"/>
        <v>0</v>
      </c>
      <c r="S143" s="123" t="str">
        <f t="shared" si="28"/>
        <v>IV</v>
      </c>
      <c r="T143" s="139" t="str">
        <f t="shared" si="29"/>
        <v>ACEPTABLE</v>
      </c>
      <c r="U143" s="122">
        <v>0</v>
      </c>
      <c r="V143" s="122">
        <v>0</v>
      </c>
      <c r="W143" s="122">
        <v>0</v>
      </c>
      <c r="X143" s="122">
        <f t="shared" si="31"/>
        <v>0</v>
      </c>
      <c r="Y143" s="139" t="s">
        <v>487</v>
      </c>
      <c r="Z143" s="139" t="s">
        <v>488</v>
      </c>
      <c r="AA143" s="139" t="s">
        <v>217</v>
      </c>
      <c r="AB143" s="139" t="s">
        <v>217</v>
      </c>
      <c r="AC143" s="139" t="s">
        <v>217</v>
      </c>
      <c r="AD143" s="139" t="s">
        <v>489</v>
      </c>
      <c r="AE143" s="139" t="s">
        <v>217</v>
      </c>
    </row>
    <row r="144" spans="1:31" s="3" customFormat="1" ht="111" customHeight="1">
      <c r="A144" s="139" t="s">
        <v>335</v>
      </c>
      <c r="B144" s="139" t="s">
        <v>291</v>
      </c>
      <c r="C144" s="139" t="s">
        <v>292</v>
      </c>
      <c r="D144" s="139" t="s">
        <v>565</v>
      </c>
      <c r="E144" s="122" t="s">
        <v>541</v>
      </c>
      <c r="F144" s="139" t="s">
        <v>540</v>
      </c>
      <c r="G144" s="139" t="s">
        <v>343</v>
      </c>
      <c r="H144" s="139" t="s">
        <v>263</v>
      </c>
      <c r="I144" s="139" t="s">
        <v>539</v>
      </c>
      <c r="J144" s="139" t="s">
        <v>40</v>
      </c>
      <c r="K144" s="139" t="s">
        <v>40</v>
      </c>
      <c r="L144" s="139" t="s">
        <v>378</v>
      </c>
      <c r="M144" s="122">
        <v>2</v>
      </c>
      <c r="N144" s="122">
        <v>1</v>
      </c>
      <c r="O144" s="122">
        <f t="shared" si="25"/>
        <v>2</v>
      </c>
      <c r="P144" s="123" t="str">
        <f t="shared" si="26"/>
        <v>Bajo (B)</v>
      </c>
      <c r="Q144" s="122">
        <v>100</v>
      </c>
      <c r="R144" s="122">
        <f t="shared" si="27"/>
        <v>200</v>
      </c>
      <c r="S144" s="123" t="str">
        <f t="shared" si="28"/>
        <v>II</v>
      </c>
      <c r="T144" s="139" t="str">
        <f t="shared" si="29"/>
        <v>NO ACEPTABLE O ACEPTABLE CON CONTROL ESPECÍFICO</v>
      </c>
      <c r="U144" s="122">
        <v>0</v>
      </c>
      <c r="V144" s="122">
        <v>0</v>
      </c>
      <c r="W144" s="122">
        <v>1</v>
      </c>
      <c r="X144" s="122">
        <f t="shared" si="31"/>
        <v>1</v>
      </c>
      <c r="Y144" s="139" t="s">
        <v>44</v>
      </c>
      <c r="Z144" s="139" t="s">
        <v>542</v>
      </c>
      <c r="AA144" s="139" t="s">
        <v>217</v>
      </c>
      <c r="AB144" s="139" t="s">
        <v>217</v>
      </c>
      <c r="AC144" s="139" t="s">
        <v>543</v>
      </c>
      <c r="AD144" s="139" t="s">
        <v>544</v>
      </c>
      <c r="AE144" s="139" t="s">
        <v>264</v>
      </c>
    </row>
    <row r="145" spans="1:31" s="3" customFormat="1" ht="111" customHeight="1">
      <c r="A145" s="139" t="s">
        <v>335</v>
      </c>
      <c r="B145" s="139" t="s">
        <v>291</v>
      </c>
      <c r="C145" s="139" t="s">
        <v>292</v>
      </c>
      <c r="D145" s="139" t="s">
        <v>565</v>
      </c>
      <c r="E145" s="122" t="s">
        <v>38</v>
      </c>
      <c r="F145" s="139" t="s">
        <v>379</v>
      </c>
      <c r="G145" s="139" t="s">
        <v>39</v>
      </c>
      <c r="H145" s="139" t="s">
        <v>529</v>
      </c>
      <c r="I145" s="139" t="s">
        <v>293</v>
      </c>
      <c r="J145" s="139" t="s">
        <v>40</v>
      </c>
      <c r="K145" s="139" t="s">
        <v>239</v>
      </c>
      <c r="L145" s="139" t="s">
        <v>40</v>
      </c>
      <c r="M145" s="122">
        <v>0</v>
      </c>
      <c r="N145" s="122">
        <v>1</v>
      </c>
      <c r="O145" s="122">
        <f t="shared" si="25"/>
        <v>0</v>
      </c>
      <c r="P145" s="123" t="str">
        <f t="shared" si="26"/>
        <v>Bajo (B)</v>
      </c>
      <c r="Q145" s="122">
        <v>25</v>
      </c>
      <c r="R145" s="122">
        <f t="shared" si="27"/>
        <v>0</v>
      </c>
      <c r="S145" s="123" t="str">
        <f t="shared" si="28"/>
        <v>IV</v>
      </c>
      <c r="T145" s="139" t="str">
        <f t="shared" si="29"/>
        <v>ACEPTABLE</v>
      </c>
      <c r="U145" s="122">
        <v>0</v>
      </c>
      <c r="V145" s="122">
        <v>0</v>
      </c>
      <c r="W145" s="122">
        <v>1</v>
      </c>
      <c r="X145" s="122">
        <f t="shared" si="31"/>
        <v>1</v>
      </c>
      <c r="Y145" s="139" t="s">
        <v>409</v>
      </c>
      <c r="Z145" s="139" t="s">
        <v>530</v>
      </c>
      <c r="AA145" s="139" t="s">
        <v>240</v>
      </c>
      <c r="AB145" s="139"/>
      <c r="AC145" s="139" t="s">
        <v>531</v>
      </c>
      <c r="AD145" s="139" t="s">
        <v>532</v>
      </c>
      <c r="AE145" s="139" t="s">
        <v>522</v>
      </c>
    </row>
    <row r="146" spans="1:31" s="3" customFormat="1" ht="111" customHeight="1">
      <c r="A146" s="139" t="s">
        <v>335</v>
      </c>
      <c r="B146" s="139" t="s">
        <v>291</v>
      </c>
      <c r="C146" s="139" t="s">
        <v>292</v>
      </c>
      <c r="D146" s="139" t="s">
        <v>565</v>
      </c>
      <c r="E146" s="122" t="s">
        <v>38</v>
      </c>
      <c r="F146" s="139" t="s">
        <v>533</v>
      </c>
      <c r="G146" s="139" t="s">
        <v>343</v>
      </c>
      <c r="H146" s="139" t="s">
        <v>380</v>
      </c>
      <c r="I146" s="139" t="s">
        <v>534</v>
      </c>
      <c r="J146" s="139" t="s">
        <v>294</v>
      </c>
      <c r="K146" s="139" t="s">
        <v>535</v>
      </c>
      <c r="L146" s="139" t="s">
        <v>294</v>
      </c>
      <c r="M146" s="122">
        <v>0</v>
      </c>
      <c r="N146" s="122">
        <v>4</v>
      </c>
      <c r="O146" s="122">
        <f t="shared" si="25"/>
        <v>0</v>
      </c>
      <c r="P146" s="123" t="str">
        <f t="shared" si="26"/>
        <v>Bajo (B)</v>
      </c>
      <c r="Q146" s="122">
        <v>25</v>
      </c>
      <c r="R146" s="122">
        <f t="shared" si="27"/>
        <v>0</v>
      </c>
      <c r="S146" s="123" t="str">
        <f t="shared" si="28"/>
        <v>IV</v>
      </c>
      <c r="T146" s="139" t="str">
        <f t="shared" si="29"/>
        <v>ACEPTABLE</v>
      </c>
      <c r="U146" s="122">
        <v>0</v>
      </c>
      <c r="V146" s="122">
        <v>0</v>
      </c>
      <c r="W146" s="122">
        <v>1</v>
      </c>
      <c r="X146" s="122">
        <f t="shared" si="31"/>
        <v>1</v>
      </c>
      <c r="Y146" s="139" t="s">
        <v>536</v>
      </c>
      <c r="Z146" s="139" t="s">
        <v>467</v>
      </c>
      <c r="AA146" s="139" t="s">
        <v>240</v>
      </c>
      <c r="AB146" s="139" t="s">
        <v>240</v>
      </c>
      <c r="AC146" s="139" t="s">
        <v>217</v>
      </c>
      <c r="AD146" s="139" t="s">
        <v>537</v>
      </c>
      <c r="AE146" s="139" t="s">
        <v>538</v>
      </c>
    </row>
    <row r="147" spans="1:31" s="3" customFormat="1" ht="111" customHeight="1">
      <c r="A147" s="139" t="s">
        <v>335</v>
      </c>
      <c r="B147" s="139" t="s">
        <v>291</v>
      </c>
      <c r="C147" s="139" t="s">
        <v>292</v>
      </c>
      <c r="D147" s="139" t="s">
        <v>565</v>
      </c>
      <c r="E147" s="122" t="s">
        <v>38</v>
      </c>
      <c r="F147" s="139" t="s">
        <v>295</v>
      </c>
      <c r="G147" s="139" t="s">
        <v>343</v>
      </c>
      <c r="H147" s="139" t="s">
        <v>243</v>
      </c>
      <c r="I147" s="139" t="s">
        <v>244</v>
      </c>
      <c r="J147" s="139" t="s">
        <v>40</v>
      </c>
      <c r="K147" s="139" t="s">
        <v>40</v>
      </c>
      <c r="L147" s="139" t="s">
        <v>338</v>
      </c>
      <c r="M147" s="122">
        <v>2</v>
      </c>
      <c r="N147" s="122">
        <v>3</v>
      </c>
      <c r="O147" s="122">
        <f t="shared" si="25"/>
        <v>6</v>
      </c>
      <c r="P147" s="123" t="str">
        <f t="shared" si="26"/>
        <v>Medio (M)</v>
      </c>
      <c r="Q147" s="122">
        <v>25</v>
      </c>
      <c r="R147" s="122">
        <f t="shared" si="27"/>
        <v>150</v>
      </c>
      <c r="S147" s="123" t="str">
        <f t="shared" si="28"/>
        <v>II</v>
      </c>
      <c r="T147" s="139" t="str">
        <f t="shared" si="29"/>
        <v>NO ACEPTABLE O ACEPTABLE CON CONTROL ESPECÍFICO</v>
      </c>
      <c r="U147" s="122">
        <v>0</v>
      </c>
      <c r="V147" s="122">
        <v>0</v>
      </c>
      <c r="W147" s="122">
        <v>1</v>
      </c>
      <c r="X147" s="122">
        <f>SUM(U147:W147)</f>
        <v>1</v>
      </c>
      <c r="Y147" s="139" t="s">
        <v>487</v>
      </c>
      <c r="Z147" s="139" t="s">
        <v>488</v>
      </c>
      <c r="AA147" s="139" t="s">
        <v>217</v>
      </c>
      <c r="AB147" s="139" t="s">
        <v>217</v>
      </c>
      <c r="AC147" s="139" t="s">
        <v>217</v>
      </c>
      <c r="AD147" s="139" t="s">
        <v>489</v>
      </c>
      <c r="AE147" s="139" t="s">
        <v>217</v>
      </c>
    </row>
    <row r="148" spans="1:31" s="3" customFormat="1" ht="111" customHeight="1">
      <c r="A148" s="139" t="s">
        <v>296</v>
      </c>
      <c r="B148" s="139" t="s">
        <v>297</v>
      </c>
      <c r="C148" s="139" t="s">
        <v>381</v>
      </c>
      <c r="D148" s="139" t="s">
        <v>326</v>
      </c>
      <c r="E148" s="122" t="s">
        <v>211</v>
      </c>
      <c r="F148" s="139" t="s">
        <v>390</v>
      </c>
      <c r="G148" s="139" t="s">
        <v>39</v>
      </c>
      <c r="H148" s="139" t="s">
        <v>212</v>
      </c>
      <c r="I148" s="139" t="s">
        <v>213</v>
      </c>
      <c r="J148" s="139" t="s">
        <v>329</v>
      </c>
      <c r="K148" s="139" t="s">
        <v>40</v>
      </c>
      <c r="L148" s="139" t="s">
        <v>355</v>
      </c>
      <c r="M148" s="122">
        <v>2</v>
      </c>
      <c r="N148" s="122">
        <v>3</v>
      </c>
      <c r="O148" s="122">
        <f t="shared" si="25"/>
        <v>6</v>
      </c>
      <c r="P148" s="123" t="str">
        <f t="shared" si="26"/>
        <v>Medio (M)</v>
      </c>
      <c r="Q148" s="122">
        <v>25</v>
      </c>
      <c r="R148" s="122">
        <f t="shared" si="27"/>
        <v>150</v>
      </c>
      <c r="S148" s="123" t="str">
        <f t="shared" si="28"/>
        <v>II</v>
      </c>
      <c r="T148" s="139" t="str">
        <f t="shared" si="29"/>
        <v>NO ACEPTABLE O ACEPTABLE CON CONTROL ESPECÍFICO</v>
      </c>
      <c r="U148" s="122">
        <v>2</v>
      </c>
      <c r="V148" s="122">
        <v>12</v>
      </c>
      <c r="W148" s="122">
        <v>0</v>
      </c>
      <c r="X148" s="122">
        <f t="shared" si="31"/>
        <v>14</v>
      </c>
      <c r="Y148" s="139" t="s">
        <v>395</v>
      </c>
      <c r="Z148" s="139" t="s">
        <v>396</v>
      </c>
      <c r="AA148" s="139" t="s">
        <v>217</v>
      </c>
      <c r="AB148" s="139" t="s">
        <v>217</v>
      </c>
      <c r="AC148" s="139" t="s">
        <v>398</v>
      </c>
      <c r="AD148" s="139" t="s">
        <v>399</v>
      </c>
      <c r="AE148" s="139" t="s">
        <v>401</v>
      </c>
    </row>
    <row r="149" spans="1:31" s="3" customFormat="1" ht="111" customHeight="1">
      <c r="A149" s="139" t="s">
        <v>296</v>
      </c>
      <c r="B149" s="139" t="s">
        <v>297</v>
      </c>
      <c r="C149" s="139" t="s">
        <v>381</v>
      </c>
      <c r="D149" s="139" t="s">
        <v>326</v>
      </c>
      <c r="E149" s="122" t="s">
        <v>211</v>
      </c>
      <c r="F149" s="139" t="s">
        <v>404</v>
      </c>
      <c r="G149" s="139" t="s">
        <v>39</v>
      </c>
      <c r="H149" s="139" t="s">
        <v>214</v>
      </c>
      <c r="I149" s="139" t="s">
        <v>405</v>
      </c>
      <c r="J149" s="139" t="s">
        <v>329</v>
      </c>
      <c r="K149" s="139" t="s">
        <v>40</v>
      </c>
      <c r="L149" s="139" t="s">
        <v>407</v>
      </c>
      <c r="M149" s="122">
        <v>2</v>
      </c>
      <c r="N149" s="122">
        <v>3</v>
      </c>
      <c r="O149" s="122">
        <f t="shared" si="25"/>
        <v>6</v>
      </c>
      <c r="P149" s="123" t="str">
        <f t="shared" si="26"/>
        <v>Medio (M)</v>
      </c>
      <c r="Q149" s="122">
        <v>25</v>
      </c>
      <c r="R149" s="122">
        <f t="shared" si="27"/>
        <v>150</v>
      </c>
      <c r="S149" s="123" t="str">
        <f t="shared" si="28"/>
        <v>II</v>
      </c>
      <c r="T149" s="139" t="str">
        <f t="shared" si="29"/>
        <v>NO ACEPTABLE O ACEPTABLE CON CONTROL ESPECÍFICO</v>
      </c>
      <c r="U149" s="122">
        <v>2</v>
      </c>
      <c r="V149" s="122">
        <v>12</v>
      </c>
      <c r="W149" s="122">
        <v>0</v>
      </c>
      <c r="X149" s="122">
        <f aca="true" t="shared" si="32" ref="X149:X157">SUM(U149:W149)</f>
        <v>14</v>
      </c>
      <c r="Y149" s="139" t="s">
        <v>409</v>
      </c>
      <c r="Z149" s="139" t="s">
        <v>396</v>
      </c>
      <c r="AA149" s="139" t="s">
        <v>217</v>
      </c>
      <c r="AB149" s="139" t="s">
        <v>217</v>
      </c>
      <c r="AC149" s="139" t="s">
        <v>411</v>
      </c>
      <c r="AD149" s="139" t="s">
        <v>412</v>
      </c>
      <c r="AE149" s="139" t="s">
        <v>401</v>
      </c>
    </row>
    <row r="150" spans="1:31" s="3" customFormat="1" ht="111" customHeight="1">
      <c r="A150" s="139" t="s">
        <v>296</v>
      </c>
      <c r="B150" s="139" t="s">
        <v>297</v>
      </c>
      <c r="C150" s="139" t="s">
        <v>381</v>
      </c>
      <c r="D150" s="139" t="s">
        <v>326</v>
      </c>
      <c r="E150" s="122" t="s">
        <v>211</v>
      </c>
      <c r="F150" s="139" t="s">
        <v>436</v>
      </c>
      <c r="G150" s="139" t="s">
        <v>43</v>
      </c>
      <c r="H150" s="139" t="s">
        <v>419</v>
      </c>
      <c r="I150" s="139" t="s">
        <v>423</v>
      </c>
      <c r="J150" s="139" t="s">
        <v>40</v>
      </c>
      <c r="K150" s="139" t="s">
        <v>431</v>
      </c>
      <c r="L150" s="139" t="s">
        <v>426</v>
      </c>
      <c r="M150" s="122">
        <v>6</v>
      </c>
      <c r="N150" s="122">
        <v>2</v>
      </c>
      <c r="O150" s="122">
        <f t="shared" si="25"/>
        <v>12</v>
      </c>
      <c r="P150" s="123" t="str">
        <f t="shared" si="26"/>
        <v>Alto (a)</v>
      </c>
      <c r="Q150" s="122">
        <v>25</v>
      </c>
      <c r="R150" s="122">
        <f t="shared" si="27"/>
        <v>300</v>
      </c>
      <c r="S150" s="123" t="str">
        <f t="shared" si="28"/>
        <v>II</v>
      </c>
      <c r="T150" s="139" t="str">
        <f t="shared" si="29"/>
        <v>NO ACEPTABLE O ACEPTABLE CON CONTROL ESPECÍFICO</v>
      </c>
      <c r="U150" s="122">
        <v>2</v>
      </c>
      <c r="V150" s="122">
        <v>12</v>
      </c>
      <c r="W150" s="122">
        <v>0</v>
      </c>
      <c r="X150" s="122">
        <f t="shared" si="32"/>
        <v>14</v>
      </c>
      <c r="Y150" s="139" t="s">
        <v>432</v>
      </c>
      <c r="Z150" s="139" t="s">
        <v>433</v>
      </c>
      <c r="AA150" s="139" t="s">
        <v>217</v>
      </c>
      <c r="AB150" s="139" t="s">
        <v>217</v>
      </c>
      <c r="AC150" s="139" t="s">
        <v>217</v>
      </c>
      <c r="AD150" s="139" t="s">
        <v>435</v>
      </c>
      <c r="AE150" s="139" t="s">
        <v>217</v>
      </c>
    </row>
    <row r="151" spans="1:31" s="3" customFormat="1" ht="111" customHeight="1">
      <c r="A151" s="139" t="s">
        <v>296</v>
      </c>
      <c r="B151" s="139" t="s">
        <v>297</v>
      </c>
      <c r="C151" s="139" t="s">
        <v>381</v>
      </c>
      <c r="D151" s="139" t="s">
        <v>326</v>
      </c>
      <c r="E151" s="122" t="s">
        <v>211</v>
      </c>
      <c r="F151" s="139" t="s">
        <v>382</v>
      </c>
      <c r="G151" s="139" t="s">
        <v>343</v>
      </c>
      <c r="H151" s="139" t="s">
        <v>439</v>
      </c>
      <c r="I151" s="139" t="s">
        <v>443</v>
      </c>
      <c r="J151" s="139" t="s">
        <v>40</v>
      </c>
      <c r="K151" s="139" t="s">
        <v>383</v>
      </c>
      <c r="L151" s="139" t="s">
        <v>253</v>
      </c>
      <c r="M151" s="122">
        <v>6</v>
      </c>
      <c r="N151" s="122">
        <v>3</v>
      </c>
      <c r="O151" s="122">
        <f t="shared" si="25"/>
        <v>18</v>
      </c>
      <c r="P151" s="123" t="str">
        <f t="shared" si="26"/>
        <v>Alto (a)</v>
      </c>
      <c r="Q151" s="122">
        <v>100</v>
      </c>
      <c r="R151" s="122">
        <f t="shared" si="27"/>
        <v>1800</v>
      </c>
      <c r="S151" s="123" t="str">
        <f t="shared" si="28"/>
        <v>I</v>
      </c>
      <c r="T151" s="139" t="str">
        <f t="shared" si="29"/>
        <v>NO ACEPTABLE</v>
      </c>
      <c r="U151" s="122">
        <v>2</v>
      </c>
      <c r="V151" s="122">
        <v>12</v>
      </c>
      <c r="W151" s="122">
        <v>0</v>
      </c>
      <c r="X151" s="122">
        <f t="shared" si="32"/>
        <v>14</v>
      </c>
      <c r="Y151" s="139" t="s">
        <v>456</v>
      </c>
      <c r="Z151" s="139" t="s">
        <v>457</v>
      </c>
      <c r="AA151" s="139" t="s">
        <v>217</v>
      </c>
      <c r="AB151" s="139" t="s">
        <v>217</v>
      </c>
      <c r="AC151" s="139" t="s">
        <v>458</v>
      </c>
      <c r="AD151" s="139" t="s">
        <v>459</v>
      </c>
      <c r="AE151" s="139" t="s">
        <v>217</v>
      </c>
    </row>
    <row r="152" spans="1:31" s="3" customFormat="1" ht="111" customHeight="1">
      <c r="A152" s="139" t="s">
        <v>296</v>
      </c>
      <c r="B152" s="139" t="s">
        <v>297</v>
      </c>
      <c r="C152" s="139" t="s">
        <v>381</v>
      </c>
      <c r="D152" s="139" t="s">
        <v>326</v>
      </c>
      <c r="E152" s="122" t="s">
        <v>211</v>
      </c>
      <c r="F152" s="139" t="s">
        <v>470</v>
      </c>
      <c r="G152" s="139" t="s">
        <v>343</v>
      </c>
      <c r="H152" s="139" t="s">
        <v>384</v>
      </c>
      <c r="I152" s="139" t="s">
        <v>255</v>
      </c>
      <c r="J152" s="139" t="s">
        <v>40</v>
      </c>
      <c r="K152" s="139" t="s">
        <v>474</v>
      </c>
      <c r="L152" s="139" t="s">
        <v>40</v>
      </c>
      <c r="M152" s="122">
        <v>2</v>
      </c>
      <c r="N152" s="122">
        <v>4</v>
      </c>
      <c r="O152" s="122">
        <f t="shared" si="25"/>
        <v>8</v>
      </c>
      <c r="P152" s="123" t="str">
        <f t="shared" si="26"/>
        <v>Medio (M)</v>
      </c>
      <c r="Q152" s="122">
        <v>25</v>
      </c>
      <c r="R152" s="122">
        <f t="shared" si="27"/>
        <v>200</v>
      </c>
      <c r="S152" s="123" t="str">
        <f t="shared" si="28"/>
        <v>II</v>
      </c>
      <c r="T152" s="139" t="str">
        <f t="shared" si="29"/>
        <v>NO ACEPTABLE O ACEPTABLE CON CONTROL ESPECÍFICO</v>
      </c>
      <c r="U152" s="122">
        <v>2</v>
      </c>
      <c r="V152" s="122">
        <v>12</v>
      </c>
      <c r="W152" s="122">
        <v>0</v>
      </c>
      <c r="X152" s="122">
        <f t="shared" si="32"/>
        <v>14</v>
      </c>
      <c r="Y152" s="139" t="s">
        <v>466</v>
      </c>
      <c r="Z152" s="139" t="s">
        <v>467</v>
      </c>
      <c r="AA152" s="139" t="s">
        <v>217</v>
      </c>
      <c r="AB152" s="139" t="s">
        <v>217</v>
      </c>
      <c r="AC152" s="139" t="s">
        <v>475</v>
      </c>
      <c r="AD152" s="139" t="s">
        <v>468</v>
      </c>
      <c r="AE152" s="139" t="s">
        <v>217</v>
      </c>
    </row>
    <row r="153" spans="1:31" s="3" customFormat="1" ht="111" customHeight="1">
      <c r="A153" s="139" t="s">
        <v>296</v>
      </c>
      <c r="B153" s="139" t="s">
        <v>297</v>
      </c>
      <c r="C153" s="139" t="s">
        <v>381</v>
      </c>
      <c r="D153" s="139" t="s">
        <v>326</v>
      </c>
      <c r="E153" s="122" t="s">
        <v>211</v>
      </c>
      <c r="F153" s="139" t="s">
        <v>509</v>
      </c>
      <c r="G153" s="139" t="s">
        <v>41</v>
      </c>
      <c r="H153" s="139" t="s">
        <v>511</v>
      </c>
      <c r="I153" s="139" t="s">
        <v>242</v>
      </c>
      <c r="J153" s="139" t="s">
        <v>40</v>
      </c>
      <c r="K153" s="139" t="s">
        <v>298</v>
      </c>
      <c r="L153" s="139" t="s">
        <v>513</v>
      </c>
      <c r="M153" s="122">
        <v>2</v>
      </c>
      <c r="N153" s="122">
        <v>4</v>
      </c>
      <c r="O153" s="122">
        <f t="shared" si="25"/>
        <v>8</v>
      </c>
      <c r="P153" s="123" t="str">
        <f t="shared" si="26"/>
        <v>Medio (M)</v>
      </c>
      <c r="Q153" s="122">
        <v>10</v>
      </c>
      <c r="R153" s="122">
        <f t="shared" si="27"/>
        <v>80</v>
      </c>
      <c r="S153" s="123" t="str">
        <f t="shared" si="28"/>
        <v>III</v>
      </c>
      <c r="T153" s="139" t="str">
        <f t="shared" si="29"/>
        <v>MEJORABLE</v>
      </c>
      <c r="U153" s="122">
        <v>2</v>
      </c>
      <c r="V153" s="122">
        <v>12</v>
      </c>
      <c r="W153" s="122">
        <v>0</v>
      </c>
      <c r="X153" s="122">
        <f t="shared" si="32"/>
        <v>14</v>
      </c>
      <c r="Y153" s="139" t="s">
        <v>514</v>
      </c>
      <c r="Z153" s="139" t="s">
        <v>515</v>
      </c>
      <c r="AA153" s="139" t="s">
        <v>217</v>
      </c>
      <c r="AB153" s="139" t="s">
        <v>217</v>
      </c>
      <c r="AC153" s="139" t="s">
        <v>516</v>
      </c>
      <c r="AD153" s="139" t="s">
        <v>517</v>
      </c>
      <c r="AE153" s="139" t="s">
        <v>217</v>
      </c>
    </row>
    <row r="154" spans="1:31" s="3" customFormat="1" ht="111" customHeight="1">
      <c r="A154" s="139" t="s">
        <v>296</v>
      </c>
      <c r="B154" s="139" t="s">
        <v>297</v>
      </c>
      <c r="C154" s="139" t="s">
        <v>381</v>
      </c>
      <c r="D154" s="139" t="s">
        <v>326</v>
      </c>
      <c r="E154" s="122" t="s">
        <v>211</v>
      </c>
      <c r="F154" s="139" t="s">
        <v>299</v>
      </c>
      <c r="G154" s="139" t="s">
        <v>41</v>
      </c>
      <c r="H154" s="139" t="s">
        <v>545</v>
      </c>
      <c r="I154" s="139" t="s">
        <v>546</v>
      </c>
      <c r="J154" s="139" t="s">
        <v>40</v>
      </c>
      <c r="K154" s="139" t="s">
        <v>549</v>
      </c>
      <c r="L154" s="139" t="s">
        <v>338</v>
      </c>
      <c r="M154" s="122">
        <v>0</v>
      </c>
      <c r="N154" s="122">
        <v>4</v>
      </c>
      <c r="O154" s="122">
        <f t="shared" si="25"/>
        <v>0</v>
      </c>
      <c r="P154" s="123" t="str">
        <f t="shared" si="26"/>
        <v>Bajo (B)</v>
      </c>
      <c r="Q154" s="122">
        <v>10</v>
      </c>
      <c r="R154" s="122">
        <f t="shared" si="27"/>
        <v>0</v>
      </c>
      <c r="S154" s="123" t="str">
        <f t="shared" si="28"/>
        <v>IV</v>
      </c>
      <c r="T154" s="139" t="str">
        <f t="shared" si="29"/>
        <v>ACEPTABLE</v>
      </c>
      <c r="U154" s="122">
        <v>2</v>
      </c>
      <c r="V154" s="122">
        <v>12</v>
      </c>
      <c r="W154" s="122">
        <v>0</v>
      </c>
      <c r="X154" s="122">
        <f t="shared" si="32"/>
        <v>14</v>
      </c>
      <c r="Y154" s="139" t="s">
        <v>547</v>
      </c>
      <c r="Z154" s="139" t="s">
        <v>548</v>
      </c>
      <c r="AA154" s="139" t="s">
        <v>217</v>
      </c>
      <c r="AB154" s="139" t="s">
        <v>217</v>
      </c>
      <c r="AC154" s="139" t="s">
        <v>217</v>
      </c>
      <c r="AD154" s="139" t="s">
        <v>550</v>
      </c>
      <c r="AE154" s="139" t="s">
        <v>217</v>
      </c>
    </row>
    <row r="155" spans="1:31" s="3" customFormat="1" ht="111" customHeight="1">
      <c r="A155" s="139" t="s">
        <v>296</v>
      </c>
      <c r="B155" s="139" t="s">
        <v>297</v>
      </c>
      <c r="C155" s="139" t="s">
        <v>381</v>
      </c>
      <c r="D155" s="139" t="s">
        <v>326</v>
      </c>
      <c r="E155" s="122" t="s">
        <v>211</v>
      </c>
      <c r="F155" s="139" t="s">
        <v>308</v>
      </c>
      <c r="G155" s="139" t="s">
        <v>41</v>
      </c>
      <c r="H155" s="139" t="s">
        <v>551</v>
      </c>
      <c r="I155" s="139" t="s">
        <v>276</v>
      </c>
      <c r="J155" s="139" t="s">
        <v>40</v>
      </c>
      <c r="K155" s="139" t="s">
        <v>40</v>
      </c>
      <c r="L155" s="139" t="s">
        <v>552</v>
      </c>
      <c r="M155" s="122">
        <v>0</v>
      </c>
      <c r="N155" s="122">
        <v>4</v>
      </c>
      <c r="O155" s="122">
        <f t="shared" si="25"/>
        <v>0</v>
      </c>
      <c r="P155" s="123" t="str">
        <f t="shared" si="26"/>
        <v>Bajo (B)</v>
      </c>
      <c r="Q155" s="122">
        <v>10</v>
      </c>
      <c r="R155" s="122">
        <f t="shared" si="27"/>
        <v>0</v>
      </c>
      <c r="S155" s="123" t="str">
        <f t="shared" si="28"/>
        <v>IV</v>
      </c>
      <c r="T155" s="139" t="str">
        <f t="shared" si="29"/>
        <v>ACEPTABLE</v>
      </c>
      <c r="U155" s="122">
        <v>2</v>
      </c>
      <c r="V155" s="122">
        <v>12</v>
      </c>
      <c r="W155" s="122">
        <v>0</v>
      </c>
      <c r="X155" s="122">
        <f t="shared" si="32"/>
        <v>14</v>
      </c>
      <c r="Y155" s="139" t="s">
        <v>553</v>
      </c>
      <c r="Z155" s="139" t="s">
        <v>554</v>
      </c>
      <c r="AA155" s="139" t="s">
        <v>217</v>
      </c>
      <c r="AB155" s="139" t="s">
        <v>217</v>
      </c>
      <c r="AC155" s="139" t="s">
        <v>555</v>
      </c>
      <c r="AD155" s="139" t="s">
        <v>556</v>
      </c>
      <c r="AE155" s="139" t="s">
        <v>217</v>
      </c>
    </row>
    <row r="156" spans="1:31" s="83" customFormat="1" ht="111" customHeight="1">
      <c r="A156" s="139" t="s">
        <v>296</v>
      </c>
      <c r="B156" s="139" t="s">
        <v>297</v>
      </c>
      <c r="C156" s="139" t="s">
        <v>381</v>
      </c>
      <c r="D156" s="139" t="s">
        <v>326</v>
      </c>
      <c r="E156" s="122" t="s">
        <v>38</v>
      </c>
      <c r="F156" s="139" t="s">
        <v>268</v>
      </c>
      <c r="G156" s="139" t="s">
        <v>343</v>
      </c>
      <c r="H156" s="139" t="s">
        <v>266</v>
      </c>
      <c r="I156" s="139" t="s">
        <v>244</v>
      </c>
      <c r="J156" s="139" t="s">
        <v>40</v>
      </c>
      <c r="K156" s="139" t="s">
        <v>40</v>
      </c>
      <c r="L156" s="139" t="s">
        <v>338</v>
      </c>
      <c r="M156" s="122">
        <v>0</v>
      </c>
      <c r="N156" s="122">
        <v>3</v>
      </c>
      <c r="O156" s="122">
        <f t="shared" si="25"/>
        <v>0</v>
      </c>
      <c r="P156" s="123" t="str">
        <f t="shared" si="26"/>
        <v>Bajo (B)</v>
      </c>
      <c r="Q156" s="122">
        <v>25</v>
      </c>
      <c r="R156" s="122">
        <f t="shared" si="27"/>
        <v>0</v>
      </c>
      <c r="S156" s="123" t="str">
        <f t="shared" si="28"/>
        <v>IV</v>
      </c>
      <c r="T156" s="139" t="str">
        <f t="shared" si="29"/>
        <v>ACEPTABLE</v>
      </c>
      <c r="U156" s="122">
        <v>2</v>
      </c>
      <c r="V156" s="122">
        <v>12</v>
      </c>
      <c r="W156" s="122">
        <v>0</v>
      </c>
      <c r="X156" s="122">
        <f t="shared" si="32"/>
        <v>14</v>
      </c>
      <c r="Y156" s="139" t="s">
        <v>487</v>
      </c>
      <c r="Z156" s="139" t="s">
        <v>488</v>
      </c>
      <c r="AA156" s="139" t="s">
        <v>217</v>
      </c>
      <c r="AB156" s="139" t="s">
        <v>217</v>
      </c>
      <c r="AC156" s="139" t="s">
        <v>217</v>
      </c>
      <c r="AD156" s="139" t="s">
        <v>489</v>
      </c>
      <c r="AE156" s="139" t="s">
        <v>217</v>
      </c>
    </row>
    <row r="157" spans="1:31" ht="111" customHeight="1">
      <c r="A157" s="139" t="s">
        <v>296</v>
      </c>
      <c r="B157" s="139" t="s">
        <v>297</v>
      </c>
      <c r="C157" s="139" t="s">
        <v>381</v>
      </c>
      <c r="D157" s="139" t="s">
        <v>326</v>
      </c>
      <c r="E157" s="122" t="s">
        <v>38</v>
      </c>
      <c r="F157" s="139" t="s">
        <v>477</v>
      </c>
      <c r="G157" s="139" t="s">
        <v>343</v>
      </c>
      <c r="H157" s="139" t="s">
        <v>220</v>
      </c>
      <c r="I157" s="139" t="s">
        <v>478</v>
      </c>
      <c r="J157" s="139" t="s">
        <v>479</v>
      </c>
      <c r="K157" s="139" t="s">
        <v>481</v>
      </c>
      <c r="L157" s="139" t="s">
        <v>40</v>
      </c>
      <c r="M157" s="122">
        <v>2</v>
      </c>
      <c r="N157" s="122">
        <v>4</v>
      </c>
      <c r="O157" s="122">
        <f t="shared" si="25"/>
        <v>8</v>
      </c>
      <c r="P157" s="123" t="str">
        <f t="shared" si="26"/>
        <v>Medio (M)</v>
      </c>
      <c r="Q157" s="122">
        <v>100</v>
      </c>
      <c r="R157" s="122">
        <f t="shared" si="27"/>
        <v>800</v>
      </c>
      <c r="S157" s="123" t="str">
        <f t="shared" si="28"/>
        <v>I</v>
      </c>
      <c r="T157" s="139" t="str">
        <f t="shared" si="29"/>
        <v>NO ACEPTABLE</v>
      </c>
      <c r="U157" s="122">
        <v>2</v>
      </c>
      <c r="V157" s="122">
        <v>12</v>
      </c>
      <c r="W157" s="122">
        <v>0</v>
      </c>
      <c r="X157" s="122">
        <f t="shared" si="32"/>
        <v>14</v>
      </c>
      <c r="Y157" s="139" t="s">
        <v>483</v>
      </c>
      <c r="Z157" s="139" t="s">
        <v>484</v>
      </c>
      <c r="AA157" s="139" t="s">
        <v>217</v>
      </c>
      <c r="AB157" s="139" t="s">
        <v>217</v>
      </c>
      <c r="AC157" s="139" t="s">
        <v>485</v>
      </c>
      <c r="AD157" s="139" t="s">
        <v>486</v>
      </c>
      <c r="AE157" s="139" t="s">
        <v>217</v>
      </c>
    </row>
    <row r="158" spans="1:31" s="3" customFormat="1" ht="111" customHeight="1">
      <c r="A158" s="139" t="s">
        <v>265</v>
      </c>
      <c r="B158" s="139" t="s">
        <v>300</v>
      </c>
      <c r="C158" s="139" t="s">
        <v>315</v>
      </c>
      <c r="D158" s="139" t="s">
        <v>327</v>
      </c>
      <c r="E158" s="122" t="s">
        <v>211</v>
      </c>
      <c r="F158" s="139" t="s">
        <v>390</v>
      </c>
      <c r="G158" s="139" t="s">
        <v>39</v>
      </c>
      <c r="H158" s="139" t="s">
        <v>212</v>
      </c>
      <c r="I158" s="139" t="s">
        <v>213</v>
      </c>
      <c r="J158" s="139" t="s">
        <v>329</v>
      </c>
      <c r="K158" s="139" t="s">
        <v>40</v>
      </c>
      <c r="L158" s="139" t="s">
        <v>336</v>
      </c>
      <c r="M158" s="122">
        <v>2</v>
      </c>
      <c r="N158" s="122">
        <v>3</v>
      </c>
      <c r="O158" s="122">
        <f t="shared" si="25"/>
        <v>6</v>
      </c>
      <c r="P158" s="123" t="str">
        <f t="shared" si="26"/>
        <v>Medio (M)</v>
      </c>
      <c r="Q158" s="122">
        <v>25</v>
      </c>
      <c r="R158" s="122">
        <f t="shared" si="27"/>
        <v>150</v>
      </c>
      <c r="S158" s="123" t="str">
        <f t="shared" si="28"/>
        <v>II</v>
      </c>
      <c r="T158" s="139" t="str">
        <f t="shared" si="29"/>
        <v>NO ACEPTABLE O ACEPTABLE CON CONTROL ESPECÍFICO</v>
      </c>
      <c r="U158" s="122">
        <v>1</v>
      </c>
      <c r="V158" s="122">
        <v>9</v>
      </c>
      <c r="W158" s="122">
        <v>0</v>
      </c>
      <c r="X158" s="122">
        <f>SUM(U158:W158)</f>
        <v>10</v>
      </c>
      <c r="Y158" s="139" t="s">
        <v>395</v>
      </c>
      <c r="Z158" s="139" t="s">
        <v>396</v>
      </c>
      <c r="AA158" s="139" t="s">
        <v>217</v>
      </c>
      <c r="AB158" s="139" t="s">
        <v>217</v>
      </c>
      <c r="AC158" s="139" t="s">
        <v>398</v>
      </c>
      <c r="AD158" s="139" t="s">
        <v>399</v>
      </c>
      <c r="AE158" s="139" t="s">
        <v>401</v>
      </c>
    </row>
    <row r="159" spans="1:31" s="3" customFormat="1" ht="111" customHeight="1">
      <c r="A159" s="139" t="s">
        <v>265</v>
      </c>
      <c r="B159" s="139" t="s">
        <v>300</v>
      </c>
      <c r="C159" s="139" t="s">
        <v>315</v>
      </c>
      <c r="D159" s="139" t="s">
        <v>327</v>
      </c>
      <c r="E159" s="122" t="s">
        <v>211</v>
      </c>
      <c r="F159" s="139" t="s">
        <v>404</v>
      </c>
      <c r="G159" s="139" t="s">
        <v>39</v>
      </c>
      <c r="H159" s="139" t="s">
        <v>214</v>
      </c>
      <c r="I159" s="139" t="s">
        <v>405</v>
      </c>
      <c r="J159" s="139" t="s">
        <v>329</v>
      </c>
      <c r="K159" s="139" t="s">
        <v>40</v>
      </c>
      <c r="L159" s="139" t="s">
        <v>407</v>
      </c>
      <c r="M159" s="122">
        <v>2</v>
      </c>
      <c r="N159" s="122">
        <v>3</v>
      </c>
      <c r="O159" s="122">
        <f t="shared" si="25"/>
        <v>6</v>
      </c>
      <c r="P159" s="123" t="str">
        <f t="shared" si="26"/>
        <v>Medio (M)</v>
      </c>
      <c r="Q159" s="122">
        <v>25</v>
      </c>
      <c r="R159" s="122">
        <f t="shared" si="27"/>
        <v>150</v>
      </c>
      <c r="S159" s="123" t="str">
        <f t="shared" si="28"/>
        <v>II</v>
      </c>
      <c r="T159" s="139" t="str">
        <f t="shared" si="29"/>
        <v>NO ACEPTABLE O ACEPTABLE CON CONTROL ESPECÍFICO</v>
      </c>
      <c r="U159" s="122">
        <v>1</v>
      </c>
      <c r="V159" s="122">
        <v>9</v>
      </c>
      <c r="W159" s="122">
        <v>0</v>
      </c>
      <c r="X159" s="122">
        <f aca="true" t="shared" si="33" ref="X159:X173">SUM(U159:W159)</f>
        <v>10</v>
      </c>
      <c r="Y159" s="139" t="s">
        <v>409</v>
      </c>
      <c r="Z159" s="139" t="s">
        <v>396</v>
      </c>
      <c r="AA159" s="139" t="s">
        <v>217</v>
      </c>
      <c r="AB159" s="139" t="s">
        <v>217</v>
      </c>
      <c r="AC159" s="139" t="s">
        <v>411</v>
      </c>
      <c r="AD159" s="139" t="s">
        <v>412</v>
      </c>
      <c r="AE159" s="139" t="s">
        <v>401</v>
      </c>
    </row>
    <row r="160" spans="1:31" s="3" customFormat="1" ht="111" customHeight="1">
      <c r="A160" s="139" t="s">
        <v>265</v>
      </c>
      <c r="B160" s="139" t="s">
        <v>300</v>
      </c>
      <c r="C160" s="139" t="s">
        <v>315</v>
      </c>
      <c r="D160" s="139" t="s">
        <v>327</v>
      </c>
      <c r="E160" s="122" t="s">
        <v>211</v>
      </c>
      <c r="F160" s="139" t="s">
        <v>250</v>
      </c>
      <c r="G160" s="139" t="s">
        <v>43</v>
      </c>
      <c r="H160" s="139" t="s">
        <v>43</v>
      </c>
      <c r="I160" s="139" t="s">
        <v>423</v>
      </c>
      <c r="J160" s="139" t="s">
        <v>40</v>
      </c>
      <c r="K160" s="139" t="s">
        <v>430</v>
      </c>
      <c r="L160" s="139" t="s">
        <v>426</v>
      </c>
      <c r="M160" s="122">
        <v>2</v>
      </c>
      <c r="N160" s="122">
        <v>3</v>
      </c>
      <c r="O160" s="122">
        <f>+M160*N160</f>
        <v>6</v>
      </c>
      <c r="P160" s="123" t="str">
        <f>IF(O160&gt;=21,"Muy Alto (MA)",IF(O160&lt;6,"Bajo (B)",IF(AND(O160&gt;=9,O160&lt;21),"Alto (a)",IF(AND(O160&gt;=6,O160&lt;9),"Medio (M)"))))</f>
        <v>Medio (M)</v>
      </c>
      <c r="Q160" s="122">
        <v>25</v>
      </c>
      <c r="R160" s="122">
        <f>O160*Q160</f>
        <v>150</v>
      </c>
      <c r="S160" s="123" t="str">
        <f>IF(R160&gt;500,"I",IF(R160&lt;21,"IV",IF(AND(R160&gt;=121,R160&lt;=500),"II",IF(AND(R160&gt;=21,R160&lt;=120),"III"))))</f>
        <v>II</v>
      </c>
      <c r="T160" s="139" t="str">
        <f t="shared" si="29"/>
        <v>NO ACEPTABLE O ACEPTABLE CON CONTROL ESPECÍFICO</v>
      </c>
      <c r="U160" s="122">
        <v>1</v>
      </c>
      <c r="V160" s="122">
        <v>9</v>
      </c>
      <c r="W160" s="122">
        <v>0</v>
      </c>
      <c r="X160" s="122">
        <f t="shared" si="33"/>
        <v>10</v>
      </c>
      <c r="Y160" s="139" t="s">
        <v>432</v>
      </c>
      <c r="Z160" s="139" t="s">
        <v>433</v>
      </c>
      <c r="AA160" s="139" t="s">
        <v>217</v>
      </c>
      <c r="AB160" s="139" t="s">
        <v>217</v>
      </c>
      <c r="AC160" s="139" t="s">
        <v>217</v>
      </c>
      <c r="AD160" s="139" t="s">
        <v>435</v>
      </c>
      <c r="AE160" s="139" t="s">
        <v>217</v>
      </c>
    </row>
    <row r="161" spans="1:31" s="3" customFormat="1" ht="111" customHeight="1">
      <c r="A161" s="139" t="s">
        <v>265</v>
      </c>
      <c r="B161" s="139" t="s">
        <v>300</v>
      </c>
      <c r="C161" s="139" t="s">
        <v>315</v>
      </c>
      <c r="D161" s="139" t="s">
        <v>327</v>
      </c>
      <c r="E161" s="122" t="s">
        <v>211</v>
      </c>
      <c r="F161" s="139" t="s">
        <v>385</v>
      </c>
      <c r="G161" s="139" t="s">
        <v>343</v>
      </c>
      <c r="H161" s="139" t="s">
        <v>439</v>
      </c>
      <c r="I161" s="139" t="s">
        <v>443</v>
      </c>
      <c r="J161" s="139" t="s">
        <v>40</v>
      </c>
      <c r="K161" s="139" t="s">
        <v>226</v>
      </c>
      <c r="L161" s="139" t="s">
        <v>40</v>
      </c>
      <c r="M161" s="122">
        <v>2</v>
      </c>
      <c r="N161" s="122">
        <v>3</v>
      </c>
      <c r="O161" s="122">
        <f t="shared" si="25"/>
        <v>6</v>
      </c>
      <c r="P161" s="123" t="str">
        <f t="shared" si="26"/>
        <v>Medio (M)</v>
      </c>
      <c r="Q161" s="122">
        <v>100</v>
      </c>
      <c r="R161" s="122">
        <f t="shared" si="27"/>
        <v>600</v>
      </c>
      <c r="S161" s="123" t="str">
        <f t="shared" si="28"/>
        <v>I</v>
      </c>
      <c r="T161" s="139" t="str">
        <f t="shared" si="29"/>
        <v>NO ACEPTABLE</v>
      </c>
      <c r="U161" s="122">
        <v>1</v>
      </c>
      <c r="V161" s="122">
        <v>9</v>
      </c>
      <c r="W161" s="122">
        <v>0</v>
      </c>
      <c r="X161" s="122">
        <f t="shared" si="33"/>
        <v>10</v>
      </c>
      <c r="Y161" s="139" t="s">
        <v>456</v>
      </c>
      <c r="Z161" s="139" t="s">
        <v>457</v>
      </c>
      <c r="AA161" s="139" t="s">
        <v>217</v>
      </c>
      <c r="AB161" s="139" t="s">
        <v>217</v>
      </c>
      <c r="AC161" s="139" t="s">
        <v>458</v>
      </c>
      <c r="AD161" s="139" t="s">
        <v>459</v>
      </c>
      <c r="AE161" s="139" t="s">
        <v>217</v>
      </c>
    </row>
    <row r="162" spans="1:31" s="3" customFormat="1" ht="111" customHeight="1">
      <c r="A162" s="139" t="s">
        <v>265</v>
      </c>
      <c r="B162" s="139" t="s">
        <v>300</v>
      </c>
      <c r="C162" s="139" t="s">
        <v>315</v>
      </c>
      <c r="D162" s="139" t="s">
        <v>327</v>
      </c>
      <c r="E162" s="122" t="s">
        <v>211</v>
      </c>
      <c r="F162" s="139" t="s">
        <v>460</v>
      </c>
      <c r="G162" s="139" t="s">
        <v>343</v>
      </c>
      <c r="H162" s="139" t="s">
        <v>367</v>
      </c>
      <c r="I162" s="139" t="s">
        <v>255</v>
      </c>
      <c r="J162" s="139" t="s">
        <v>40</v>
      </c>
      <c r="K162" s="139" t="s">
        <v>474</v>
      </c>
      <c r="L162" s="139" t="s">
        <v>40</v>
      </c>
      <c r="M162" s="122">
        <v>0</v>
      </c>
      <c r="N162" s="122">
        <v>4</v>
      </c>
      <c r="O162" s="122">
        <f t="shared" si="25"/>
        <v>0</v>
      </c>
      <c r="P162" s="123" t="str">
        <f t="shared" si="26"/>
        <v>Bajo (B)</v>
      </c>
      <c r="Q162" s="122">
        <v>25</v>
      </c>
      <c r="R162" s="122">
        <f t="shared" si="27"/>
        <v>0</v>
      </c>
      <c r="S162" s="123" t="str">
        <f t="shared" si="28"/>
        <v>IV</v>
      </c>
      <c r="T162" s="139" t="str">
        <f t="shared" si="29"/>
        <v>ACEPTABLE</v>
      </c>
      <c r="U162" s="122">
        <v>1</v>
      </c>
      <c r="V162" s="122">
        <v>9</v>
      </c>
      <c r="W162" s="122">
        <v>0</v>
      </c>
      <c r="X162" s="122">
        <f t="shared" si="33"/>
        <v>10</v>
      </c>
      <c r="Y162" s="139" t="s">
        <v>466</v>
      </c>
      <c r="Z162" s="139" t="s">
        <v>467</v>
      </c>
      <c r="AA162" s="139" t="s">
        <v>217</v>
      </c>
      <c r="AB162" s="139" t="s">
        <v>217</v>
      </c>
      <c r="AC162" s="139" t="s">
        <v>475</v>
      </c>
      <c r="AD162" s="139" t="s">
        <v>468</v>
      </c>
      <c r="AE162" s="139" t="s">
        <v>217</v>
      </c>
    </row>
    <row r="163" spans="1:31" s="3" customFormat="1" ht="111" customHeight="1">
      <c r="A163" s="139" t="s">
        <v>265</v>
      </c>
      <c r="B163" s="139" t="s">
        <v>300</v>
      </c>
      <c r="C163" s="139" t="s">
        <v>315</v>
      </c>
      <c r="D163" s="139" t="s">
        <v>327</v>
      </c>
      <c r="E163" s="122" t="s">
        <v>38</v>
      </c>
      <c r="F163" s="139" t="s">
        <v>249</v>
      </c>
      <c r="G163" s="139" t="s">
        <v>41</v>
      </c>
      <c r="H163" s="139" t="s">
        <v>545</v>
      </c>
      <c r="I163" s="139" t="s">
        <v>546</v>
      </c>
      <c r="J163" s="139" t="s">
        <v>40</v>
      </c>
      <c r="K163" s="139" t="s">
        <v>301</v>
      </c>
      <c r="L163" s="139" t="s">
        <v>338</v>
      </c>
      <c r="M163" s="122">
        <v>0</v>
      </c>
      <c r="N163" s="122">
        <v>4</v>
      </c>
      <c r="O163" s="122">
        <f t="shared" si="25"/>
        <v>0</v>
      </c>
      <c r="P163" s="123" t="str">
        <f t="shared" si="26"/>
        <v>Bajo (B)</v>
      </c>
      <c r="Q163" s="122">
        <v>10</v>
      </c>
      <c r="R163" s="122">
        <f t="shared" si="27"/>
        <v>0</v>
      </c>
      <c r="S163" s="123" t="str">
        <f t="shared" si="28"/>
        <v>IV</v>
      </c>
      <c r="T163" s="139" t="str">
        <f t="shared" si="29"/>
        <v>ACEPTABLE</v>
      </c>
      <c r="U163" s="122">
        <v>1</v>
      </c>
      <c r="V163" s="122">
        <v>9</v>
      </c>
      <c r="W163" s="122">
        <v>0</v>
      </c>
      <c r="X163" s="122">
        <f t="shared" si="33"/>
        <v>10</v>
      </c>
      <c r="Y163" s="139" t="s">
        <v>547</v>
      </c>
      <c r="Z163" s="139" t="s">
        <v>548</v>
      </c>
      <c r="AA163" s="139" t="s">
        <v>217</v>
      </c>
      <c r="AB163" s="139" t="s">
        <v>217</v>
      </c>
      <c r="AC163" s="139" t="s">
        <v>217</v>
      </c>
      <c r="AD163" s="139" t="s">
        <v>550</v>
      </c>
      <c r="AE163" s="139" t="s">
        <v>217</v>
      </c>
    </row>
    <row r="164" spans="1:31" s="3" customFormat="1" ht="111" customHeight="1">
      <c r="A164" s="139" t="s">
        <v>265</v>
      </c>
      <c r="B164" s="139" t="s">
        <v>300</v>
      </c>
      <c r="C164" s="139" t="s">
        <v>315</v>
      </c>
      <c r="D164" s="139" t="s">
        <v>327</v>
      </c>
      <c r="E164" s="122" t="s">
        <v>211</v>
      </c>
      <c r="F164" s="139" t="s">
        <v>302</v>
      </c>
      <c r="G164" s="139" t="s">
        <v>343</v>
      </c>
      <c r="H164" s="139" t="s">
        <v>243</v>
      </c>
      <c r="I164" s="139" t="s">
        <v>244</v>
      </c>
      <c r="J164" s="139" t="s">
        <v>40</v>
      </c>
      <c r="K164" s="139" t="s">
        <v>40</v>
      </c>
      <c r="L164" s="139" t="s">
        <v>338</v>
      </c>
      <c r="M164" s="122">
        <v>0</v>
      </c>
      <c r="N164" s="122">
        <v>3</v>
      </c>
      <c r="O164" s="122">
        <f t="shared" si="25"/>
        <v>0</v>
      </c>
      <c r="P164" s="123" t="str">
        <f t="shared" si="26"/>
        <v>Bajo (B)</v>
      </c>
      <c r="Q164" s="122">
        <v>25</v>
      </c>
      <c r="R164" s="122">
        <f t="shared" si="27"/>
        <v>0</v>
      </c>
      <c r="S164" s="123" t="str">
        <f t="shared" si="28"/>
        <v>IV</v>
      </c>
      <c r="T164" s="139" t="str">
        <f t="shared" si="29"/>
        <v>ACEPTABLE</v>
      </c>
      <c r="U164" s="122">
        <v>1</v>
      </c>
      <c r="V164" s="122">
        <v>9</v>
      </c>
      <c r="W164" s="122">
        <v>0</v>
      </c>
      <c r="X164" s="122">
        <f t="shared" si="33"/>
        <v>10</v>
      </c>
      <c r="Y164" s="139" t="s">
        <v>487</v>
      </c>
      <c r="Z164" s="139" t="s">
        <v>488</v>
      </c>
      <c r="AA164" s="139" t="s">
        <v>217</v>
      </c>
      <c r="AB164" s="139" t="s">
        <v>217</v>
      </c>
      <c r="AC164" s="139" t="s">
        <v>217</v>
      </c>
      <c r="AD164" s="139" t="s">
        <v>489</v>
      </c>
      <c r="AE164" s="139" t="s">
        <v>217</v>
      </c>
    </row>
    <row r="165" spans="1:31" s="3" customFormat="1" ht="111" customHeight="1">
      <c r="A165" s="139" t="s">
        <v>265</v>
      </c>
      <c r="B165" s="139" t="s">
        <v>300</v>
      </c>
      <c r="C165" s="139" t="s">
        <v>315</v>
      </c>
      <c r="D165" s="139" t="s">
        <v>327</v>
      </c>
      <c r="E165" s="122" t="s">
        <v>211</v>
      </c>
      <c r="F165" s="139" t="s">
        <v>510</v>
      </c>
      <c r="G165" s="139" t="s">
        <v>41</v>
      </c>
      <c r="H165" s="139" t="s">
        <v>511</v>
      </c>
      <c r="I165" s="139" t="s">
        <v>242</v>
      </c>
      <c r="J165" s="139" t="s">
        <v>40</v>
      </c>
      <c r="K165" s="139" t="s">
        <v>275</v>
      </c>
      <c r="L165" s="139" t="s">
        <v>513</v>
      </c>
      <c r="M165" s="122">
        <v>2</v>
      </c>
      <c r="N165" s="122">
        <v>4</v>
      </c>
      <c r="O165" s="122">
        <f t="shared" si="25"/>
        <v>8</v>
      </c>
      <c r="P165" s="123" t="str">
        <f t="shared" si="26"/>
        <v>Medio (M)</v>
      </c>
      <c r="Q165" s="122">
        <v>10</v>
      </c>
      <c r="R165" s="122">
        <f t="shared" si="27"/>
        <v>80</v>
      </c>
      <c r="S165" s="123" t="str">
        <f t="shared" si="28"/>
        <v>III</v>
      </c>
      <c r="T165" s="139" t="str">
        <f t="shared" si="29"/>
        <v>MEJORABLE</v>
      </c>
      <c r="U165" s="122">
        <v>1</v>
      </c>
      <c r="V165" s="122">
        <v>9</v>
      </c>
      <c r="W165" s="122">
        <v>0</v>
      </c>
      <c r="X165" s="122">
        <f t="shared" si="33"/>
        <v>10</v>
      </c>
      <c r="Y165" s="139" t="s">
        <v>514</v>
      </c>
      <c r="Z165" s="139" t="s">
        <v>515</v>
      </c>
      <c r="AA165" s="139" t="s">
        <v>217</v>
      </c>
      <c r="AB165" s="139" t="s">
        <v>217</v>
      </c>
      <c r="AC165" s="139" t="s">
        <v>516</v>
      </c>
      <c r="AD165" s="139" t="s">
        <v>517</v>
      </c>
      <c r="AE165" s="139" t="s">
        <v>217</v>
      </c>
    </row>
    <row r="166" spans="1:31" s="3" customFormat="1" ht="111" customHeight="1">
      <c r="A166" s="139" t="s">
        <v>265</v>
      </c>
      <c r="B166" s="139" t="s">
        <v>300</v>
      </c>
      <c r="C166" s="139" t="s">
        <v>315</v>
      </c>
      <c r="D166" s="139" t="s">
        <v>327</v>
      </c>
      <c r="E166" s="122" t="s">
        <v>211</v>
      </c>
      <c r="F166" s="139" t="s">
        <v>477</v>
      </c>
      <c r="G166" s="139" t="s">
        <v>354</v>
      </c>
      <c r="H166" s="139" t="s">
        <v>220</v>
      </c>
      <c r="I166" s="139" t="s">
        <v>478</v>
      </c>
      <c r="J166" s="139" t="s">
        <v>479</v>
      </c>
      <c r="K166" s="139" t="s">
        <v>481</v>
      </c>
      <c r="L166" s="139" t="s">
        <v>40</v>
      </c>
      <c r="M166" s="122">
        <v>2</v>
      </c>
      <c r="N166" s="122">
        <v>4</v>
      </c>
      <c r="O166" s="122">
        <f t="shared" si="25"/>
        <v>8</v>
      </c>
      <c r="P166" s="123" t="str">
        <f t="shared" si="26"/>
        <v>Medio (M)</v>
      </c>
      <c r="Q166" s="122">
        <v>100</v>
      </c>
      <c r="R166" s="122">
        <f t="shared" si="27"/>
        <v>800</v>
      </c>
      <c r="S166" s="123" t="str">
        <f t="shared" si="28"/>
        <v>I</v>
      </c>
      <c r="T166" s="139" t="str">
        <f t="shared" si="29"/>
        <v>NO ACEPTABLE</v>
      </c>
      <c r="U166" s="122">
        <v>1</v>
      </c>
      <c r="V166" s="122">
        <v>9</v>
      </c>
      <c r="W166" s="122">
        <v>0</v>
      </c>
      <c r="X166" s="122">
        <f t="shared" si="33"/>
        <v>10</v>
      </c>
      <c r="Y166" s="139" t="s">
        <v>483</v>
      </c>
      <c r="Z166" s="139" t="s">
        <v>484</v>
      </c>
      <c r="AA166" s="139" t="s">
        <v>217</v>
      </c>
      <c r="AB166" s="139" t="s">
        <v>217</v>
      </c>
      <c r="AC166" s="139" t="s">
        <v>485</v>
      </c>
      <c r="AD166" s="139" t="s">
        <v>486</v>
      </c>
      <c r="AE166" s="139" t="s">
        <v>217</v>
      </c>
    </row>
    <row r="167" spans="1:31" s="3" customFormat="1" ht="111" customHeight="1">
      <c r="A167" s="139" t="s">
        <v>303</v>
      </c>
      <c r="B167" s="142" t="s">
        <v>595</v>
      </c>
      <c r="C167" s="142" t="s">
        <v>600</v>
      </c>
      <c r="D167" s="143" t="s">
        <v>608</v>
      </c>
      <c r="E167" s="143" t="s">
        <v>38</v>
      </c>
      <c r="F167" s="143" t="s">
        <v>596</v>
      </c>
      <c r="G167" s="143" t="s">
        <v>41</v>
      </c>
      <c r="H167" s="143" t="s">
        <v>81</v>
      </c>
      <c r="I167" s="143" t="s">
        <v>597</v>
      </c>
      <c r="J167" s="143" t="s">
        <v>40</v>
      </c>
      <c r="K167" s="143" t="s">
        <v>40</v>
      </c>
      <c r="L167" s="143" t="s">
        <v>40</v>
      </c>
      <c r="M167" s="144">
        <v>6</v>
      </c>
      <c r="N167" s="144">
        <v>3</v>
      </c>
      <c r="O167" s="144">
        <f>+M167*N167</f>
        <v>18</v>
      </c>
      <c r="P167" s="144" t="str">
        <f>+IF(O167&gt;=24,"Muy Alto (MA)",IF(O167&gt;=10,"Alto (A)",IF(O167&gt;=6,"Medio(M)",IF(O167&gt;=2,"Bajo(B)"))))</f>
        <v>Alto (A)</v>
      </c>
      <c r="Q167" s="144">
        <v>25</v>
      </c>
      <c r="R167" s="144">
        <f>+O167*Q167</f>
        <v>450</v>
      </c>
      <c r="S167" s="143" t="str">
        <f>IF(M167="No Asigna Valor","IV",IF(R167&gt;=600,"I",IF(R167&gt;=150,"II",IF(R167&gt;=40,"III",IF(R167&gt;=20,"IV")*IF(R167="No Asigna Valor","IV")))))</f>
        <v>II</v>
      </c>
      <c r="T167" s="143" t="str">
        <f>+IF(S167="I","No Aceptable",IF(S167="II","No Aceptable o Aceptable con control especifico",IF(S167="III","Mejorable",IF(S167="IV","Aceptable"))))</f>
        <v>No Aceptable o Aceptable con control especifico</v>
      </c>
      <c r="U167" s="144">
        <v>0</v>
      </c>
      <c r="V167" s="144">
        <v>0</v>
      </c>
      <c r="W167" s="144">
        <v>4</v>
      </c>
      <c r="X167" s="144">
        <f>SUM(U167:W167)</f>
        <v>4</v>
      </c>
      <c r="Y167" s="143" t="s">
        <v>598</v>
      </c>
      <c r="Z167" s="143"/>
      <c r="AA167" s="143" t="s">
        <v>217</v>
      </c>
      <c r="AB167" s="143" t="s">
        <v>217</v>
      </c>
      <c r="AC167" s="143" t="s">
        <v>217</v>
      </c>
      <c r="AD167" s="143" t="s">
        <v>599</v>
      </c>
      <c r="AE167" s="143" t="s">
        <v>217</v>
      </c>
    </row>
    <row r="168" spans="1:31" s="3" customFormat="1" ht="111" customHeight="1">
      <c r="A168" s="139" t="s">
        <v>303</v>
      </c>
      <c r="B168" s="142" t="s">
        <v>595</v>
      </c>
      <c r="C168" s="142" t="s">
        <v>600</v>
      </c>
      <c r="D168" s="142" t="s">
        <v>601</v>
      </c>
      <c r="E168" s="144" t="s">
        <v>38</v>
      </c>
      <c r="F168" s="142" t="s">
        <v>602</v>
      </c>
      <c r="G168" s="142" t="s">
        <v>49</v>
      </c>
      <c r="H168" s="142" t="s">
        <v>75</v>
      </c>
      <c r="I168" s="142" t="s">
        <v>603</v>
      </c>
      <c r="J168" s="142" t="s">
        <v>40</v>
      </c>
      <c r="K168" s="142" t="s">
        <v>40</v>
      </c>
      <c r="L168" s="142" t="s">
        <v>40</v>
      </c>
      <c r="M168" s="144">
        <v>2</v>
      </c>
      <c r="N168" s="144">
        <v>3</v>
      </c>
      <c r="O168" s="144">
        <f>+M168*N168</f>
        <v>6</v>
      </c>
      <c r="P168" s="144" t="str">
        <f>+IF(O168&gt;=24,"Muy Alto (MA)",IF(O168&gt;=10,"Alto (A)",IF(O168&gt;=6,"Medio(M)",IF(O168&gt;=2,"Bajo(B)"))))</f>
        <v>Medio(M)</v>
      </c>
      <c r="Q168" s="144">
        <v>25</v>
      </c>
      <c r="R168" s="144">
        <f>+O168*Q168</f>
        <v>150</v>
      </c>
      <c r="S168" s="145" t="str">
        <f>IF(R168&lt;=20,"IV",IF(R168&gt;=600,"I",IF(R168&gt;=150,"II",IF(R168&gt;=40,"III",IF(R168&gt;=20,"IV")*IF(R168&lt;=20,"IV")))))</f>
        <v>II</v>
      </c>
      <c r="T168" s="142" t="str">
        <f>+IF(S168="I","No Aceptable",IF(S168="II","No Aceptable o Aceptable con control especifico",IF(S168="III","Mejorable",IF(S168="IV","Aceptable"))))</f>
        <v>No Aceptable o Aceptable con control especifico</v>
      </c>
      <c r="U168" s="144">
        <v>0</v>
      </c>
      <c r="V168" s="144">
        <v>0</v>
      </c>
      <c r="W168" s="144">
        <v>4</v>
      </c>
      <c r="X168" s="144">
        <f>SUM(U168:W168)</f>
        <v>4</v>
      </c>
      <c r="Y168" s="142" t="s">
        <v>604</v>
      </c>
      <c r="Z168" s="142" t="s">
        <v>605</v>
      </c>
      <c r="AA168" s="143" t="s">
        <v>217</v>
      </c>
      <c r="AB168" s="143" t="s">
        <v>217</v>
      </c>
      <c r="AC168" s="143" t="s">
        <v>217</v>
      </c>
      <c r="AD168" s="142" t="s">
        <v>606</v>
      </c>
      <c r="AE168" s="142" t="s">
        <v>607</v>
      </c>
    </row>
    <row r="169" spans="1:31" s="3" customFormat="1" ht="111" customHeight="1">
      <c r="A169" s="139" t="s">
        <v>303</v>
      </c>
      <c r="B169" s="142" t="s">
        <v>595</v>
      </c>
      <c r="C169" s="139" t="s">
        <v>261</v>
      </c>
      <c r="D169" s="139" t="s">
        <v>262</v>
      </c>
      <c r="E169" s="122"/>
      <c r="F169" s="139" t="s">
        <v>463</v>
      </c>
      <c r="G169" s="139" t="s">
        <v>343</v>
      </c>
      <c r="H169" s="139" t="s">
        <v>473</v>
      </c>
      <c r="I169" s="139" t="s">
        <v>255</v>
      </c>
      <c r="J169" s="139" t="s">
        <v>40</v>
      </c>
      <c r="K169" s="139" t="s">
        <v>474</v>
      </c>
      <c r="L169" s="139" t="s">
        <v>40</v>
      </c>
      <c r="M169" s="122">
        <v>0</v>
      </c>
      <c r="N169" s="122">
        <v>4</v>
      </c>
      <c r="O169" s="122">
        <f t="shared" si="25"/>
        <v>0</v>
      </c>
      <c r="P169" s="123" t="str">
        <f t="shared" si="26"/>
        <v>Bajo (B)</v>
      </c>
      <c r="Q169" s="122">
        <v>25</v>
      </c>
      <c r="R169" s="122">
        <f t="shared" si="27"/>
        <v>0</v>
      </c>
      <c r="S169" s="123" t="str">
        <f t="shared" si="28"/>
        <v>IV</v>
      </c>
      <c r="T169" s="139" t="str">
        <f t="shared" si="29"/>
        <v>ACEPTABLE</v>
      </c>
      <c r="U169" s="122">
        <v>91</v>
      </c>
      <c r="V169" s="122">
        <v>29</v>
      </c>
      <c r="W169" s="122">
        <v>0</v>
      </c>
      <c r="X169" s="122">
        <f t="shared" si="33"/>
        <v>120</v>
      </c>
      <c r="Y169" s="139" t="s">
        <v>466</v>
      </c>
      <c r="Z169" s="139" t="s">
        <v>467</v>
      </c>
      <c r="AA169" s="139" t="s">
        <v>217</v>
      </c>
      <c r="AB169" s="139" t="s">
        <v>217</v>
      </c>
      <c r="AC169" s="139" t="s">
        <v>475</v>
      </c>
      <c r="AD169" s="139" t="s">
        <v>468</v>
      </c>
      <c r="AE169" s="139" t="s">
        <v>217</v>
      </c>
    </row>
    <row r="170" spans="1:31" s="3" customFormat="1" ht="111" customHeight="1">
      <c r="A170" s="139" t="s">
        <v>303</v>
      </c>
      <c r="B170" s="139" t="s">
        <v>50</v>
      </c>
      <c r="C170" s="139" t="s">
        <v>47</v>
      </c>
      <c r="D170" s="139" t="s">
        <v>47</v>
      </c>
      <c r="E170" s="122" t="s">
        <v>38</v>
      </c>
      <c r="F170" s="139" t="s">
        <v>492</v>
      </c>
      <c r="G170" s="139" t="s">
        <v>45</v>
      </c>
      <c r="H170" s="139" t="s">
        <v>333</v>
      </c>
      <c r="I170" s="139" t="s">
        <v>334</v>
      </c>
      <c r="J170" s="139" t="s">
        <v>40</v>
      </c>
      <c r="K170" s="139" t="s">
        <v>493</v>
      </c>
      <c r="L170" s="139" t="s">
        <v>494</v>
      </c>
      <c r="M170" s="122">
        <v>2</v>
      </c>
      <c r="N170" s="122">
        <v>3</v>
      </c>
      <c r="O170" s="122">
        <f t="shared" si="25"/>
        <v>6</v>
      </c>
      <c r="P170" s="123" t="str">
        <f t="shared" si="26"/>
        <v>Medio (M)</v>
      </c>
      <c r="Q170" s="122">
        <v>100</v>
      </c>
      <c r="R170" s="122">
        <f t="shared" si="27"/>
        <v>600</v>
      </c>
      <c r="S170" s="123" t="str">
        <f t="shared" si="28"/>
        <v>I</v>
      </c>
      <c r="T170" s="139" t="str">
        <f t="shared" si="29"/>
        <v>NO ACEPTABLE</v>
      </c>
      <c r="U170" s="153">
        <v>120</v>
      </c>
      <c r="V170" s="153">
        <v>24</v>
      </c>
      <c r="W170" s="153">
        <v>8</v>
      </c>
      <c r="X170" s="153">
        <f t="shared" si="33"/>
        <v>152</v>
      </c>
      <c r="Y170" s="139" t="s">
        <v>495</v>
      </c>
      <c r="Z170" s="139" t="s">
        <v>496</v>
      </c>
      <c r="AA170" s="139" t="s">
        <v>217</v>
      </c>
      <c r="AB170" s="139" t="s">
        <v>217</v>
      </c>
      <c r="AC170" s="139" t="s">
        <v>497</v>
      </c>
      <c r="AD170" s="139" t="s">
        <v>498</v>
      </c>
      <c r="AE170" s="139" t="s">
        <v>499</v>
      </c>
    </row>
    <row r="171" spans="1:31" s="3" customFormat="1" ht="111" customHeight="1">
      <c r="A171" s="139" t="s">
        <v>303</v>
      </c>
      <c r="B171" s="139" t="s">
        <v>50</v>
      </c>
      <c r="C171" s="139" t="s">
        <v>47</v>
      </c>
      <c r="D171" s="139" t="s">
        <v>47</v>
      </c>
      <c r="E171" s="122" t="s">
        <v>38</v>
      </c>
      <c r="F171" s="139" t="s">
        <v>557</v>
      </c>
      <c r="G171" s="139" t="s">
        <v>386</v>
      </c>
      <c r="H171" s="139" t="s">
        <v>65</v>
      </c>
      <c r="I171" s="139" t="s">
        <v>42</v>
      </c>
      <c r="J171" s="139" t="s">
        <v>40</v>
      </c>
      <c r="K171" s="139" t="s">
        <v>389</v>
      </c>
      <c r="L171" s="139" t="s">
        <v>40</v>
      </c>
      <c r="M171" s="122">
        <v>0</v>
      </c>
      <c r="N171" s="122">
        <v>4</v>
      </c>
      <c r="O171" s="122">
        <f t="shared" si="25"/>
        <v>0</v>
      </c>
      <c r="P171" s="123" t="str">
        <f t="shared" si="26"/>
        <v>Bajo (B)</v>
      </c>
      <c r="Q171" s="122">
        <v>25</v>
      </c>
      <c r="R171" s="122">
        <f t="shared" si="27"/>
        <v>0</v>
      </c>
      <c r="S171" s="123" t="str">
        <f t="shared" si="28"/>
        <v>IV</v>
      </c>
      <c r="T171" s="139" t="str">
        <f t="shared" si="29"/>
        <v>ACEPTABLE</v>
      </c>
      <c r="U171" s="153">
        <v>120</v>
      </c>
      <c r="V171" s="153">
        <v>24</v>
      </c>
      <c r="W171" s="153">
        <v>8</v>
      </c>
      <c r="X171" s="153">
        <f t="shared" si="33"/>
        <v>152</v>
      </c>
      <c r="Y171" s="139" t="s">
        <v>558</v>
      </c>
      <c r="Z171" s="139" t="s">
        <v>559</v>
      </c>
      <c r="AA171" s="139" t="s">
        <v>217</v>
      </c>
      <c r="AB171" s="139" t="s">
        <v>217</v>
      </c>
      <c r="AC171" s="139" t="s">
        <v>217</v>
      </c>
      <c r="AD171" s="139" t="s">
        <v>560</v>
      </c>
      <c r="AE171" s="139" t="s">
        <v>217</v>
      </c>
    </row>
    <row r="172" spans="1:31" ht="111" customHeight="1">
      <c r="A172" s="139" t="s">
        <v>303</v>
      </c>
      <c r="B172" s="139" t="s">
        <v>50</v>
      </c>
      <c r="C172" s="139" t="s">
        <v>47</v>
      </c>
      <c r="D172" s="139" t="s">
        <v>47</v>
      </c>
      <c r="E172" s="122" t="s">
        <v>38</v>
      </c>
      <c r="F172" s="139" t="s">
        <v>477</v>
      </c>
      <c r="G172" s="139" t="s">
        <v>343</v>
      </c>
      <c r="H172" s="139" t="s">
        <v>220</v>
      </c>
      <c r="I172" s="139" t="s">
        <v>478</v>
      </c>
      <c r="J172" s="139" t="s">
        <v>479</v>
      </c>
      <c r="K172" s="139" t="s">
        <v>482</v>
      </c>
      <c r="L172" s="139" t="s">
        <v>40</v>
      </c>
      <c r="M172" s="122">
        <v>2</v>
      </c>
      <c r="N172" s="122">
        <v>2</v>
      </c>
      <c r="O172" s="122">
        <f t="shared" si="25"/>
        <v>4</v>
      </c>
      <c r="P172" s="123" t="str">
        <f t="shared" si="26"/>
        <v>Bajo (B)</v>
      </c>
      <c r="Q172" s="122">
        <v>100</v>
      </c>
      <c r="R172" s="122">
        <f t="shared" si="27"/>
        <v>400</v>
      </c>
      <c r="S172" s="123" t="str">
        <f t="shared" si="28"/>
        <v>II</v>
      </c>
      <c r="T172" s="139" t="str">
        <f t="shared" si="29"/>
        <v>NO ACEPTABLE O ACEPTABLE CON CONTROL ESPECÍFICO</v>
      </c>
      <c r="U172" s="153">
        <v>120</v>
      </c>
      <c r="V172" s="153">
        <v>24</v>
      </c>
      <c r="W172" s="153">
        <v>8</v>
      </c>
      <c r="X172" s="153">
        <f t="shared" si="33"/>
        <v>152</v>
      </c>
      <c r="Y172" s="139" t="s">
        <v>483</v>
      </c>
      <c r="Z172" s="139" t="s">
        <v>484</v>
      </c>
      <c r="AA172" s="139" t="s">
        <v>217</v>
      </c>
      <c r="AB172" s="139" t="s">
        <v>217</v>
      </c>
      <c r="AC172" s="139" t="s">
        <v>485</v>
      </c>
      <c r="AD172" s="139" t="s">
        <v>486</v>
      </c>
      <c r="AE172" s="139" t="s">
        <v>217</v>
      </c>
    </row>
    <row r="173" spans="1:31" ht="111" customHeight="1">
      <c r="A173" s="139" t="s">
        <v>303</v>
      </c>
      <c r="B173" s="139" t="s">
        <v>50</v>
      </c>
      <c r="C173" s="139" t="s">
        <v>47</v>
      </c>
      <c r="D173" s="139" t="s">
        <v>47</v>
      </c>
      <c r="E173" s="122" t="s">
        <v>38</v>
      </c>
      <c r="F173" s="139" t="s">
        <v>387</v>
      </c>
      <c r="G173" s="139" t="s">
        <v>227</v>
      </c>
      <c r="H173" s="139" t="s">
        <v>257</v>
      </c>
      <c r="I173" s="139" t="s">
        <v>561</v>
      </c>
      <c r="J173" s="139" t="s">
        <v>40</v>
      </c>
      <c r="K173" s="139" t="s">
        <v>564</v>
      </c>
      <c r="L173" s="139" t="s">
        <v>388</v>
      </c>
      <c r="M173" s="122">
        <v>2</v>
      </c>
      <c r="N173" s="122">
        <v>3</v>
      </c>
      <c r="O173" s="122">
        <f t="shared" si="25"/>
        <v>6</v>
      </c>
      <c r="P173" s="123" t="str">
        <f t="shared" si="26"/>
        <v>Medio (M)</v>
      </c>
      <c r="Q173" s="122">
        <v>100</v>
      </c>
      <c r="R173" s="122">
        <f>O173*Q173</f>
        <v>600</v>
      </c>
      <c r="S173" s="123" t="str">
        <f t="shared" si="28"/>
        <v>I</v>
      </c>
      <c r="T173" s="139" t="str">
        <f t="shared" si="29"/>
        <v>NO ACEPTABLE</v>
      </c>
      <c r="U173" s="153">
        <v>120</v>
      </c>
      <c r="V173" s="153">
        <v>24</v>
      </c>
      <c r="W173" s="153">
        <v>8</v>
      </c>
      <c r="X173" s="153">
        <f t="shared" si="33"/>
        <v>152</v>
      </c>
      <c r="Y173" s="139" t="s">
        <v>44</v>
      </c>
      <c r="Z173" s="139" t="s">
        <v>562</v>
      </c>
      <c r="AA173" s="139" t="s">
        <v>217</v>
      </c>
      <c r="AB173" s="139" t="s">
        <v>217</v>
      </c>
      <c r="AC173" s="139" t="s">
        <v>309</v>
      </c>
      <c r="AD173" s="139" t="s">
        <v>563</v>
      </c>
      <c r="AE173" s="139" t="s">
        <v>217</v>
      </c>
    </row>
    <row r="174" spans="1:31" ht="12.75">
      <c r="A174" s="128"/>
      <c r="B174" s="128"/>
      <c r="C174" s="128"/>
      <c r="D174" s="128"/>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row>
    <row r="175" spans="1:31" ht="130.5">
      <c r="A175" s="139" t="s">
        <v>335</v>
      </c>
      <c r="B175" s="143" t="s">
        <v>238</v>
      </c>
      <c r="C175" s="143" t="s">
        <v>610</v>
      </c>
      <c r="D175" s="146" t="s">
        <v>611</v>
      </c>
      <c r="E175" s="147" t="s">
        <v>612</v>
      </c>
      <c r="F175" s="148" t="s">
        <v>613</v>
      </c>
      <c r="G175" s="142" t="s">
        <v>343</v>
      </c>
      <c r="H175" s="149" t="s">
        <v>614</v>
      </c>
      <c r="I175" s="150" t="s">
        <v>615</v>
      </c>
      <c r="J175" s="150"/>
      <c r="K175" s="150" t="s">
        <v>616</v>
      </c>
      <c r="L175" s="150" t="s">
        <v>617</v>
      </c>
      <c r="M175" s="151">
        <v>2</v>
      </c>
      <c r="N175" s="151">
        <v>3</v>
      </c>
      <c r="O175" s="152">
        <v>6</v>
      </c>
      <c r="P175" s="152" t="s">
        <v>114</v>
      </c>
      <c r="Q175" s="151">
        <v>60</v>
      </c>
      <c r="R175" s="152">
        <v>360</v>
      </c>
      <c r="S175" s="152" t="s">
        <v>46</v>
      </c>
      <c r="T175" s="150" t="s">
        <v>618</v>
      </c>
      <c r="U175" s="122">
        <v>4</v>
      </c>
      <c r="V175" s="122">
        <v>1</v>
      </c>
      <c r="W175" s="122">
        <v>0</v>
      </c>
      <c r="X175" s="122">
        <f aca="true" t="shared" si="34" ref="X175:X195">SUM(U175:W175)</f>
        <v>5</v>
      </c>
      <c r="Y175" s="150" t="s">
        <v>619</v>
      </c>
      <c r="Z175" s="150" t="s">
        <v>620</v>
      </c>
      <c r="AA175" s="150"/>
      <c r="AB175" s="150"/>
      <c r="AC175" s="150"/>
      <c r="AD175" s="150" t="s">
        <v>621</v>
      </c>
      <c r="AE175" s="150" t="s">
        <v>622</v>
      </c>
    </row>
    <row r="176" spans="1:31" ht="105">
      <c r="A176" s="139" t="s">
        <v>335</v>
      </c>
      <c r="B176" s="143" t="s">
        <v>238</v>
      </c>
      <c r="C176" s="143" t="s">
        <v>610</v>
      </c>
      <c r="D176" s="146" t="s">
        <v>611</v>
      </c>
      <c r="E176" s="147" t="s">
        <v>612</v>
      </c>
      <c r="F176" s="154" t="s">
        <v>623</v>
      </c>
      <c r="G176" s="142" t="s">
        <v>343</v>
      </c>
      <c r="H176" s="154" t="s">
        <v>624</v>
      </c>
      <c r="I176" s="150" t="s">
        <v>625</v>
      </c>
      <c r="J176" s="150"/>
      <c r="K176" s="150"/>
      <c r="L176" s="150" t="s">
        <v>626</v>
      </c>
      <c r="M176" s="151">
        <v>2</v>
      </c>
      <c r="N176" s="151">
        <v>4</v>
      </c>
      <c r="O176" s="152">
        <v>8</v>
      </c>
      <c r="P176" s="152" t="s">
        <v>114</v>
      </c>
      <c r="Q176" s="151">
        <v>60</v>
      </c>
      <c r="R176" s="152">
        <v>480</v>
      </c>
      <c r="S176" s="152" t="s">
        <v>46</v>
      </c>
      <c r="T176" s="150" t="s">
        <v>618</v>
      </c>
      <c r="U176" s="122">
        <v>4</v>
      </c>
      <c r="V176" s="122">
        <v>1</v>
      </c>
      <c r="W176" s="122">
        <v>0</v>
      </c>
      <c r="X176" s="122">
        <f t="shared" si="34"/>
        <v>5</v>
      </c>
      <c r="Y176" s="150" t="s">
        <v>619</v>
      </c>
      <c r="Z176" s="150" t="s">
        <v>620</v>
      </c>
      <c r="AA176" s="155"/>
      <c r="AB176" s="155"/>
      <c r="AC176" s="150"/>
      <c r="AD176" s="150" t="s">
        <v>626</v>
      </c>
      <c r="AE176" s="150" t="s">
        <v>622</v>
      </c>
    </row>
    <row r="177" spans="1:31" ht="105">
      <c r="A177" s="139" t="s">
        <v>335</v>
      </c>
      <c r="B177" s="143" t="s">
        <v>238</v>
      </c>
      <c r="C177" s="143" t="s">
        <v>610</v>
      </c>
      <c r="D177" s="146" t="s">
        <v>611</v>
      </c>
      <c r="E177" s="147" t="s">
        <v>612</v>
      </c>
      <c r="F177" s="148" t="s">
        <v>627</v>
      </c>
      <c r="G177" s="142" t="s">
        <v>343</v>
      </c>
      <c r="H177" s="149" t="s">
        <v>628</v>
      </c>
      <c r="I177" s="150" t="s">
        <v>625</v>
      </c>
      <c r="J177" s="150"/>
      <c r="K177" s="150"/>
      <c r="L177" s="150" t="s">
        <v>626</v>
      </c>
      <c r="M177" s="151">
        <v>2</v>
      </c>
      <c r="N177" s="151">
        <v>3</v>
      </c>
      <c r="O177" s="152">
        <v>6</v>
      </c>
      <c r="P177" s="152" t="s">
        <v>114</v>
      </c>
      <c r="Q177" s="151">
        <v>60</v>
      </c>
      <c r="R177" s="152">
        <v>360</v>
      </c>
      <c r="S177" s="152" t="s">
        <v>46</v>
      </c>
      <c r="T177" s="150" t="s">
        <v>618</v>
      </c>
      <c r="U177" s="122">
        <v>4</v>
      </c>
      <c r="V177" s="122">
        <v>1</v>
      </c>
      <c r="W177" s="122">
        <v>0</v>
      </c>
      <c r="X177" s="122">
        <f t="shared" si="34"/>
        <v>5</v>
      </c>
      <c r="Y177" s="150" t="s">
        <v>619</v>
      </c>
      <c r="Z177" s="150" t="s">
        <v>620</v>
      </c>
      <c r="AA177" s="155"/>
      <c r="AB177" s="155"/>
      <c r="AC177" s="150"/>
      <c r="AD177" s="150" t="s">
        <v>629</v>
      </c>
      <c r="AE177" s="150" t="s">
        <v>622</v>
      </c>
    </row>
    <row r="178" spans="1:31" ht="106.5">
      <c r="A178" s="139" t="s">
        <v>335</v>
      </c>
      <c r="B178" s="143" t="s">
        <v>238</v>
      </c>
      <c r="C178" s="143" t="s">
        <v>610</v>
      </c>
      <c r="D178" s="146" t="s">
        <v>611</v>
      </c>
      <c r="E178" s="147" t="s">
        <v>612</v>
      </c>
      <c r="F178" s="148" t="s">
        <v>630</v>
      </c>
      <c r="G178" s="142" t="s">
        <v>343</v>
      </c>
      <c r="H178" s="149" t="s">
        <v>631</v>
      </c>
      <c r="I178" s="148" t="s">
        <v>632</v>
      </c>
      <c r="J178" s="150"/>
      <c r="K178" s="150"/>
      <c r="L178" s="150" t="s">
        <v>626</v>
      </c>
      <c r="M178" s="151">
        <v>2</v>
      </c>
      <c r="N178" s="151">
        <v>3</v>
      </c>
      <c r="O178" s="152">
        <v>6</v>
      </c>
      <c r="P178" s="152" t="s">
        <v>114</v>
      </c>
      <c r="Q178" s="151">
        <v>60</v>
      </c>
      <c r="R178" s="152">
        <v>360</v>
      </c>
      <c r="S178" s="152" t="s">
        <v>46</v>
      </c>
      <c r="T178" s="150" t="s">
        <v>618</v>
      </c>
      <c r="U178" s="122">
        <v>4</v>
      </c>
      <c r="V178" s="122">
        <v>1</v>
      </c>
      <c r="W178" s="122">
        <v>0</v>
      </c>
      <c r="X178" s="122">
        <f t="shared" si="34"/>
        <v>5</v>
      </c>
      <c r="Y178" s="150" t="s">
        <v>619</v>
      </c>
      <c r="Z178" s="150" t="s">
        <v>620</v>
      </c>
      <c r="AA178" s="155"/>
      <c r="AB178" s="155"/>
      <c r="AC178" s="150"/>
      <c r="AD178" s="150" t="s">
        <v>633</v>
      </c>
      <c r="AE178" s="150" t="s">
        <v>622</v>
      </c>
    </row>
    <row r="179" spans="1:31" ht="130.5">
      <c r="A179" s="139" t="s">
        <v>335</v>
      </c>
      <c r="B179" s="143" t="s">
        <v>238</v>
      </c>
      <c r="C179" s="143" t="s">
        <v>610</v>
      </c>
      <c r="D179" s="146" t="s">
        <v>611</v>
      </c>
      <c r="E179" s="147" t="s">
        <v>612</v>
      </c>
      <c r="F179" s="148" t="s">
        <v>634</v>
      </c>
      <c r="G179" s="142" t="s">
        <v>343</v>
      </c>
      <c r="H179" s="149" t="s">
        <v>635</v>
      </c>
      <c r="I179" s="150" t="s">
        <v>636</v>
      </c>
      <c r="J179" s="150"/>
      <c r="K179" s="150"/>
      <c r="L179" s="150" t="s">
        <v>626</v>
      </c>
      <c r="M179" s="151">
        <v>2</v>
      </c>
      <c r="N179" s="151">
        <v>3</v>
      </c>
      <c r="O179" s="152">
        <v>6</v>
      </c>
      <c r="P179" s="152" t="s">
        <v>114</v>
      </c>
      <c r="Q179" s="151">
        <v>60</v>
      </c>
      <c r="R179" s="152">
        <v>360</v>
      </c>
      <c r="S179" s="152" t="s">
        <v>46</v>
      </c>
      <c r="T179" s="150" t="s">
        <v>618</v>
      </c>
      <c r="U179" s="122">
        <v>4</v>
      </c>
      <c r="V179" s="122">
        <v>1</v>
      </c>
      <c r="W179" s="122">
        <v>0</v>
      </c>
      <c r="X179" s="122">
        <f t="shared" si="34"/>
        <v>5</v>
      </c>
      <c r="Y179" s="150" t="s">
        <v>619</v>
      </c>
      <c r="Z179" s="150" t="s">
        <v>620</v>
      </c>
      <c r="AA179" s="155"/>
      <c r="AB179" s="155"/>
      <c r="AC179" s="150"/>
      <c r="AD179" s="150" t="s">
        <v>637</v>
      </c>
      <c r="AE179" s="150" t="s">
        <v>622</v>
      </c>
    </row>
    <row r="180" spans="1:31" ht="130.5">
      <c r="A180" s="139" t="s">
        <v>335</v>
      </c>
      <c r="B180" s="143" t="s">
        <v>238</v>
      </c>
      <c r="C180" s="143" t="s">
        <v>610</v>
      </c>
      <c r="D180" s="146" t="s">
        <v>611</v>
      </c>
      <c r="E180" s="147" t="s">
        <v>612</v>
      </c>
      <c r="F180" s="148" t="s">
        <v>638</v>
      </c>
      <c r="G180" s="142" t="s">
        <v>343</v>
      </c>
      <c r="H180" s="149" t="s">
        <v>639</v>
      </c>
      <c r="I180" s="150" t="s">
        <v>640</v>
      </c>
      <c r="J180" s="150"/>
      <c r="K180" s="150"/>
      <c r="L180" s="150" t="s">
        <v>626</v>
      </c>
      <c r="M180" s="151">
        <v>2</v>
      </c>
      <c r="N180" s="151">
        <v>3</v>
      </c>
      <c r="O180" s="152">
        <v>6</v>
      </c>
      <c r="P180" s="152" t="s">
        <v>114</v>
      </c>
      <c r="Q180" s="151">
        <v>60</v>
      </c>
      <c r="R180" s="152">
        <v>360</v>
      </c>
      <c r="S180" s="152" t="s">
        <v>46</v>
      </c>
      <c r="T180" s="150" t="s">
        <v>618</v>
      </c>
      <c r="U180" s="122">
        <v>4</v>
      </c>
      <c r="V180" s="122">
        <v>1</v>
      </c>
      <c r="W180" s="122">
        <v>0</v>
      </c>
      <c r="X180" s="122">
        <f t="shared" si="34"/>
        <v>5</v>
      </c>
      <c r="Y180" s="150" t="s">
        <v>619</v>
      </c>
      <c r="Z180" s="150" t="s">
        <v>620</v>
      </c>
      <c r="AA180" s="155"/>
      <c r="AB180" s="155"/>
      <c r="AC180" s="150"/>
      <c r="AD180" s="150" t="s">
        <v>637</v>
      </c>
      <c r="AE180" s="150" t="s">
        <v>622</v>
      </c>
    </row>
    <row r="181" spans="1:31" ht="120">
      <c r="A181" s="139" t="s">
        <v>335</v>
      </c>
      <c r="B181" s="143" t="s">
        <v>238</v>
      </c>
      <c r="C181" s="143" t="s">
        <v>610</v>
      </c>
      <c r="D181" s="146" t="s">
        <v>611</v>
      </c>
      <c r="E181" s="147" t="s">
        <v>612</v>
      </c>
      <c r="F181" s="149" t="s">
        <v>641</v>
      </c>
      <c r="G181" s="142" t="s">
        <v>343</v>
      </c>
      <c r="H181" s="149" t="s">
        <v>642</v>
      </c>
      <c r="I181" s="150" t="s">
        <v>625</v>
      </c>
      <c r="J181" s="148"/>
      <c r="K181" s="148"/>
      <c r="L181" s="150"/>
      <c r="M181" s="151">
        <v>2</v>
      </c>
      <c r="N181" s="156">
        <v>2</v>
      </c>
      <c r="O181" s="152">
        <v>4</v>
      </c>
      <c r="P181" s="152" t="s">
        <v>116</v>
      </c>
      <c r="Q181" s="156">
        <v>60</v>
      </c>
      <c r="R181" s="152">
        <v>240</v>
      </c>
      <c r="S181" s="152" t="s">
        <v>46</v>
      </c>
      <c r="T181" s="150" t="s">
        <v>618</v>
      </c>
      <c r="U181" s="122">
        <v>4</v>
      </c>
      <c r="V181" s="122">
        <v>1</v>
      </c>
      <c r="W181" s="122">
        <v>0</v>
      </c>
      <c r="X181" s="122">
        <f t="shared" si="34"/>
        <v>5</v>
      </c>
      <c r="Y181" s="150" t="s">
        <v>619</v>
      </c>
      <c r="Z181" s="150" t="s">
        <v>620</v>
      </c>
      <c r="AA181" s="155"/>
      <c r="AB181" s="155"/>
      <c r="AC181" s="148"/>
      <c r="AD181" s="150" t="s">
        <v>643</v>
      </c>
      <c r="AE181" s="150" t="s">
        <v>622</v>
      </c>
    </row>
    <row r="182" spans="1:31" ht="129.75">
      <c r="A182" s="139" t="s">
        <v>335</v>
      </c>
      <c r="B182" s="143" t="s">
        <v>238</v>
      </c>
      <c r="C182" s="143" t="s">
        <v>610</v>
      </c>
      <c r="D182" s="146" t="s">
        <v>611</v>
      </c>
      <c r="E182" s="147" t="s">
        <v>612</v>
      </c>
      <c r="F182" s="148" t="s">
        <v>644</v>
      </c>
      <c r="G182" s="142" t="s">
        <v>343</v>
      </c>
      <c r="H182" s="148" t="s">
        <v>645</v>
      </c>
      <c r="I182" s="148" t="s">
        <v>646</v>
      </c>
      <c r="J182" s="148"/>
      <c r="K182" s="148"/>
      <c r="L182" s="150"/>
      <c r="M182" s="151">
        <v>2</v>
      </c>
      <c r="N182" s="151">
        <v>2</v>
      </c>
      <c r="O182" s="152">
        <v>4</v>
      </c>
      <c r="P182" s="152" t="s">
        <v>116</v>
      </c>
      <c r="Q182" s="151">
        <v>60</v>
      </c>
      <c r="R182" s="152">
        <v>240</v>
      </c>
      <c r="S182" s="152" t="s">
        <v>46</v>
      </c>
      <c r="T182" s="150" t="s">
        <v>618</v>
      </c>
      <c r="U182" s="122">
        <v>4</v>
      </c>
      <c r="V182" s="122">
        <v>1</v>
      </c>
      <c r="W182" s="122">
        <v>0</v>
      </c>
      <c r="X182" s="122">
        <f t="shared" si="34"/>
        <v>5</v>
      </c>
      <c r="Y182" s="150" t="s">
        <v>619</v>
      </c>
      <c r="Z182" s="150" t="s">
        <v>620</v>
      </c>
      <c r="AA182" s="155"/>
      <c r="AB182" s="155"/>
      <c r="AC182" s="148"/>
      <c r="AD182" s="150" t="s">
        <v>647</v>
      </c>
      <c r="AE182" s="150" t="s">
        <v>622</v>
      </c>
    </row>
    <row r="183" spans="1:31" ht="129.75">
      <c r="A183" s="139" t="s">
        <v>335</v>
      </c>
      <c r="B183" s="143" t="s">
        <v>238</v>
      </c>
      <c r="C183" s="143" t="s">
        <v>610</v>
      </c>
      <c r="D183" s="146" t="s">
        <v>611</v>
      </c>
      <c r="E183" s="147" t="s">
        <v>612</v>
      </c>
      <c r="F183" s="148" t="s">
        <v>648</v>
      </c>
      <c r="G183" s="142" t="s">
        <v>343</v>
      </c>
      <c r="H183" s="149" t="s">
        <v>649</v>
      </c>
      <c r="I183" s="148" t="s">
        <v>646</v>
      </c>
      <c r="J183" s="148"/>
      <c r="K183" s="148"/>
      <c r="L183" s="150"/>
      <c r="M183" s="151">
        <v>2</v>
      </c>
      <c r="N183" s="151">
        <v>2</v>
      </c>
      <c r="O183" s="152">
        <v>4</v>
      </c>
      <c r="P183" s="152" t="s">
        <v>116</v>
      </c>
      <c r="Q183" s="151">
        <v>60</v>
      </c>
      <c r="R183" s="152">
        <v>240</v>
      </c>
      <c r="S183" s="152" t="s">
        <v>46</v>
      </c>
      <c r="T183" s="150" t="s">
        <v>618</v>
      </c>
      <c r="U183" s="122">
        <v>4</v>
      </c>
      <c r="V183" s="122">
        <v>1</v>
      </c>
      <c r="W183" s="122">
        <v>0</v>
      </c>
      <c r="X183" s="122">
        <f t="shared" si="34"/>
        <v>5</v>
      </c>
      <c r="Y183" s="150" t="s">
        <v>619</v>
      </c>
      <c r="Z183" s="150" t="s">
        <v>620</v>
      </c>
      <c r="AA183" s="155"/>
      <c r="AB183" s="155"/>
      <c r="AC183" s="148"/>
      <c r="AD183" s="150" t="s">
        <v>650</v>
      </c>
      <c r="AE183" s="150" t="s">
        <v>622</v>
      </c>
    </row>
    <row r="184" spans="1:31" ht="105">
      <c r="A184" s="139" t="s">
        <v>335</v>
      </c>
      <c r="B184" s="143" t="s">
        <v>238</v>
      </c>
      <c r="C184" s="143" t="s">
        <v>610</v>
      </c>
      <c r="D184" s="146" t="s">
        <v>611</v>
      </c>
      <c r="E184" s="147" t="s">
        <v>612</v>
      </c>
      <c r="F184" s="148" t="s">
        <v>651</v>
      </c>
      <c r="G184" s="142" t="s">
        <v>343</v>
      </c>
      <c r="H184" s="154" t="s">
        <v>652</v>
      </c>
      <c r="I184" s="150" t="s">
        <v>625</v>
      </c>
      <c r="J184" s="148"/>
      <c r="K184" s="148"/>
      <c r="L184" s="150" t="s">
        <v>626</v>
      </c>
      <c r="M184" s="151">
        <v>2</v>
      </c>
      <c r="N184" s="151">
        <v>2</v>
      </c>
      <c r="O184" s="152">
        <v>4</v>
      </c>
      <c r="P184" s="152" t="s">
        <v>116</v>
      </c>
      <c r="Q184" s="151">
        <v>60</v>
      </c>
      <c r="R184" s="152">
        <v>240</v>
      </c>
      <c r="S184" s="152" t="s">
        <v>46</v>
      </c>
      <c r="T184" s="150" t="s">
        <v>618</v>
      </c>
      <c r="U184" s="122">
        <v>4</v>
      </c>
      <c r="V184" s="122">
        <v>1</v>
      </c>
      <c r="W184" s="122">
        <v>0</v>
      </c>
      <c r="X184" s="122">
        <f t="shared" si="34"/>
        <v>5</v>
      </c>
      <c r="Y184" s="150" t="s">
        <v>619</v>
      </c>
      <c r="Z184" s="150" t="s">
        <v>620</v>
      </c>
      <c r="AA184" s="155"/>
      <c r="AB184" s="155"/>
      <c r="AC184" s="148"/>
      <c r="AD184" s="150" t="s">
        <v>653</v>
      </c>
      <c r="AE184" s="150" t="s">
        <v>622</v>
      </c>
    </row>
    <row r="185" spans="1:31" ht="105">
      <c r="A185" s="139" t="s">
        <v>335</v>
      </c>
      <c r="B185" s="143" t="s">
        <v>238</v>
      </c>
      <c r="C185" s="143" t="s">
        <v>610</v>
      </c>
      <c r="D185" s="146" t="s">
        <v>611</v>
      </c>
      <c r="E185" s="147" t="s">
        <v>612</v>
      </c>
      <c r="F185" s="148" t="s">
        <v>654</v>
      </c>
      <c r="G185" s="142" t="s">
        <v>343</v>
      </c>
      <c r="H185" s="148" t="s">
        <v>655</v>
      </c>
      <c r="I185" s="150" t="s">
        <v>625</v>
      </c>
      <c r="J185" s="148"/>
      <c r="K185" s="148"/>
      <c r="L185" s="150" t="s">
        <v>626</v>
      </c>
      <c r="M185" s="151">
        <v>2</v>
      </c>
      <c r="N185" s="151">
        <v>2</v>
      </c>
      <c r="O185" s="152">
        <v>4</v>
      </c>
      <c r="P185" s="152" t="s">
        <v>116</v>
      </c>
      <c r="Q185" s="151">
        <v>60</v>
      </c>
      <c r="R185" s="152">
        <v>240</v>
      </c>
      <c r="S185" s="152" t="s">
        <v>46</v>
      </c>
      <c r="T185" s="150" t="s">
        <v>618</v>
      </c>
      <c r="U185" s="122">
        <v>4</v>
      </c>
      <c r="V185" s="122">
        <v>1</v>
      </c>
      <c r="W185" s="122">
        <v>0</v>
      </c>
      <c r="X185" s="122">
        <f t="shared" si="34"/>
        <v>5</v>
      </c>
      <c r="Y185" s="150" t="s">
        <v>619</v>
      </c>
      <c r="Z185" s="150" t="s">
        <v>620</v>
      </c>
      <c r="AA185" s="155"/>
      <c r="AB185" s="155"/>
      <c r="AC185" s="148"/>
      <c r="AD185" s="150" t="s">
        <v>653</v>
      </c>
      <c r="AE185" s="150" t="s">
        <v>622</v>
      </c>
    </row>
    <row r="186" spans="1:31" ht="105">
      <c r="A186" s="139" t="s">
        <v>335</v>
      </c>
      <c r="B186" s="143" t="s">
        <v>238</v>
      </c>
      <c r="C186" s="143" t="s">
        <v>610</v>
      </c>
      <c r="D186" s="146" t="s">
        <v>611</v>
      </c>
      <c r="E186" s="147" t="s">
        <v>612</v>
      </c>
      <c r="F186" s="148" t="s">
        <v>656</v>
      </c>
      <c r="G186" s="142" t="s">
        <v>343</v>
      </c>
      <c r="H186" s="149" t="s">
        <v>657</v>
      </c>
      <c r="I186" s="150" t="s">
        <v>625</v>
      </c>
      <c r="J186" s="148" t="s">
        <v>658</v>
      </c>
      <c r="K186" s="148"/>
      <c r="L186" s="150"/>
      <c r="M186" s="151">
        <v>2</v>
      </c>
      <c r="N186" s="157">
        <v>2</v>
      </c>
      <c r="O186" s="152">
        <v>4</v>
      </c>
      <c r="P186" s="152" t="s">
        <v>116</v>
      </c>
      <c r="Q186" s="156">
        <v>60</v>
      </c>
      <c r="R186" s="152">
        <v>240</v>
      </c>
      <c r="S186" s="152" t="s">
        <v>46</v>
      </c>
      <c r="T186" s="150" t="s">
        <v>618</v>
      </c>
      <c r="U186" s="122">
        <v>4</v>
      </c>
      <c r="V186" s="122">
        <v>1</v>
      </c>
      <c r="W186" s="122">
        <v>0</v>
      </c>
      <c r="X186" s="122">
        <f t="shared" si="34"/>
        <v>5</v>
      </c>
      <c r="Y186" s="150" t="s">
        <v>619</v>
      </c>
      <c r="Z186" s="150" t="s">
        <v>620</v>
      </c>
      <c r="AA186" s="155"/>
      <c r="AB186" s="155"/>
      <c r="AC186" s="148" t="s">
        <v>658</v>
      </c>
      <c r="AD186" s="150" t="s">
        <v>659</v>
      </c>
      <c r="AE186" s="150" t="s">
        <v>622</v>
      </c>
    </row>
    <row r="187" spans="1:31" ht="87">
      <c r="A187" s="139" t="s">
        <v>335</v>
      </c>
      <c r="B187" s="143" t="s">
        <v>238</v>
      </c>
      <c r="C187" s="143" t="s">
        <v>610</v>
      </c>
      <c r="D187" s="146" t="s">
        <v>611</v>
      </c>
      <c r="E187" s="147" t="s">
        <v>612</v>
      </c>
      <c r="F187" s="148" t="s">
        <v>660</v>
      </c>
      <c r="G187" s="142" t="s">
        <v>343</v>
      </c>
      <c r="H187" s="149" t="s">
        <v>661</v>
      </c>
      <c r="I187" s="150" t="s">
        <v>662</v>
      </c>
      <c r="J187" s="148" t="s">
        <v>658</v>
      </c>
      <c r="K187" s="148"/>
      <c r="L187" s="150"/>
      <c r="M187" s="151">
        <v>2</v>
      </c>
      <c r="N187" s="151">
        <v>2</v>
      </c>
      <c r="O187" s="152">
        <v>4</v>
      </c>
      <c r="P187" s="152" t="s">
        <v>116</v>
      </c>
      <c r="Q187" s="151">
        <v>60</v>
      </c>
      <c r="R187" s="152">
        <v>240</v>
      </c>
      <c r="S187" s="152" t="s">
        <v>46</v>
      </c>
      <c r="T187" s="150" t="s">
        <v>618</v>
      </c>
      <c r="U187" s="122">
        <v>4</v>
      </c>
      <c r="V187" s="122">
        <v>1</v>
      </c>
      <c r="W187" s="122">
        <v>0</v>
      </c>
      <c r="X187" s="122">
        <f t="shared" si="34"/>
        <v>5</v>
      </c>
      <c r="Y187" s="150" t="s">
        <v>619</v>
      </c>
      <c r="Z187" s="150" t="s">
        <v>620</v>
      </c>
      <c r="AA187" s="155"/>
      <c r="AB187" s="155"/>
      <c r="AC187" s="148" t="s">
        <v>658</v>
      </c>
      <c r="AD187" s="148" t="s">
        <v>663</v>
      </c>
      <c r="AE187" s="150" t="s">
        <v>622</v>
      </c>
    </row>
    <row r="188" spans="1:31" ht="87">
      <c r="A188" s="139" t="s">
        <v>335</v>
      </c>
      <c r="B188" s="143" t="s">
        <v>238</v>
      </c>
      <c r="C188" s="143" t="s">
        <v>610</v>
      </c>
      <c r="D188" s="146" t="s">
        <v>611</v>
      </c>
      <c r="E188" s="147" t="s">
        <v>612</v>
      </c>
      <c r="F188" s="148" t="s">
        <v>664</v>
      </c>
      <c r="G188" s="142" t="s">
        <v>343</v>
      </c>
      <c r="H188" s="149" t="s">
        <v>665</v>
      </c>
      <c r="I188" s="150" t="s">
        <v>666</v>
      </c>
      <c r="J188" s="148" t="s">
        <v>658</v>
      </c>
      <c r="K188" s="150"/>
      <c r="L188" s="150"/>
      <c r="M188" s="151">
        <v>2</v>
      </c>
      <c r="N188" s="151">
        <v>2</v>
      </c>
      <c r="O188" s="152">
        <v>4</v>
      </c>
      <c r="P188" s="152" t="s">
        <v>116</v>
      </c>
      <c r="Q188" s="151">
        <v>60</v>
      </c>
      <c r="R188" s="152">
        <v>240</v>
      </c>
      <c r="S188" s="152" t="s">
        <v>46</v>
      </c>
      <c r="T188" s="150" t="s">
        <v>618</v>
      </c>
      <c r="U188" s="122">
        <v>4</v>
      </c>
      <c r="V188" s="122">
        <v>1</v>
      </c>
      <c r="W188" s="122">
        <v>0</v>
      </c>
      <c r="X188" s="122">
        <f t="shared" si="34"/>
        <v>5</v>
      </c>
      <c r="Y188" s="150" t="s">
        <v>619</v>
      </c>
      <c r="Z188" s="150" t="s">
        <v>620</v>
      </c>
      <c r="AA188" s="155"/>
      <c r="AB188" s="155"/>
      <c r="AC188" s="148" t="s">
        <v>658</v>
      </c>
      <c r="AD188" s="148" t="s">
        <v>663</v>
      </c>
      <c r="AE188" s="150" t="s">
        <v>622</v>
      </c>
    </row>
    <row r="189" spans="1:31" ht="105">
      <c r="A189" s="139" t="s">
        <v>335</v>
      </c>
      <c r="B189" s="143" t="s">
        <v>238</v>
      </c>
      <c r="C189" s="143" t="s">
        <v>610</v>
      </c>
      <c r="D189" s="146" t="s">
        <v>611</v>
      </c>
      <c r="E189" s="147" t="s">
        <v>612</v>
      </c>
      <c r="F189" s="148" t="s">
        <v>667</v>
      </c>
      <c r="G189" s="142" t="s">
        <v>343</v>
      </c>
      <c r="H189" s="148" t="s">
        <v>668</v>
      </c>
      <c r="I189" s="150" t="s">
        <v>625</v>
      </c>
      <c r="J189" s="150"/>
      <c r="K189" s="150"/>
      <c r="L189" s="150" t="s">
        <v>626</v>
      </c>
      <c r="M189" s="151">
        <v>2</v>
      </c>
      <c r="N189" s="151">
        <v>3</v>
      </c>
      <c r="O189" s="152">
        <v>6</v>
      </c>
      <c r="P189" s="152" t="s">
        <v>114</v>
      </c>
      <c r="Q189" s="151">
        <v>60</v>
      </c>
      <c r="R189" s="152">
        <v>360</v>
      </c>
      <c r="S189" s="152" t="s">
        <v>46</v>
      </c>
      <c r="T189" s="150" t="s">
        <v>618</v>
      </c>
      <c r="U189" s="122">
        <v>4</v>
      </c>
      <c r="V189" s="122">
        <v>1</v>
      </c>
      <c r="W189" s="122">
        <v>0</v>
      </c>
      <c r="X189" s="122">
        <f t="shared" si="34"/>
        <v>5</v>
      </c>
      <c r="Y189" s="150" t="s">
        <v>619</v>
      </c>
      <c r="Z189" s="150" t="s">
        <v>620</v>
      </c>
      <c r="AA189" s="155"/>
      <c r="AB189" s="155"/>
      <c r="AC189" s="150"/>
      <c r="AD189" s="150" t="s">
        <v>669</v>
      </c>
      <c r="AE189" s="150" t="s">
        <v>622</v>
      </c>
    </row>
    <row r="190" spans="1:31" ht="105">
      <c r="A190" s="139" t="s">
        <v>335</v>
      </c>
      <c r="B190" s="143" t="s">
        <v>238</v>
      </c>
      <c r="C190" s="143" t="s">
        <v>610</v>
      </c>
      <c r="D190" s="146" t="s">
        <v>611</v>
      </c>
      <c r="E190" s="147" t="s">
        <v>612</v>
      </c>
      <c r="F190" s="148" t="s">
        <v>670</v>
      </c>
      <c r="G190" s="142" t="s">
        <v>343</v>
      </c>
      <c r="H190" s="148" t="s">
        <v>671</v>
      </c>
      <c r="I190" s="150" t="s">
        <v>625</v>
      </c>
      <c r="J190" s="150"/>
      <c r="K190" s="150"/>
      <c r="L190" s="150" t="s">
        <v>626</v>
      </c>
      <c r="M190" s="151">
        <v>2</v>
      </c>
      <c r="N190" s="151">
        <v>3</v>
      </c>
      <c r="O190" s="152">
        <v>6</v>
      </c>
      <c r="P190" s="152" t="s">
        <v>114</v>
      </c>
      <c r="Q190" s="151">
        <v>60</v>
      </c>
      <c r="R190" s="152">
        <v>360</v>
      </c>
      <c r="S190" s="152" t="s">
        <v>46</v>
      </c>
      <c r="T190" s="150" t="s">
        <v>618</v>
      </c>
      <c r="U190" s="122">
        <v>4</v>
      </c>
      <c r="V190" s="122">
        <v>1</v>
      </c>
      <c r="W190" s="122">
        <v>0</v>
      </c>
      <c r="X190" s="122">
        <f t="shared" si="34"/>
        <v>5</v>
      </c>
      <c r="Y190" s="150" t="s">
        <v>619</v>
      </c>
      <c r="Z190" s="150" t="s">
        <v>620</v>
      </c>
      <c r="AA190" s="155"/>
      <c r="AB190" s="155"/>
      <c r="AC190" s="150"/>
      <c r="AD190" s="150" t="s">
        <v>669</v>
      </c>
      <c r="AE190" s="150" t="s">
        <v>622</v>
      </c>
    </row>
    <row r="191" spans="1:31" ht="105">
      <c r="A191" s="139" t="s">
        <v>335</v>
      </c>
      <c r="B191" s="143" t="s">
        <v>238</v>
      </c>
      <c r="C191" s="143" t="s">
        <v>610</v>
      </c>
      <c r="D191" s="146" t="s">
        <v>611</v>
      </c>
      <c r="E191" s="147" t="s">
        <v>612</v>
      </c>
      <c r="F191" s="148" t="s">
        <v>672</v>
      </c>
      <c r="G191" s="142" t="s">
        <v>343</v>
      </c>
      <c r="H191" s="148" t="s">
        <v>673</v>
      </c>
      <c r="I191" s="150" t="s">
        <v>625</v>
      </c>
      <c r="J191" s="150"/>
      <c r="K191" s="150"/>
      <c r="L191" s="150" t="s">
        <v>626</v>
      </c>
      <c r="M191" s="151">
        <v>2</v>
      </c>
      <c r="N191" s="151">
        <v>3</v>
      </c>
      <c r="O191" s="152">
        <v>6</v>
      </c>
      <c r="P191" s="152" t="s">
        <v>114</v>
      </c>
      <c r="Q191" s="151">
        <v>25</v>
      </c>
      <c r="R191" s="152">
        <v>150</v>
      </c>
      <c r="S191" s="152" t="s">
        <v>46</v>
      </c>
      <c r="T191" s="150" t="s">
        <v>618</v>
      </c>
      <c r="U191" s="122">
        <v>4</v>
      </c>
      <c r="V191" s="122">
        <v>1</v>
      </c>
      <c r="W191" s="122">
        <v>0</v>
      </c>
      <c r="X191" s="122">
        <f t="shared" si="34"/>
        <v>5</v>
      </c>
      <c r="Y191" s="150" t="s">
        <v>619</v>
      </c>
      <c r="Z191" s="150" t="s">
        <v>620</v>
      </c>
      <c r="AA191" s="155"/>
      <c r="AB191" s="155"/>
      <c r="AC191" s="150"/>
      <c r="AD191" s="150" t="s">
        <v>669</v>
      </c>
      <c r="AE191" s="150" t="s">
        <v>622</v>
      </c>
    </row>
    <row r="192" spans="1:31" ht="105">
      <c r="A192" s="139" t="s">
        <v>335</v>
      </c>
      <c r="B192" s="143" t="s">
        <v>238</v>
      </c>
      <c r="C192" s="143" t="s">
        <v>610</v>
      </c>
      <c r="D192" s="146" t="s">
        <v>611</v>
      </c>
      <c r="E192" s="147" t="s">
        <v>612</v>
      </c>
      <c r="F192" s="148" t="s">
        <v>674</v>
      </c>
      <c r="G192" s="142" t="s">
        <v>343</v>
      </c>
      <c r="H192" s="148" t="s">
        <v>675</v>
      </c>
      <c r="I192" s="150" t="s">
        <v>625</v>
      </c>
      <c r="J192" s="150"/>
      <c r="K192" s="150"/>
      <c r="L192" s="150" t="s">
        <v>626</v>
      </c>
      <c r="M192" s="151">
        <v>2</v>
      </c>
      <c r="N192" s="151">
        <v>2</v>
      </c>
      <c r="O192" s="152">
        <v>4</v>
      </c>
      <c r="P192" s="152" t="s">
        <v>116</v>
      </c>
      <c r="Q192" s="151">
        <v>60</v>
      </c>
      <c r="R192" s="152">
        <v>240</v>
      </c>
      <c r="S192" s="152" t="s">
        <v>46</v>
      </c>
      <c r="T192" s="150" t="s">
        <v>618</v>
      </c>
      <c r="U192" s="122">
        <v>4</v>
      </c>
      <c r="V192" s="122">
        <v>1</v>
      </c>
      <c r="W192" s="122">
        <v>0</v>
      </c>
      <c r="X192" s="122">
        <f t="shared" si="34"/>
        <v>5</v>
      </c>
      <c r="Y192" s="150" t="s">
        <v>619</v>
      </c>
      <c r="Z192" s="150" t="s">
        <v>620</v>
      </c>
      <c r="AA192" s="155"/>
      <c r="AB192" s="155"/>
      <c r="AC192" s="150"/>
      <c r="AD192" s="150" t="s">
        <v>669</v>
      </c>
      <c r="AE192" s="150" t="s">
        <v>622</v>
      </c>
    </row>
    <row r="193" spans="1:31" ht="105">
      <c r="A193" s="139" t="s">
        <v>335</v>
      </c>
      <c r="B193" s="143" t="s">
        <v>238</v>
      </c>
      <c r="C193" s="143" t="s">
        <v>610</v>
      </c>
      <c r="D193" s="146" t="s">
        <v>611</v>
      </c>
      <c r="E193" s="147" t="s">
        <v>612</v>
      </c>
      <c r="F193" s="148" t="s">
        <v>676</v>
      </c>
      <c r="G193" s="142" t="s">
        <v>343</v>
      </c>
      <c r="H193" s="148" t="s">
        <v>677</v>
      </c>
      <c r="I193" s="150" t="s">
        <v>625</v>
      </c>
      <c r="J193" s="148"/>
      <c r="K193" s="148"/>
      <c r="L193" s="150" t="s">
        <v>626</v>
      </c>
      <c r="M193" s="151">
        <v>4</v>
      </c>
      <c r="N193" s="151">
        <v>2</v>
      </c>
      <c r="O193" s="152">
        <v>8</v>
      </c>
      <c r="P193" s="152" t="s">
        <v>114</v>
      </c>
      <c r="Q193" s="151">
        <v>60</v>
      </c>
      <c r="R193" s="152">
        <v>480</v>
      </c>
      <c r="S193" s="152" t="s">
        <v>46</v>
      </c>
      <c r="T193" s="150" t="s">
        <v>618</v>
      </c>
      <c r="U193" s="122">
        <v>4</v>
      </c>
      <c r="V193" s="122">
        <v>1</v>
      </c>
      <c r="W193" s="122">
        <v>0</v>
      </c>
      <c r="X193" s="122">
        <f t="shared" si="34"/>
        <v>5</v>
      </c>
      <c r="Y193" s="150" t="s">
        <v>619</v>
      </c>
      <c r="Z193" s="150" t="s">
        <v>620</v>
      </c>
      <c r="AA193" s="155"/>
      <c r="AB193" s="155"/>
      <c r="AC193" s="148"/>
      <c r="AD193" s="150" t="s">
        <v>669</v>
      </c>
      <c r="AE193" s="150" t="s">
        <v>622</v>
      </c>
    </row>
    <row r="194" spans="1:31" ht="105">
      <c r="A194" s="139" t="s">
        <v>335</v>
      </c>
      <c r="B194" s="143" t="s">
        <v>238</v>
      </c>
      <c r="C194" s="143" t="s">
        <v>610</v>
      </c>
      <c r="D194" s="146" t="s">
        <v>611</v>
      </c>
      <c r="E194" s="147" t="s">
        <v>612</v>
      </c>
      <c r="F194" s="148" t="s">
        <v>678</v>
      </c>
      <c r="G194" s="142" t="s">
        <v>343</v>
      </c>
      <c r="H194" s="148" t="s">
        <v>679</v>
      </c>
      <c r="I194" s="150" t="s">
        <v>625</v>
      </c>
      <c r="J194" s="148"/>
      <c r="K194" s="148"/>
      <c r="L194" s="150" t="s">
        <v>680</v>
      </c>
      <c r="M194" s="151">
        <v>2</v>
      </c>
      <c r="N194" s="151">
        <v>2</v>
      </c>
      <c r="O194" s="152">
        <v>4</v>
      </c>
      <c r="P194" s="152" t="s">
        <v>116</v>
      </c>
      <c r="Q194" s="151">
        <v>25</v>
      </c>
      <c r="R194" s="152">
        <v>100</v>
      </c>
      <c r="S194" s="152" t="s">
        <v>198</v>
      </c>
      <c r="T194" s="150" t="s">
        <v>207</v>
      </c>
      <c r="U194" s="122">
        <v>4</v>
      </c>
      <c r="V194" s="122">
        <v>1</v>
      </c>
      <c r="W194" s="122">
        <v>0</v>
      </c>
      <c r="X194" s="122">
        <f t="shared" si="34"/>
        <v>5</v>
      </c>
      <c r="Y194" s="150" t="s">
        <v>619</v>
      </c>
      <c r="Z194" s="150" t="s">
        <v>620</v>
      </c>
      <c r="AA194" s="155"/>
      <c r="AB194" s="155"/>
      <c r="AC194" s="148"/>
      <c r="AD194" s="150" t="s">
        <v>680</v>
      </c>
      <c r="AE194" s="150" t="s">
        <v>622</v>
      </c>
    </row>
    <row r="195" spans="1:31" ht="105">
      <c r="A195" s="139" t="s">
        <v>335</v>
      </c>
      <c r="B195" s="143" t="s">
        <v>238</v>
      </c>
      <c r="C195" s="143" t="s">
        <v>610</v>
      </c>
      <c r="D195" s="146" t="s">
        <v>611</v>
      </c>
      <c r="E195" s="147" t="s">
        <v>612</v>
      </c>
      <c r="F195" s="148" t="s">
        <v>681</v>
      </c>
      <c r="G195" s="142" t="s">
        <v>343</v>
      </c>
      <c r="H195" s="148" t="s">
        <v>682</v>
      </c>
      <c r="I195" s="150" t="s">
        <v>625</v>
      </c>
      <c r="J195" s="150"/>
      <c r="K195" s="150"/>
      <c r="L195" s="150" t="s">
        <v>626</v>
      </c>
      <c r="M195" s="156">
        <v>2</v>
      </c>
      <c r="N195" s="156">
        <v>4</v>
      </c>
      <c r="O195" s="152">
        <v>8</v>
      </c>
      <c r="P195" s="152" t="s">
        <v>114</v>
      </c>
      <c r="Q195" s="151">
        <v>60</v>
      </c>
      <c r="R195" s="152">
        <v>480</v>
      </c>
      <c r="S195" s="152" t="s">
        <v>46</v>
      </c>
      <c r="T195" s="150" t="s">
        <v>618</v>
      </c>
      <c r="U195" s="122">
        <v>4</v>
      </c>
      <c r="V195" s="122">
        <v>1</v>
      </c>
      <c r="W195" s="122">
        <v>0</v>
      </c>
      <c r="X195" s="122">
        <f t="shared" si="34"/>
        <v>5</v>
      </c>
      <c r="Y195" s="150" t="s">
        <v>619</v>
      </c>
      <c r="Z195" s="150" t="s">
        <v>620</v>
      </c>
      <c r="AA195" s="155"/>
      <c r="AB195" s="155"/>
      <c r="AC195" s="150"/>
      <c r="AD195" s="150" t="s">
        <v>683</v>
      </c>
      <c r="AE195" s="150" t="s">
        <v>622</v>
      </c>
    </row>
    <row r="196" spans="1:31" ht="105">
      <c r="A196" s="139" t="s">
        <v>303</v>
      </c>
      <c r="B196" s="158" t="s">
        <v>684</v>
      </c>
      <c r="C196" s="159" t="s">
        <v>685</v>
      </c>
      <c r="D196" s="158" t="s">
        <v>686</v>
      </c>
      <c r="E196" s="155" t="s">
        <v>38</v>
      </c>
      <c r="F196" s="148" t="s">
        <v>687</v>
      </c>
      <c r="G196" s="142" t="s">
        <v>343</v>
      </c>
      <c r="H196" s="148" t="s">
        <v>688</v>
      </c>
      <c r="I196" s="150" t="s">
        <v>625</v>
      </c>
      <c r="J196" s="159"/>
      <c r="K196" s="148" t="s">
        <v>689</v>
      </c>
      <c r="L196" s="150" t="s">
        <v>690</v>
      </c>
      <c r="M196" s="160">
        <v>2</v>
      </c>
      <c r="N196" s="160">
        <v>2</v>
      </c>
      <c r="O196" s="152">
        <v>4</v>
      </c>
      <c r="P196" s="152" t="s">
        <v>116</v>
      </c>
      <c r="Q196" s="160">
        <v>25</v>
      </c>
      <c r="R196" s="152">
        <v>100</v>
      </c>
      <c r="S196" s="152" t="s">
        <v>198</v>
      </c>
      <c r="T196" s="150" t="s">
        <v>207</v>
      </c>
      <c r="U196" s="153">
        <v>120</v>
      </c>
      <c r="V196" s="153">
        <v>24</v>
      </c>
      <c r="W196" s="153">
        <v>8</v>
      </c>
      <c r="X196" s="153">
        <f aca="true" t="shared" si="35" ref="X175:X214">SUM(U196:W196)</f>
        <v>152</v>
      </c>
      <c r="Y196" s="150" t="s">
        <v>619</v>
      </c>
      <c r="Z196" s="150" t="s">
        <v>620</v>
      </c>
      <c r="AA196" s="159"/>
      <c r="AB196" s="159"/>
      <c r="AC196" s="148" t="s">
        <v>689</v>
      </c>
      <c r="AD196" s="150" t="s">
        <v>690</v>
      </c>
      <c r="AE196" s="148"/>
    </row>
    <row r="197" spans="1:31" ht="105">
      <c r="A197" s="139" t="s">
        <v>303</v>
      </c>
      <c r="B197" s="158" t="s">
        <v>684</v>
      </c>
      <c r="C197" s="159" t="s">
        <v>685</v>
      </c>
      <c r="D197" s="158" t="s">
        <v>686</v>
      </c>
      <c r="E197" s="155" t="s">
        <v>38</v>
      </c>
      <c r="F197" s="148" t="s">
        <v>691</v>
      </c>
      <c r="G197" s="142" t="s">
        <v>343</v>
      </c>
      <c r="H197" s="148" t="s">
        <v>692</v>
      </c>
      <c r="I197" s="150" t="s">
        <v>625</v>
      </c>
      <c r="J197" s="159"/>
      <c r="K197" s="148"/>
      <c r="L197" s="150" t="s">
        <v>690</v>
      </c>
      <c r="M197" s="160">
        <v>2</v>
      </c>
      <c r="N197" s="160">
        <v>2</v>
      </c>
      <c r="O197" s="152">
        <v>4</v>
      </c>
      <c r="P197" s="152" t="s">
        <v>116</v>
      </c>
      <c r="Q197" s="160">
        <v>60</v>
      </c>
      <c r="R197" s="152">
        <v>240</v>
      </c>
      <c r="S197" s="152" t="s">
        <v>46</v>
      </c>
      <c r="T197" s="150" t="s">
        <v>618</v>
      </c>
      <c r="U197" s="153">
        <v>120</v>
      </c>
      <c r="V197" s="153">
        <v>24</v>
      </c>
      <c r="W197" s="153">
        <v>8</v>
      </c>
      <c r="X197" s="153">
        <f aca="true" t="shared" si="36" ref="X197:X214">SUM(U197:W197)</f>
        <v>152</v>
      </c>
      <c r="Y197" s="150" t="s">
        <v>619</v>
      </c>
      <c r="Z197" s="150" t="s">
        <v>620</v>
      </c>
      <c r="AA197" s="159"/>
      <c r="AB197" s="159"/>
      <c r="AC197" s="148"/>
      <c r="AD197" s="150" t="s">
        <v>690</v>
      </c>
      <c r="AE197" s="148"/>
    </row>
    <row r="198" spans="1:31" ht="105">
      <c r="A198" s="139" t="s">
        <v>303</v>
      </c>
      <c r="B198" s="158" t="s">
        <v>684</v>
      </c>
      <c r="C198" s="159" t="s">
        <v>685</v>
      </c>
      <c r="D198" s="158" t="s">
        <v>686</v>
      </c>
      <c r="E198" s="155" t="s">
        <v>38</v>
      </c>
      <c r="F198" s="148" t="s">
        <v>693</v>
      </c>
      <c r="G198" s="142" t="s">
        <v>343</v>
      </c>
      <c r="H198" s="149" t="s">
        <v>628</v>
      </c>
      <c r="I198" s="150" t="s">
        <v>625</v>
      </c>
      <c r="J198" s="159"/>
      <c r="K198" s="148"/>
      <c r="L198" s="150"/>
      <c r="M198" s="161">
        <v>2</v>
      </c>
      <c r="N198" s="161">
        <v>2</v>
      </c>
      <c r="O198" s="152">
        <v>4</v>
      </c>
      <c r="P198" s="152" t="s">
        <v>116</v>
      </c>
      <c r="Q198" s="161">
        <v>60</v>
      </c>
      <c r="R198" s="152">
        <v>240</v>
      </c>
      <c r="S198" s="152" t="s">
        <v>46</v>
      </c>
      <c r="T198" s="150" t="s">
        <v>618</v>
      </c>
      <c r="U198" s="153">
        <v>120</v>
      </c>
      <c r="V198" s="153">
        <v>24</v>
      </c>
      <c r="W198" s="153">
        <v>8</v>
      </c>
      <c r="X198" s="153">
        <f t="shared" si="36"/>
        <v>152</v>
      </c>
      <c r="Y198" s="150" t="s">
        <v>619</v>
      </c>
      <c r="Z198" s="150" t="s">
        <v>620</v>
      </c>
      <c r="AA198" s="159"/>
      <c r="AB198" s="159"/>
      <c r="AC198" s="148"/>
      <c r="AD198" s="148" t="s">
        <v>694</v>
      </c>
      <c r="AE198" s="148"/>
    </row>
    <row r="199" spans="1:31" ht="105">
      <c r="A199" s="139" t="s">
        <v>303</v>
      </c>
      <c r="B199" s="158" t="s">
        <v>684</v>
      </c>
      <c r="C199" s="159" t="s">
        <v>685</v>
      </c>
      <c r="D199" s="158" t="s">
        <v>686</v>
      </c>
      <c r="E199" s="155" t="s">
        <v>38</v>
      </c>
      <c r="F199" s="148" t="s">
        <v>695</v>
      </c>
      <c r="G199" s="142" t="s">
        <v>343</v>
      </c>
      <c r="H199" s="148" t="s">
        <v>696</v>
      </c>
      <c r="I199" s="150" t="s">
        <v>625</v>
      </c>
      <c r="J199" s="159"/>
      <c r="K199" s="148" t="s">
        <v>689</v>
      </c>
      <c r="L199" s="150"/>
      <c r="M199" s="160">
        <v>2</v>
      </c>
      <c r="N199" s="160">
        <v>2</v>
      </c>
      <c r="O199" s="152">
        <v>4</v>
      </c>
      <c r="P199" s="152" t="s">
        <v>116</v>
      </c>
      <c r="Q199" s="160">
        <v>60</v>
      </c>
      <c r="R199" s="152">
        <v>240</v>
      </c>
      <c r="S199" s="152" t="s">
        <v>46</v>
      </c>
      <c r="T199" s="150" t="s">
        <v>618</v>
      </c>
      <c r="U199" s="153">
        <v>120</v>
      </c>
      <c r="V199" s="153">
        <v>24</v>
      </c>
      <c r="W199" s="153">
        <v>8</v>
      </c>
      <c r="X199" s="153">
        <f t="shared" si="36"/>
        <v>152</v>
      </c>
      <c r="Y199" s="150" t="s">
        <v>619</v>
      </c>
      <c r="Z199" s="150" t="s">
        <v>620</v>
      </c>
      <c r="AA199" s="159"/>
      <c r="AB199" s="159"/>
      <c r="AC199" s="148" t="s">
        <v>689</v>
      </c>
      <c r="AD199" s="148" t="s">
        <v>697</v>
      </c>
      <c r="AE199" s="148"/>
    </row>
    <row r="200" spans="1:31" ht="105">
      <c r="A200" s="139" t="s">
        <v>303</v>
      </c>
      <c r="B200" s="158" t="s">
        <v>684</v>
      </c>
      <c r="C200" s="159" t="s">
        <v>685</v>
      </c>
      <c r="D200" s="158" t="s">
        <v>686</v>
      </c>
      <c r="E200" s="155" t="s">
        <v>38</v>
      </c>
      <c r="F200" s="148" t="s">
        <v>698</v>
      </c>
      <c r="G200" s="142" t="s">
        <v>343</v>
      </c>
      <c r="H200" s="148" t="s">
        <v>699</v>
      </c>
      <c r="I200" s="150" t="s">
        <v>625</v>
      </c>
      <c r="J200" s="159"/>
      <c r="K200" s="148" t="s">
        <v>700</v>
      </c>
      <c r="L200" s="150"/>
      <c r="M200" s="160">
        <v>6</v>
      </c>
      <c r="N200" s="160">
        <v>3</v>
      </c>
      <c r="O200" s="152">
        <v>18</v>
      </c>
      <c r="P200" s="152" t="s">
        <v>112</v>
      </c>
      <c r="Q200" s="160">
        <v>25</v>
      </c>
      <c r="R200" s="152">
        <v>450</v>
      </c>
      <c r="S200" s="152" t="s">
        <v>46</v>
      </c>
      <c r="T200" s="150" t="s">
        <v>618</v>
      </c>
      <c r="U200" s="153">
        <v>120</v>
      </c>
      <c r="V200" s="153">
        <v>24</v>
      </c>
      <c r="W200" s="153">
        <v>8</v>
      </c>
      <c r="X200" s="153">
        <f t="shared" si="36"/>
        <v>152</v>
      </c>
      <c r="Y200" s="150" t="s">
        <v>619</v>
      </c>
      <c r="Z200" s="150" t="s">
        <v>620</v>
      </c>
      <c r="AA200" s="159"/>
      <c r="AB200" s="159"/>
      <c r="AC200" s="148" t="s">
        <v>700</v>
      </c>
      <c r="AD200" s="148" t="s">
        <v>697</v>
      </c>
      <c r="AE200" s="148"/>
    </row>
    <row r="201" spans="1:31" ht="105">
      <c r="A201" s="139" t="s">
        <v>303</v>
      </c>
      <c r="B201" s="158" t="s">
        <v>684</v>
      </c>
      <c r="C201" s="159" t="s">
        <v>685</v>
      </c>
      <c r="D201" s="158" t="s">
        <v>686</v>
      </c>
      <c r="E201" s="155" t="s">
        <v>38</v>
      </c>
      <c r="F201" s="148" t="s">
        <v>695</v>
      </c>
      <c r="G201" s="142" t="s">
        <v>343</v>
      </c>
      <c r="H201" s="148" t="s">
        <v>701</v>
      </c>
      <c r="I201" s="150" t="s">
        <v>625</v>
      </c>
      <c r="J201" s="159"/>
      <c r="K201" s="148"/>
      <c r="L201" s="150" t="s">
        <v>690</v>
      </c>
      <c r="M201" s="160">
        <v>2</v>
      </c>
      <c r="N201" s="160">
        <v>2</v>
      </c>
      <c r="O201" s="152">
        <v>4</v>
      </c>
      <c r="P201" s="152" t="s">
        <v>116</v>
      </c>
      <c r="Q201" s="160">
        <v>60</v>
      </c>
      <c r="R201" s="152">
        <v>240</v>
      </c>
      <c r="S201" s="152" t="s">
        <v>46</v>
      </c>
      <c r="T201" s="150" t="s">
        <v>618</v>
      </c>
      <c r="U201" s="153">
        <v>120</v>
      </c>
      <c r="V201" s="153">
        <v>24</v>
      </c>
      <c r="W201" s="153">
        <v>8</v>
      </c>
      <c r="X201" s="153">
        <f t="shared" si="36"/>
        <v>152</v>
      </c>
      <c r="Y201" s="150" t="s">
        <v>619</v>
      </c>
      <c r="Z201" s="150" t="s">
        <v>620</v>
      </c>
      <c r="AA201" s="159"/>
      <c r="AB201" s="159"/>
      <c r="AC201" s="148"/>
      <c r="AD201" s="150" t="s">
        <v>702</v>
      </c>
      <c r="AE201" s="148"/>
    </row>
    <row r="202" spans="1:31" ht="105">
      <c r="A202" s="139" t="s">
        <v>303</v>
      </c>
      <c r="B202" s="158" t="s">
        <v>684</v>
      </c>
      <c r="C202" s="159" t="s">
        <v>685</v>
      </c>
      <c r="D202" s="158" t="s">
        <v>686</v>
      </c>
      <c r="E202" s="155" t="s">
        <v>38</v>
      </c>
      <c r="F202" s="148" t="s">
        <v>695</v>
      </c>
      <c r="G202" s="142" t="s">
        <v>343</v>
      </c>
      <c r="H202" s="162" t="s">
        <v>703</v>
      </c>
      <c r="I202" s="150" t="s">
        <v>625</v>
      </c>
      <c r="J202" s="159"/>
      <c r="K202" s="148" t="s">
        <v>700</v>
      </c>
      <c r="L202" s="150"/>
      <c r="M202" s="160">
        <v>2</v>
      </c>
      <c r="N202" s="160">
        <v>2</v>
      </c>
      <c r="O202" s="152">
        <v>4</v>
      </c>
      <c r="P202" s="152" t="s">
        <v>116</v>
      </c>
      <c r="Q202" s="160">
        <v>25</v>
      </c>
      <c r="R202" s="152">
        <v>100</v>
      </c>
      <c r="S202" s="152" t="s">
        <v>198</v>
      </c>
      <c r="T202" s="150" t="s">
        <v>207</v>
      </c>
      <c r="U202" s="153">
        <v>120</v>
      </c>
      <c r="V202" s="153">
        <v>24</v>
      </c>
      <c r="W202" s="153">
        <v>8</v>
      </c>
      <c r="X202" s="153">
        <f t="shared" si="36"/>
        <v>152</v>
      </c>
      <c r="Y202" s="150" t="s">
        <v>619</v>
      </c>
      <c r="Z202" s="150" t="s">
        <v>620</v>
      </c>
      <c r="AA202" s="159"/>
      <c r="AB202" s="159"/>
      <c r="AC202" s="148" t="s">
        <v>700</v>
      </c>
      <c r="AD202" s="148" t="s">
        <v>697</v>
      </c>
      <c r="AE202" s="148"/>
    </row>
    <row r="203" spans="1:31" ht="105">
      <c r="A203" s="139" t="s">
        <v>303</v>
      </c>
      <c r="B203" s="158" t="s">
        <v>704</v>
      </c>
      <c r="C203" s="159" t="s">
        <v>705</v>
      </c>
      <c r="D203" s="158" t="s">
        <v>686</v>
      </c>
      <c r="E203" s="155" t="s">
        <v>221</v>
      </c>
      <c r="F203" s="148" t="s">
        <v>654</v>
      </c>
      <c r="G203" s="142" t="s">
        <v>343</v>
      </c>
      <c r="H203" s="148" t="s">
        <v>655</v>
      </c>
      <c r="I203" s="150" t="s">
        <v>625</v>
      </c>
      <c r="J203" s="148"/>
      <c r="K203" s="163"/>
      <c r="L203" s="150" t="s">
        <v>626</v>
      </c>
      <c r="M203" s="160">
        <v>2</v>
      </c>
      <c r="N203" s="160">
        <v>2</v>
      </c>
      <c r="O203" s="152">
        <v>4</v>
      </c>
      <c r="P203" s="152" t="s">
        <v>116</v>
      </c>
      <c r="Q203" s="160">
        <v>60</v>
      </c>
      <c r="R203" s="152">
        <v>240</v>
      </c>
      <c r="S203" s="152" t="s">
        <v>46</v>
      </c>
      <c r="T203" s="150" t="s">
        <v>618</v>
      </c>
      <c r="U203" s="153">
        <v>120</v>
      </c>
      <c r="V203" s="153">
        <v>24</v>
      </c>
      <c r="W203" s="153">
        <v>8</v>
      </c>
      <c r="X203" s="153">
        <f t="shared" si="36"/>
        <v>152</v>
      </c>
      <c r="Y203" s="150" t="s">
        <v>619</v>
      </c>
      <c r="Z203" s="150" t="s">
        <v>620</v>
      </c>
      <c r="AA203" s="163"/>
      <c r="AB203" s="163"/>
      <c r="AC203" s="148"/>
      <c r="AD203" s="150" t="s">
        <v>706</v>
      </c>
      <c r="AE203" s="150" t="s">
        <v>622</v>
      </c>
    </row>
    <row r="204" spans="1:31" ht="105">
      <c r="A204" s="139" t="s">
        <v>303</v>
      </c>
      <c r="B204" s="158" t="s">
        <v>704</v>
      </c>
      <c r="C204" s="159" t="s">
        <v>705</v>
      </c>
      <c r="D204" s="158" t="s">
        <v>686</v>
      </c>
      <c r="E204" s="155" t="s">
        <v>221</v>
      </c>
      <c r="F204" s="148" t="s">
        <v>656</v>
      </c>
      <c r="G204" s="142" t="s">
        <v>343</v>
      </c>
      <c r="H204" s="149" t="s">
        <v>657</v>
      </c>
      <c r="I204" s="150" t="s">
        <v>625</v>
      </c>
      <c r="J204" s="148" t="s">
        <v>658</v>
      </c>
      <c r="K204" s="163"/>
      <c r="L204" s="150"/>
      <c r="M204" s="160">
        <v>2</v>
      </c>
      <c r="N204" s="161">
        <v>2</v>
      </c>
      <c r="O204" s="152">
        <v>4</v>
      </c>
      <c r="P204" s="152" t="s">
        <v>116</v>
      </c>
      <c r="Q204" s="161">
        <v>60</v>
      </c>
      <c r="R204" s="152">
        <v>240</v>
      </c>
      <c r="S204" s="152" t="s">
        <v>46</v>
      </c>
      <c r="T204" s="150" t="s">
        <v>618</v>
      </c>
      <c r="U204" s="153">
        <v>120</v>
      </c>
      <c r="V204" s="153">
        <v>24</v>
      </c>
      <c r="W204" s="153">
        <v>8</v>
      </c>
      <c r="X204" s="153">
        <f t="shared" si="36"/>
        <v>152</v>
      </c>
      <c r="Y204" s="150" t="s">
        <v>619</v>
      </c>
      <c r="Z204" s="150" t="s">
        <v>620</v>
      </c>
      <c r="AA204" s="163"/>
      <c r="AB204" s="163"/>
      <c r="AC204" s="148" t="s">
        <v>658</v>
      </c>
      <c r="AD204" s="148" t="s">
        <v>659</v>
      </c>
      <c r="AE204" s="150" t="s">
        <v>622</v>
      </c>
    </row>
    <row r="205" spans="1:31" ht="87">
      <c r="A205" s="139" t="s">
        <v>303</v>
      </c>
      <c r="B205" s="158" t="s">
        <v>704</v>
      </c>
      <c r="C205" s="159" t="s">
        <v>705</v>
      </c>
      <c r="D205" s="158" t="s">
        <v>686</v>
      </c>
      <c r="E205" s="155" t="s">
        <v>221</v>
      </c>
      <c r="F205" s="148" t="s">
        <v>660</v>
      </c>
      <c r="G205" s="142" t="s">
        <v>343</v>
      </c>
      <c r="H205" s="149" t="s">
        <v>661</v>
      </c>
      <c r="I205" s="150" t="s">
        <v>662</v>
      </c>
      <c r="J205" s="148" t="s">
        <v>658</v>
      </c>
      <c r="K205" s="163"/>
      <c r="L205" s="150"/>
      <c r="M205" s="160">
        <v>2</v>
      </c>
      <c r="N205" s="160">
        <v>2</v>
      </c>
      <c r="O205" s="152">
        <v>4</v>
      </c>
      <c r="P205" s="152" t="s">
        <v>116</v>
      </c>
      <c r="Q205" s="160">
        <v>60</v>
      </c>
      <c r="R205" s="152">
        <v>240</v>
      </c>
      <c r="S205" s="152" t="s">
        <v>46</v>
      </c>
      <c r="T205" s="150" t="s">
        <v>618</v>
      </c>
      <c r="U205" s="153">
        <v>120</v>
      </c>
      <c r="V205" s="153">
        <v>24</v>
      </c>
      <c r="W205" s="153">
        <v>8</v>
      </c>
      <c r="X205" s="153">
        <f t="shared" si="36"/>
        <v>152</v>
      </c>
      <c r="Y205" s="150" t="s">
        <v>619</v>
      </c>
      <c r="Z205" s="150" t="s">
        <v>620</v>
      </c>
      <c r="AA205" s="163"/>
      <c r="AB205" s="163"/>
      <c r="AC205" s="148" t="s">
        <v>658</v>
      </c>
      <c r="AD205" s="148" t="s">
        <v>659</v>
      </c>
      <c r="AE205" s="150" t="s">
        <v>622</v>
      </c>
    </row>
    <row r="206" spans="1:31" ht="105">
      <c r="A206" s="139" t="s">
        <v>303</v>
      </c>
      <c r="B206" s="158" t="s">
        <v>704</v>
      </c>
      <c r="C206" s="159" t="s">
        <v>705</v>
      </c>
      <c r="D206" s="158" t="s">
        <v>686</v>
      </c>
      <c r="E206" s="155" t="s">
        <v>221</v>
      </c>
      <c r="F206" s="148" t="s">
        <v>667</v>
      </c>
      <c r="G206" s="142" t="s">
        <v>343</v>
      </c>
      <c r="H206" s="148" t="s">
        <v>668</v>
      </c>
      <c r="I206" s="150" t="s">
        <v>625</v>
      </c>
      <c r="J206" s="150"/>
      <c r="K206" s="163"/>
      <c r="L206" s="150" t="s">
        <v>626</v>
      </c>
      <c r="M206" s="160">
        <v>2</v>
      </c>
      <c r="N206" s="160">
        <v>3</v>
      </c>
      <c r="O206" s="152">
        <v>6</v>
      </c>
      <c r="P206" s="152" t="s">
        <v>114</v>
      </c>
      <c r="Q206" s="160">
        <v>60</v>
      </c>
      <c r="R206" s="152">
        <v>360</v>
      </c>
      <c r="S206" s="152" t="s">
        <v>46</v>
      </c>
      <c r="T206" s="150" t="s">
        <v>618</v>
      </c>
      <c r="U206" s="153">
        <v>120</v>
      </c>
      <c r="V206" s="153">
        <v>24</v>
      </c>
      <c r="W206" s="153">
        <v>8</v>
      </c>
      <c r="X206" s="153">
        <f t="shared" si="36"/>
        <v>152</v>
      </c>
      <c r="Y206" s="150" t="s">
        <v>619</v>
      </c>
      <c r="Z206" s="150" t="s">
        <v>620</v>
      </c>
      <c r="AA206" s="163"/>
      <c r="AB206" s="163"/>
      <c r="AC206" s="150"/>
      <c r="AD206" s="150" t="s">
        <v>707</v>
      </c>
      <c r="AE206" s="150" t="s">
        <v>622</v>
      </c>
    </row>
    <row r="207" spans="1:31" ht="105">
      <c r="A207" s="139" t="s">
        <v>303</v>
      </c>
      <c r="B207" s="158" t="s">
        <v>704</v>
      </c>
      <c r="C207" s="159" t="s">
        <v>705</v>
      </c>
      <c r="D207" s="158" t="s">
        <v>686</v>
      </c>
      <c r="E207" s="155" t="s">
        <v>221</v>
      </c>
      <c r="F207" s="148" t="s">
        <v>670</v>
      </c>
      <c r="G207" s="142" t="s">
        <v>343</v>
      </c>
      <c r="H207" s="148" t="s">
        <v>671</v>
      </c>
      <c r="I207" s="150" t="s">
        <v>625</v>
      </c>
      <c r="J207" s="150"/>
      <c r="K207" s="163"/>
      <c r="L207" s="150" t="s">
        <v>626</v>
      </c>
      <c r="M207" s="160">
        <v>2</v>
      </c>
      <c r="N207" s="160">
        <v>3</v>
      </c>
      <c r="O207" s="152">
        <v>6</v>
      </c>
      <c r="P207" s="152" t="s">
        <v>114</v>
      </c>
      <c r="Q207" s="160">
        <v>60</v>
      </c>
      <c r="R207" s="152">
        <v>360</v>
      </c>
      <c r="S207" s="152" t="s">
        <v>46</v>
      </c>
      <c r="T207" s="150" t="s">
        <v>618</v>
      </c>
      <c r="U207" s="153">
        <v>120</v>
      </c>
      <c r="V207" s="153">
        <v>24</v>
      </c>
      <c r="W207" s="153">
        <v>8</v>
      </c>
      <c r="X207" s="153">
        <f t="shared" si="36"/>
        <v>152</v>
      </c>
      <c r="Y207" s="150" t="s">
        <v>619</v>
      </c>
      <c r="Z207" s="150" t="s">
        <v>620</v>
      </c>
      <c r="AA207" s="163"/>
      <c r="AB207" s="163"/>
      <c r="AC207" s="150"/>
      <c r="AD207" s="150" t="s">
        <v>707</v>
      </c>
      <c r="AE207" s="150" t="s">
        <v>622</v>
      </c>
    </row>
    <row r="208" spans="1:31" ht="105">
      <c r="A208" s="139" t="s">
        <v>303</v>
      </c>
      <c r="B208" s="158" t="s">
        <v>704</v>
      </c>
      <c r="C208" s="159" t="s">
        <v>705</v>
      </c>
      <c r="D208" s="158" t="s">
        <v>686</v>
      </c>
      <c r="E208" s="155" t="s">
        <v>221</v>
      </c>
      <c r="F208" s="148" t="s">
        <v>674</v>
      </c>
      <c r="G208" s="142" t="s">
        <v>343</v>
      </c>
      <c r="H208" s="148" t="s">
        <v>675</v>
      </c>
      <c r="I208" s="150" t="s">
        <v>625</v>
      </c>
      <c r="J208" s="150"/>
      <c r="K208" s="163"/>
      <c r="L208" s="150" t="s">
        <v>626</v>
      </c>
      <c r="M208" s="160">
        <v>2</v>
      </c>
      <c r="N208" s="160">
        <v>2</v>
      </c>
      <c r="O208" s="152">
        <v>4</v>
      </c>
      <c r="P208" s="152" t="s">
        <v>116</v>
      </c>
      <c r="Q208" s="160">
        <v>60</v>
      </c>
      <c r="R208" s="152">
        <v>240</v>
      </c>
      <c r="S208" s="152" t="s">
        <v>46</v>
      </c>
      <c r="T208" s="150" t="s">
        <v>618</v>
      </c>
      <c r="U208" s="153">
        <v>120</v>
      </c>
      <c r="V208" s="153">
        <v>24</v>
      </c>
      <c r="W208" s="153">
        <v>8</v>
      </c>
      <c r="X208" s="153">
        <f t="shared" si="36"/>
        <v>152</v>
      </c>
      <c r="Y208" s="150" t="s">
        <v>619</v>
      </c>
      <c r="Z208" s="150" t="s">
        <v>620</v>
      </c>
      <c r="AA208" s="163"/>
      <c r="AB208" s="163"/>
      <c r="AC208" s="150"/>
      <c r="AD208" s="150" t="s">
        <v>707</v>
      </c>
      <c r="AE208" s="150" t="s">
        <v>622</v>
      </c>
    </row>
    <row r="209" spans="1:31" ht="105">
      <c r="A209" s="139" t="s">
        <v>303</v>
      </c>
      <c r="B209" s="158" t="s">
        <v>704</v>
      </c>
      <c r="C209" s="159" t="s">
        <v>705</v>
      </c>
      <c r="D209" s="158" t="s">
        <v>686</v>
      </c>
      <c r="E209" s="155" t="s">
        <v>221</v>
      </c>
      <c r="F209" s="148" t="s">
        <v>676</v>
      </c>
      <c r="G209" s="142" t="s">
        <v>343</v>
      </c>
      <c r="H209" s="148" t="s">
        <v>677</v>
      </c>
      <c r="I209" s="150" t="s">
        <v>625</v>
      </c>
      <c r="J209" s="148"/>
      <c r="K209" s="163"/>
      <c r="L209" s="150" t="s">
        <v>626</v>
      </c>
      <c r="M209" s="160">
        <v>4</v>
      </c>
      <c r="N209" s="160">
        <v>2</v>
      </c>
      <c r="O209" s="152">
        <v>8</v>
      </c>
      <c r="P209" s="152" t="s">
        <v>114</v>
      </c>
      <c r="Q209" s="160">
        <v>60</v>
      </c>
      <c r="R209" s="152">
        <v>480</v>
      </c>
      <c r="S209" s="152" t="s">
        <v>46</v>
      </c>
      <c r="T209" s="150" t="s">
        <v>618</v>
      </c>
      <c r="U209" s="153">
        <v>120</v>
      </c>
      <c r="V209" s="153">
        <v>24</v>
      </c>
      <c r="W209" s="153">
        <v>8</v>
      </c>
      <c r="X209" s="153">
        <f t="shared" si="36"/>
        <v>152</v>
      </c>
      <c r="Y209" s="150" t="s">
        <v>619</v>
      </c>
      <c r="Z209" s="150" t="s">
        <v>620</v>
      </c>
      <c r="AA209" s="163"/>
      <c r="AB209" s="163"/>
      <c r="AC209" s="148"/>
      <c r="AD209" s="150" t="s">
        <v>707</v>
      </c>
      <c r="AE209" s="150" t="s">
        <v>622</v>
      </c>
    </row>
    <row r="210" spans="1:31" ht="105">
      <c r="A210" s="139" t="s">
        <v>303</v>
      </c>
      <c r="B210" s="158" t="s">
        <v>704</v>
      </c>
      <c r="C210" s="159" t="s">
        <v>705</v>
      </c>
      <c r="D210" s="158" t="s">
        <v>686</v>
      </c>
      <c r="E210" s="155" t="s">
        <v>221</v>
      </c>
      <c r="F210" s="148" t="s">
        <v>678</v>
      </c>
      <c r="G210" s="142" t="s">
        <v>343</v>
      </c>
      <c r="H210" s="148" t="s">
        <v>679</v>
      </c>
      <c r="I210" s="150" t="s">
        <v>625</v>
      </c>
      <c r="J210" s="148"/>
      <c r="K210" s="163"/>
      <c r="L210" s="150" t="s">
        <v>680</v>
      </c>
      <c r="M210" s="160">
        <v>2</v>
      </c>
      <c r="N210" s="160">
        <v>2</v>
      </c>
      <c r="O210" s="152">
        <v>4</v>
      </c>
      <c r="P210" s="152" t="s">
        <v>116</v>
      </c>
      <c r="Q210" s="160">
        <v>25</v>
      </c>
      <c r="R210" s="152">
        <v>100</v>
      </c>
      <c r="S210" s="152" t="s">
        <v>198</v>
      </c>
      <c r="T210" s="150" t="s">
        <v>207</v>
      </c>
      <c r="U210" s="153">
        <v>120</v>
      </c>
      <c r="V210" s="153">
        <v>24</v>
      </c>
      <c r="W210" s="153">
        <v>8</v>
      </c>
      <c r="X210" s="153">
        <f t="shared" si="36"/>
        <v>152</v>
      </c>
      <c r="Y210" s="150" t="s">
        <v>619</v>
      </c>
      <c r="Z210" s="150" t="s">
        <v>620</v>
      </c>
      <c r="AA210" s="163"/>
      <c r="AB210" s="163"/>
      <c r="AC210" s="148"/>
      <c r="AD210" s="150" t="s">
        <v>680</v>
      </c>
      <c r="AE210" s="150" t="s">
        <v>622</v>
      </c>
    </row>
    <row r="211" spans="1:31" ht="105">
      <c r="A211" s="139" t="s">
        <v>303</v>
      </c>
      <c r="B211" s="158" t="s">
        <v>704</v>
      </c>
      <c r="C211" s="159" t="s">
        <v>705</v>
      </c>
      <c r="D211" s="158" t="s">
        <v>686</v>
      </c>
      <c r="E211" s="155" t="s">
        <v>221</v>
      </c>
      <c r="F211" s="148" t="s">
        <v>681</v>
      </c>
      <c r="G211" s="142" t="s">
        <v>343</v>
      </c>
      <c r="H211" s="148" t="s">
        <v>682</v>
      </c>
      <c r="I211" s="150" t="s">
        <v>625</v>
      </c>
      <c r="J211" s="150"/>
      <c r="K211" s="163"/>
      <c r="L211" s="150" t="s">
        <v>626</v>
      </c>
      <c r="M211" s="161">
        <v>2</v>
      </c>
      <c r="N211" s="161">
        <v>4</v>
      </c>
      <c r="O211" s="152">
        <v>8</v>
      </c>
      <c r="P211" s="152" t="s">
        <v>114</v>
      </c>
      <c r="Q211" s="160">
        <v>60</v>
      </c>
      <c r="R211" s="152">
        <v>480</v>
      </c>
      <c r="S211" s="152" t="s">
        <v>46</v>
      </c>
      <c r="T211" s="150" t="s">
        <v>618</v>
      </c>
      <c r="U211" s="153">
        <v>120</v>
      </c>
      <c r="V211" s="153">
        <v>24</v>
      </c>
      <c r="W211" s="153">
        <v>8</v>
      </c>
      <c r="X211" s="153">
        <f t="shared" si="36"/>
        <v>152</v>
      </c>
      <c r="Y211" s="150" t="s">
        <v>619</v>
      </c>
      <c r="Z211" s="150" t="s">
        <v>620</v>
      </c>
      <c r="AA211" s="163"/>
      <c r="AB211" s="163"/>
      <c r="AC211" s="150"/>
      <c r="AD211" s="150" t="s">
        <v>707</v>
      </c>
      <c r="AE211" s="150" t="s">
        <v>622</v>
      </c>
    </row>
    <row r="212" spans="1:31" ht="77.25">
      <c r="A212" s="139" t="s">
        <v>303</v>
      </c>
      <c r="B212" s="158" t="s">
        <v>704</v>
      </c>
      <c r="C212" s="159" t="s">
        <v>705</v>
      </c>
      <c r="D212" s="158" t="s">
        <v>686</v>
      </c>
      <c r="E212" s="155" t="s">
        <v>221</v>
      </c>
      <c r="F212" s="164" t="s">
        <v>708</v>
      </c>
      <c r="G212" s="142" t="s">
        <v>343</v>
      </c>
      <c r="H212" s="165" t="s">
        <v>709</v>
      </c>
      <c r="I212" s="164" t="s">
        <v>710</v>
      </c>
      <c r="J212" s="164"/>
      <c r="K212" s="166"/>
      <c r="L212" s="167" t="s">
        <v>711</v>
      </c>
      <c r="M212" s="160">
        <v>6</v>
      </c>
      <c r="N212" s="160">
        <v>1</v>
      </c>
      <c r="O212" s="152">
        <v>6</v>
      </c>
      <c r="P212" s="152" t="s">
        <v>114</v>
      </c>
      <c r="Q212" s="160">
        <v>60</v>
      </c>
      <c r="R212" s="152">
        <v>360</v>
      </c>
      <c r="S212" s="152" t="s">
        <v>46</v>
      </c>
      <c r="T212" s="150" t="s">
        <v>618</v>
      </c>
      <c r="U212" s="153">
        <v>120</v>
      </c>
      <c r="V212" s="153">
        <v>24</v>
      </c>
      <c r="W212" s="153">
        <v>8</v>
      </c>
      <c r="X212" s="153">
        <f t="shared" si="36"/>
        <v>152</v>
      </c>
      <c r="Y212" s="150" t="s">
        <v>619</v>
      </c>
      <c r="Z212" s="150" t="s">
        <v>620</v>
      </c>
      <c r="AA212" s="163"/>
      <c r="AB212" s="163"/>
      <c r="AC212" s="164"/>
      <c r="AD212" s="164" t="s">
        <v>712</v>
      </c>
      <c r="AE212" s="150" t="s">
        <v>622</v>
      </c>
    </row>
    <row r="213" spans="1:31" ht="77.25">
      <c r="A213" s="139" t="s">
        <v>303</v>
      </c>
      <c r="B213" s="158" t="s">
        <v>704</v>
      </c>
      <c r="C213" s="159" t="s">
        <v>705</v>
      </c>
      <c r="D213" s="158" t="s">
        <v>686</v>
      </c>
      <c r="E213" s="155" t="s">
        <v>221</v>
      </c>
      <c r="F213" s="164" t="s">
        <v>708</v>
      </c>
      <c r="G213" s="142" t="s">
        <v>343</v>
      </c>
      <c r="H213" s="165" t="s">
        <v>713</v>
      </c>
      <c r="I213" s="164" t="s">
        <v>710</v>
      </c>
      <c r="J213" s="164"/>
      <c r="K213" s="166"/>
      <c r="L213" s="167" t="s">
        <v>711</v>
      </c>
      <c r="M213" s="160">
        <v>6</v>
      </c>
      <c r="N213" s="160">
        <v>1</v>
      </c>
      <c r="O213" s="152">
        <v>6</v>
      </c>
      <c r="P213" s="152" t="s">
        <v>114</v>
      </c>
      <c r="Q213" s="160">
        <v>60</v>
      </c>
      <c r="R213" s="152">
        <v>360</v>
      </c>
      <c r="S213" s="152" t="s">
        <v>46</v>
      </c>
      <c r="T213" s="150" t="s">
        <v>618</v>
      </c>
      <c r="U213" s="153">
        <v>120</v>
      </c>
      <c r="V213" s="153">
        <v>24</v>
      </c>
      <c r="W213" s="153">
        <v>8</v>
      </c>
      <c r="X213" s="153">
        <f t="shared" si="36"/>
        <v>152</v>
      </c>
      <c r="Y213" s="150" t="s">
        <v>619</v>
      </c>
      <c r="Z213" s="150" t="s">
        <v>620</v>
      </c>
      <c r="AA213" s="163"/>
      <c r="AB213" s="163"/>
      <c r="AC213" s="164"/>
      <c r="AD213" s="164" t="s">
        <v>712</v>
      </c>
      <c r="AE213" s="150" t="s">
        <v>622</v>
      </c>
    </row>
    <row r="214" spans="1:31" ht="77.25">
      <c r="A214" s="139" t="s">
        <v>303</v>
      </c>
      <c r="B214" s="158" t="s">
        <v>704</v>
      </c>
      <c r="C214" s="159" t="s">
        <v>705</v>
      </c>
      <c r="D214" s="158" t="s">
        <v>686</v>
      </c>
      <c r="E214" s="155" t="s">
        <v>221</v>
      </c>
      <c r="F214" s="164" t="s">
        <v>708</v>
      </c>
      <c r="G214" s="142" t="s">
        <v>343</v>
      </c>
      <c r="H214" s="165" t="s">
        <v>714</v>
      </c>
      <c r="I214" s="164" t="s">
        <v>710</v>
      </c>
      <c r="J214" s="164"/>
      <c r="K214" s="166"/>
      <c r="L214" s="167" t="s">
        <v>711</v>
      </c>
      <c r="M214" s="160">
        <v>6</v>
      </c>
      <c r="N214" s="161">
        <v>1</v>
      </c>
      <c r="O214" s="152">
        <v>6</v>
      </c>
      <c r="P214" s="152" t="s">
        <v>114</v>
      </c>
      <c r="Q214" s="161">
        <v>60</v>
      </c>
      <c r="R214" s="152">
        <v>360</v>
      </c>
      <c r="S214" s="152" t="s">
        <v>46</v>
      </c>
      <c r="T214" s="150" t="s">
        <v>618</v>
      </c>
      <c r="U214" s="153">
        <v>120</v>
      </c>
      <c r="V214" s="153">
        <v>24</v>
      </c>
      <c r="W214" s="153">
        <v>8</v>
      </c>
      <c r="X214" s="153">
        <f t="shared" si="36"/>
        <v>152</v>
      </c>
      <c r="Y214" s="150" t="s">
        <v>619</v>
      </c>
      <c r="Z214" s="150" t="s">
        <v>620</v>
      </c>
      <c r="AA214" s="163"/>
      <c r="AB214" s="163"/>
      <c r="AC214" s="164"/>
      <c r="AD214" s="164" t="s">
        <v>712</v>
      </c>
      <c r="AE214" s="150" t="s">
        <v>622</v>
      </c>
    </row>
  </sheetData>
  <sheetProtection selectLockedCells="1" selectUnlockedCells="1"/>
  <autoFilter ref="A9:AE214"/>
  <mergeCells count="40">
    <mergeCell ref="H8:H9"/>
    <mergeCell ref="A1:AE1"/>
    <mergeCell ref="A2:AE2"/>
    <mergeCell ref="A3:AE3"/>
    <mergeCell ref="A4:AE4"/>
    <mergeCell ref="A7:A9"/>
    <mergeCell ref="B7:B9"/>
    <mergeCell ref="C7:C9"/>
    <mergeCell ref="D7:D9"/>
    <mergeCell ref="E7:E9"/>
    <mergeCell ref="F7:H7"/>
    <mergeCell ref="I7:I9"/>
    <mergeCell ref="J7:L7"/>
    <mergeCell ref="M7:S7"/>
    <mergeCell ref="U7:Z7"/>
    <mergeCell ref="P8:P9"/>
    <mergeCell ref="Q8:Q9"/>
    <mergeCell ref="AA7:AE7"/>
    <mergeCell ref="F8:F9"/>
    <mergeCell ref="G8:G9"/>
    <mergeCell ref="J8:J9"/>
    <mergeCell ref="K8:K9"/>
    <mergeCell ref="Z8:Z9"/>
    <mergeCell ref="L8:L9"/>
    <mergeCell ref="M8:M9"/>
    <mergeCell ref="N8:N9"/>
    <mergeCell ref="O8:O9"/>
    <mergeCell ref="AA8:AA9"/>
    <mergeCell ref="AB8:AB9"/>
    <mergeCell ref="AC8:AC9"/>
    <mergeCell ref="AD8:AD9"/>
    <mergeCell ref="AE8:AE9"/>
    <mergeCell ref="R8:R9"/>
    <mergeCell ref="S8:S9"/>
    <mergeCell ref="T8:T9"/>
    <mergeCell ref="U8:X8"/>
    <mergeCell ref="Y8:Y9"/>
    <mergeCell ref="V90:V91"/>
    <mergeCell ref="W90:W91"/>
    <mergeCell ref="X90:X91"/>
  </mergeCells>
  <conditionalFormatting sqref="S10:S166 S169:S172">
    <cfRule type="containsText" priority="33" dxfId="14" operator="containsText" stopIfTrue="1" text="IV">
      <formula>NOT(ISERROR(SEARCH("IV",S10)))</formula>
    </cfRule>
    <cfRule type="containsText" priority="34" dxfId="14" operator="containsText" stopIfTrue="1" text="III">
      <formula>NOT(ISERROR(SEARCH("III",S10)))</formula>
    </cfRule>
    <cfRule type="containsText" priority="35" dxfId="0" operator="containsText" stopIfTrue="1" text="II">
      <formula>NOT(ISERROR(SEARCH("II",S10)))</formula>
    </cfRule>
    <cfRule type="containsText" priority="36" dxfId="1" operator="containsText" stopIfTrue="1" text="I">
      <formula>NOT(ISERROR(SEARCH("I",S10)))</formula>
    </cfRule>
  </conditionalFormatting>
  <conditionalFormatting sqref="S173">
    <cfRule type="containsText" priority="29" dxfId="14" operator="containsText" stopIfTrue="1" text="IV">
      <formula>NOT(ISERROR(SEARCH("IV",S173)))</formula>
    </cfRule>
    <cfRule type="containsText" priority="30" dxfId="14" operator="containsText" stopIfTrue="1" text="III">
      <formula>NOT(ISERROR(SEARCH("III",S173)))</formula>
    </cfRule>
    <cfRule type="containsText" priority="31" dxfId="0" operator="containsText" stopIfTrue="1" text="II">
      <formula>NOT(ISERROR(SEARCH("II",S173)))</formula>
    </cfRule>
    <cfRule type="containsText" priority="32" dxfId="1" operator="containsText" stopIfTrue="1" text="I">
      <formula>NOT(ISERROR(SEARCH("I",S173)))</formula>
    </cfRule>
  </conditionalFormatting>
  <conditionalFormatting sqref="S168">
    <cfRule type="expression" priority="9" dxfId="2" stopIfTrue="1">
      <formula>$S168="IV"</formula>
    </cfRule>
    <cfRule type="expression" priority="10" dxfId="2" stopIfTrue="1">
      <formula>$S168="III"</formula>
    </cfRule>
    <cfRule type="expression" priority="11" dxfId="1" stopIfTrue="1">
      <formula>$S168="I"</formula>
    </cfRule>
    <cfRule type="expression" priority="12" dxfId="0" stopIfTrue="1">
      <formula>$S168="II"</formula>
    </cfRule>
  </conditionalFormatting>
  <conditionalFormatting sqref="S167">
    <cfRule type="expression" priority="5" dxfId="2" stopIfTrue="1">
      <formula>$S167="IV"</formula>
    </cfRule>
    <cfRule type="expression" priority="6" dxfId="2" stopIfTrue="1">
      <formula>$S167="III"</formula>
    </cfRule>
    <cfRule type="expression" priority="7" dxfId="1" stopIfTrue="1">
      <formula>$S167="I"</formula>
    </cfRule>
    <cfRule type="expression" priority="8" dxfId="0" stopIfTrue="1">
      <formula>$S167="II"</formula>
    </cfRule>
  </conditionalFormatting>
  <conditionalFormatting sqref="S175:S214">
    <cfRule type="expression" priority="1" dxfId="2" stopIfTrue="1">
      <formula>$S175="IV"</formula>
    </cfRule>
    <cfRule type="expression" priority="2" dxfId="2" stopIfTrue="1">
      <formula>$S175="III"</formula>
    </cfRule>
    <cfRule type="expression" priority="3" dxfId="1" stopIfTrue="1">
      <formula>$S175="I"</formula>
    </cfRule>
    <cfRule type="expression" priority="4" dxfId="0" stopIfTrue="1">
      <formula>$S175="II"</formula>
    </cfRule>
  </conditionalFormatting>
  <dataValidations count="8">
    <dataValidation type="list" allowBlank="1" showErrorMessage="1" sqref="Q91">
      <formula1>' Matriz Alcaldía Martires'!#REF!</formula1>
      <formula2>0</formula2>
    </dataValidation>
    <dataValidation operator="equal" allowBlank="1" showErrorMessage="1" sqref="Z125 Z127:Z132 Z50:Z52 Z57:Z59 Z85:Z88 Z62 Z10:Z11 Z42 Z55 Z94:Z95 Z69 Z31 Z162:Z164 Z35:Z36 Z40 Z64:Z66 Z76 Z48 Z44:Z45 Z105 Z141 Z112:Z113 Z71:Z73 Z90 Z78:Z80 Z156 Z98 Z92 Z100:Z102 Z118 Z115:Z116 Z83 Z120:Z122 Z152 Z158:Z159 Z136 Z33 Z169 Z24:Z27 Z16:Z19 Z107:Z109 Z154 Z143:Z149">
      <formula1>' Matriz Alcaldía Martires'!#REF!</formula1>
    </dataValidation>
    <dataValidation allowBlank="1" showErrorMessage="1" sqref="Q10:Q90 Q92:Q166 Q169:Q173"/>
    <dataValidation allowBlank="1" showInputMessage="1" showErrorMessage="1" sqref="T167:T168 T175:T214"/>
    <dataValidation type="list" allowBlank="1" showInputMessage="1" showErrorMessage="1" errorTitle="TENGA EN CUENTA:" error="Sólo marque &quot;SI&quot; o &quot;NO&quot; según corresponda." sqref="H178:H181 H183">
      <formula1>$AT$330:$AT$551</formula1>
    </dataValidation>
    <dataValidation allowBlank="1" showInputMessage="1" showErrorMessage="1" errorTitle="TENGA EN CUENTA:" error="Sólo marque &quot;SI&quot; o &quot;NO&quot; según corresponda." sqref="H175:H177 H182 H184:H191 H194:H197 F176 H199:H207 F198 H210:H214"/>
    <dataValidation type="whole" allowBlank="1" showInputMessage="1" showErrorMessage="1" promptTitle="IMPORTANTE:" prompt="Ingrese un valor numérico entre 1 y 4" errorTitle="TENGA EN CUENTA:" error="Debe ingresar un valor numérico entre 1 y 4" sqref="N175:N214">
      <formula1>1</formula1>
      <formula2>4</formula2>
    </dataValidation>
    <dataValidation type="whole" allowBlank="1" showInputMessage="1" showErrorMessage="1" promptTitle="IMPORTANTE:" prompt="Ingrese un valor numérico entre 1 y 10" errorTitle="TENGA EN CUENTA:" error="Debe ingresar un valor numérico entre 1 y 10" sqref="M175:M214">
      <formula1>1</formula1>
      <formula2>10</formula2>
    </dataValidation>
  </dataValidations>
  <printOptions/>
  <pageMargins left="0.35433070866141736" right="0.15748031496062992" top="0.4330708661417323" bottom="0.3937007874015748" header="0.35433070866141736" footer="0.1968503937007874"/>
  <pageSetup horizontalDpi="300" verticalDpi="300" orientation="landscape" scale="51" r:id="rId2"/>
  <headerFooter alignWithMargins="0">
    <oddFooter>&amp;R&amp;"Times New Roman,Normal"&amp;12Página &amp;P</oddFooter>
  </headerFooter>
  <rowBreaks count="3" manualBreakCount="3">
    <brk id="88" max="30" man="1"/>
    <brk id="123" max="30" man="1"/>
    <brk id="152" max="30" man="1"/>
  </rowBreaks>
  <drawing r:id="rId1"/>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1">
      <selection activeCell="B18" sqref="B18"/>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86" t="s">
        <v>105</v>
      </c>
      <c r="B1" s="87"/>
      <c r="C1" s="87"/>
      <c r="D1" s="87"/>
      <c r="E1" s="87"/>
      <c r="F1" s="87"/>
      <c r="G1" s="87"/>
      <c r="H1" s="87"/>
      <c r="I1" s="87"/>
      <c r="J1" s="88"/>
    </row>
    <row r="2" spans="1:10" ht="12.75">
      <c r="A2" s="89"/>
      <c r="B2" s="90"/>
      <c r="C2" s="90"/>
      <c r="D2" s="90"/>
      <c r="E2" s="90"/>
      <c r="F2" s="90"/>
      <c r="G2" s="90"/>
      <c r="H2" s="90"/>
      <c r="I2" s="90"/>
      <c r="J2" s="91"/>
    </row>
    <row r="3" spans="1:10" ht="13.5" thickBot="1">
      <c r="A3" s="92"/>
      <c r="B3" s="93"/>
      <c r="C3" s="93"/>
      <c r="D3" s="93"/>
      <c r="E3" s="93"/>
      <c r="F3" s="93"/>
      <c r="G3" s="93"/>
      <c r="H3" s="93"/>
      <c r="I3" s="93"/>
      <c r="J3" s="94"/>
    </row>
    <row r="4" spans="1:10" ht="12.75">
      <c r="A4" s="8"/>
      <c r="B4" s="9"/>
      <c r="C4" s="10"/>
      <c r="D4" s="10"/>
      <c r="E4" s="8"/>
      <c r="F4" s="8"/>
      <c r="G4" s="8"/>
      <c r="H4" s="8"/>
      <c r="I4" s="8"/>
      <c r="J4" s="8"/>
    </row>
    <row r="5" spans="1:10" ht="12.75">
      <c r="A5" s="95" t="s">
        <v>106</v>
      </c>
      <c r="B5" s="95"/>
      <c r="C5" s="95"/>
      <c r="D5" s="10"/>
      <c r="E5" s="8"/>
      <c r="F5" s="8"/>
      <c r="G5" s="8"/>
      <c r="H5" s="8"/>
      <c r="I5" s="8"/>
      <c r="J5" s="8"/>
    </row>
    <row r="6" spans="1:10" ht="13.5" thickBot="1">
      <c r="A6" s="10"/>
      <c r="B6" s="10"/>
      <c r="C6" s="10"/>
      <c r="D6" s="10"/>
      <c r="E6" s="8"/>
      <c r="F6" s="8"/>
      <c r="G6" s="8"/>
      <c r="H6" s="8"/>
      <c r="I6" s="8"/>
      <c r="J6" s="8"/>
    </row>
    <row r="7" spans="1:10" ht="13.5" thickBot="1">
      <c r="A7" s="11" t="s">
        <v>107</v>
      </c>
      <c r="B7" s="12" t="s">
        <v>108</v>
      </c>
      <c r="C7" s="13" t="s">
        <v>109</v>
      </c>
      <c r="D7" s="14"/>
      <c r="E7" s="8"/>
      <c r="F7" s="8"/>
      <c r="G7" s="8"/>
      <c r="H7" s="8"/>
      <c r="I7" s="8"/>
      <c r="J7" s="8"/>
    </row>
    <row r="8" spans="1:10" ht="45.75" customHeight="1">
      <c r="A8" s="15" t="s">
        <v>110</v>
      </c>
      <c r="B8" s="16">
        <v>10</v>
      </c>
      <c r="C8" s="17" t="s">
        <v>111</v>
      </c>
      <c r="D8" s="18"/>
      <c r="E8" s="8"/>
      <c r="F8" s="8"/>
      <c r="G8" s="8"/>
      <c r="H8" s="8"/>
      <c r="I8" s="8"/>
      <c r="J8" s="8"/>
    </row>
    <row r="9" spans="1:10" ht="30.75" customHeight="1">
      <c r="A9" s="19" t="s">
        <v>112</v>
      </c>
      <c r="B9" s="20">
        <v>6</v>
      </c>
      <c r="C9" s="21" t="s">
        <v>113</v>
      </c>
      <c r="D9" s="18"/>
      <c r="E9" s="8"/>
      <c r="F9" s="8"/>
      <c r="G9" s="8"/>
      <c r="H9" s="8"/>
      <c r="I9" s="8"/>
      <c r="J9" s="8"/>
    </row>
    <row r="10" spans="1:10" ht="41.25" customHeight="1">
      <c r="A10" s="19" t="s">
        <v>114</v>
      </c>
      <c r="B10" s="20">
        <v>2</v>
      </c>
      <c r="C10" s="21" t="s">
        <v>115</v>
      </c>
      <c r="D10" s="18"/>
      <c r="E10" s="8"/>
      <c r="F10" s="8"/>
      <c r="G10" s="8"/>
      <c r="H10" s="8"/>
      <c r="I10" s="8"/>
      <c r="J10" s="8"/>
    </row>
    <row r="11" spans="1:10" ht="31.5" customHeight="1" thickBot="1">
      <c r="A11" s="22" t="s">
        <v>116</v>
      </c>
      <c r="B11" s="23"/>
      <c r="C11" s="24" t="s">
        <v>117</v>
      </c>
      <c r="D11" s="18"/>
      <c r="E11" s="8"/>
      <c r="F11" s="8"/>
      <c r="G11" s="8"/>
      <c r="H11" s="8"/>
      <c r="I11" s="8"/>
      <c r="J11" s="8"/>
    </row>
    <row r="12" spans="1:10" ht="12.75">
      <c r="A12" s="25"/>
      <c r="B12" s="26"/>
      <c r="C12" s="27"/>
      <c r="D12" s="18"/>
      <c r="E12" s="8"/>
      <c r="F12" s="8"/>
      <c r="G12" s="8"/>
      <c r="H12" s="8"/>
      <c r="I12" s="8"/>
      <c r="J12" s="8"/>
    </row>
    <row r="13" spans="1:10" ht="12.75">
      <c r="A13" s="95" t="s">
        <v>118</v>
      </c>
      <c r="B13" s="95"/>
      <c r="C13" s="95"/>
      <c r="D13" s="8"/>
      <c r="E13" s="95" t="s">
        <v>119</v>
      </c>
      <c r="F13" s="95"/>
      <c r="G13" s="95"/>
      <c r="H13" s="95"/>
      <c r="I13" s="95"/>
      <c r="J13" s="95"/>
    </row>
    <row r="14" spans="1:10" ht="13.5" thickBot="1">
      <c r="A14" s="8"/>
      <c r="B14" s="8"/>
      <c r="C14" s="8"/>
      <c r="D14" s="8"/>
      <c r="E14" s="8"/>
      <c r="F14" s="8"/>
      <c r="G14" s="8"/>
      <c r="H14" s="8"/>
      <c r="I14" s="8"/>
      <c r="J14" s="8"/>
    </row>
    <row r="15" spans="1:10" ht="13.5" thickBot="1">
      <c r="A15" s="11" t="s">
        <v>120</v>
      </c>
      <c r="B15" s="12" t="s">
        <v>121</v>
      </c>
      <c r="C15" s="13" t="s">
        <v>109</v>
      </c>
      <c r="D15" s="8"/>
      <c r="E15" s="96" t="s">
        <v>122</v>
      </c>
      <c r="F15" s="97"/>
      <c r="G15" s="96" t="s">
        <v>123</v>
      </c>
      <c r="H15" s="100"/>
      <c r="I15" s="100"/>
      <c r="J15" s="101"/>
    </row>
    <row r="16" spans="1:10" ht="26.25" customHeight="1" thickBot="1">
      <c r="A16" s="28" t="s">
        <v>124</v>
      </c>
      <c r="B16" s="29">
        <v>4</v>
      </c>
      <c r="C16" s="30" t="s">
        <v>125</v>
      </c>
      <c r="D16" s="8"/>
      <c r="E16" s="98"/>
      <c r="F16" s="99"/>
      <c r="G16" s="31">
        <v>4</v>
      </c>
      <c r="H16" s="32">
        <v>3</v>
      </c>
      <c r="I16" s="32">
        <v>2</v>
      </c>
      <c r="J16" s="33">
        <v>1</v>
      </c>
    </row>
    <row r="17" spans="1:10" ht="25.5" customHeight="1">
      <c r="A17" s="34" t="s">
        <v>126</v>
      </c>
      <c r="B17" s="35">
        <v>3</v>
      </c>
      <c r="C17" s="36" t="s">
        <v>127</v>
      </c>
      <c r="D17" s="8"/>
      <c r="E17" s="96" t="s">
        <v>107</v>
      </c>
      <c r="F17" s="37">
        <v>10</v>
      </c>
      <c r="G17" s="38" t="s">
        <v>128</v>
      </c>
      <c r="H17" s="39" t="s">
        <v>129</v>
      </c>
      <c r="I17" s="40" t="s">
        <v>130</v>
      </c>
      <c r="J17" s="41" t="s">
        <v>131</v>
      </c>
    </row>
    <row r="18" spans="1:10" ht="34.5" customHeight="1">
      <c r="A18" s="34" t="s">
        <v>132</v>
      </c>
      <c r="B18" s="35">
        <v>2</v>
      </c>
      <c r="C18" s="36" t="s">
        <v>133</v>
      </c>
      <c r="D18" s="8"/>
      <c r="E18" s="102"/>
      <c r="F18" s="42">
        <v>6</v>
      </c>
      <c r="G18" s="43" t="s">
        <v>134</v>
      </c>
      <c r="H18" s="44" t="s">
        <v>135</v>
      </c>
      <c r="I18" s="44" t="s">
        <v>136</v>
      </c>
      <c r="J18" s="45" t="s">
        <v>137</v>
      </c>
    </row>
    <row r="19" spans="1:10" ht="26.25" customHeight="1" thickBot="1">
      <c r="A19" s="46" t="s">
        <v>138</v>
      </c>
      <c r="B19" s="47">
        <v>1</v>
      </c>
      <c r="C19" s="48" t="s">
        <v>139</v>
      </c>
      <c r="D19" s="8"/>
      <c r="E19" s="98"/>
      <c r="F19" s="33">
        <v>2</v>
      </c>
      <c r="G19" s="49" t="s">
        <v>140</v>
      </c>
      <c r="H19" s="50" t="s">
        <v>137</v>
      </c>
      <c r="I19" s="51" t="s">
        <v>141</v>
      </c>
      <c r="J19" s="52" t="s">
        <v>142</v>
      </c>
    </row>
    <row r="20" spans="1:10" ht="13.5" thickBot="1">
      <c r="A20" s="8"/>
      <c r="B20" s="8"/>
      <c r="C20" s="8"/>
      <c r="D20" s="8"/>
      <c r="E20" s="103" t="s">
        <v>143</v>
      </c>
      <c r="F20" s="104"/>
      <c r="G20" s="104"/>
      <c r="H20" s="104"/>
      <c r="I20" s="104"/>
      <c r="J20" s="105"/>
    </row>
    <row r="21" spans="1:10" ht="12.75">
      <c r="A21" s="95" t="s">
        <v>144</v>
      </c>
      <c r="B21" s="95"/>
      <c r="C21" s="95"/>
      <c r="D21" s="8"/>
      <c r="E21" s="8"/>
      <c r="F21" s="8"/>
      <c r="G21" s="8"/>
      <c r="H21" s="8"/>
      <c r="I21" s="8"/>
      <c r="J21" s="8"/>
    </row>
    <row r="22" spans="1:10" ht="13.5" thickBot="1">
      <c r="A22" s="8"/>
      <c r="B22" s="8"/>
      <c r="C22" s="8"/>
      <c r="D22" s="8"/>
      <c r="E22" s="8"/>
      <c r="F22" s="8"/>
      <c r="G22" s="8"/>
      <c r="H22" s="8"/>
      <c r="I22" s="8"/>
      <c r="J22" s="8"/>
    </row>
    <row r="23" spans="1:10" ht="13.5" thickBot="1">
      <c r="A23" s="53" t="s">
        <v>145</v>
      </c>
      <c r="B23" s="54" t="s">
        <v>146</v>
      </c>
      <c r="C23" s="55" t="s">
        <v>109</v>
      </c>
      <c r="D23" s="8"/>
      <c r="E23" s="8"/>
      <c r="F23" s="8"/>
      <c r="G23" s="8"/>
      <c r="H23" s="8"/>
      <c r="I23" s="8"/>
      <c r="J23" s="8"/>
    </row>
    <row r="24" spans="1:10" ht="33.75" customHeight="1">
      <c r="A24" s="15" t="s">
        <v>110</v>
      </c>
      <c r="B24" s="16" t="s">
        <v>147</v>
      </c>
      <c r="C24" s="17" t="s">
        <v>148</v>
      </c>
      <c r="D24" s="8"/>
      <c r="E24" s="8"/>
      <c r="F24" s="8"/>
      <c r="G24" s="8"/>
      <c r="H24" s="8"/>
      <c r="I24" s="8"/>
      <c r="J24" s="8"/>
    </row>
    <row r="25" spans="1:10" ht="42.75" customHeight="1">
      <c r="A25" s="19" t="s">
        <v>112</v>
      </c>
      <c r="B25" s="20" t="s">
        <v>149</v>
      </c>
      <c r="C25" s="21" t="s">
        <v>150</v>
      </c>
      <c r="D25" s="8"/>
      <c r="E25" s="8"/>
      <c r="F25" s="8"/>
      <c r="G25" s="8"/>
      <c r="H25" s="8"/>
      <c r="I25" s="8"/>
      <c r="J25" s="8"/>
    </row>
    <row r="26" spans="1:10" ht="35.25" customHeight="1">
      <c r="A26" s="19" t="s">
        <v>114</v>
      </c>
      <c r="B26" s="20" t="s">
        <v>151</v>
      </c>
      <c r="C26" s="21" t="s">
        <v>152</v>
      </c>
      <c r="D26" s="8"/>
      <c r="E26" s="8"/>
      <c r="F26" s="8"/>
      <c r="G26" s="8"/>
      <c r="H26" s="8"/>
      <c r="I26" s="8"/>
      <c r="J26" s="8"/>
    </row>
    <row r="27" spans="1:10" ht="37.5" customHeight="1" thickBot="1">
      <c r="A27" s="22" t="s">
        <v>116</v>
      </c>
      <c r="B27" s="23" t="s">
        <v>153</v>
      </c>
      <c r="C27" s="24" t="s">
        <v>154</v>
      </c>
      <c r="D27" s="8"/>
      <c r="E27" s="8"/>
      <c r="F27" s="8"/>
      <c r="G27" s="8"/>
      <c r="H27" s="8"/>
      <c r="I27" s="8"/>
      <c r="J27" s="8"/>
    </row>
    <row r="28" spans="1:10" ht="12.75">
      <c r="A28" s="8"/>
      <c r="B28" s="8"/>
      <c r="C28" s="8"/>
      <c r="D28" s="8"/>
      <c r="E28" s="95" t="s">
        <v>155</v>
      </c>
      <c r="F28" s="95"/>
      <c r="G28" s="95"/>
      <c r="H28" s="95"/>
      <c r="I28" s="95"/>
      <c r="J28" s="95"/>
    </row>
    <row r="29" spans="1:10" ht="13.5" thickBot="1">
      <c r="A29" s="95" t="s">
        <v>156</v>
      </c>
      <c r="B29" s="95"/>
      <c r="C29" s="95"/>
      <c r="D29" s="8"/>
      <c r="E29" s="8"/>
      <c r="F29" s="8"/>
      <c r="G29" s="8"/>
      <c r="H29" s="8"/>
      <c r="I29" s="8"/>
      <c r="J29" s="8"/>
    </row>
    <row r="30" spans="1:10" ht="13.5" thickBot="1">
      <c r="A30" s="8"/>
      <c r="B30" s="8"/>
      <c r="C30" s="8"/>
      <c r="D30" s="8"/>
      <c r="E30" s="106" t="s">
        <v>157</v>
      </c>
      <c r="F30" s="107"/>
      <c r="G30" s="106" t="s">
        <v>145</v>
      </c>
      <c r="H30" s="110"/>
      <c r="I30" s="110"/>
      <c r="J30" s="111"/>
    </row>
    <row r="31" spans="1:10" ht="13.5" thickBot="1">
      <c r="A31" s="53" t="s">
        <v>158</v>
      </c>
      <c r="B31" s="54" t="s">
        <v>159</v>
      </c>
      <c r="C31" s="55" t="s">
        <v>109</v>
      </c>
      <c r="D31" s="8"/>
      <c r="E31" s="108"/>
      <c r="F31" s="109"/>
      <c r="G31" s="56" t="s">
        <v>160</v>
      </c>
      <c r="H31" s="57" t="s">
        <v>161</v>
      </c>
      <c r="I31" s="57" t="s">
        <v>162</v>
      </c>
      <c r="J31" s="58" t="s">
        <v>163</v>
      </c>
    </row>
    <row r="32" spans="1:10" ht="22.5">
      <c r="A32" s="28" t="s">
        <v>164</v>
      </c>
      <c r="B32" s="29">
        <v>100</v>
      </c>
      <c r="C32" s="30" t="s">
        <v>165</v>
      </c>
      <c r="D32" s="8"/>
      <c r="E32" s="112" t="s">
        <v>158</v>
      </c>
      <c r="F32" s="59">
        <v>100</v>
      </c>
      <c r="G32" s="60" t="s">
        <v>166</v>
      </c>
      <c r="H32" s="61" t="s">
        <v>167</v>
      </c>
      <c r="I32" s="61" t="s">
        <v>168</v>
      </c>
      <c r="J32" s="62" t="s">
        <v>169</v>
      </c>
    </row>
    <row r="33" spans="1:10" ht="34.5" customHeight="1">
      <c r="A33" s="19" t="s">
        <v>170</v>
      </c>
      <c r="B33" s="20">
        <v>60</v>
      </c>
      <c r="C33" s="21" t="s">
        <v>171</v>
      </c>
      <c r="D33" s="8"/>
      <c r="E33" s="113"/>
      <c r="F33" s="63">
        <v>60</v>
      </c>
      <c r="G33" s="64" t="s">
        <v>172</v>
      </c>
      <c r="H33" s="65" t="s">
        <v>173</v>
      </c>
      <c r="I33" s="66" t="s">
        <v>174</v>
      </c>
      <c r="J33" s="67" t="s">
        <v>175</v>
      </c>
    </row>
    <row r="34" spans="1:10" ht="33.75" customHeight="1">
      <c r="A34" s="19" t="s">
        <v>176</v>
      </c>
      <c r="B34" s="20">
        <v>25</v>
      </c>
      <c r="C34" s="21" t="s">
        <v>177</v>
      </c>
      <c r="D34" s="8"/>
      <c r="E34" s="113"/>
      <c r="F34" s="68">
        <v>25</v>
      </c>
      <c r="G34" s="69" t="s">
        <v>178</v>
      </c>
      <c r="H34" s="66" t="s">
        <v>179</v>
      </c>
      <c r="I34" s="66" t="s">
        <v>180</v>
      </c>
      <c r="J34" s="70" t="s">
        <v>181</v>
      </c>
    </row>
    <row r="35" spans="1:10" ht="33" customHeight="1" thickBot="1">
      <c r="A35" s="22" t="s">
        <v>182</v>
      </c>
      <c r="B35" s="23">
        <v>10</v>
      </c>
      <c r="C35" s="24" t="s">
        <v>183</v>
      </c>
      <c r="D35" s="8"/>
      <c r="E35" s="114"/>
      <c r="F35" s="71">
        <v>10</v>
      </c>
      <c r="G35" s="72" t="s">
        <v>184</v>
      </c>
      <c r="H35" s="73" t="s">
        <v>185</v>
      </c>
      <c r="I35" s="74" t="s">
        <v>186</v>
      </c>
      <c r="J35" s="75" t="s">
        <v>187</v>
      </c>
    </row>
    <row r="36" spans="1:10" ht="13.5" thickBot="1">
      <c r="A36" s="103" t="s">
        <v>188</v>
      </c>
      <c r="B36" s="104"/>
      <c r="C36" s="105"/>
      <c r="D36" s="8"/>
      <c r="E36" s="115" t="s">
        <v>189</v>
      </c>
      <c r="F36" s="116"/>
      <c r="G36" s="116"/>
      <c r="H36" s="116"/>
      <c r="I36" s="116"/>
      <c r="J36" s="117"/>
    </row>
    <row r="37" spans="1:10" ht="12.75">
      <c r="A37" s="8"/>
      <c r="B37" s="8"/>
      <c r="C37" s="8"/>
      <c r="D37" s="8"/>
      <c r="E37" s="8"/>
      <c r="F37" s="8"/>
      <c r="G37" s="8"/>
      <c r="H37" s="8"/>
      <c r="I37" s="8"/>
      <c r="J37" s="8"/>
    </row>
    <row r="38" spans="1:10" ht="12.75">
      <c r="A38" s="95" t="s">
        <v>190</v>
      </c>
      <c r="B38" s="95"/>
      <c r="C38" s="95"/>
      <c r="D38" s="8"/>
      <c r="E38" s="8"/>
      <c r="F38" s="8"/>
      <c r="G38" s="8"/>
      <c r="H38" s="8"/>
      <c r="I38" s="8"/>
      <c r="J38" s="8"/>
    </row>
    <row r="39" spans="1:10" ht="13.5" thickBot="1">
      <c r="A39" s="8"/>
      <c r="B39" s="8"/>
      <c r="C39" s="8"/>
      <c r="D39" s="8"/>
      <c r="E39" s="8"/>
      <c r="F39" s="8"/>
      <c r="G39" s="8"/>
      <c r="H39" s="8"/>
      <c r="I39" s="8"/>
      <c r="J39" s="8"/>
    </row>
    <row r="40" spans="1:10" ht="13.5" thickBot="1">
      <c r="A40" s="53" t="s">
        <v>191</v>
      </c>
      <c r="B40" s="54" t="s">
        <v>192</v>
      </c>
      <c r="C40" s="55" t="s">
        <v>109</v>
      </c>
      <c r="D40" s="8"/>
      <c r="E40" s="8"/>
      <c r="F40" s="8"/>
      <c r="G40" s="8"/>
      <c r="H40" s="8"/>
      <c r="I40" s="8"/>
      <c r="J40" s="8"/>
    </row>
    <row r="41" spans="1:10" ht="36" customHeight="1">
      <c r="A41" s="76" t="s">
        <v>193</v>
      </c>
      <c r="B41" s="16" t="s">
        <v>194</v>
      </c>
      <c r="C41" s="17" t="s">
        <v>195</v>
      </c>
      <c r="D41" s="8"/>
      <c r="E41" s="8"/>
      <c r="F41" s="8"/>
      <c r="G41" s="8"/>
      <c r="H41" s="8"/>
      <c r="I41" s="8"/>
      <c r="J41" s="8"/>
    </row>
    <row r="42" spans="1:10" ht="24.75" customHeight="1">
      <c r="A42" s="77" t="s">
        <v>46</v>
      </c>
      <c r="B42" s="20" t="s">
        <v>196</v>
      </c>
      <c r="C42" s="21" t="s">
        <v>197</v>
      </c>
      <c r="D42" s="8"/>
      <c r="E42" s="8"/>
      <c r="F42" s="8"/>
      <c r="G42" s="8"/>
      <c r="H42" s="8"/>
      <c r="I42" s="8"/>
      <c r="J42" s="8"/>
    </row>
    <row r="43" spans="1:10" ht="30.75" customHeight="1">
      <c r="A43" s="77" t="s">
        <v>198</v>
      </c>
      <c r="B43" s="20" t="s">
        <v>199</v>
      </c>
      <c r="C43" s="21" t="s">
        <v>200</v>
      </c>
      <c r="D43" s="8"/>
      <c r="E43" s="8"/>
      <c r="F43" s="8"/>
      <c r="G43" s="8"/>
      <c r="H43" s="8"/>
      <c r="I43" s="8"/>
      <c r="J43" s="8"/>
    </row>
    <row r="44" spans="1:10" ht="35.25" customHeight="1" thickBot="1">
      <c r="A44" s="78" t="s">
        <v>201</v>
      </c>
      <c r="B44" s="23">
        <v>20</v>
      </c>
      <c r="C44" s="24" t="s">
        <v>202</v>
      </c>
      <c r="D44" s="8"/>
      <c r="E44" s="8"/>
      <c r="F44" s="8"/>
      <c r="G44" s="8"/>
      <c r="H44" s="8"/>
      <c r="I44" s="8"/>
      <c r="J44" s="8"/>
    </row>
    <row r="45" spans="1:10" ht="12.75">
      <c r="A45" s="8"/>
      <c r="B45" s="8"/>
      <c r="C45" s="8"/>
      <c r="D45" s="8"/>
      <c r="E45" s="8"/>
      <c r="F45" s="8"/>
      <c r="G45" s="8"/>
      <c r="H45" s="8"/>
      <c r="I45" s="8"/>
      <c r="J45" s="8"/>
    </row>
    <row r="46" spans="1:10" ht="12.75">
      <c r="A46" s="95" t="s">
        <v>203</v>
      </c>
      <c r="B46" s="95"/>
      <c r="C46" s="95"/>
      <c r="D46" s="8"/>
      <c r="E46" s="8"/>
      <c r="F46" s="8"/>
      <c r="G46" s="8"/>
      <c r="H46" s="8"/>
      <c r="I46" s="8"/>
      <c r="J46" s="8"/>
    </row>
    <row r="47" spans="1:10" ht="13.5" thickBot="1">
      <c r="A47" s="8"/>
      <c r="B47" s="8"/>
      <c r="C47" s="8"/>
      <c r="D47" s="8"/>
      <c r="E47" s="8"/>
      <c r="F47" s="8"/>
      <c r="G47" s="8"/>
      <c r="H47" s="8"/>
      <c r="I47" s="8"/>
      <c r="J47" s="8"/>
    </row>
    <row r="48" spans="1:10" ht="13.5" thickBot="1">
      <c r="A48" s="53" t="s">
        <v>191</v>
      </c>
      <c r="B48" s="118" t="s">
        <v>109</v>
      </c>
      <c r="C48" s="119"/>
      <c r="D48" s="8"/>
      <c r="E48" s="8"/>
      <c r="F48" s="8"/>
      <c r="G48" s="8"/>
      <c r="H48" s="8"/>
      <c r="I48" s="8"/>
      <c r="J48" s="8"/>
    </row>
    <row r="49" spans="1:10" ht="27.75" customHeight="1">
      <c r="A49" s="76" t="s">
        <v>193</v>
      </c>
      <c r="B49" s="29" t="s">
        <v>204</v>
      </c>
      <c r="C49" s="30" t="s">
        <v>205</v>
      </c>
      <c r="D49" s="8"/>
      <c r="E49" s="8"/>
      <c r="F49" s="8"/>
      <c r="G49" s="8"/>
      <c r="H49" s="8"/>
      <c r="I49" s="8"/>
      <c r="J49" s="8"/>
    </row>
    <row r="50" spans="1:10" ht="48" customHeight="1">
      <c r="A50" s="77" t="s">
        <v>46</v>
      </c>
      <c r="B50" s="79" t="s">
        <v>219</v>
      </c>
      <c r="C50" s="36" t="s">
        <v>206</v>
      </c>
      <c r="D50" s="8"/>
      <c r="E50" s="8"/>
      <c r="F50" s="8"/>
      <c r="G50" s="8"/>
      <c r="H50" s="8"/>
      <c r="I50" s="8"/>
      <c r="J50" s="8"/>
    </row>
    <row r="51" spans="1:10" ht="24" customHeight="1">
      <c r="A51" s="77" t="s">
        <v>198</v>
      </c>
      <c r="B51" s="35" t="s">
        <v>207</v>
      </c>
      <c r="C51" s="36" t="s">
        <v>208</v>
      </c>
      <c r="D51" s="8"/>
      <c r="E51" s="8"/>
      <c r="F51" s="8"/>
      <c r="G51" s="8"/>
      <c r="H51" s="8"/>
      <c r="I51" s="8"/>
      <c r="J51" s="8"/>
    </row>
    <row r="52" spans="1:10" ht="27.75" customHeight="1" thickBot="1">
      <c r="A52" s="78" t="s">
        <v>201</v>
      </c>
      <c r="B52" s="47" t="s">
        <v>209</v>
      </c>
      <c r="C52" s="48" t="s">
        <v>210</v>
      </c>
      <c r="D52" s="8"/>
      <c r="E52" s="8"/>
      <c r="F52" s="8"/>
      <c r="G52" s="8"/>
      <c r="H52" s="8"/>
      <c r="I52" s="8"/>
      <c r="J52" s="8"/>
    </row>
  </sheetData>
  <sheetProtection/>
  <mergeCells count="19">
    <mergeCell ref="E32:E35"/>
    <mergeCell ref="A36:C36"/>
    <mergeCell ref="E36:J36"/>
    <mergeCell ref="A38:C38"/>
    <mergeCell ref="A46:C46"/>
    <mergeCell ref="B48:C48"/>
    <mergeCell ref="E17:E19"/>
    <mergeCell ref="E20:J20"/>
    <mergeCell ref="A21:C21"/>
    <mergeCell ref="E28:J28"/>
    <mergeCell ref="A29:C29"/>
    <mergeCell ref="E30:F31"/>
    <mergeCell ref="G30:J30"/>
    <mergeCell ref="A1:J3"/>
    <mergeCell ref="A5:C5"/>
    <mergeCell ref="A13:C13"/>
    <mergeCell ref="E13:J13"/>
    <mergeCell ref="E15:F16"/>
    <mergeCell ref="G15:J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8" zoomScaleNormal="68" zoomScalePageLayoutView="0" workbookViewId="0" topLeftCell="A1">
      <selection activeCell="G4" sqref="G4"/>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20" t="s">
        <v>53</v>
      </c>
      <c r="B1" s="121" t="s">
        <v>54</v>
      </c>
      <c r="C1" s="121"/>
      <c r="D1" s="121"/>
      <c r="E1" s="121"/>
      <c r="F1" s="121"/>
      <c r="G1" s="121"/>
      <c r="H1" s="121"/>
    </row>
    <row r="2" spans="1:8" ht="14.25" thickBot="1" thickTop="1">
      <c r="A2" s="120"/>
      <c r="B2" s="121" t="s">
        <v>55</v>
      </c>
      <c r="C2" s="121"/>
      <c r="D2" s="121"/>
      <c r="E2" s="121"/>
      <c r="F2" s="121"/>
      <c r="G2" s="121"/>
      <c r="H2" s="121"/>
    </row>
    <row r="3" spans="1:8" ht="14.25" thickBot="1" thickTop="1">
      <c r="A3" s="120"/>
      <c r="B3" s="4" t="s">
        <v>45</v>
      </c>
      <c r="C3" s="4" t="s">
        <v>41</v>
      </c>
      <c r="D3" s="4" t="s">
        <v>49</v>
      </c>
      <c r="E3" s="4" t="s">
        <v>43</v>
      </c>
      <c r="F3" s="4" t="s">
        <v>56</v>
      </c>
      <c r="G3" s="4" t="s">
        <v>57</v>
      </c>
      <c r="H3" s="4" t="s">
        <v>58</v>
      </c>
    </row>
    <row r="4" spans="1:8" ht="77.25" customHeight="1" thickBot="1" thickTop="1">
      <c r="A4" s="120"/>
      <c r="B4" s="7" t="s">
        <v>59</v>
      </c>
      <c r="C4" s="5" t="s">
        <v>60</v>
      </c>
      <c r="D4" s="5" t="s">
        <v>61</v>
      </c>
      <c r="E4" s="5" t="s">
        <v>62</v>
      </c>
      <c r="F4" s="5" t="s">
        <v>63</v>
      </c>
      <c r="G4" s="5" t="s">
        <v>64</v>
      </c>
      <c r="H4" s="5" t="s">
        <v>65</v>
      </c>
    </row>
    <row r="5" spans="1:8" ht="57.75" customHeight="1" thickBot="1" thickTop="1">
      <c r="A5" s="120"/>
      <c r="B5" s="7" t="s">
        <v>66</v>
      </c>
      <c r="C5" s="5" t="s">
        <v>67</v>
      </c>
      <c r="D5" s="5" t="s">
        <v>68</v>
      </c>
      <c r="E5" s="5" t="s">
        <v>69</v>
      </c>
      <c r="F5" s="5" t="s">
        <v>70</v>
      </c>
      <c r="G5" s="5" t="s">
        <v>71</v>
      </c>
      <c r="H5" s="5" t="s">
        <v>72</v>
      </c>
    </row>
    <row r="6" spans="1:8" ht="78" customHeight="1" thickBot="1" thickTop="1">
      <c r="A6" s="120"/>
      <c r="B6" s="7" t="s">
        <v>73</v>
      </c>
      <c r="C6" s="5" t="s">
        <v>74</v>
      </c>
      <c r="D6" s="5" t="s">
        <v>75</v>
      </c>
      <c r="E6" s="5" t="s">
        <v>76</v>
      </c>
      <c r="F6" s="5" t="s">
        <v>77</v>
      </c>
      <c r="G6" s="5" t="s">
        <v>78</v>
      </c>
      <c r="H6" s="5" t="s">
        <v>79</v>
      </c>
    </row>
    <row r="7" spans="1:8" ht="62.25" customHeight="1" thickBot="1" thickTop="1">
      <c r="A7" s="120"/>
      <c r="B7" s="7" t="s">
        <v>80</v>
      </c>
      <c r="C7" s="5" t="s">
        <v>81</v>
      </c>
      <c r="D7" s="5" t="s">
        <v>82</v>
      </c>
      <c r="E7" s="5" t="s">
        <v>83</v>
      </c>
      <c r="F7" s="5" t="s">
        <v>84</v>
      </c>
      <c r="G7" s="5" t="s">
        <v>85</v>
      </c>
      <c r="H7" s="5" t="s">
        <v>86</v>
      </c>
    </row>
    <row r="8" spans="1:8" ht="91.5" customHeight="1" thickBot="1" thickTop="1">
      <c r="A8" s="120"/>
      <c r="B8" s="7" t="s">
        <v>87</v>
      </c>
      <c r="C8" s="5" t="s">
        <v>88</v>
      </c>
      <c r="D8" s="5" t="s">
        <v>89</v>
      </c>
      <c r="E8" s="5" t="s">
        <v>90</v>
      </c>
      <c r="F8" s="5"/>
      <c r="G8" s="5" t="s">
        <v>91</v>
      </c>
      <c r="H8" s="5" t="s">
        <v>92</v>
      </c>
    </row>
    <row r="9" spans="1:8" ht="47.25" customHeight="1" thickBot="1" thickTop="1">
      <c r="A9" s="120"/>
      <c r="B9" s="7" t="s">
        <v>93</v>
      </c>
      <c r="C9" s="5" t="s">
        <v>94</v>
      </c>
      <c r="D9" s="5" t="s">
        <v>95</v>
      </c>
      <c r="E9" s="5" t="s">
        <v>96</v>
      </c>
      <c r="F9" s="5"/>
      <c r="G9" s="5" t="s">
        <v>97</v>
      </c>
      <c r="H9" s="5" t="s">
        <v>98</v>
      </c>
    </row>
    <row r="10" spans="1:8" ht="72" customHeight="1" thickBot="1" thickTop="1">
      <c r="A10" s="120"/>
      <c r="B10" s="7" t="s">
        <v>99</v>
      </c>
      <c r="C10" s="5" t="s">
        <v>104</v>
      </c>
      <c r="D10" s="5"/>
      <c r="E10" s="5"/>
      <c r="F10" s="5"/>
      <c r="G10" s="5" t="s">
        <v>100</v>
      </c>
      <c r="H10" s="6"/>
    </row>
    <row r="11" spans="1:8" ht="27" thickBot="1" thickTop="1">
      <c r="A11" s="120"/>
      <c r="B11" s="7" t="s">
        <v>101</v>
      </c>
      <c r="C11" s="5"/>
      <c r="D11" s="5"/>
      <c r="E11" s="5"/>
      <c r="F11" s="5"/>
      <c r="G11" s="5" t="s">
        <v>102</v>
      </c>
      <c r="H11" s="6"/>
    </row>
    <row r="12" spans="1:8" ht="38.25" customHeight="1" thickBot="1" thickTop="1">
      <c r="A12" s="121" t="s">
        <v>103</v>
      </c>
      <c r="B12" s="121"/>
      <c r="C12" s="121"/>
      <c r="D12" s="121"/>
      <c r="E12" s="121"/>
      <c r="F12" s="121"/>
      <c r="G12" s="121"/>
      <c r="H12" s="121"/>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E4"/>
  <sheetViews>
    <sheetView zoomScalePageLayoutView="0" workbookViewId="0" topLeftCell="A1">
      <selection activeCell="D5" sqref="D5"/>
    </sheetView>
  </sheetViews>
  <sheetFormatPr defaultColWidth="11.421875" defaultRowHeight="12.75"/>
  <sheetData>
    <row r="3" spans="3:5" ht="51">
      <c r="C3" s="81" t="s">
        <v>234</v>
      </c>
      <c r="D3">
        <v>2</v>
      </c>
      <c r="E3" s="81" t="s">
        <v>235</v>
      </c>
    </row>
    <row r="4" spans="3:5" ht="12.75">
      <c r="C4" t="s">
        <v>233</v>
      </c>
      <c r="E4" t="s">
        <v>236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2019-04-15T21:39:26Z</cp:lastPrinted>
  <dcterms:created xsi:type="dcterms:W3CDTF">2017-02-13T21:45:29Z</dcterms:created>
  <dcterms:modified xsi:type="dcterms:W3CDTF">2023-02-06T02:00:15Z</dcterms:modified>
  <cp:category/>
  <cp:version/>
  <cp:contentType/>
  <cp:contentStatus/>
</cp:coreProperties>
</file>