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185" tabRatio="499" activeTab="0"/>
  </bookViews>
  <sheets>
    <sheet name="La Candelaria" sheetId="1" r:id="rId1"/>
    <sheet name="T - Calificacion" sheetId="2" r:id="rId2"/>
    <sheet name="Tabla de peligros" sheetId="3" r:id="rId3"/>
  </sheets>
  <definedNames>
    <definedName name="_xlnm._FilterDatabase" localSheetId="0" hidden="1">'La Candelaria'!$A$9:$AE$130</definedName>
    <definedName name="_xlnm_Print_Titles" localSheetId="0">'La Candelaria'!$7:$9</definedName>
    <definedName name="_xlnm_Print_Titles_0" localSheetId="0">'La Candelaria'!$7:$9</definedName>
    <definedName name="_xlnm_Print_Titles_0_0" localSheetId="0">'La Candelaria'!$7:$9</definedName>
    <definedName name="_xlnm_Print_Titles_0_0_0" localSheetId="0">'La Candelaria'!$7:$9</definedName>
    <definedName name="_xlnm_Print_Titles_0_0_0_0" localSheetId="0">'La Candelaria'!$7:$9</definedName>
    <definedName name="_xlnm_Print_Titles_0_0_0_0_0" localSheetId="0">'La Candelaria'!$7:$9</definedName>
    <definedName name="_xlnm_Print_Titles_0_0_0_0_0_0" localSheetId="0">'La Candelaria'!$7:$9</definedName>
    <definedName name="_xlnm_Print_Titles_0_0_0_0_0_0_0" localSheetId="0">'La Candelaria'!$7:$9</definedName>
    <definedName name="_xlnm_Print_Titles_0_0_0_0_0_0_0_0" localSheetId="0">'La Candelaria'!$7:$9</definedName>
    <definedName name="_xlnm_Print_Titles_0_0_0_0_0_0_0_0_0" localSheetId="0">'La Candelaria'!$7:$9</definedName>
    <definedName name="_xlnm_Print_Titles_0_0_0_0_0_0_0_0_0_0" localSheetId="0">'La Candelaria'!$7:$9</definedName>
    <definedName name="_xlnm_Print_Titles_0_0_0_0_0_0_0_0_0_0_0" localSheetId="0">'La Candelaria'!$7:$9</definedName>
    <definedName name="_xlnm_Print_Titles_0_0_0_0_0_0_0_0_0_0_0_0" localSheetId="0">'La Candelaria'!$7:$9</definedName>
    <definedName name="_xlnm_Print_Titles_0_0_0_0_0_0_0_0_0_0_0_0_0" localSheetId="0">'La Candelaria'!$7:$9</definedName>
    <definedName name="_xlnm_Print_Titles_0_0_0_0_0_0_0_0_0_0_0_0_0_0" localSheetId="0">'La Candelaria'!$7:$9</definedName>
    <definedName name="_xlnm_Print_Titles_0_0_0_0_0_0_0_0_0_0_0_0_0_0_0" localSheetId="0">'La Candelaria'!$7:$9</definedName>
    <definedName name="_xlnm_Print_Titles_0_0_0_0_0_0_0_0_0_0_0_0_0_0_0_0" localSheetId="0">'La Candelaria'!$7:$9</definedName>
    <definedName name="_xlnm_Print_Titles_0_0_0_0_0_0_0_0_0_0_0_0_0_0_0_0_0" localSheetId="0">'La Candelaria'!$7:$9</definedName>
    <definedName name="_xlnm_Print_Titles_0_0_0_0_0_0_0_0_0_0_0_0_0_0_0_0_0_0" localSheetId="0">'La Candelaria'!$7:$9</definedName>
    <definedName name="_xlnm_Print_Titles_0_0_0_0_0_0_0_0_0_0_0_0_0_0_0_0_0_0_0" localSheetId="0">'La Candelaria'!$7:$9</definedName>
    <definedName name="_xlnm_Print_Titles_0_0_0_0_0_0_0_0_0_0_0_0_0_0_0_0_0_0_0_0" localSheetId="0">'La Candelaria'!$7:$9</definedName>
    <definedName name="_xlnm_Print_Titles_0_0_0_0_0_0_0_0_0_0_0_0_0_0_0_0_0_0_0_0_0" localSheetId="0">'La Candelaria'!$7:$9</definedName>
    <definedName name="_xlnm_Print_Titles_0_0_0_0_0_0_0_0_0_0_0_0_0_0_0_0_0_0_0_0_0_0" localSheetId="0">'La Candelaria'!$7:$9</definedName>
    <definedName name="_xlnm_Print_Titles_0_0_0_0_0_0_0_0_0_0_0_0_0_0_0_0_0_0_0_0_0_0_0" localSheetId="0">'La Candelaria'!$7:$9</definedName>
    <definedName name="_xlnm.Print_Area" localSheetId="0">'La Candelaria'!$A$1:$AE$178</definedName>
    <definedName name="Print_Titles_0" localSheetId="0">'La Candelaria'!$7:$9</definedName>
    <definedName name="Print_Titles_0_0" localSheetId="0">'La Candelaria'!$7:$9</definedName>
    <definedName name="Print_Titles_0_0_0" localSheetId="0">'La Candelaria'!$7:$9</definedName>
    <definedName name="_xlnm.Print_Titles" localSheetId="0">'La Candelaria'!$7:$9</definedName>
  </definedNames>
  <calcPr fullCalcOnLoad="1"/>
</workbook>
</file>

<file path=xl/sharedStrings.xml><?xml version="1.0" encoding="utf-8"?>
<sst xmlns="http://schemas.openxmlformats.org/spreadsheetml/2006/main" count="3360" uniqueCount="700">
  <si>
    <t>SECRETARÍA DISTRITAL DE GOBIERNO</t>
  </si>
  <si>
    <t>Sede</t>
  </si>
  <si>
    <t>Zona/Lugar</t>
  </si>
  <si>
    <t>Actividades</t>
  </si>
  <si>
    <t>Tareas</t>
  </si>
  <si>
    <t>Rutinario (Sí o No)</t>
  </si>
  <si>
    <t>Peligro</t>
  </si>
  <si>
    <t>Efectos posibles</t>
  </si>
  <si>
    <t>Controles existentes</t>
  </si>
  <si>
    <t>Evaluación del riesgo</t>
  </si>
  <si>
    <t>Valoración del riesgo</t>
  </si>
  <si>
    <t>Criterios para establecer controles</t>
  </si>
  <si>
    <t>Medidas de intervención</t>
  </si>
  <si>
    <t>Descripción</t>
  </si>
  <si>
    <t>Clasificación</t>
  </si>
  <si>
    <t>Fuente</t>
  </si>
  <si>
    <t>Medio</t>
  </si>
  <si>
    <t>Individuo</t>
  </si>
  <si>
    <t>Nivel de deficiencia</t>
  </si>
  <si>
    <t>Nivel de exposición</t>
  </si>
  <si>
    <t>Nivel de probabilidad (ND x NE)</t>
  </si>
  <si>
    <t>Interpretación del nivel de probabilidad</t>
  </si>
  <si>
    <t>Nivel de consecuencia</t>
  </si>
  <si>
    <t>Nivel de Riesgo (NR) e intervención</t>
  </si>
  <si>
    <t>Interpretación del NR</t>
  </si>
  <si>
    <t>Aceptabilidad del Riesgo</t>
  </si>
  <si>
    <t>N° expuestos</t>
  </si>
  <si>
    <t>Peor consecuencia</t>
  </si>
  <si>
    <t>Existe requisito legal específico (Sí o No)</t>
  </si>
  <si>
    <t>Eliminación</t>
  </si>
  <si>
    <t>Sustitución</t>
  </si>
  <si>
    <t>Controles de ingeniería</t>
  </si>
  <si>
    <t>Controles administrativos, señalización, advertencia</t>
  </si>
  <si>
    <t>Equipos/Elementos de protección personal</t>
  </si>
  <si>
    <t>Contratistas</t>
  </si>
  <si>
    <t>Planta</t>
  </si>
  <si>
    <t>Outsourcing</t>
  </si>
  <si>
    <t>Total expuestos</t>
  </si>
  <si>
    <t>SI</t>
  </si>
  <si>
    <t>Biomecánico</t>
  </si>
  <si>
    <t>Ninguno</t>
  </si>
  <si>
    <t>Físico</t>
  </si>
  <si>
    <t>Heridas, lesiones, traumatismos</t>
  </si>
  <si>
    <t>Psicosocial</t>
  </si>
  <si>
    <t>Muerte</t>
  </si>
  <si>
    <t>Biológico</t>
  </si>
  <si>
    <t>II</t>
  </si>
  <si>
    <t>Locativo (sistemas y medios de almacenamiento)</t>
  </si>
  <si>
    <t>Varias</t>
  </si>
  <si>
    <t>Químico</t>
  </si>
  <si>
    <t>Todos</t>
  </si>
  <si>
    <t>Locativo (estructuras e instalaciones)</t>
  </si>
  <si>
    <t>JAL (Junta Administradora Local)</t>
  </si>
  <si>
    <t>Transcripción en computador, escuchando a través de audífonos la grabación de cada sesión</t>
  </si>
  <si>
    <t>Alcaldía</t>
  </si>
  <si>
    <t>ALCALDÍA LOCAL DE CANDELARIA</t>
  </si>
  <si>
    <t>MATRIZ DE PELIGROS Y VALORACIÓN DE RIESGOS</t>
  </si>
  <si>
    <t>Clasificación (especifica)</t>
  </si>
  <si>
    <t xml:space="preserve">DESCRIPCIÓN </t>
  </si>
  <si>
    <t>Tabla de Peligros</t>
  </si>
  <si>
    <t>Clasificacion</t>
  </si>
  <si>
    <t>Biomecánicos</t>
  </si>
  <si>
    <t>Condiciones de Seguridad</t>
  </si>
  <si>
    <t>Fenómenos Naturales</t>
  </si>
  <si>
    <t>Virus</t>
  </si>
  <si>
    <t>Ruido (de impacto, intermitente y continuo)</t>
  </si>
  <si>
    <t>Polvos orgánicos inorgánicos</t>
  </si>
  <si>
    <t>Gestión organizacional (estilo de mando, pago, contratación, participación, inducción y capacitación, bienestar social, evaluación del desempeño, manejo de cambios.</t>
  </si>
  <si>
    <t>Posturas (prolongada, mantenida, forzada, antigravitacional).</t>
  </si>
  <si>
    <t>Mecánico (elementos o partes de máquinas, herramientas, equipos, piezas a trabajar, materiales proyectados sólidos o fluídos).</t>
  </si>
  <si>
    <t>Sismo</t>
  </si>
  <si>
    <t>Bacterias</t>
  </si>
  <si>
    <t>Iluminación (luz visible por exceso o deficiencia)</t>
  </si>
  <si>
    <t>Fibras</t>
  </si>
  <si>
    <t>Características de la organización del trabajo (comunicación, tecnología, organización del trabajo, demandas cualitativas y cuantitativas de la labor).</t>
  </si>
  <si>
    <t>Esfuerzo.</t>
  </si>
  <si>
    <t>Eléctrico (alta y baja tensión, estática).</t>
  </si>
  <si>
    <t>Terremoto</t>
  </si>
  <si>
    <t>Hongos</t>
  </si>
  <si>
    <t>Vibración (cuerpo entero, segmentada)</t>
  </si>
  <si>
    <t>Líquidos (nieblas y rocíos)</t>
  </si>
  <si>
    <t>Características del grupo social de trabajo (relaciones, cohesión, calidad de interacciones, trabajo en equipo).</t>
  </si>
  <si>
    <t>Movimiento repetitivo.</t>
  </si>
  <si>
    <t xml:space="preserve">Locativo (sistemas y medios de almacenamiento), superficies de trabajo (irregulares, deslizantes con diferencia del nivel), condiciones de orden  y aseo, ( caídas de objeto). </t>
  </si>
  <si>
    <t>Vendaval</t>
  </si>
  <si>
    <t>Ricketsias</t>
  </si>
  <si>
    <t>Temperaturas extremas (calor y frio)</t>
  </si>
  <si>
    <t>Gases y vapores</t>
  </si>
  <si>
    <t>Condiciones de la tarea (carga mental, contenido de la tarea, demandas emocionales, sistemas de control, definición de roles, monotonía, etc).</t>
  </si>
  <si>
    <t>Manipulación manual de cargas.</t>
  </si>
  <si>
    <t>Tecnológico (explosión, fuga, derrame, incendio).</t>
  </si>
  <si>
    <t>Inundación</t>
  </si>
  <si>
    <t>Parásitos</t>
  </si>
  <si>
    <t>Presión atmosférica (normal y ajustada)</t>
  </si>
  <si>
    <t>Humos metálicos no metálicos</t>
  </si>
  <si>
    <t>Interfase persona - tarea (conocimientos, habilidades en relación con la demanda de la tarea, iniciativa, autonomía y reconocimiento, identificación de la persona con la tarea y la organización).</t>
  </si>
  <si>
    <t>Accidentes de tránsito.</t>
  </si>
  <si>
    <t>Derrumbe</t>
  </si>
  <si>
    <t>Picaduras</t>
  </si>
  <si>
    <t>Radiaciones ionizantes (rayos x, gama, beta y alfa)</t>
  </si>
  <si>
    <t>Material partículado</t>
  </si>
  <si>
    <t>Jornada de trabajo (pausas, trabajo nocturno, rotación, horas extras, descansos).</t>
  </si>
  <si>
    <t>Públicos (robos, atracos, asaltos, atentados, de orden público, etc).</t>
  </si>
  <si>
    <t>Precipitaciones, (lluvias, granizadas, heladas)</t>
  </si>
  <si>
    <t>Mordeduras</t>
  </si>
  <si>
    <t>Trabajo en alturas.</t>
  </si>
  <si>
    <t>Fluidos o Excrementos</t>
  </si>
  <si>
    <t>Espacios confinados.</t>
  </si>
  <si>
    <t>* Tener en cuenta únicamente los peligros de fenómenos naturales que afectan  la seguridad y bienestar de las personas en el desarrollo de una actividad. En el Plan de Emergencia de cada empresa, se considerarán todos los fenómenos naturales que pudieran afectarla.</t>
  </si>
  <si>
    <t>Radiaciones  no ionizantes (laser, ultravioleta infrarroja, radiofrecuencia, microondas)</t>
  </si>
  <si>
    <t>Tablas de Calificación del Riesgo (GTC 45 Vs. 2012)</t>
  </si>
  <si>
    <t>Tabla 1. Determinación de nivel de deficiencia</t>
  </si>
  <si>
    <t>Nivel de Deficiencia (ND)</t>
  </si>
  <si>
    <t>Valor de ND</t>
  </si>
  <si>
    <t>Significado</t>
  </si>
  <si>
    <t>Muy Alto (MA)</t>
  </si>
  <si>
    <t>Se ha(n) detectado peligro(s) que determina(n) como posible la generación de incidentes o consecuencias muy significativas, o la eficacia del conjunto de medidas preventivas existentes respecto al riesgo es nula o no existe, o ambos</t>
  </si>
  <si>
    <t>Alto (A)</t>
  </si>
  <si>
    <t>Se ha(n) detectado algún(os) peligro(s) que pueden dar lugar a consecuencias significativa(s), o la eficacia del conjunto de medidas preventivas existentes es baja, o ambos.</t>
  </si>
  <si>
    <t>Medio (M)</t>
  </si>
  <si>
    <t>Se han detectado peligros que pueden dar lugar a consecuencias poco significativas o de menor importancia, o la eficacia del conjunto de medidas preventivas existentes es moderada, o ambos</t>
  </si>
  <si>
    <t>Bajo (B)</t>
  </si>
  <si>
    <t>No se detecta consecuencia alguna, o la eficacia del conjunto de medidas preventivas existentes es alta, o ambos. El riesgo está controlado.</t>
  </si>
  <si>
    <t>Tabla 2. Determinación de nivel de exposición</t>
  </si>
  <si>
    <t>Tabla 3. Determinación de nivel de probabilidad</t>
  </si>
  <si>
    <t>Nivel de Exposición  (NE)</t>
  </si>
  <si>
    <t>Valor de NE</t>
  </si>
  <si>
    <t>Niveles de Probabilidad (NP)
NP = ND x NE</t>
  </si>
  <si>
    <t>Nivel de Exposición (NE)</t>
  </si>
  <si>
    <t>Continua (EC)</t>
  </si>
  <si>
    <t>La situación de exposición se presenta sin interrupción o varias veces con tiempo prolongado durante la jornada laboral.</t>
  </si>
  <si>
    <t>Frecuente (EF)</t>
  </si>
  <si>
    <t>La situación de exposición se presenta varias veces durante la jornada laboral por tiempos cortos.</t>
  </si>
  <si>
    <t>MA - 40</t>
  </si>
  <si>
    <t>MA - 30</t>
  </si>
  <si>
    <t>A - 20</t>
  </si>
  <si>
    <t>A - 10</t>
  </si>
  <si>
    <t>Ocasional (EO)</t>
  </si>
  <si>
    <t>La situación de exposición se presenta alguna vez durante la jornada laboral y por un periodo de tiempo corto.</t>
  </si>
  <si>
    <t>MA - 24</t>
  </si>
  <si>
    <t>A - 18</t>
  </si>
  <si>
    <t>A - 12</t>
  </si>
  <si>
    <t>M - 6</t>
  </si>
  <si>
    <t>Esporádica (EE)</t>
  </si>
  <si>
    <t>La situación de exposición se presenta de manera eventual.</t>
  </si>
  <si>
    <t>M - 8</t>
  </si>
  <si>
    <t>B - 4</t>
  </si>
  <si>
    <t>B - 2</t>
  </si>
  <si>
    <t>Ver interpretación en Tabla 4</t>
  </si>
  <si>
    <t>Tabla 4. Significado de los diferentes niveles de probabilidad</t>
  </si>
  <si>
    <t>Nivel de Probabilidad (NP)</t>
  </si>
  <si>
    <t>Valor de NP</t>
  </si>
  <si>
    <t>Entre 40 y 24</t>
  </si>
  <si>
    <t>Situacion deficiente con exposicion continua, o muy deficiente con exposicion frecuente. Normalmente la materializacion del riesgo ocurre con frecuencia.</t>
  </si>
  <si>
    <t>Entre 20 y 10</t>
  </si>
  <si>
    <t>Situacion deficiente con exposicion frecuente u ocasional, o bien situacion muy deficiente con exposicion ocasional o esporadica. La materializacion del riesgo es posible que suceda varias veces en la vida laboral.</t>
  </si>
  <si>
    <t>Entre 8 y 6</t>
  </si>
  <si>
    <t>Situacion deficiente con exposicion esporadica, o bien situacion mejorable con exposicion continuada o frecuente. Es posible que suceda el daño alguna vez.</t>
  </si>
  <si>
    <t>Entre 4 y 2</t>
  </si>
  <si>
    <t>Situacion mejorable con exposicion ocasional o esporadica, o situacion sin anomalia destacable con cualquier nivel de exposicion. No es esperable que se materialice el riesgo, aunque puede ser concebible.</t>
  </si>
  <si>
    <t>Tabla 6. Determinación de nivel de Riesgo</t>
  </si>
  <si>
    <t>Tabla 5. Determinacion de Nivel de Consecuencias</t>
  </si>
  <si>
    <t>Niveles de Riesgo (NR)
NR = NP x NC</t>
  </si>
  <si>
    <t>Nivel de Consecuencias (NC)</t>
  </si>
  <si>
    <t>Valor de NC</t>
  </si>
  <si>
    <t>40-24</t>
  </si>
  <si>
    <t>20-10</t>
  </si>
  <si>
    <t>8-6</t>
  </si>
  <si>
    <t>4-2</t>
  </si>
  <si>
    <t>Mortal o Catastrofico (M)</t>
  </si>
  <si>
    <t>Muerte(s)</t>
  </si>
  <si>
    <t>I
4000-2400</t>
  </si>
  <si>
    <t>I
2000-1000</t>
  </si>
  <si>
    <t>I
800-600</t>
  </si>
  <si>
    <t>II
400-200</t>
  </si>
  <si>
    <t>Muy grave (MG)</t>
  </si>
  <si>
    <t>Lesiones o enfermedades graves irreparables (Incapacidad permamente parcial o invalidez).</t>
  </si>
  <si>
    <t>I
2400-1440</t>
  </si>
  <si>
    <t>I
1200-600</t>
  </si>
  <si>
    <t>II
480-360</t>
  </si>
  <si>
    <t>II 240
                       III120</t>
  </si>
  <si>
    <t>Grave (G)</t>
  </si>
  <si>
    <t>Lesiones o enfermedades con incapacidad laboral temporal (ILT).</t>
  </si>
  <si>
    <t>I
1000-600</t>
  </si>
  <si>
    <t>II
500-250</t>
  </si>
  <si>
    <t>II
200-150</t>
  </si>
  <si>
    <t>III
100-50</t>
  </si>
  <si>
    <t>Leve (L)</t>
  </si>
  <si>
    <t>Lesiones o enfermedades que no requieren incapacidad.</t>
  </si>
  <si>
    <t>I
400-240</t>
  </si>
  <si>
    <t>II 200
                      III 100</t>
  </si>
  <si>
    <t>III
80-60</t>
  </si>
  <si>
    <t>III 40
                        IV 20</t>
  </si>
  <si>
    <t>Para valorar la consecuencia, tenga en cuenta la consecuencia directa mas grave que se puede presentar en la actividad valorada.</t>
  </si>
  <si>
    <t>Ver interpretación en Tabla 7</t>
  </si>
  <si>
    <t>Tabla 7. Significado del nivel del Riesgo (NR)</t>
  </si>
  <si>
    <t>Nivel de Riesgo (NR)</t>
  </si>
  <si>
    <t>Valor de NR</t>
  </si>
  <si>
    <t>I</t>
  </si>
  <si>
    <t>4000 - 600</t>
  </si>
  <si>
    <t>Situacion critica. Suspender actividades hasta que el riesgo este bajo control. Intervencion urgente.</t>
  </si>
  <si>
    <t>500 - 150</t>
  </si>
  <si>
    <t>Corregir y adoptar medidas de control inmediato</t>
  </si>
  <si>
    <t>III</t>
  </si>
  <si>
    <t>120 - 40</t>
  </si>
  <si>
    <t>Mejorar si es posible. Seria conveniente justificar la intervencion y su rentabilidad.</t>
  </si>
  <si>
    <t>IV</t>
  </si>
  <si>
    <t>Mantener las medidas de control existentes, pero se deberian considerar soluciones o mejoras y se deben hacer comprobaciones periodicas para asegurar que el riesgo aun es aceptable.</t>
  </si>
  <si>
    <t>Tabla 8. Aceptabilidad del Riesgo</t>
  </si>
  <si>
    <t>No Aceptable</t>
  </si>
  <si>
    <t>Situación critica, correción urgente</t>
  </si>
  <si>
    <t>Corregir o adoptar medidas de control</t>
  </si>
  <si>
    <t>Mejorable</t>
  </si>
  <si>
    <t>Mejorar el control existente</t>
  </si>
  <si>
    <t>Aceptable</t>
  </si>
  <si>
    <t>No intervenir, salvo que un analisis mas preciso lo justifique</t>
  </si>
  <si>
    <t>Si</t>
  </si>
  <si>
    <t>Tendinitis, síndrome de túnel del carpo (STC), otros DME.</t>
  </si>
  <si>
    <t>No Aplica</t>
  </si>
  <si>
    <t>No Aceptable o  Aceptable con control especifico</t>
  </si>
  <si>
    <t>Eléctrico</t>
  </si>
  <si>
    <t>1.Realizar inspección de puestos de trabajo en pro de validar parámetros de ergonomía en los puestos de trabajo. 
2.Capacitación en higiene postural y autocuidado</t>
  </si>
  <si>
    <t>1.Cumplimiento de parámetros de ergonomía en puestos de trabajo
2.Dimensión de puestos de trabajo según norma,</t>
  </si>
  <si>
    <t>No</t>
  </si>
  <si>
    <t>Desplazamiento  fuera de las instalaciones de la sede.</t>
  </si>
  <si>
    <t>Llegar a acuerdos con personas y entidades al realizar reuniones y  visitas en la localidad-
Desplazamiento  fuera de las instalaciones de la sede dentro de la localidad.</t>
  </si>
  <si>
    <t>Locativo (superficies de trabajo)</t>
  </si>
  <si>
    <t>Actividades propias de la labor, revisión y entrega de resultados en tiempos determinado.</t>
  </si>
  <si>
    <t>Actividades propias en la sede 
Desplazamiento fuera de las instalaciones de la sede</t>
  </si>
  <si>
    <t>Posibilidad de ser víctima de accidentes o lesiones, por condiciones de riesgo secundarias a la emergencia misma</t>
  </si>
  <si>
    <t>Seguimiento de recomendaciones de seguridad durante emergencias, según directrices de entidades que atienden la emergencia y lo previsto en los análisis del consejo local de riesgos</t>
  </si>
  <si>
    <t>Trabajo de escritorio y computador ,entablar conversaciones</t>
  </si>
  <si>
    <t xml:space="preserve">Actividades propias de la labor, revisión y entrega de resultados en tiempos determinados.
</t>
  </si>
  <si>
    <t>Servicio de personal de vigilancia en la sede</t>
  </si>
  <si>
    <t>Tecnológico</t>
  </si>
  <si>
    <t>Físico (Ruido)</t>
  </si>
  <si>
    <t xml:space="preserve">Ausencia de ventilación.
Disconfort térmico por sensación de calor
</t>
  </si>
  <si>
    <t>Uso de chaqueta con distintivos de la Entidad</t>
  </si>
  <si>
    <t>Uso de chaqueta con distintivos de la Entidad, transporte a la casa después de 11 pm</t>
  </si>
  <si>
    <t xml:space="preserve">Ediles piso 2 </t>
  </si>
  <si>
    <t xml:space="preserve">JAL - Auxiliares administrativos - Piso 1  </t>
  </si>
  <si>
    <t xml:space="preserve">Presidente y secretaria piso 1 </t>
  </si>
  <si>
    <t>Físico (Ventilación)</t>
  </si>
  <si>
    <t xml:space="preserve">Desplazamiento fuera  de las instalaciones de la sede.
Agresiones por parte de ciudadanos dentro o fuera de la alcaldía
</t>
  </si>
  <si>
    <t>Locativo (orden  y aseo)</t>
  </si>
  <si>
    <t>1.Realizar la implementación y seguimiento del programa de riesgo Psicosocial
2.Realizar actividades de capacitación sobre resolución de conflictos y desarrollo de habilidades sociales para la concertación y la negociación, talleres en diferentes temáticas.
3.Definir estrategias para fortalecimiento de la cohesión de grupo que conduzcan al apoyo social e integración entre compañeros. 
4,Realizar  actividades de bienestar. 
5.Definir estrategias de apoyo para fortalecimiento de autoestima y afrontamiento de diversas  situaciones.</t>
  </si>
  <si>
    <t>Llegara a acuerdos con ciudadanos o demás personas al realizar reuniones.
Desplazamiento  fuera de las instalaciones de la sede.</t>
  </si>
  <si>
    <t>Servicio de personal de vigilancia en la sede, para traslados uso de carro  institucional</t>
  </si>
  <si>
    <t>Logística piso 1 plaza de los talentos</t>
  </si>
  <si>
    <t>Manipulación de carga de elementos para  eventos (carpas, sonido, luces, otros)trasladarlos  al lugar de montaje de escenarios.</t>
  </si>
  <si>
    <t xml:space="preserve">1. Capacitar al personal en los diferentes riesgos que pueden encontrarse en el trabajo en campo- montaje de escenarios 
3. Generar estándar ,protocolo ,normas de SST al cumplir sus funciones de acuerdo a los peligros que se pueda encontrar en su labor 
</t>
  </si>
  <si>
    <t xml:space="preserve">Trabajo de escritorio y computador ,entablar conversaciones, llegar a acuerdos, cumplimiento de requisitos legales.                        </t>
  </si>
  <si>
    <t>Actividades propias de la labor, revisión y entrega de resultados en tiempos determinados.
Llegar a acuerdos, hacer cumplir requisitos legales.</t>
  </si>
  <si>
    <t>Llegara a acuerdos con ciudadanos o demás personas al realizar reuniones y operativos.
Desplazamiento  fuera de las instalaciones de la sed dentro de la localidad.</t>
  </si>
  <si>
    <t>Servicio de personal de vigilancia en la sede, para traslados uso de carro  institucional y acompañamiento de policía</t>
  </si>
  <si>
    <t>Posturas prolongada, pueden manipular cargas manuales al trasladar cajas u otros.</t>
  </si>
  <si>
    <t>Actividades propias de la labor, revisión y entrega de resultados en tiempos determinado. Interacción con ciudadanos, alcaldía y demás entidades para dar tramite de atención a la solución de la emergencia que se presenta en la localidad.</t>
  </si>
  <si>
    <t>Dotar y hacer uso de casco ,guantes, tapabocas , uso de botas caña alta con punta de seguridad ,otros.</t>
  </si>
  <si>
    <t xml:space="preserve">Interacción de varias conversaciones al  mismo tiempo y revisión de material de comunicaciones </t>
  </si>
  <si>
    <t>Gestión Documental (archivo) semisótano</t>
  </si>
  <si>
    <t>Físico (ruido)</t>
  </si>
  <si>
    <t>Público (violencia, robos, atracos, asaltos, atentados, de orden público, etc.)</t>
  </si>
  <si>
    <t xml:space="preserve">
1.Realizar mantenimiento preventivo, correctivo a puertas de salida a calle en caso de emergencia.</t>
  </si>
  <si>
    <t>Disconfort térmico por sensación de frío en la Alcaldía y en la JAL</t>
  </si>
  <si>
    <t>Ausencia de ventilación en comedor, espacio pequeño</t>
  </si>
  <si>
    <t>Actividades propias de la labor, revisión y entrega de resultados en tiempos determinados.
Llegar a  acuerdos.</t>
  </si>
  <si>
    <t>Actividades propias en la sede 
Desplazamiento fuera de las instalaciones de la sede en diferentes horas de la noche, madrugada o en el día</t>
  </si>
  <si>
    <t>Trabajo de escritorio y computador ,entablar conversaciones, asistir a reuniones</t>
  </si>
  <si>
    <t>1.Revision de actividades y tareas de acuerdo al perfil de los colaboradores que desempeñan esta labor, ver la viabilidad de contar con dos personas en esta función en dos horarios.
2.Realizar la implementación y seguimiento del programa de riesgo Psicosocial
3.Realizar actividades de capacitación sobre resolución de conflictos y desarrollo de habilidades sociales para la concertación y la negociación, talleres en diferentes temáticas.
4.Definir estrategias para fortalecimiento de la cohesión de grupo que conduzcan al apoyo social e integración entre compañeros. 
5.Realizar  actividades de bienestar. 
6.Definir estrategias de apoyo para fortalecimiento de autoestima y afrontamiento de diversas  situaciones.</t>
  </si>
  <si>
    <t>1.Realizar la implementación y seguimiento del programa de riesgo Psicosocial
2.Realizar actividades de capacitación sobre resolución de conflictos y desarrollo de habilidades sociales para la concertación y la negociación, talleres en diferentes temáticas.
3.Definir estrategias para fortalecimiento de la cohesión de grupo que conduzcan al apoyo social e integración entre compañeros. 
4.Realizar  actividades de bienestar. 
5.Definir estrategias de apoyo para fortalecimiento de autoestima y afrontamiento de diversas  situaciones.</t>
  </si>
  <si>
    <t xml:space="preserve">Trabajo de escritorio y computador, entablar conversaciones y llegar a acuerdos, </t>
  </si>
  <si>
    <t xml:space="preserve">Trabajo en campo -Montaje de escenarios,  </t>
  </si>
  <si>
    <t xml:space="preserve">Trabajo en escritorio y computador ,revisión solicitud y trámites, recepción y entrega de insumos de  papelería de oficina, aseo y cafetería , van a las casas comunitarias.
Coordinación préstamo a entidades o instituciones de elementos como carpas y otros elementos para eventos en la localidad. Entablar conversaciones, interacción con personas, realización inventarios y distribución de elementos, manejo de las dos  bodegas de almacén     </t>
  </si>
  <si>
    <t xml:space="preserve">Trabajo de escritorio y computador, digitación y consultas en dispositivos electrónicos (Tablet, celular ,pc), ,aprobación y firma de documentos, entablar  a reuniones, asistir a actividades, eventos y recorridos por la localidad. </t>
  </si>
  <si>
    <t xml:space="preserve">Trabajo de escritorio y computador, atención de ciudadanos eventualmente y de los mismos compañeros de la alcaldía, personal de comunicaciones realiza revisión de material, ,entablar conversaciones con ciudadanos, estar presente en eventos en mayor medida personal de comunicaciones,                </t>
  </si>
  <si>
    <t xml:space="preserve">Trabajo de escritorio y computador, digitación y consultas en dispositivos electrónicos (Tablet, celular ,pc), aprobación y firma de documentos, entablar conversaciones, asistir a reuniones, asistir a actividades, eventos y recorridos por la localidad, encargado de la gestión de la alcaldía </t>
  </si>
  <si>
    <t xml:space="preserve">Trabajo en oficina, Asistencia a reuniones ,visitas,  Encargada de la Formulación, estructuración, estudios previos de los proyectos de inversión del Plan de Desarrollo Local, por medio de los estudios previos, estudios de mercado. y sus respectivo seguimientos a la ejecución del Plan de Desarrollo. Proyectar repuestas a ciudadanos y entes de control,. Apoyo en los encuentros ciudadanos y atención a la ciudadanía en temas del Plan de desarrollo local, apoyo a la supervisión de contratos.      </t>
  </si>
  <si>
    <t xml:space="preserve">Oficina de Planeación - Ambiente, Infraestructura, Desarrollo Economico.  </t>
  </si>
  <si>
    <t>Manipular carpas, sonido profesional, luces de escena, entre otros, Trabajo de escritorio y computador ,trabajo en campo.</t>
  </si>
  <si>
    <t xml:space="preserve">Trabajo en oficina. Asistencia a reuniones ,visitas a establecimiento de comercio, operativos de recuperación de  espacio publico, actuaciones de carácter policivo, operativos de alto impacto en bares, establecimiento públicos, entre otros. </t>
  </si>
  <si>
    <t xml:space="preserve">Trabajo en oficina, asistencia a reuniones coordinando seguridad con otras entidades en la localidad   ,visitas a los diferentes barrios de la localidad validando temas de seguridad y por otra parte control de licencias  de construcción de las viviendas y demás estructuras de la localidad, Apoyo en operativos (recuperación canales, espacio publico, otros), orientar y supervisar el trámite de los asuntos jurídicos relacionados con seguridad, tranquilidad, ambiente y recursos naturales, derecho de reunión, protección de bienes y privacidad, actividad económica, urbanismos, espacio público y libertad de circulación. Orientar la realización de operativos de control y vigilancia de actividad económica, desarrollo urbano, reforma urbana, construcción de obras y urbanismo, ambiente y espacio público y demás actividades contenidas en el Código Nacional de Policía y Convivencia, conforme a las orientaciones del Alcalde Local y los lineamientos distritales en materia, en el marco de la normatividad vigente, Licencias de construcción. Acompañamiento de Ingenieros y arquitectos.    </t>
  </si>
  <si>
    <t xml:space="preserve">Gestión policiva Jurídica: Área jurídica </t>
  </si>
  <si>
    <t>Gestión policiva Jurídica :Obras, seguridad.</t>
  </si>
  <si>
    <t>Gestión del riesgo.</t>
  </si>
  <si>
    <t xml:space="preserve">Contratación piso 1 -  </t>
  </si>
  <si>
    <t xml:space="preserve">Trabajo en oficina - estudio de mercado, diseño de contratos, revisión juridica, licitaciones publicas de menor, minima cuantia entre otros, manejo de la plataforma SECOP II, entre otras actividades. </t>
  </si>
  <si>
    <t xml:space="preserve">Contabilidad  - presupuesto </t>
  </si>
  <si>
    <t>Asesores de despacho.</t>
  </si>
  <si>
    <t>Despacho y secretaria.</t>
  </si>
  <si>
    <t xml:space="preserve">Trabajo en oficina, trabajo en campo, responsabilidad en Toma de decisiones,   aprobación y firma de documentos, entablar reuniones, asistir a actividades, eventos y recorridos por la localidad, encargado de la gestión de la alcaldía, entablar conversaciones, </t>
  </si>
  <si>
    <t xml:space="preserve">Trabajo en oficina y de  campo,  asistencia a reuniones- , responsabilidad en Toma de decisiones,para el alcalde, asesor de actividades de turismo secretarias, operativos, gerencia y revisión previa de documentos, revisión de conceptos, desplazamiento dentro y fuera de las oficinas reuniones, eventos, recorridos por la localidad para  alcalde y asesor. </t>
  </si>
  <si>
    <t>Oficina de  prensa y Comunicaciones</t>
  </si>
  <si>
    <t xml:space="preserve">Trabajo en oficina -  Archivo de gestión y  Archivo, Suministro de documentos  para consulta y archivo de los mismos, Actualización unidades internas de conservación para Gestión documental, prestamos, inventarios, transferencias documentales, manejo de tablas de retención documental, Archivo de expedientes, Suministro de documentos  para consulta y archivo de los mismos,  Actualización unidades internas de conservación para Gestión documental, apoyo a contratación y juridica en el manejo de carpetas. </t>
  </si>
  <si>
    <t xml:space="preserve">Trabajo de escritorio y computador, foliar, organizar documentos, digitalizar, ,entablar conversaciones, Organización física de archivo, verificación y organización de carpetas, </t>
  </si>
  <si>
    <t>Trabajo de escritorio y computador. Atención al usuario, Transcripción en computador, escuchando a través de audífonos la grabación de cada sesión,  Digitación y consultas en dispositivos electrónicos (Tablet, celular ,pc),  entablar conversaciones</t>
  </si>
  <si>
    <t>Trabajo en oficina, Trabajo de escritorio, computador y áreas comunes. Ediles,  Asistir a reuniones, asistir a actividades, eventos y recorridos por la localidad, Transcripción en computador, escuchando a través de audífonos la grabación de cada sesión</t>
  </si>
  <si>
    <t xml:space="preserve">Trabajo en oficina, trabajo en campo, responsabilidad en Toma de decisiones, presencia de sesiones virtuales. </t>
  </si>
  <si>
    <t>Trabajo en oficina, trabajo en campo. Presentar proyectos de acuerdo al Concejo Municipal relacionados con el objeto de sus funciones.
2. Recomendar la aprobación de determinados impuestos y contribuciones.
3. Promover, en coordinación con las diferentes instituciones cívicas y juntas de acción comunal, la activa participación de los ciudadanos en asuntos locales.
4. Fomentar la microempresa, famiempresa, empresas comunitarias de economía solidaria, talleres mixtos, bancos de tierra, bancos de maquinaria y actividades similares.
5. Colaborar a los habitantes de la comuna o corregimiento en la defensa de los derechos fundamentales consagrados en la Constitución Política, tales como: derecho de petición y acción de tutela.</t>
  </si>
  <si>
    <t xml:space="preserve">Trabajo de escritorio y computador, digitación y consultas en dispositivos electrónicos (Tablet, celular ,pc), entablar conversaciones, asistir a reuniones, asistir a actividades, eventos y recorridos por la localidad. Sesiones virtuales, manipulación de documentos. </t>
  </si>
  <si>
    <t xml:space="preserve">Trabajo de escritorio y computador, Atención personal y telefónica a la ciudadanía solicitar información, correspondencia, radicar documentación, Manipulación de documentos, entrada y salida de información. </t>
  </si>
  <si>
    <t xml:space="preserve">Movimientos repetitivos miembros superiores. Procesos de digitación - ingreso y salida de información. </t>
  </si>
  <si>
    <t xml:space="preserve">Movimientos repetitivos </t>
  </si>
  <si>
    <t>Presencia de Silla ergonomica.</t>
  </si>
  <si>
    <t>Descansos intermedios en la jornada laboral</t>
  </si>
  <si>
    <t xml:space="preserve">Síndrome del túnel carpiano, Epicondilitis lateral y tenosinovitis. </t>
  </si>
  <si>
    <t>Decreto 1072 de 2015 articulo 2.2.4.6.8 , numeral 8,  Guía de Atención Integral Basada en la Evidencia para Desórdenes Musculo esqueléticos (DME) - 2006</t>
  </si>
  <si>
    <t>1.Realizar mantenimientos preventivos  a sillas
2. Dar cumplimiento de parámetros de ergonomía y dimensión según norma para los puestos de trabajo.</t>
  </si>
  <si>
    <t xml:space="preserve">Programa de pausas activas programado desde el PC, presencia de rotación de turnos. Examenes de ingreso y  periodicos </t>
  </si>
  <si>
    <t xml:space="preserve">1. Generar el programa DME
2. Capacitación en higiene postural y autocuidado
3. Programar y realizar  pausas activas  de forma presencial. 
4. Realizar formación de lideres de pausas activas 
5. Realizar inspección de puestos de trabajo .
6.Seguir implementando los Exámenes Médicos Ocupacionales de ingreso y periodicos.    </t>
  </si>
  <si>
    <t xml:space="preserve">Posturas sedentes </t>
  </si>
  <si>
    <t xml:space="preserve">Trabajo de escritorio
Recepciòn, redirecciòn, manejo de telefonos IP, Manipulación de documentos fisicos y electronicos. </t>
  </si>
  <si>
    <t>Manipulación manual de cargas</t>
  </si>
  <si>
    <t>Molestias cervicales, abdominales, trastornos en la zona lumbar de la espalda y alteraciones del sistema circulatorio y nervioso Desórdenes musculo-esqueléticos.</t>
  </si>
  <si>
    <t>Rotación de turnos
Pausas Activas por computador. 
Examenes ocupacionales</t>
  </si>
  <si>
    <t>Lesiones osteomusculares múltiples.  Adormecimiento miembros inferiores, Dolor de espalda (zona lumbar y cervical)</t>
  </si>
  <si>
    <t xml:space="preserve">1.Realizar mantenimientos preventivos  a sillas
2. Dar cumplimiento de parámetros de ergonomía y dimensión según norma para los puestos de trabajo.
</t>
  </si>
  <si>
    <t xml:space="preserve">1.Generar el programa DME
2.Capacitación en higiene postural y autocuidado
3.Programar y realizar  pausas activas  de forma presencial. 
4 Realizar formación de lideres de pausas activas 
5.Realizar inspección de puestos de trabajo .
7. Seguir realizando  Exámenes Médicos Ocupacionales de ingreso y  periódicos. </t>
  </si>
  <si>
    <t>manipulación manual de cargas</t>
  </si>
  <si>
    <t xml:space="preserve">Manipulación de  cargas manuales al trasladar cajas u otros elementos. </t>
  </si>
  <si>
    <t xml:space="preserve"> Manipulación manual de carga en el sitio de la emergencia </t>
  </si>
  <si>
    <t>Manipulación de cargas permanente (cajas de archivo con carpetas o expedientes)</t>
  </si>
  <si>
    <t xml:space="preserve">Programa de pausas activas programado desde el PC, presencia de rotación de turnos. Examenes de ingreso y  periodicos. </t>
  </si>
  <si>
    <t>Decreto 1072 de 2015 articulo 2.2.4.6.8 , numeral 8,  Guía de Atención Integral Basada en la Evidencia para Desórdenes Musculo esqueléticos (DME) - 2007</t>
  </si>
  <si>
    <t xml:space="preserve">Dotar y hacer uso  de vehículos rodantes  para ubicación y traslado de cajas de archivo (ayudas mecánicas)
</t>
  </si>
  <si>
    <t xml:space="preserve">1. Ejercicios de estiramiento y pausas activas
2. Seguir implementando los Exámenes médicos ingreso, periódicos y de egreso.
4.Capacitación en manipulación adecuada de cargas e higiene postural.
5. Capacitación al personal en identificación y control de peligros y riesgos.
6. Aplicación de procedimientos seguros
</t>
  </si>
  <si>
    <t xml:space="preserve">Dotar y hacer uso  de vehículos rodantes  para ubicación y traslado de materiales y equipos para los eventos. 
</t>
  </si>
  <si>
    <t>Almacén piso 1 (con 3 bodegas en semisótano)</t>
  </si>
  <si>
    <t xml:space="preserve">Dotar y hacer uso  de vehículos rodantes  para ubicación y traslado de materiales, insumos de oficina, papeleria, entre otros. 
</t>
  </si>
  <si>
    <t>Utilizar guantes de agarre (nylon recurbiertos con nitrilo, botas de seguridad)</t>
  </si>
  <si>
    <t xml:space="preserve">Condiciones de seguridad. </t>
  </si>
  <si>
    <t>Locativo (distribución del espacio de trabajo)</t>
  </si>
  <si>
    <t xml:space="preserve"> Lesiones varias, caída de objetos, de personas, golpes, otros.</t>
  </si>
  <si>
    <t xml:space="preserve">Rotación de turnos. </t>
  </si>
  <si>
    <t>Luxación, Contusión</t>
  </si>
  <si>
    <t>Resolucion 2400 de 1979. Artículo 3. literal B, Artículo 5, entre otros.  Decreto 1072 de 2015 articulo 2.2.4.6.8 obligaciones de los empleadores, numeral 8</t>
  </si>
  <si>
    <t>Público (violencia de trabajo en campo)</t>
  </si>
  <si>
    <t>Público (violencia, robos, atracos, )</t>
  </si>
  <si>
    <t>Público (violencia, robos, atracos, asaltos, de orden público)</t>
  </si>
  <si>
    <t>Público (violencia)</t>
  </si>
  <si>
    <t xml:space="preserve">Agresiones o discusiones  dentro de las instalaciones de la sede 
</t>
  </si>
  <si>
    <t xml:space="preserve">Desplazamiento fuera  de las instalaciones de la sede.
</t>
  </si>
  <si>
    <t xml:space="preserve">Desplazamiento fuera  de las instalaciones de la sede por parte del personal de comunicaciones - cubrimiento de eventos o situaciones sociales. 
</t>
  </si>
  <si>
    <t>Público (violencia, robos, atracos, asaltos, atentados, de orden público)</t>
  </si>
  <si>
    <t xml:space="preserve">Discusiones o altercados dentro de las instalaciones de la sede 
</t>
  </si>
  <si>
    <t xml:space="preserve">Desplazamiento fuera  de las instalaciones de la sede.
Incovenientes con los ciudadanos dentro o fuera de la alcaldía
</t>
  </si>
  <si>
    <t>Traumatismos de tejidos desde leves hasta severos, Síndrome Postraumático, Secuelas Psicológicas, Heridas y Golpes</t>
  </si>
  <si>
    <t xml:space="preserve">Presencia de poco usuario presencial en la alcaldia. </t>
  </si>
  <si>
    <t>Exposición a agresiones por parte de usuarios inconformes -  trabajo de campo  - Notificadores</t>
  </si>
  <si>
    <t xml:space="preserve">Ninguno </t>
  </si>
  <si>
    <t xml:space="preserve">Uso de chaqueta con distintivos de la Entidad, Rotación de turnos. </t>
  </si>
  <si>
    <t xml:space="preserve">Presencia de personal de Vigilancia al ingreso de las instalaciones. 
</t>
  </si>
  <si>
    <t>Para traslados uso de carro  institucional</t>
  </si>
  <si>
    <t xml:space="preserve">Acompañamiento de la Policia. </t>
  </si>
  <si>
    <t xml:space="preserve">Servicio de personal de vigilancia en la sede,  transporte en vehículo alcaldía, Acompañamiento de la Policia. </t>
  </si>
  <si>
    <t xml:space="preserve"> Transporte en vehículo alcaldía</t>
  </si>
  <si>
    <t xml:space="preserve">Uso de chaqueta con distintivos de la Entidad, transporte a la casa después de 11 pm.  Rotación de turnos. </t>
  </si>
  <si>
    <t xml:space="preserve">Uso de chaqueta con distintivos de la Entidad,  Rotación de turnos. </t>
  </si>
  <si>
    <t xml:space="preserve"> Rotación de turnos. </t>
  </si>
  <si>
    <t xml:space="preserve">Uso de chaqueta con distintivos de la Entidad.  Rotación de turnos. </t>
  </si>
  <si>
    <t>Servicio de personal de vigilancia en la sede y transporte en vehículo alcaldía</t>
  </si>
  <si>
    <t xml:space="preserve">Coordinan recepción y entrega de insumos u otros elementos. Trabajo de oficina, Recibir, almacenar, distribuir y controlar bienes devolutivos y de consumo de acuerdo a las demandas internas y externas de la Alcaldía Local, diligenciamiento de formatos, actas de entrega de bienes de consumo,  planes de mejora, estudios previos de contratos. 
</t>
  </si>
  <si>
    <t>Heridas graves, golpes múltiples severos, muerte</t>
  </si>
  <si>
    <t xml:space="preserve"> Decreto 1072 de 2015 articulo 2.2.4.6.8 obligaciones de los empleadores, numeral 8, Ley 1801 de 2016 Código Nacional de Policía y Convivencia.  </t>
  </si>
  <si>
    <t xml:space="preserve">
2. Disponer de sistema de alarma (botón de pánico)</t>
  </si>
  <si>
    <t>1. Trabajar conjuntamente con el personal de seguridad de la sede y cuadrante de policía.
2. Realizar el diseño, implementación y seguimiento del programa de riesgo público, incluyendo un protocolo de seguridad física.
3. Actividades de sensibilización y capacitación asociadas a este Factor de Riesgo.
4. Reforzar control de ingreso del personal y visitantes con la empresa de servicio de vigilancia</t>
  </si>
  <si>
    <t>Interacción del trabajador con los compañeros de trabajo, usuarios. intercambio de virus aerobicos y del COVID - 19</t>
  </si>
  <si>
    <t xml:space="preserve">Fiebre, tos, dificultad para respirar, perdida sensacion del olfato y del gusto, sensacion de debilidad, sintomas gripales, mareos y demas relacionados con el COVID - 19. </t>
  </si>
  <si>
    <t xml:space="preserve">Utilizacion del tapabocas,  rotación de turnos, trabajo en casa,
</t>
  </si>
  <si>
    <t xml:space="preserve">Presencia de estaciones de desinfección con alcohol etilico o glicerinado  al 70%  a la entrada de la alcaldia y sedes, Distanciamiento Social, Presencia de personal de servicios generales LASU - limpieza de puestos y areas comunes.
</t>
  </si>
  <si>
    <t>Muerte por COVID - 19.</t>
  </si>
  <si>
    <t>Decreto 1072 de 2015 articulo 2.2.4.6.8 , numeral 8, Resolución 777 de 2021</t>
  </si>
  <si>
    <t xml:space="preserve">Seguir implementando las Zonas de desinfección </t>
  </si>
  <si>
    <t xml:space="preserve">1. Capacitaciones sobre medidas de prevención, Protocolo de Bioseguridad, Seguimiento a condiciones de salud.
2. Inspecciones al cumplimiento de medidas de Bioseguridad
3. Verificar el cumplimiento del esquema de vacunación
 4.Implementar programa de orden y aseo en sitio de trabajo.
 5. Implementar la Gestión Integral de Residuos.
6. Actividades de sensibilización y capacitación asociadas a este Factor de Riesgo
</t>
  </si>
  <si>
    <t xml:space="preserve">Mantener el suministro de Alcohol Antiséptico al 70% de concentración  o Gel Antibacterial
Suministro de tapabocas
</t>
  </si>
  <si>
    <t xml:space="preserve">Atención al ciudadano, CDI y Radicación </t>
  </si>
  <si>
    <t>Eléctrico -  Baja tensión
Exposición de los cables de los videoterminales , tomas en los puestos de trabajo</t>
  </si>
  <si>
    <t xml:space="preserve">Eléctrico -  Baja tensión
Exposición de los cables de los videoterminales , tomas en los puestos de trabajo y presencia de red electrica en areas comunes. </t>
  </si>
  <si>
    <t xml:space="preserve">Fibrilación ventricular, quemaduras, shock, </t>
  </si>
  <si>
    <t xml:space="preserve">Presencia de canaletas eléctricas. </t>
  </si>
  <si>
    <t xml:space="preserve">Presencia de personal de mantenimiento por la empresa Lasu y vigente un contrato de mantenimiento eléctrico del año 2020. </t>
  </si>
  <si>
    <t xml:space="preserve">NTC 2050: 2020 y las Resoluciones  40157 de 2017 y 40259 de 2017 modificaciones al Retie del 2013 y demas normativa vigente para el caso. </t>
  </si>
  <si>
    <t xml:space="preserve">Utilización de cable espiral flexilble en el cableado eléctrico de los puestos de trabajo. 
</t>
  </si>
  <si>
    <t xml:space="preserve">1. Seguir con el contrato de  mantenimiento eléctrico con la alcaldía. 
2.Inspecciones preoperacionales a instalaciones con enfasis en el riesgo Eléctrico. </t>
  </si>
  <si>
    <t xml:space="preserve">Reubicar puesto de trabajo- retirar toda presencia de cableado electrico de la zona. 
</t>
  </si>
  <si>
    <t>Caracteristicas de la organización (demandas cualitativas y cuantitativas de la labor)</t>
  </si>
  <si>
    <t xml:space="preserve">Actividades propias de la labor, revisión y entrega de resultados en tiempos determinado. Interacción con ciudadanos 
</t>
  </si>
  <si>
    <t>Condiciones de la tarea (carga mental y demandas emocionales)</t>
  </si>
  <si>
    <t xml:space="preserve">Actividades propias de la labor, revisión y entrega de resultados en tiempos determinados - Responsabilidad y presión frente a las decisiones que tome la Sra Alcaldesa. 
</t>
  </si>
  <si>
    <t xml:space="preserve">Actividades propias de la labor, revisión y entrega de resultados en tiempos determinados - Responsabilidad y presión frente a las decisiones que tome la Sra Alcaldesa. Toma de decisiones y firma de documentos con responsabilidad administrativa y politica. 
</t>
  </si>
  <si>
    <t xml:space="preserve">Alto nivel de responsabilidad ,actividades propias de la labor, revisión y entrega de resultados en tiempos determinados. Dificultades con la  comunidad
</t>
  </si>
  <si>
    <t>Estrés, trastornos de atención, cambios de comportamiento, tensión muscular, fatiga, sudoración, pérdida o aumento del apetito, irritabilidad, insomnio.</t>
  </si>
  <si>
    <t xml:space="preserve">Presencia de poco usuario en las instalaciones de  la alcaldia. </t>
  </si>
  <si>
    <t xml:space="preserve"> Comité de convivencia laboral desde la SDG.</t>
  </si>
  <si>
    <t xml:space="preserve">Aplicación de Batería Psicosocial a población muestra de la Secretaria Distrital de Gobierno, generación de pausas  desde nivel central a todas las sedes,  Rotacion de turnos, talleres virtuales de riesgo psicosocial ( salud mental, entre otros), actividades de bienestar,  pausas activas implementadas desde el computador.
</t>
  </si>
  <si>
    <t>Trastorno mental, presión sanguínea alta, dolores en el pecho.  Deterioro de las relaciones laborales y personales.</t>
  </si>
  <si>
    <t xml:space="preserve">Resolución 2646 de 2008, Circular 064 de 2020 </t>
  </si>
  <si>
    <t xml:space="preserve">
1.Seguir implementando el programa de riesgo Psicosocial
2.Realizar actividades de capacitación sobre resolución de conflictos y desarrollo de habilidades sociales para la concertación y la negociación, talleres en diferentes temáticas.
3.Continuar con la realización de  actividades de bienestar. 
4.Definir estrategias de apoyo para fortalecimiento de autoestima y afrontamiento de diversas  situaciones.
5. Actividades de sensibilización y capacitación asociadas a este Factor de Riesgo
</t>
  </si>
  <si>
    <t xml:space="preserve">Atención personalizada, cumplimiento de expectativas del ciudadano. Apremio de tiempo cuando acuden varias personas de manera simultánea. En ocasiones. </t>
  </si>
  <si>
    <t>NO</t>
  </si>
  <si>
    <t>Trabajo en Alturas</t>
  </si>
  <si>
    <t>Accidentes graves, fracturas, traumas craneoencefálicos</t>
  </si>
  <si>
    <t>Resolución 1409 de 2012, Resolución 1248 de 2020,  Decreto 1072 de 2015 articulo 2.2.4.6.8 obligaciones de los empleadores, numeral 8.</t>
  </si>
  <si>
    <t>Implementar de sistemas de protección contra caídas.</t>
  </si>
  <si>
    <t xml:space="preserve">Exámenes médicos ocupacionales para trabajo en alturas.
1.Inspecciones periódicas a elementos de protección personal y sistemas de protección contra caídas.
2. Garantizar el suministro de equipos, capacitación y entrenamiento.
3. Realizar inspecciones preoperacionales.
4. Asegurar acompañamiento permanente de personal capacitación en atención de emergencias.
</t>
  </si>
  <si>
    <t>Al realizar montajes grandes, pueden instalar elementos a más de 1-50 Mts</t>
  </si>
  <si>
    <t>Hacer uso de equipo de protección personal y EPP como casco con barbuquejo, eslingas, arnés, entre otros</t>
  </si>
  <si>
    <t>Locativo  (orden y aseo)</t>
  </si>
  <si>
    <t xml:space="preserve">Presencia y manipulación de  documentos, cajas de archivo, carpetas y demas insumos oficina dentro del puesto de trabajo 
</t>
  </si>
  <si>
    <t>Espacio reducido Dimensiones por  puesto de trabajo</t>
  </si>
  <si>
    <t>Al caminar, al encontrase en el sitio de montaje superficies irregulares.</t>
  </si>
  <si>
    <t>Condiciones de seguridad</t>
  </si>
  <si>
    <t>Espacio reducido para transitar y desplazarse dentro del area. Dimensiones por  puesto de trabajo</t>
  </si>
  <si>
    <t>Almacenamiento en superficies de trabajo (insumos de aseo, papeleria, cajas, etc)</t>
  </si>
  <si>
    <t xml:space="preserve">En oficina espacio reducido entre puestos de trabajo.
 </t>
  </si>
  <si>
    <t>Almacenamiento en superficies de trabajo (cajas de archivo,  documentos, carpetas, etc)</t>
  </si>
  <si>
    <t xml:space="preserve">Presencia y manipulación de  documentos,  carpetas y demas insumos oficina dentro del puesto de trabajo </t>
  </si>
  <si>
    <t>Caminar ,transitar por toda la sede, incluida la escaleras</t>
  </si>
  <si>
    <t>Locativo (superficies de trabajo irregulares, deslizantes y con difrencia de nivel)</t>
  </si>
  <si>
    <t xml:space="preserve">
Puertas salida al exterior de la sede y usadas en caso de emergencia.
</t>
  </si>
  <si>
    <t xml:space="preserve">
Presencia de pisos irregulares dentro de la Alcaldia. </t>
  </si>
  <si>
    <t xml:space="preserve">Presencia de insumos y elementos en areas de circulación dentro de la alcaldía y el plazoleta de eventos.   </t>
  </si>
  <si>
    <t xml:space="preserve">Presencia de personal de servicios generales LASU -  Implementación del programa SOL a nivel general de la Alcaldía. </t>
  </si>
  <si>
    <t xml:space="preserve">
1. Seguir implementando el programa SOL dentro de la Alcaldía. 
2.Realizar inspecciones a los puestos de trabajo con enfasis en orden y aseo.
</t>
  </si>
  <si>
    <t>Resolucion 2400 de 1979. Artículo 3. literal B, Artículo 5, entre otros.  Decreto 1072 de 2015 articulo 2.2.4.6.8 obligaciones de los empleadores, numeral 8. NTC 5655 DE 2008.</t>
  </si>
  <si>
    <t xml:space="preserve">Presencia de brigadistas dentro de la sede. </t>
  </si>
  <si>
    <t>Golpes, heridas, fracturas , contusiones en miembros inferiores y superiores</t>
  </si>
  <si>
    <t xml:space="preserve">Decreto 1072 de 2015 Articulo 2.2.4.6.25, NSR Titulos J y K, Resolución 2400 de 1979 Art. 207, Resolución 0312 de 2019, Acuerdo 341 de 2008. </t>
  </si>
  <si>
    <t>1.Adecuar la sede dado cumplimiento a reglamentación sobre accesibilidad y sismo resistencia.
2, Revisión por parte de ingeniería de obras, con el fin de establecer el origen de las fisuras y  humedad en las alcaldía y JAL, definiendo las acciones correctivas a seguir en el corto plazo, en pro de erradicar totalmente de las sedes la presencia de estas condiciones inseguras.</t>
  </si>
  <si>
    <t xml:space="preserve">
Garantizar cumplimiento  de normas de sismo resistencia 
</t>
  </si>
  <si>
    <t xml:space="preserve">1. Participar en las actividades propuestas por la SDG  en cuanto a preparación ante respuestas de emergencia
2. Socializar con el personal los procedimientos para como actuar ante una emergencia y el plan de emergencias de la Alcaldía. 
3.  Realizar mantenimiento preventivo y correctivo a nivel locativo de la Alcaldia
5. Ampliar  y seguir capacitando  la brigada de emergencias de la Alcaldía. </t>
  </si>
  <si>
    <t xml:space="preserve">Presencia de personal de servicios generales LASU. Implementación del programa SOL a nivel general de la Alcaldía. </t>
  </si>
  <si>
    <t xml:space="preserve">Resolucion 2400 de 1979. Artículo 3. literal B, Artículo 5, entre otros.  Decreto 1072 de 2015 articulo 2.2.4.6.8 obligaciones de los empleadores, numeral 8. Acuerdo 49 de 2000,  Acuerdo 042 de 2002. </t>
  </si>
  <si>
    <t xml:space="preserve">
Reubicar o asegurar elementos que puedan caer como estantes y mobiliario en general. </t>
  </si>
  <si>
    <t xml:space="preserve">
Asegurar elementos que puedan caer como estantes, archivadores, otros.</t>
  </si>
  <si>
    <t xml:space="preserve">
1. Seguir implementando el programa SOL dentro de la Alcaldía. 
2.Realizar inspecciones a los puestos de trabajo con enfasis en orden y aseo.
3. Implementar las transferencias documentales primarias del Archivo de Gestión al Archivo Central. 
</t>
  </si>
  <si>
    <t xml:space="preserve">
1. Seguir implementando el programa SOL dentro de la Alcaldía. 
2.Realizar inspecciones a los puestos de trabajo con enfasis en orden y aseo.
</t>
  </si>
  <si>
    <t xml:space="preserve">Traumatismos, golpes, caídas al mismo nivel. </t>
  </si>
  <si>
    <t xml:space="preserve">Presencia de personal de servicios generales - Implementación del programa SOL a nivel general de la Alcaldía. </t>
  </si>
  <si>
    <t xml:space="preserve">Luxación, Contusión, esguince de tobillo. </t>
  </si>
  <si>
    <t xml:space="preserve">
1. Seguir implementando el programa SOL dentro de la Alcaldía. 
2. Actividades de sensibilización y capacitación asociadas a este Factor de Riesgo.
3. Inspecciones de Seguridad con enfasis en orden y aseo a nivel general dentro de las instalaciones de la Alcaldia. 
</t>
  </si>
  <si>
    <t xml:space="preserve">Disminución de la agudeza auditiva, Falta de concentración en la labor, Irritabilidad. </t>
  </si>
  <si>
    <t>Descansos intermedios en la jornada labora</t>
  </si>
  <si>
    <t xml:space="preserve">Hipoacusia </t>
  </si>
  <si>
    <t xml:space="preserve">Resolución 2844 de2007. Gatiso Hipoacusia neurosensorial inducida por ruido, Resolución 1792 de 1990, Resolución 0627 de 2006. </t>
  </si>
  <si>
    <t xml:space="preserve">Rotación de turnos. Examenes de ingreo y periodicos. </t>
  </si>
  <si>
    <t xml:space="preserve">1.Pausas activas.
2. Actividades de sensibilización y capacitación asociadas a este Factor de Riesgo.
3. Inspecciones de Seguridad
</t>
  </si>
  <si>
    <t>Temperaturas percepción de calor</t>
  </si>
  <si>
    <t>Temperaturas percepción de frio</t>
  </si>
  <si>
    <t xml:space="preserve">Cansancio y somnolencia, Desorientación, estado de desasosiego. </t>
  </si>
  <si>
    <t xml:space="preserve">Hipotermia </t>
  </si>
  <si>
    <t>Deshidratación, Golpe de calor, Agotamiento por calor</t>
  </si>
  <si>
    <t>Suministro de bebidas frias por el personal de servicios generales. Rotación de turno</t>
  </si>
  <si>
    <t>Suministro de bebidas calientes por el personal de servicios generales. Rotación de turno</t>
  </si>
  <si>
    <t xml:space="preserve">Escalofrío, tensión baja. </t>
  </si>
  <si>
    <t>Resolución 2400 de 1979 Art. 64.
Decreto 1072 de 2015 articulo 2.2.4.6.8 , numeral 8.
ACGIH De 19 a 22°C</t>
  </si>
  <si>
    <t>Analizar e implementar soluciones de  ventilación en el área.
Instalar ventanas con rejilla ventilatoria</t>
  </si>
  <si>
    <t xml:space="preserve">Actividades de sensibilización y capacitación asociadas a este Factor de Riesgo.
Seguir implementado el programa de pausas activas. </t>
  </si>
  <si>
    <t xml:space="preserve">Alteraciones respiratorias, dérmicas, oculares </t>
  </si>
  <si>
    <t>Alteraciones del sistema nervioso central</t>
  </si>
  <si>
    <t xml:space="preserve">Decreto 1072 de 2015 articulo 2.2.4.6.8 , numeral 8.
Resolución 2400 de 1979. Art 7, 25, 26, 70, 73 entre otros. </t>
  </si>
  <si>
    <t xml:space="preserve">Instalación de ventilación mecánica. </t>
  </si>
  <si>
    <t xml:space="preserve"> Actividades de sensibilización y capacitación asociadas a este Factor de Riesgo.
Inspecciones de Seguridad
</t>
  </si>
  <si>
    <t xml:space="preserve">Medidas de Autoprotección </t>
  </si>
  <si>
    <t>Politraumatismo, muerte.</t>
  </si>
  <si>
    <t>Decreto 1072 de 2015 articulo 2.2.4.6.10. Numerales 1 y 3</t>
  </si>
  <si>
    <t>Heridas, lesiones, traumatismos, quemaduras de primer, seguno y tercer grado.</t>
  </si>
  <si>
    <t>Presencia de extintores portatiles (multiproposito)</t>
  </si>
  <si>
    <t xml:space="preserve">Presencia de brigadistas. </t>
  </si>
  <si>
    <t>NTC 2885 de 2009, NSR 10 titulo K Y J, Decreto 1072 de 2015. Art 2.2.4.6.12. Numeral 12, Resolución 0312 de 2019. Resolución 2400 de 1979. Art 205, 206 y 207.</t>
  </si>
  <si>
    <t xml:space="preserve">1. Revisión por parte de ingeniería  para la instalación de sistema contraincendios (detectores de humo, sistema de rociadores, alarma, otros) 
2. Adecuar espacios para el almacenamiento de insumos químicos con ventilación, fácil acceso y  mobiliario  adecuado. </t>
  </si>
  <si>
    <t xml:space="preserve">1.diseñar y divulgar el plan de prevención, preparación y respuesta ante emergencias .  
2. Mantener extintores de acuerdo a la ubicación de soportes o bases, libres de elementos.
3. Capacitar y ampliar la brigada de emergencias esta alcaldía en manejo de extintores, primeros auxlios, entre otras temas relacionados con las emergencias. 
4. Capacitación en evacuación ,prevención y control de incendios para todo el personal.  
5. El  personal de servicios generales deben almacenar insumos de aseo de forma tal que no se presente emergencias.
6. Seguimiento de recomendaciones de seguridad durante emergencias, según directrices de entidades que atienden la emergencia.
7. Realizar estudio de carga de combustibles en areas como almacen, archivo, entre otras. 
</t>
  </si>
  <si>
    <t xml:space="preserve">
La sede no cuenta con  Red contraincendios</t>
  </si>
  <si>
    <t>Trabajo en oficina y de campo - Recopilación de imágenes en todos los temas de la Alcaldía. Cubrimiento periodístico de actividades, comunicación interna, cartelara digital, Procesos administrativos, proyección de contratos, cubrimiento de operativos y eventos sociales,  realizar campañas, manejo de paginas WEB, redes sociales elaboración de piezas gráficas, manejo de la emisora Radio Candelaria TV.</t>
  </si>
  <si>
    <t xml:space="preserve">Atención al usuario y trabajo de oficina -Notificaciones para personas naturales y juridica, Distribución y entrega de correspondencia en transporte publico, Atención al ciudadano, Trabajo de oficina, radicación de documentos externos, recepción y  radicación de documentos externos, facturas, quejas, derecho de petición, contratos, solicitudes de vendedores informales, seguimiento a respuetas en fisico o por correo electronico, solicitudes,  Atención al ciudadano, Notificación -Distribución de correspondencia. </t>
  </si>
  <si>
    <t xml:space="preserve">Trabajo en oficina, visitas en la localidad, coordinación de actividades internas y externas a la sede, Ambiental Externo: participa en jornadas de recuperación ambiental, realiza acompañamiento a establecimientos en operativos, acompañamiento a festividades, jornadas de recuperación ambiental. Jornadas diurnas o nocturnas, pintar fachadas en pro de incentivar en la localidad actividad artística y ambiental, participación jornadas de recuperación ambiental como quebradas 
Ambiental interno: brinda  lineamientos a cumplir en la parte ambiental interna de la sede, :coordinar con personal de servicios generales separación de residuos, manejo de una  bodega como centro de acopio ,almacenamiento en menor cantidad de elementos varios de aseo y de jornadas -eventos en el mismo espacio </t>
  </si>
  <si>
    <t xml:space="preserve">Trabajo de escritorio y computador, entablar conversaciones, interacción con personas, gestión documental, elaboración de informes, entre otras tareas. 
</t>
  </si>
  <si>
    <t xml:space="preserve">Trabajo de escritorio y computador ,entablar conversaciones, interacción con personas, levantamiento de informes técnicos. 
       </t>
  </si>
  <si>
    <t>Trabajo en oficina y trabajo en campo. Coordinación de respuesta a emergencias a nivel local, con las entidades del sistema distrital ,asistencia a reuniones con el comité local, actividades de prevención, recorridos a comunidades vulnerables de condiciones Ambientales y sociales, Visitas técnicas verificación de condiciones de riesgo estructural, deslizamiento, movimiento verticcal.  entre otras a nivel loca, tienen que tener  disponibilidad de las 24 horas del día y una persona en la alcaldía es la que realiza la actividad. Visitar el sitio donde se presenta  la emergencia</t>
  </si>
  <si>
    <t xml:space="preserve">Trabajo en oficina,  manejo de las finanzas de la alcaldia, asesoria en información financiera, manejo de presupuesto del fondo local, asesoría en información financiera. </t>
  </si>
  <si>
    <t xml:space="preserve">Trabajo de escritorio y computador ,entablar conversaciones, gestión documental, manejo de bases de datos. </t>
  </si>
  <si>
    <t xml:space="preserve">Varias, interacción con los compañeros de trabajo, con los usuarios, desplazamientos dentro delas instalaciones de la Alcaldía, entre otras. </t>
  </si>
  <si>
    <t>Octubre de 2022</t>
  </si>
  <si>
    <t>1.Realizar mantenimientos preventivos  a sillas
2. Dar cumplimiento de parámetros de ergonomía y dimensión según norma para los puestos de trabajo.</t>
  </si>
  <si>
    <t xml:space="preserve">1.Realizar mantenimientos preventivos  a sillas
2. Dar cumplimiento de parámetros de ergonomía y dimensión según norma para los puestos de trabajo.
</t>
  </si>
  <si>
    <t>Ambiente piso 1,</t>
  </si>
  <si>
    <t>Al pintar fachadas hacen uso de escaleras tipo tijera y en ocasiones sobrepasan 2,00 mts de altura</t>
  </si>
  <si>
    <t xml:space="preserve">Trabajo de escritorio
Recepciòn, redirecciòn, manejo de telefonos IP, Manipulación de documentos fisicos y electronicos. </t>
  </si>
  <si>
    <t>Eléctrico -  Baja tensión
Exposición de los cables de los videoterminales , tomas en los puestos de trabajo</t>
  </si>
  <si>
    <t>Trabajo de oficina</t>
  </si>
  <si>
    <t>Trabajo de escritorio y computador</t>
  </si>
  <si>
    <t>Movimientos repetitivos miembros superiores. Postura sedente.</t>
  </si>
  <si>
    <t>Biomecánico (movimientos repetitivos, postura sedente)</t>
  </si>
  <si>
    <t xml:space="preserve">Tendinitis, síndrome de túnel del carpo (STC), otros Desórdenes músculo esqueléticos. </t>
  </si>
  <si>
    <t>Lesión incapacitante</t>
  </si>
  <si>
    <t>1.Realizar pausas activas diarias
2.Formación de líderes de pausas activas
3.Capacitación en higiene postural
4.Programar y realizar mantenimiento preventivo y correctivo de sillas</t>
  </si>
  <si>
    <t>Trabajo de campo</t>
  </si>
  <si>
    <t>Desplazamiento a diligencias fuera de la alcaldía</t>
  </si>
  <si>
    <t>Desplazamiento fuera de las instalaciones de la sede dentro de la localidad.
Posibles agresiones por parte de las personas enojadas durante las audiencias.</t>
  </si>
  <si>
    <t>Público (robos, atracos, asaltos, atentados, orden público, accidentes de transito, violencia en puesto de trabajo etc.)</t>
  </si>
  <si>
    <t>1.Capacitación en medidas preventivas y de manejo del riesgo público   
2.Generar  programa de riesgo publico, incluir  protocolo de seguridad
3.Procurar contar con transporte suministrado por la Alcaldía para los desplazamientos.
4.Incrementar el número de personas de vigilancia en la sede</t>
  </si>
  <si>
    <t>Trabajo de escritorio y computador
Realización de audiencias. Presencia permanente de usuarios en la sede.
Trabajo de campo</t>
  </si>
  <si>
    <t>Posibles agresiones por parte de las personas enojadas durante las audiencias o en la localidad.
Cumplir con tiempo límite para responder derechos de petición y tutelas. Antecedentes de Intento de soborno a inspector.</t>
  </si>
  <si>
    <t>Psicosocial (condiciones de la tarea, apremio de tiempo)</t>
  </si>
  <si>
    <t>Estrés, fatiga, efectos adversos en la condición de salud</t>
  </si>
  <si>
    <t>1.Evaluar la opción de incrementar el número de personas de vigilancia en Inspecciones
2.Definir estrategias de apoyo para fortalecimiento de autoestima y afrontamiento de situaciones conflictivas.
3.Evaluar la posibilidad de contar con personal de apoyo (abogados sustanciadores u otro perfil) que contribuya a avanzar en los procesos que se adelantan</t>
  </si>
  <si>
    <t xml:space="preserve">Gran cantidad de documentos en cajas de archivo. </t>
  </si>
  <si>
    <t>Biológico (contacto con vectores)</t>
  </si>
  <si>
    <t>Alergias, virus.
Afecciones en vías respiratorias</t>
  </si>
  <si>
    <t>Resolución 2400 de 1979. Artículo 36</t>
  </si>
  <si>
    <t>1.Fumigación preventiva en la sede, prevención de plagas.   
2.Limpieza de las cajas de archivo con trapo húmedo, posterior a la fumigación.     
3.Aseo frecuente con aspiradora.
4.Uso de elementos de protección durante la manipulación de documentos.
5.Suministrar gel antibacterial</t>
  </si>
  <si>
    <t>Dotar y hacer uso de bata, guantes, tapabocas y monogafas</t>
  </si>
  <si>
    <t>Notificadores - Labor de mensajería</t>
  </si>
  <si>
    <t>Desplazamiento dentro de la ciudad entregando  correspondencia en motocicletas propias de los servidores</t>
  </si>
  <si>
    <t>Exposición a accidentes vehiculares con diferentes actores viales</t>
  </si>
  <si>
    <t>Accidente de tránsito</t>
  </si>
  <si>
    <t>Lesión incapacitante hasta la muerte</t>
  </si>
  <si>
    <t>Ley 769 de 2002,resolucion 1565 del 2014</t>
  </si>
  <si>
    <t>Realizar mantenimientos preventivos y correctivos a motos y tener la documentación al día (SOAT y RTM)</t>
  </si>
  <si>
    <t xml:space="preserve">1.Contar con agenda o rutograma de los colaboradores. 
2.Continuar con la implementación del Plan Estratégico de Seguridad Vial  
3.Ejecucion de  capacitaciones en manejo defensivo y atención a victimas
4.Seguimiento al vencimiento de licencias de conducción, SOAT y RTM     
5.Realizacion de exámenes medico ocupacionales   
6.Realizacion de  exámenes teórico prácticos.                                                                                                                                                 </t>
  </si>
  <si>
    <t>Casco certifcado de motocicletas, guates con protección de nudillos, chaqueta con protectores para moto con reflectivos</t>
  </si>
  <si>
    <t>Casa Concordia</t>
  </si>
  <si>
    <t>Inspección de policía 17</t>
  </si>
  <si>
    <t>Todas</t>
  </si>
  <si>
    <t>CDI - Notificadores</t>
  </si>
  <si>
    <t>Labor de mensajería</t>
  </si>
  <si>
    <t>Desplazamiento fuera de las instalaciones, dentro y fuera de la localidad. Se transportan en motocicleta. 
Agresiones de las personas que se enojan por los avisos de notificación.</t>
  </si>
  <si>
    <t>Público (violencia, robos, atracos, asaltos, atentados, de orden público, accidentes de transito etc.)</t>
  </si>
  <si>
    <t>Resolución 1231 de 2016.
Decreto 1310 de 2016.</t>
  </si>
  <si>
    <t xml:space="preserve">1.Capacitación en medidas preventivas y de manejo del riesgo público   
2.Generar  programa de riesgo publico, incluir  protocolo de seguridad
</t>
  </si>
  <si>
    <t xml:space="preserve">Desplazamiento fuera de las instalaciones, dentro y fuera de la localidad. Se transportan en motocicleta. </t>
  </si>
  <si>
    <t>Biomecánico (posturas, esfuerzo)</t>
  </si>
  <si>
    <t>Desórdenes musculo-esqueléticos.</t>
  </si>
  <si>
    <t>1.Generar el programa DME.
2.Capacitación en higiene postural, autocuidado.
3.Programar y realizar  pausas activas específicas para miembros superiores y espalda, dado su medio de movilización, realizar formación de lideres de pausas activas 
4.Asegurar condiciones apropiadas de mantenimiento del vehículo</t>
  </si>
  <si>
    <t>Desplazamiento dentro de la ciudad entregando  correspondencia en motocicletas y vehiculos propias de los servidores</t>
  </si>
  <si>
    <t>Aseo Y Cafetería</t>
  </si>
  <si>
    <t>Uso de cafeteras, grecas y estufa de cafetería para preparación de bebidas calientes en sedes
Ingesta de bebidas calientes (aromaticas, café)</t>
  </si>
  <si>
    <t>lesiones por quemaduras</t>
  </si>
  <si>
    <t>Quemaduras de segundo grado</t>
  </si>
  <si>
    <t xml:space="preserve">1. Indicar al personal de servicios generales las superficies que son calientes en cafeteras, grecas y/o estufas. 
2. Revisar periódicamente estos aparatos y señalizar preventivamente superficies calientes.
3. En lo posible cada uno de los funcionarios usar vasos anchos estables con oreja y termicos para la ingesta de bebidas calientes. 
</t>
  </si>
  <si>
    <t>Labores de limpieza y prepearción de alimentos</t>
  </si>
  <si>
    <t>Limpieza de área con productos químicos de limpieza</t>
  </si>
  <si>
    <t>Mal almacenamiento de productos químicos de aseo para la limpieza de las área de la alcaldía</t>
  </si>
  <si>
    <t>Envenenamiento, dermatitis, intoxicación</t>
  </si>
  <si>
    <t>Intoxicación</t>
  </si>
  <si>
    <t>Resolución 773 de 2021</t>
  </si>
  <si>
    <t>1. continuar con la implemntación del SGA por parte del contratistas, en márco del Programa de Riesgo químico de la SDG.
2. Capacitar a todas las presonas involucradas en manejo de químicos, en especial productos de aseo o limpieza
3. Divulgar MSDS (hoja de seguridad de los productos utilizados y mejorados)
4. Relizar inspecciones periodicas para el cumplimentos
5. Indetificar los envaces en los cuales se reenvasa los produtos para su utilización.</t>
  </si>
  <si>
    <t>Utilizacióan de Guates de nitrilo, tapabocas, cofias y gafas protectoras</t>
  </si>
  <si>
    <t>Conductores</t>
  </si>
  <si>
    <t xml:space="preserve">Trasportar a los servidores de la Alcaldía
</t>
  </si>
  <si>
    <t xml:space="preserve">Manejo de vehículo institucional </t>
  </si>
  <si>
    <t>Posturas que adoptan al manejar  y operar maquina amarilla</t>
  </si>
  <si>
    <t>Biomecánico (posturas)</t>
  </si>
  <si>
    <t>Pausas entre horas laborales, pausa por tu bienestar</t>
  </si>
  <si>
    <t>No Aceptable o Aceptable con control especifico</t>
  </si>
  <si>
    <t xml:space="preserve">No aplica </t>
  </si>
  <si>
    <t xml:space="preserve">Realizar mantenimientos preventivos, correctivos de sillas del vehículo-conductor </t>
  </si>
  <si>
    <t xml:space="preserve">1.Continuar con  descansos dentro de la jornada laboral.
2.Capacitación sobre higiene postural, manipulación de cargas cuando se opere maquinaria amarilla y autocuidado.
3.Efectuar mantenimiento de silla vehicular 
4. Realización de pausas activas por parte de los colaboradores.
5.Continuar  con la realización de exámenes médicos ocupacionales.
6 . Contemplar en el programa DME a conductores.
7. Realización de escuelas terapéuticas miembros superiores y espalda
8.Al manipular carga manual contar con ayudas mecánicas adecuadas, en buen estado 
9.Establecer políticas de orden y aseo.                   
                                                            </t>
  </si>
  <si>
    <t xml:space="preserve">Movimientos repetitivos  miembros superiores e inferiores </t>
  </si>
  <si>
    <t>Biomecánico (movimientos repetitivos)</t>
  </si>
  <si>
    <t>Resolución 2400 de 1979. Artículo 9</t>
  </si>
  <si>
    <t>1.Programar y realizar  pausas activas  con mayor continuidad por parte de los colaboradores , realizar formación de lideres de pausas activas    
2.Contemplar en el programa DME a conductores.
3.Realizar Exámenes Médicos Ocupacionales periódicamente.                                                                                                              
4. Realizar estudio de movimientos repetitivos, con el fin de validar otras medidas de intervención de ser necesario</t>
  </si>
  <si>
    <t>Actividades propias de la tarea, demandas emocionales, comunicación, tecnología, organización del trabajo, demandas cualitativas y cuantitativas de la labor</t>
  </si>
  <si>
    <t>Estrés, desmotivación, fatiga, efectos adversos en la condición de salud.</t>
  </si>
  <si>
    <t>Aplicación de Batería Psicosocial a población muestra de la Secretaria Distrital de Gobierno, generación de pausas por tu bienestar desde nivel central a todas las sedes, generación de talleres</t>
  </si>
  <si>
    <t xml:space="preserve">Resolución 2646 de 2008 </t>
  </si>
  <si>
    <t>1.Continual con el desarrollo y seguimiento del SVE de riesgo Psicosocial
2.Realizar actividades de capacitación sobre resolución de conflictos y desarrollo de habilidades sociales para la concertación y la negociación, talleres en diferentes temáticas.
3.Continuar con la realización de   actividades de bienestar. 
4.Definir estrategias de apoyo para fortalecimiento de autoestima y afrontamiento de diversas  situaciones.
5. La entidad esta en proceso de implementación Estrategia gobernando en equipo , programa lo logre, lo logramos, aplicación de batería  de riesgo psicosocial.
6. Mantener buen orden de documentos y demás elementos de trabajo.</t>
  </si>
  <si>
    <t>Exposición a violencia, robo. Accidentes de transito al manejar el vehículo y teniendo en cuenta que dentro de la localidad se encuentra terreno hostil.</t>
  </si>
  <si>
    <t>Medidas Propias de autoprotección.</t>
  </si>
  <si>
    <t>Decreto 1310 del 2016 ,,resolución 1231 DE 2016,resolucion 1565 del 2014</t>
  </si>
  <si>
    <t>Realizar mantenimientos preventivos y correctivos a vehículos y documentación al día</t>
  </si>
  <si>
    <t xml:space="preserve">
1.Contar con agenda del colaborador. 
2.Realizar e implementar Plan Estratégico de Seguridad Vial .    
3.Ejecucion de  capacitaciones en manejo defensivo.
4.Seguimiento al vencimiento de licencias de conducción     
5.Realizacion de exámenes medico ocupacionales   
6.Realizacion de  exámenes teórico prácticos. 
7. Generar  programa de riesgo publico, incluir  protocolo de seguridad. Tener en cuenta la particularidad que van a zona rural de Sumapaz y con antecedentes de ser zona de conflicto armado.                
8. Adicional a lo anterior para el personal de maquinaria amarilla, se debe contar con Normas de SST específicos para la labor y divulgarla al personal .
9.Trabajar conjuntamente con la  policía, en pro del acompañamiento al realizar registro de actividades en la localidad.                                                                                                                            </t>
  </si>
  <si>
    <t xml:space="preserve">1. Caminar por diferentes espacios de la sede o fuera de ella en cumplimiento de sus funciones.
2. Para operar la maquinaria amarilla puede encontrarse en diferentes terrenos con desnivel
3. Elementos que estén dentro del vehículo o alrededor de maquinaria pueden interferir en la labor  </t>
  </si>
  <si>
    <t>Locativo (superficies de trabajo) (orden y seo)</t>
  </si>
  <si>
    <t>Caídas, golpes ,lesiones varias.</t>
  </si>
  <si>
    <t>caídas de objetos y personas ,fracturas.</t>
  </si>
  <si>
    <t xml:space="preserve">Resolución 2400 de 1979. </t>
  </si>
  <si>
    <t xml:space="preserve">
1. Establecer políticas de orden y aseo  contempladas dentro de un programa y divulgadas a todo el personal
2. Retirar elementos del área que no se manejen con regularidad o que ya no se usen.
3. Generar inspecciones en SST, incluidas de orden y aseo
4. Capacitar- sensibilizar  al personal en la identificación de peligros y medidas de prevención
5.  Generar e implementar programa de prevención de caídas al mismo nivel 
6. Validar bajo Análisis de trabajo seguro al realizar tareas con maquinaria amarilla otras medidas de intervención preventivas 
7.  Generar procedimientos y normas de seguridad para obras
8. Realizar reinducción y sensibilización en Riesgos Labores, Auto Cuidado y Seguridad Basada en el Comportamiento
9.Adicional a lo anterior para el personal de maquinaria amarilla, se debe contar con Normas de SST específicos para la labor y divulgarla al personal    
</t>
  </si>
  <si>
    <t>Al validar información mas detalladas tener en cuenta necesidades e uso de EPP en zona rural como botas  con punta de seguridad, otros y dejar contemplado en matriz de EPP</t>
  </si>
  <si>
    <t>1. Contacto indirecto/ directo con el personal a la hora de saludar, estornudar, toser, hablar. 
2. Contacto con vía publica y la localidad en general</t>
  </si>
  <si>
    <t>Alergias, virus, otros
Por mordeduras :fiebre, escalofríos, debilidad general, desvanecimiento, sudoración, ansiedad, confusión, náuseas, vómitos y diarrea.
Golpes, heridas de animales hacia las personas</t>
  </si>
  <si>
    <t>En la sede - fumigaciones</t>
  </si>
  <si>
    <t>Resolución 2400 de 1979. Artículo 36,otros</t>
  </si>
  <si>
    <t>1.Realizar fumigaciones en la sede</t>
  </si>
  <si>
    <t xml:space="preserve">1.Realizar fumigación preventivas en la sede, de acuerdo a cronograma previamente establecido en pro de la prevención de plagas y microorganismos en la documentación.
2.Realizar campañas de sensibilización en autocuidado, hábitos de vida saludable, realizar suministro de gel antibacterial.
3. Validar  las tareas mas detalladas cuando están en la zona rural y cuales es la tipología de animales de esta localidad al realizar estas tareas en zona rural, para que así la entidad genere medidas de prevención mas acordes con lo que se evidencia en esta localidad. Contemplar necesidad  de vacunación, otros.
</t>
  </si>
  <si>
    <t xml:space="preserve">
Al validar información mas detalladas tener en cuenta necesidades e uso de EPP en zona rural como botas con punta de seguridad, otros y dejar contemplado en matriz de EPP</t>
  </si>
  <si>
    <t>1.Cableado eléctrico  propio del vehículo</t>
  </si>
  <si>
    <t>Lesiones a las personas. Daños al vehículo</t>
  </si>
  <si>
    <t xml:space="preserve">Resolución 2400 de 1979. Artículo 5, 121, 125
Resolución 90795 DE 2014- RETIE
</t>
  </si>
  <si>
    <t xml:space="preserve">1.Revision  de todos los componentes del vehículo en pro de garantizar su buen funcionamiento-mantenimientos preventivos, correctivos 
</t>
  </si>
  <si>
    <t xml:space="preserve">1.Contar con programa de  mantenimiento vehicular  por personal calificado. Tener en cuenta normas RETIE
</t>
  </si>
  <si>
    <t xml:space="preserve">Posibilidades de materialización de incendio fugas en vehículos
</t>
  </si>
  <si>
    <t>Tecnológico (explosión, derrame, incendio).</t>
  </si>
  <si>
    <t>Daño a las personas, al vehículo</t>
  </si>
  <si>
    <t>Extintores</t>
  </si>
  <si>
    <t>Resolución 2400 de 1979 Art. 205, 207</t>
  </si>
  <si>
    <t>1.Revisiónes del vehículo, antes y después  de la labor
2. Realización de  mantenimientos periódicos preventivos correctivos  por parte de personal calificado.</t>
  </si>
  <si>
    <t xml:space="preserve">
1.Mantener extintores vigentes
2. Capacitar a conductores sobre el manejo adecuado de extintores, botiquín y como reaccionar ante una emergencia
3. Realizar inspecciones preventivas a vehículos y elementos de emergencia 
4. Mantener elementos de emergencia de fácil acceso 
</t>
  </si>
  <si>
    <t>Conducción de vehículos al servicio de la Alcaldía
Operaciones con maquinaria amarilla al servicio de la localidad</t>
  </si>
  <si>
    <t>Sí</t>
  </si>
  <si>
    <t xml:space="preserve">Velocidad inadecuada o excesiva. Circulación por arriba del límite de velocidad permitido, </t>
  </si>
  <si>
    <t>Velocidad</t>
  </si>
  <si>
    <t>Dificultando una reacción defensiva, Incidentes de tránsito, Accidentes de tránsito (choques, atropellamiento, golpes, heridas,  contusiones, fracturas, pérdidas humanas, etc)</t>
  </si>
  <si>
    <t>Instalacion de GPS</t>
  </si>
  <si>
    <t xml:space="preserve">Llave de identificacion par uso de GPS, Capacitacion en manejo defensivo, </t>
  </si>
  <si>
    <t>Accidente grave con lesiones incapacitante, muerte</t>
  </si>
  <si>
    <t>Resolucion 1565 del 2014</t>
  </si>
  <si>
    <t>Capacitacion en manejo defensivo, 
Politica de seguridad vial Politicas de regulaciones, Aseguramiento de viajes, Seguimiento a infracciones de transito</t>
  </si>
  <si>
    <t>Uso obligatorio del cinturon de seguridad</t>
  </si>
  <si>
    <t>Falta de información o formación en seguridad vial</t>
  </si>
  <si>
    <t>Descocimiento de practicas de conduccion</t>
  </si>
  <si>
    <t>Incidentes de tránsito, Accidentes de tránsito (choques, atropellamiento, golpes, heridas,  contusiones, fracturas, pérdidas humanas, etc)</t>
  </si>
  <si>
    <t xml:space="preserve">Capacitacion en manejo defensivo, Programa de capacitacion, Sensibilizacion anual, Manejo comentado </t>
  </si>
  <si>
    <t>El uso de movil (celular),
encender un cigarrillo, la utilización inadecuada de los GPS, consumir alimentos</t>
  </si>
  <si>
    <t>Distracciones</t>
  </si>
  <si>
    <t>Capacitacion en manejo defensivo, Programa de capacitacion, Sensibilizacion anual, Manejo comentado 
Politica de seguridad vial Politicas de regulaciones, Procedimiento de Gerenciamiento de viajes, Seguimiento a infracciones de transito</t>
  </si>
  <si>
    <t>Exceso en horas de conduccion o no cumplimiento de jornada minima de conduccion, no cumplimiento de pausas activas.</t>
  </si>
  <si>
    <t>Sueño y fatiga</t>
  </si>
  <si>
    <t>Repercución negativa en la capacidad
de conducción, incrementando las distracciones y aumentando el tiempo de reacción</t>
  </si>
  <si>
    <t>Capacitacion en manejo defensivo, Programa de capacitacion, Sensibilizacion anual, Manejo comentado 
Politica de seguridad vial Politicas de regulaciones, Aseguramiento de viajes, Seguimiento a infracciones de transito</t>
  </si>
  <si>
    <t>Desacanso insuficiente, horas extras de trabajo, temas personales, etc</t>
  </si>
  <si>
    <t>Estrés</t>
  </si>
  <si>
    <t>Manejo no defensivo, distraccion, Incidentes de tránsito, Accidentes de tránsito (choques, atropellamiento, golpes, heridas,  contusiones, fracturas, pérdidas humanas, etc)</t>
  </si>
  <si>
    <t>Capacitacion en manejo defensivo, Programa de capacitacion, Sensibilizacion anual, Manejo comentado 
Programa de riesgo psicisocial, Control de horas de exposicion laboral</t>
  </si>
  <si>
    <t>Los conductores presentan esta clasificación
cuando presentan:Prisa, Congestión del tráfico, Disfrute de la prioridad.</t>
  </si>
  <si>
    <t>Agresividad</t>
  </si>
  <si>
    <t>Manejo no defensivo,  Incidentes de tránsito, Accidentes de tránsito (choques, atropellamiento, golpes, heridas,  contusiones, fracturas, pérdidas humanas, etc)</t>
  </si>
  <si>
    <t>Impericia al manejar un vehiculo automotor.</t>
  </si>
  <si>
    <t>Edad</t>
  </si>
  <si>
    <t>Procedimiento de seleccion y reclutamiento, Politicas de seguridad vial</t>
  </si>
  <si>
    <t>Alteraciones en el comportamiento del
conductor entre los cuales están: Depresores, Estimulantes, Alucinógenos</t>
  </si>
  <si>
    <t>Consumo de Drogas- Alcohol</t>
  </si>
  <si>
    <t>Alteracion en comportamiento de conduccion, Incidentes de tránsito, Accidentes de tránsito (choques, atropellamiento, golpes, heridas,  contusiones, fracturas, pérdidas humanas, etc</t>
  </si>
  <si>
    <t>Politica de no consumo de sustancias psicoativas, toma de pruebas de alcohol y drogas, monitoereo de infracciones de transito</t>
  </si>
  <si>
    <t>Ingerir medicamentos influye en la capacidad de concentración, reduce los reflejos o si le produce somnolencia o no.</t>
  </si>
  <si>
    <t>Medicamentos</t>
  </si>
  <si>
    <t>Politica de no consumo de sustancias psicoactivas, toma de pruebas de alcohol y drogas, monitoreo de infracciones de transito</t>
  </si>
  <si>
    <t>Comportamiento no seguro</t>
  </si>
  <si>
    <t>Realización de maniobras no defensivas</t>
  </si>
  <si>
    <t>Capacitacion en manejo defensivo, Programa de capacitacion, Sensibilizacion anual, Manejo comentado
Politica de seguridad vial Politicas de regulaciones, Aseguramiento de viajes, Seguimiento a infracciones de transito</t>
  </si>
  <si>
    <t>No uso de cinturon de seguridad, no respeto y seguimiento a todos los lineamientos viales definidos por legislacion y por la organización</t>
  </si>
  <si>
    <t>No cumplimiento de estandares y normas</t>
  </si>
  <si>
    <t>Posibles fallas mecanicas en Sistema de frenos, Acelerador atascado, tambaleo, transmisiòn, motor, etc</t>
  </si>
  <si>
    <t>Falla de Seguridad Activa</t>
  </si>
  <si>
    <t>Compra y alquiler de vehiculos con estandares de seguridad, Ejecucion de mantenimientos preventivos y correctivos</t>
  </si>
  <si>
    <t>Inspecciones de ley y pre operacionales, Planes de mantenimiento de vehiculos, Seleccion de talleres de mantenimientos, Cotrol de hoja de vida de vehiculos</t>
  </si>
  <si>
    <t>Posibles fallas o no uso de equipo de proteccion personal, faro delantero, luces de giro, luz de freno, espejos, bocina, cinturones de seguridad.</t>
  </si>
  <si>
    <t>Falla de Seguridad pasiva</t>
  </si>
  <si>
    <t>Lesiones personales</t>
  </si>
  <si>
    <t>Inspecciones de ley y pre operacionales, Planes de mantenimiento de vehiculos, Seleccion de talleres de mantenimientos, Control de hoja de vida de vehiculos</t>
  </si>
  <si>
    <t>Derrames de líquidos, combustibles, etc</t>
  </si>
  <si>
    <t>Fallas en otros elementos</t>
  </si>
  <si>
    <t>Contaminacion ambiental</t>
  </si>
  <si>
    <t>Presentes en el trayecto o desplazamientos (lluvia, sol, noche, día, etc.)</t>
  </si>
  <si>
    <t>Factores meteorológicos</t>
  </si>
  <si>
    <t>Capacitacion en manejo defensivo, Programa de capacitacion, Sensibilizacion anual, Manejo comentado
Politica de seguridad vial Politicas de regulaciones, Procedimiento de Gerenciamiento de viajes</t>
  </si>
  <si>
    <t xml:space="preserve"> Vías destapadas, derrumbes, hundimientos, falta de tapas de alcantarilla, terrenos irregulares</t>
  </si>
  <si>
    <t>Condiciones de vias</t>
  </si>
  <si>
    <t>Trayectos rutinarios que lleva a tener una sensación de seguridad disminuyendo la concentración y nuestro grado de percepción del riesgo.</t>
  </si>
  <si>
    <t>Trayectos frecuentes</t>
  </si>
  <si>
    <t>Iluminacion publica deficiente</t>
  </si>
  <si>
    <t>Condiciones de iluminación</t>
  </si>
  <si>
    <t>Comportamientos sub estandar al usar las vias publicas</t>
  </si>
  <si>
    <t>Infracciones de otros actores viales</t>
  </si>
  <si>
    <t>Insectos, colillas arrojadas, grava, etc</t>
  </si>
  <si>
    <t>Objetos en el ambiente</t>
  </si>
  <si>
    <t>Capacitacion en manejo defensivo, Programa de capacitacion, Sensibilizacion anual, Manejo comentado, entrega de equipo de proteccion personal</t>
  </si>
  <si>
    <t>Animales presentes en vias de circulacion</t>
  </si>
  <si>
    <t>Ánimales en la vía</t>
  </si>
  <si>
    <t>Capacitacion en manejo defensivo, Programa de capacitacion, Sensibilizacion anual, Manejo comentado 
Politica de seguridad vial Politicas de regulaciones, Aseguramiento de viajes</t>
  </si>
  <si>
    <t>Todos - Rol Peaton</t>
  </si>
  <si>
    <t>Traslados en vias internas</t>
  </si>
  <si>
    <t xml:space="preserve">Desplazamientos  </t>
  </si>
  <si>
    <t>No respeto y seguimiento a todos los lineamientos viales definidos por legislacion y por la organización</t>
  </si>
  <si>
    <t xml:space="preserve">No uso de senderos de circulación Peatonal </t>
  </si>
  <si>
    <t>Senalizacion y demarcacion vial de senderos</t>
  </si>
  <si>
    <t>Capacitacion de uso seguro de vias</t>
  </si>
  <si>
    <t>Estres, Premura</t>
  </si>
  <si>
    <t xml:space="preserve">Prisa
Ràpidez
Velocidad
</t>
  </si>
  <si>
    <t>Uso de dispositivo s móviles portables (Celular, Tablet)</t>
  </si>
  <si>
    <t>Politicas de sgeuridad vial , Politicas de regulaciones viales</t>
  </si>
  <si>
    <t>Escasa infraestructura vial</t>
  </si>
  <si>
    <t xml:space="preserve">Falta de senderos de circulación Peatonal </t>
  </si>
  <si>
    <t>Inspeccion de senalizacion y demarcacion vial</t>
  </si>
  <si>
    <t>Falta de peldaños en escaleras, falta de avisos de reparaciones, caidas al mismo nivel</t>
  </si>
  <si>
    <t xml:space="preserve">Condiciones locativas </t>
  </si>
  <si>
    <t>Mantenimientos preventivos y correctivos de areas</t>
  </si>
  <si>
    <t xml:space="preserve">Vias compartidas con otros actores de la vía (Ciclistas, Motociclistas, conductores) </t>
  </si>
  <si>
    <t>Capacitacion de uso seguro de vias
Politicas de sgeuridad vial , Politicas de resgulaciones viales</t>
  </si>
  <si>
    <t xml:space="preserve">Condiciones de iluminación y señalización de la vía </t>
  </si>
  <si>
    <t>Todos - Rol Pasajero</t>
  </si>
  <si>
    <t>Traslados en vias externas</t>
  </si>
  <si>
    <t xml:space="preserve">Politica de seguridad vial Politicas de regulaciones, Aseguramiento de viajes, Seguimiento a infracciones de transito
Capacitacion en manejo defensivo, Programa de capacitacion, Sensibilizacion anual, Manejo comentado </t>
  </si>
  <si>
    <t xml:space="preserve">Politica de seguridad vial Politicas de regulaciones, Aseguramiento de viajes
Capacitacion en manejo defensivo, Programa de capacitacion, Sensibilizacion anual, Manejo comentado </t>
  </si>
  <si>
    <t>Condiciones de seguridad fisica de zonas a visitar</t>
  </si>
  <si>
    <t>Riesgo publico</t>
  </si>
  <si>
    <t>Secuestros, atracos, hurtos</t>
  </si>
  <si>
    <t>Capacitaciones en riesgos de seguridad fisica y riesgo publico</t>
  </si>
  <si>
    <t>Analisis de riesgos de seguridad fisica, Monitoreo de traslados por seguridad fisica
Capacitaciones en riesgos de seguridad fisica y riesgo publico</t>
  </si>
  <si>
    <t>público - Asonadas</t>
  </si>
  <si>
    <t>público - Ataque terrorista</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</si>
</sst>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0"/>
    <numFmt numFmtId="179" formatCode="0.000"/>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51">
    <font>
      <sz val="10"/>
      <name val="Arial"/>
      <family val="2"/>
    </font>
    <font>
      <b/>
      <sz val="10"/>
      <name val="Arial"/>
      <family val="2"/>
    </font>
    <font>
      <b/>
      <sz val="7"/>
      <name val="Century Schoolbook L"/>
      <family val="1"/>
    </font>
    <font>
      <b/>
      <sz val="11"/>
      <color indexed="8"/>
      <name val="Calibri"/>
      <family val="2"/>
    </font>
    <font>
      <b/>
      <sz val="10"/>
      <name val="Candara"/>
      <family val="2"/>
    </font>
    <font>
      <sz val="10"/>
      <name val="Candara"/>
      <family val="2"/>
    </font>
    <font>
      <sz val="8"/>
      <color indexed="8"/>
      <name val="Calibri"/>
      <family val="2"/>
    </font>
    <font>
      <b/>
      <sz val="8"/>
      <color indexed="8"/>
      <name val="Calibri"/>
      <family val="2"/>
    </font>
    <font>
      <sz val="6"/>
      <color indexed="8"/>
      <name val="Arial"/>
      <family val="2"/>
    </font>
    <font>
      <sz val="8"/>
      <name val="Arial"/>
      <family val="2"/>
    </font>
    <font>
      <sz val="6"/>
      <name val="Arial"/>
      <family val="2"/>
    </font>
    <font>
      <b/>
      <sz val="7"/>
      <name val="Arial"/>
      <family val="2"/>
    </font>
    <font>
      <b/>
      <sz val="6"/>
      <name val="Arial"/>
      <family val="2"/>
    </font>
    <font>
      <sz val="11"/>
      <color indexed="8"/>
      <name val="Calibri"/>
      <family val="2"/>
    </font>
    <font>
      <sz val="11"/>
      <color indexed="9"/>
      <name val="Calibri"/>
      <family val="2"/>
    </font>
    <font>
      <sz val="11"/>
      <color indexed="17"/>
      <name val="Calibri"/>
      <family val="2"/>
    </font>
    <font>
      <b/>
      <sz val="11"/>
      <color indexed="53"/>
      <name val="Calibri"/>
      <family val="2"/>
    </font>
    <font>
      <b/>
      <sz val="11"/>
      <color indexed="9"/>
      <name val="Calibri"/>
      <family val="2"/>
    </font>
    <font>
      <sz val="11"/>
      <color indexed="53"/>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6"/>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6"/>
      <color rgb="FF000000"/>
      <name val="Arial"/>
      <family val="2"/>
    </font>
    <font>
      <sz val="6"/>
      <color theme="1"/>
      <name val="Arial"/>
      <family val="2"/>
    </font>
    <font>
      <b/>
      <sz val="6"/>
      <color theme="1"/>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0"/>
        <bgColor indexed="64"/>
      </patternFill>
    </fill>
    <fill>
      <patternFill patternType="solid">
        <fgColor indexed="51"/>
        <bgColor indexed="64"/>
      </patternFill>
    </fill>
    <fill>
      <patternFill patternType="solid">
        <fgColor indexed="43"/>
        <bgColor indexed="64"/>
      </patternFill>
    </fill>
    <fill>
      <patternFill patternType="solid">
        <fgColor indexed="50"/>
        <bgColor indexed="64"/>
      </patternFill>
    </fill>
    <fill>
      <patternFill patternType="solid">
        <fgColor indexed="13"/>
        <bgColor indexed="64"/>
      </patternFill>
    </fill>
    <fill>
      <patternFill patternType="solid">
        <fgColor indexed="26"/>
        <bgColor indexed="64"/>
      </patternFill>
    </fill>
    <fill>
      <patternFill patternType="solid">
        <fgColor indexed="52"/>
        <bgColor indexed="64"/>
      </patternFill>
    </fill>
    <fill>
      <patternFill patternType="solid">
        <fgColor indexed="51"/>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double"/>
      <bottom style="double"/>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right style="thin"/>
      <top/>
      <bottom style="thin"/>
    </border>
    <border>
      <left/>
      <right style="thin"/>
      <top style="thin"/>
      <bottom style="thin"/>
    </border>
    <border>
      <left/>
      <right style="thin"/>
      <top style="thin"/>
      <bottom style="medium"/>
    </border>
    <border>
      <left/>
      <right style="medium"/>
      <top style="medium"/>
      <bottom style="thin"/>
    </border>
    <border>
      <left/>
      <right style="medium"/>
      <top style="thin"/>
      <bottom style="thin"/>
    </border>
    <border diagonalUp="1">
      <left style="thin"/>
      <right style="medium"/>
      <top style="thin"/>
      <bottom style="thin"/>
      <diagonal style="thin"/>
    </border>
    <border>
      <left style="medium"/>
      <right style="medium"/>
      <top style="thin"/>
      <bottom style="thin"/>
    </border>
    <border>
      <left/>
      <right style="medium"/>
      <top/>
      <bottom style="medium"/>
    </border>
    <border diagonalUp="1">
      <left style="thin"/>
      <right style="thin"/>
      <top style="thin"/>
      <bottom style="thin"/>
      <diagonal style="thin"/>
    </border>
    <border>
      <left style="thin">
        <color indexed="63"/>
      </left>
      <right style="thin">
        <color indexed="63"/>
      </right>
      <top style="thin">
        <color indexed="63"/>
      </top>
      <bottom>
        <color indexed="63"/>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color indexed="63"/>
      </left>
      <right style="thin">
        <color indexed="63"/>
      </right>
      <top>
        <color indexed="63"/>
      </top>
      <bottom>
        <color indexed="63"/>
      </bottom>
    </border>
    <border>
      <left style="thin">
        <color indexed="63"/>
      </left>
      <right>
        <color indexed="63"/>
      </right>
      <top style="thin">
        <color indexed="63"/>
      </top>
      <bottom style="thin">
        <color indexed="63"/>
      </bottom>
    </border>
    <border>
      <left style="thin">
        <color indexed="63"/>
      </left>
      <right style="thin">
        <color indexed="63"/>
      </right>
      <top>
        <color indexed="63"/>
      </top>
      <bottom style="thin">
        <color indexed="63"/>
      </bottom>
    </border>
    <border>
      <left>
        <color indexed="63"/>
      </left>
      <right style="thin">
        <color indexed="63"/>
      </right>
      <top style="thin">
        <color indexed="63"/>
      </top>
      <bottom style="thin">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style="medium"/>
      <right style="thin"/>
      <top style="medium"/>
      <bottom style="thin"/>
    </border>
    <border>
      <left style="thin"/>
      <right/>
      <top style="medium"/>
      <bottom style="thin"/>
    </border>
    <border>
      <left style="thin"/>
      <right/>
      <top style="thin"/>
      <bottom style="medium"/>
    </border>
    <border>
      <left style="thin"/>
      <right style="thin"/>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border>
    <border>
      <left style="medium"/>
      <right style="medium"/>
      <top/>
      <bottom style="medium"/>
    </border>
    <border>
      <left style="thin"/>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1" fillId="31" borderId="0" applyNumberFormat="0" applyBorder="0" applyAlignment="0" applyProtection="0"/>
    <xf numFmtId="0" fontId="0" fillId="0" borderId="0">
      <alignment/>
      <protection/>
    </xf>
    <xf numFmtId="0" fontId="31" fillId="0" borderId="0">
      <alignment/>
      <protection/>
    </xf>
    <xf numFmtId="0" fontId="31" fillId="0" borderId="0">
      <alignment/>
      <protection/>
    </xf>
    <xf numFmtId="0" fontId="0" fillId="32" borderId="5" applyNumberFormat="0" applyFont="0" applyAlignment="0" applyProtection="0"/>
    <xf numFmtId="9" fontId="0" fillId="0" borderId="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70">
    <xf numFmtId="0" fontId="0" fillId="0" borderId="0" xfId="0" applyAlignment="1">
      <alignment/>
    </xf>
    <xf numFmtId="0" fontId="2" fillId="0" borderId="0" xfId="0" applyFont="1" applyAlignment="1">
      <alignment/>
    </xf>
    <xf numFmtId="0" fontId="2" fillId="0" borderId="0" xfId="0" applyFont="1" applyAlignment="1">
      <alignment vertical="center"/>
    </xf>
    <xf numFmtId="0" fontId="0" fillId="0" borderId="0" xfId="0" applyFill="1" applyAlignment="1">
      <alignment/>
    </xf>
    <xf numFmtId="0" fontId="4" fillId="33"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34" borderId="10" xfId="0" applyFont="1" applyFill="1" applyBorder="1" applyAlignment="1">
      <alignment horizontal="left" vertical="center" wrapText="1"/>
    </xf>
    <xf numFmtId="0" fontId="5" fillId="0" borderId="10" xfId="0" applyFont="1" applyFill="1" applyBorder="1" applyAlignment="1">
      <alignment vertical="center" wrapText="1"/>
    </xf>
    <xf numFmtId="0" fontId="0" fillId="35" borderId="0" xfId="0" applyFill="1" applyAlignment="1">
      <alignment/>
    </xf>
    <xf numFmtId="0" fontId="6" fillId="35" borderId="0" xfId="0" applyFont="1" applyFill="1" applyAlignment="1">
      <alignment vertical="center" wrapText="1"/>
    </xf>
    <xf numFmtId="0" fontId="6" fillId="35" borderId="0" xfId="0" applyFont="1" applyFill="1" applyAlignment="1">
      <alignment/>
    </xf>
    <xf numFmtId="0" fontId="7" fillId="36" borderId="11" xfId="0" applyFont="1" applyFill="1" applyBorder="1" applyAlignment="1">
      <alignment horizontal="center" vertical="center"/>
    </xf>
    <xf numFmtId="0" fontId="7" fillId="36" borderId="12" xfId="0" applyFont="1" applyFill="1" applyBorder="1" applyAlignment="1">
      <alignment horizontal="center" vertical="center"/>
    </xf>
    <xf numFmtId="0" fontId="7" fillId="36" borderId="13" xfId="0" applyFont="1" applyFill="1" applyBorder="1" applyAlignment="1">
      <alignment horizontal="center" vertical="center"/>
    </xf>
    <xf numFmtId="0" fontId="7" fillId="35" borderId="0" xfId="0" applyFont="1" applyFill="1" applyAlignment="1">
      <alignment/>
    </xf>
    <xf numFmtId="0" fontId="6" fillId="37" borderId="14" xfId="0" applyFont="1" applyFill="1" applyBorder="1" applyAlignment="1">
      <alignment vertical="center"/>
    </xf>
    <xf numFmtId="0" fontId="6" fillId="37" borderId="15" xfId="0" applyFont="1" applyFill="1" applyBorder="1" applyAlignment="1">
      <alignment horizontal="center" vertical="center"/>
    </xf>
    <xf numFmtId="0" fontId="6" fillId="37" borderId="16" xfId="0" applyFont="1" applyFill="1" applyBorder="1" applyAlignment="1">
      <alignment vertical="center" wrapText="1"/>
    </xf>
    <xf numFmtId="0" fontId="6" fillId="35" borderId="0" xfId="0" applyFont="1" applyFill="1" applyAlignment="1">
      <alignment vertical="center"/>
    </xf>
    <xf numFmtId="0" fontId="6" fillId="37" borderId="17" xfId="0" applyFont="1" applyFill="1" applyBorder="1" applyAlignment="1">
      <alignment vertical="center"/>
    </xf>
    <xf numFmtId="0" fontId="6" fillId="37" borderId="18" xfId="0" applyFont="1" applyFill="1" applyBorder="1" applyAlignment="1">
      <alignment horizontal="center" vertical="center"/>
    </xf>
    <xf numFmtId="0" fontId="6" fillId="37" borderId="19" xfId="0" applyFont="1" applyFill="1" applyBorder="1" applyAlignment="1">
      <alignment vertical="center" wrapText="1"/>
    </xf>
    <xf numFmtId="0" fontId="6" fillId="37" borderId="20" xfId="0" applyFont="1" applyFill="1" applyBorder="1" applyAlignment="1">
      <alignment vertical="center"/>
    </xf>
    <xf numFmtId="0" fontId="6" fillId="37" borderId="21" xfId="0" applyFont="1" applyFill="1" applyBorder="1" applyAlignment="1">
      <alignment horizontal="center" vertical="center"/>
    </xf>
    <xf numFmtId="0" fontId="6" fillId="37" borderId="22" xfId="0" applyFont="1" applyFill="1" applyBorder="1" applyAlignment="1">
      <alignment vertical="center" wrapText="1"/>
    </xf>
    <xf numFmtId="0" fontId="6" fillId="35" borderId="0" xfId="0" applyFont="1" applyFill="1" applyBorder="1" applyAlignment="1">
      <alignment vertical="center"/>
    </xf>
    <xf numFmtId="0" fontId="6" fillId="35" borderId="0" xfId="0" applyFont="1" applyFill="1" applyBorder="1" applyAlignment="1">
      <alignment horizontal="center" vertical="center"/>
    </xf>
    <xf numFmtId="0" fontId="6" fillId="35" borderId="0" xfId="0" applyFont="1" applyFill="1" applyBorder="1" applyAlignment="1">
      <alignment vertical="center" wrapText="1"/>
    </xf>
    <xf numFmtId="0" fontId="6" fillId="0" borderId="14" xfId="0" applyFont="1" applyBorder="1" applyAlignment="1">
      <alignment vertical="center"/>
    </xf>
    <xf numFmtId="0" fontId="6" fillId="0" borderId="15" xfId="0" applyFont="1" applyBorder="1" applyAlignment="1">
      <alignment horizontal="center" vertical="center"/>
    </xf>
    <xf numFmtId="0" fontId="6" fillId="0" borderId="16" xfId="0" applyFont="1" applyBorder="1" applyAlignment="1">
      <alignment vertical="center" wrapTex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6" fillId="0" borderId="17" xfId="0" applyFont="1" applyBorder="1" applyAlignment="1">
      <alignment vertical="center"/>
    </xf>
    <xf numFmtId="0" fontId="6" fillId="0" borderId="18" xfId="0" applyFont="1" applyBorder="1" applyAlignment="1">
      <alignment horizontal="center" vertical="center"/>
    </xf>
    <xf numFmtId="0" fontId="6" fillId="0" borderId="19" xfId="0" applyFont="1" applyBorder="1" applyAlignment="1">
      <alignment vertical="center" wrapText="1"/>
    </xf>
    <xf numFmtId="0" fontId="7" fillId="0" borderId="23" xfId="0" applyFont="1" applyBorder="1" applyAlignment="1">
      <alignment horizontal="center" vertical="center"/>
    </xf>
    <xf numFmtId="0" fontId="7" fillId="38" borderId="24" xfId="0" applyFont="1" applyFill="1" applyBorder="1" applyAlignment="1">
      <alignment horizontal="center" vertical="center"/>
    </xf>
    <xf numFmtId="0" fontId="7" fillId="38" borderId="15" xfId="0" applyFont="1" applyFill="1" applyBorder="1" applyAlignment="1">
      <alignment horizontal="center" vertical="center"/>
    </xf>
    <xf numFmtId="0" fontId="7" fillId="39" borderId="15" xfId="0" applyFont="1" applyFill="1" applyBorder="1" applyAlignment="1">
      <alignment horizontal="center" vertical="center"/>
    </xf>
    <xf numFmtId="0" fontId="7" fillId="39" borderId="16" xfId="0" applyFont="1" applyFill="1" applyBorder="1" applyAlignment="1">
      <alignment horizontal="center" vertical="center"/>
    </xf>
    <xf numFmtId="0" fontId="7" fillId="0" borderId="19" xfId="0" applyFont="1" applyBorder="1" applyAlignment="1">
      <alignment horizontal="center" vertical="center"/>
    </xf>
    <xf numFmtId="0" fontId="7" fillId="38" borderId="25" xfId="0" applyFont="1" applyFill="1" applyBorder="1" applyAlignment="1">
      <alignment horizontal="center" vertical="center"/>
    </xf>
    <xf numFmtId="0" fontId="7" fillId="39" borderId="18" xfId="0" applyFont="1" applyFill="1" applyBorder="1" applyAlignment="1">
      <alignment horizontal="center" vertical="center"/>
    </xf>
    <xf numFmtId="0" fontId="7" fillId="40" borderId="19" xfId="0" applyFont="1" applyFill="1" applyBorder="1" applyAlignment="1">
      <alignment horizontal="center" vertical="center"/>
    </xf>
    <xf numFmtId="0" fontId="6" fillId="0" borderId="20" xfId="0" applyFont="1" applyBorder="1" applyAlignment="1">
      <alignment vertical="center"/>
    </xf>
    <xf numFmtId="0" fontId="6" fillId="0" borderId="21" xfId="0" applyFont="1" applyBorder="1" applyAlignment="1">
      <alignment horizontal="center" vertical="center"/>
    </xf>
    <xf numFmtId="0" fontId="6" fillId="0" borderId="22" xfId="0" applyFont="1" applyBorder="1" applyAlignment="1">
      <alignment vertical="center" wrapText="1"/>
    </xf>
    <xf numFmtId="0" fontId="7" fillId="40" borderId="26" xfId="0" applyFont="1" applyFill="1" applyBorder="1" applyAlignment="1">
      <alignment horizontal="center" vertical="center"/>
    </xf>
    <xf numFmtId="0" fontId="7" fillId="40" borderId="21" xfId="0" applyFont="1" applyFill="1" applyBorder="1" applyAlignment="1">
      <alignment horizontal="center" vertical="center"/>
    </xf>
    <xf numFmtId="0" fontId="7" fillId="41" borderId="21" xfId="0" applyFont="1" applyFill="1" applyBorder="1" applyAlignment="1">
      <alignment horizontal="center" vertical="center"/>
    </xf>
    <xf numFmtId="0" fontId="7" fillId="41" borderId="22" xfId="0" applyFont="1" applyFill="1" applyBorder="1" applyAlignment="1">
      <alignment horizontal="center" vertical="center"/>
    </xf>
    <xf numFmtId="0" fontId="7" fillId="35" borderId="11" xfId="0" applyFont="1" applyFill="1" applyBorder="1" applyAlignment="1">
      <alignment horizontal="center" vertical="center"/>
    </xf>
    <xf numFmtId="0" fontId="7" fillId="35" borderId="12" xfId="0" applyFont="1" applyFill="1" applyBorder="1" applyAlignment="1">
      <alignment horizontal="center" vertical="center"/>
    </xf>
    <xf numFmtId="0" fontId="7" fillId="35" borderId="13" xfId="0" applyFont="1" applyFill="1" applyBorder="1" applyAlignment="1">
      <alignment horizontal="center" vertical="center"/>
    </xf>
    <xf numFmtId="49" fontId="7" fillId="0" borderId="20"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22" xfId="0" applyNumberFormat="1" applyFont="1" applyBorder="1" applyAlignment="1">
      <alignment horizontal="center" vertical="center"/>
    </xf>
    <xf numFmtId="0" fontId="7" fillId="0" borderId="27" xfId="0" applyFont="1" applyBorder="1" applyAlignment="1">
      <alignment horizontal="center" vertical="center"/>
    </xf>
    <xf numFmtId="0" fontId="7" fillId="38" borderId="24" xfId="0" applyFont="1" applyFill="1" applyBorder="1" applyAlignment="1">
      <alignment horizontal="left" vertical="center" wrapText="1"/>
    </xf>
    <xf numFmtId="0" fontId="7" fillId="38" borderId="15" xfId="0" applyFont="1" applyFill="1" applyBorder="1" applyAlignment="1">
      <alignment horizontal="left" vertical="center" wrapText="1"/>
    </xf>
    <xf numFmtId="0" fontId="7" fillId="42" borderId="16" xfId="0" applyFont="1" applyFill="1" applyBorder="1" applyAlignment="1">
      <alignment horizontal="left" vertical="center" wrapText="1"/>
    </xf>
    <xf numFmtId="0" fontId="7" fillId="0" borderId="28" xfId="0" applyFont="1" applyBorder="1" applyAlignment="1">
      <alignment horizontal="center" vertical="center"/>
    </xf>
    <xf numFmtId="0" fontId="7" fillId="38" borderId="25" xfId="0" applyFont="1" applyFill="1" applyBorder="1" applyAlignment="1">
      <alignment horizontal="left" vertical="center" wrapText="1"/>
    </xf>
    <xf numFmtId="0" fontId="7" fillId="38" borderId="18" xfId="0" applyFont="1" applyFill="1" applyBorder="1" applyAlignment="1">
      <alignment horizontal="left" vertical="center" wrapText="1"/>
    </xf>
    <xf numFmtId="0" fontId="7" fillId="42" borderId="18"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30" xfId="0" applyFont="1" applyBorder="1" applyAlignment="1">
      <alignment horizontal="center" vertical="center"/>
    </xf>
    <xf numFmtId="0" fontId="7" fillId="38" borderId="17" xfId="0" applyFont="1" applyFill="1" applyBorder="1" applyAlignment="1">
      <alignment horizontal="left" vertical="center" wrapText="1"/>
    </xf>
    <xf numFmtId="0" fontId="7" fillId="41" borderId="19" xfId="0" applyFont="1" applyFill="1" applyBorder="1" applyAlignment="1">
      <alignment horizontal="left" vertical="center" wrapText="1"/>
    </xf>
    <xf numFmtId="0" fontId="7" fillId="0" borderId="31" xfId="0" applyFont="1" applyBorder="1" applyAlignment="1">
      <alignment horizontal="center" vertical="center"/>
    </xf>
    <xf numFmtId="0" fontId="7" fillId="42" borderId="17"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41" borderId="18" xfId="0" applyFont="1" applyFill="1" applyBorder="1" applyAlignment="1">
      <alignment horizontal="left" vertical="center" wrapText="1"/>
    </xf>
    <xf numFmtId="0" fontId="7" fillId="41" borderId="29" xfId="0" applyFont="1" applyFill="1" applyBorder="1" applyAlignment="1">
      <alignment horizontal="left" vertical="center" wrapText="1"/>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6" fillId="0" borderId="20" xfId="0" applyFont="1" applyBorder="1" applyAlignment="1">
      <alignment horizontal="center" vertical="center"/>
    </xf>
    <xf numFmtId="0" fontId="6" fillId="0" borderId="18" xfId="0" applyFont="1" applyBorder="1" applyAlignment="1">
      <alignment horizontal="center" vertical="center" wrapText="1"/>
    </xf>
    <xf numFmtId="0" fontId="48" fillId="0" borderId="0" xfId="0" applyFont="1" applyFill="1" applyBorder="1" applyAlignment="1">
      <alignment horizontal="left" vertical="center"/>
    </xf>
    <xf numFmtId="0" fontId="10" fillId="0" borderId="18" xfId="0" applyFont="1" applyFill="1" applyBorder="1" applyAlignment="1">
      <alignment horizontal="center" vertical="center" wrapText="1"/>
    </xf>
    <xf numFmtId="0" fontId="48" fillId="0" borderId="18" xfId="52" applyFont="1" applyFill="1" applyBorder="1" applyAlignment="1">
      <alignment horizontal="center" vertical="center" wrapText="1"/>
      <protection/>
    </xf>
    <xf numFmtId="0" fontId="11" fillId="43" borderId="33" xfId="0" applyFont="1" applyFill="1" applyBorder="1" applyAlignment="1">
      <alignment horizontal="center" vertical="center" textRotation="90" wrapText="1"/>
    </xf>
    <xf numFmtId="0" fontId="11" fillId="44" borderId="34" xfId="0" applyFont="1" applyFill="1" applyBorder="1" applyAlignment="1">
      <alignment horizontal="center" vertical="center" textRotation="90" wrapText="1"/>
    </xf>
    <xf numFmtId="0" fontId="10" fillId="0" borderId="18" xfId="0" applyFont="1" applyFill="1" applyBorder="1" applyAlignment="1">
      <alignment horizontal="center" vertical="center" textRotation="90" wrapText="1"/>
    </xf>
    <xf numFmtId="0" fontId="10" fillId="0" borderId="18" xfId="0" applyFont="1" applyFill="1" applyBorder="1" applyAlignment="1">
      <alignment horizontal="center" vertical="top" textRotation="90" wrapText="1"/>
    </xf>
    <xf numFmtId="0" fontId="49" fillId="0" borderId="18" xfId="0" applyFont="1" applyFill="1" applyBorder="1" applyAlignment="1">
      <alignment horizontal="center" vertical="center" textRotation="90" wrapText="1"/>
    </xf>
    <xf numFmtId="0" fontId="48" fillId="0" borderId="18" xfId="53" applyFont="1" applyFill="1" applyBorder="1" applyAlignment="1">
      <alignment horizontal="center" vertical="center" textRotation="90" wrapText="1"/>
      <protection/>
    </xf>
    <xf numFmtId="0" fontId="48" fillId="0" borderId="18" xfId="0" applyFont="1" applyFill="1" applyBorder="1" applyAlignment="1">
      <alignment horizontal="center" vertical="center" textRotation="90" wrapText="1"/>
    </xf>
    <xf numFmtId="0" fontId="10" fillId="0" borderId="18" xfId="0" applyFont="1" applyFill="1" applyBorder="1" applyAlignment="1">
      <alignment vertical="center" textRotation="90" wrapText="1"/>
    </xf>
    <xf numFmtId="0" fontId="48" fillId="0" borderId="18" xfId="52" applyFont="1" applyFill="1" applyBorder="1" applyAlignment="1">
      <alignment horizontal="center" vertical="center" textRotation="90" wrapText="1"/>
      <protection/>
    </xf>
    <xf numFmtId="0" fontId="10" fillId="0" borderId="18" xfId="0" applyFont="1" applyFill="1" applyBorder="1" applyAlignment="1">
      <alignment horizontal="center" textRotation="90" wrapText="1"/>
    </xf>
    <xf numFmtId="0" fontId="10" fillId="0" borderId="18" xfId="0" applyFont="1" applyFill="1" applyBorder="1" applyAlignment="1">
      <alignment horizontal="center" vertical="center" textRotation="90" wrapText="1" readingOrder="1"/>
    </xf>
    <xf numFmtId="0" fontId="10" fillId="0" borderId="18" xfId="0" applyFont="1" applyBorder="1" applyAlignment="1">
      <alignment horizontal="center" textRotation="90" wrapText="1"/>
    </xf>
    <xf numFmtId="0" fontId="10" fillId="0" borderId="18" xfId="0" applyFont="1" applyBorder="1" applyAlignment="1">
      <alignment horizontal="center" vertical="center" wrapText="1"/>
    </xf>
    <xf numFmtId="0" fontId="49" fillId="34" borderId="18" xfId="0" applyFont="1" applyFill="1" applyBorder="1" applyAlignment="1">
      <alignment horizontal="center" textRotation="90" wrapText="1"/>
    </xf>
    <xf numFmtId="0" fontId="10" fillId="34" borderId="18" xfId="0" applyFont="1" applyFill="1" applyBorder="1" applyAlignment="1">
      <alignment horizontal="center" textRotation="90" wrapText="1"/>
    </xf>
    <xf numFmtId="0" fontId="10" fillId="34" borderId="18" xfId="0" applyFont="1" applyFill="1" applyBorder="1" applyAlignment="1">
      <alignment textRotation="90" wrapText="1"/>
    </xf>
    <xf numFmtId="0" fontId="10" fillId="34" borderId="18" xfId="0" applyFont="1" applyFill="1" applyBorder="1" applyAlignment="1">
      <alignment horizontal="center" vertical="center" wrapText="1"/>
    </xf>
    <xf numFmtId="0" fontId="49" fillId="34" borderId="18" xfId="0" applyFont="1" applyFill="1" applyBorder="1" applyAlignment="1">
      <alignment horizontal="center" textRotation="90" wrapText="1"/>
    </xf>
    <xf numFmtId="0" fontId="10" fillId="2" borderId="35" xfId="0" applyFont="1" applyFill="1" applyBorder="1" applyAlignment="1">
      <alignment vertical="center" textRotation="90" wrapText="1"/>
    </xf>
    <xf numFmtId="0" fontId="10" fillId="2" borderId="35" xfId="0" applyFont="1" applyFill="1" applyBorder="1" applyAlignment="1">
      <alignment vertical="center" wrapText="1"/>
    </xf>
    <xf numFmtId="0" fontId="49" fillId="2" borderId="18" xfId="0" applyFont="1" applyFill="1" applyBorder="1" applyAlignment="1">
      <alignment horizontal="center" vertical="center" textRotation="90" wrapText="1"/>
    </xf>
    <xf numFmtId="0" fontId="49" fillId="2" borderId="18" xfId="0" applyFont="1" applyFill="1" applyBorder="1" applyAlignment="1">
      <alignment horizontal="center" vertical="center" textRotation="90"/>
    </xf>
    <xf numFmtId="0" fontId="10" fillId="2" borderId="18" xfId="0" applyFont="1" applyFill="1" applyBorder="1" applyAlignment="1">
      <alignment horizontal="center" vertical="center" textRotation="90" wrapText="1"/>
    </xf>
    <xf numFmtId="0" fontId="10" fillId="2" borderId="18" xfId="0" applyFont="1" applyFill="1" applyBorder="1" applyAlignment="1">
      <alignment horizontal="center" vertical="center"/>
    </xf>
    <xf numFmtId="0" fontId="10" fillId="2" borderId="18" xfId="0" applyFont="1" applyFill="1" applyBorder="1" applyAlignment="1">
      <alignment horizontal="center" vertical="center" wrapText="1"/>
    </xf>
    <xf numFmtId="0" fontId="48" fillId="2" borderId="18" xfId="0" applyFont="1" applyFill="1" applyBorder="1" applyAlignment="1">
      <alignment horizontal="center" vertical="center" textRotation="90" wrapText="1"/>
    </xf>
    <xf numFmtId="0" fontId="10" fillId="2" borderId="18" xfId="0" applyFont="1" applyFill="1" applyBorder="1" applyAlignment="1">
      <alignment vertical="center"/>
    </xf>
    <xf numFmtId="0" fontId="49" fillId="2" borderId="18" xfId="0" applyFont="1" applyFill="1" applyBorder="1" applyAlignment="1">
      <alignment horizontal="center" vertical="center"/>
    </xf>
    <xf numFmtId="0" fontId="49" fillId="2" borderId="18" xfId="0" applyFont="1" applyFill="1" applyBorder="1" applyAlignment="1">
      <alignment vertical="center"/>
    </xf>
    <xf numFmtId="0" fontId="10" fillId="2" borderId="18" xfId="0" applyFont="1" applyFill="1" applyBorder="1" applyAlignment="1">
      <alignment vertical="center" textRotation="90"/>
    </xf>
    <xf numFmtId="0" fontId="10" fillId="2" borderId="18" xfId="0" applyFont="1" applyFill="1" applyBorder="1" applyAlignment="1">
      <alignment horizontal="center" vertical="center" textRotation="90"/>
    </xf>
    <xf numFmtId="0" fontId="12" fillId="2" borderId="18" xfId="0" applyFont="1" applyFill="1" applyBorder="1" applyAlignment="1">
      <alignment horizontal="center" vertical="center"/>
    </xf>
    <xf numFmtId="0" fontId="50" fillId="2" borderId="18" xfId="0" applyFont="1" applyFill="1" applyBorder="1" applyAlignment="1">
      <alignment horizontal="center" vertical="center"/>
    </xf>
    <xf numFmtId="0" fontId="10" fillId="2" borderId="18" xfId="54" applyFont="1" applyFill="1" applyBorder="1" applyAlignment="1">
      <alignment horizontal="center" vertical="center" textRotation="90" wrapText="1"/>
      <protection/>
    </xf>
    <xf numFmtId="0" fontId="10" fillId="2" borderId="18" xfId="0" applyFont="1" applyFill="1" applyBorder="1" applyAlignment="1">
      <alignment horizontal="center" textRotation="90"/>
    </xf>
    <xf numFmtId="0" fontId="49" fillId="2" borderId="18" xfId="0" applyFont="1" applyFill="1" applyBorder="1" applyAlignment="1">
      <alignment vertical="center" textRotation="90" wrapText="1"/>
    </xf>
    <xf numFmtId="0" fontId="8" fillId="2" borderId="18" xfId="0" applyFont="1" applyFill="1" applyBorder="1" applyAlignment="1">
      <alignment horizontal="center" vertical="center" textRotation="90" wrapText="1"/>
    </xf>
    <xf numFmtId="0" fontId="10" fillId="2" borderId="18" xfId="0" applyFont="1" applyFill="1" applyBorder="1" applyAlignment="1">
      <alignment textRotation="90"/>
    </xf>
    <xf numFmtId="0" fontId="10" fillId="2" borderId="18" xfId="0" applyFont="1" applyFill="1" applyBorder="1" applyAlignment="1">
      <alignment vertical="center" textRotation="90" wrapText="1"/>
    </xf>
    <xf numFmtId="0" fontId="11" fillId="43" borderId="34" xfId="0" applyFont="1" applyFill="1" applyBorder="1" applyAlignment="1">
      <alignment horizontal="center" vertical="center" textRotation="90" wrapText="1"/>
    </xf>
    <xf numFmtId="0" fontId="11" fillId="43" borderId="33" xfId="0" applyFont="1" applyFill="1" applyBorder="1" applyAlignment="1">
      <alignment horizontal="center" vertical="center" textRotation="90" wrapText="1"/>
    </xf>
    <xf numFmtId="0" fontId="11" fillId="43" borderId="36" xfId="0" applyFont="1" applyFill="1" applyBorder="1" applyAlignment="1">
      <alignment horizontal="center" vertical="center" textRotation="90" wrapText="1"/>
    </xf>
    <xf numFmtId="0" fontId="11" fillId="43" borderId="37" xfId="0" applyFont="1" applyFill="1" applyBorder="1" applyAlignment="1">
      <alignment horizontal="center" vertical="center" textRotation="90" wrapText="1"/>
    </xf>
    <xf numFmtId="0" fontId="11" fillId="43" borderId="38" xfId="0" applyFont="1" applyFill="1" applyBorder="1" applyAlignment="1">
      <alignment horizontal="center" vertical="center"/>
    </xf>
    <xf numFmtId="0" fontId="11" fillId="44" borderId="34" xfId="0" applyFont="1" applyFill="1" applyBorder="1" applyAlignment="1">
      <alignment horizontal="center" vertical="center"/>
    </xf>
    <xf numFmtId="0" fontId="11" fillId="44" borderId="37" xfId="0" applyFont="1" applyFill="1" applyBorder="1" applyAlignment="1">
      <alignment horizontal="center" vertical="center"/>
    </xf>
    <xf numFmtId="0" fontId="11" fillId="44" borderId="39" xfId="0" applyFont="1" applyFill="1" applyBorder="1" applyAlignment="1">
      <alignment horizontal="center" vertical="center" wrapText="1"/>
    </xf>
    <xf numFmtId="0" fontId="11" fillId="45" borderId="34" xfId="0" applyFont="1" applyFill="1" applyBorder="1" applyAlignment="1">
      <alignment horizontal="center" vertical="center"/>
    </xf>
    <xf numFmtId="0" fontId="11" fillId="45" borderId="34" xfId="0" applyFont="1" applyFill="1" applyBorder="1" applyAlignment="1">
      <alignment horizontal="center" vertical="center" wrapText="1"/>
    </xf>
    <xf numFmtId="0" fontId="1" fillId="0" borderId="0" xfId="0" applyFont="1" applyBorder="1" applyAlignment="1">
      <alignment horizontal="center" vertical="center"/>
    </xf>
    <xf numFmtId="17" fontId="1" fillId="0" borderId="0" xfId="0" applyNumberFormat="1" applyFont="1" applyBorder="1" applyAlignment="1">
      <alignment horizontal="center" vertical="center"/>
    </xf>
    <xf numFmtId="0" fontId="3" fillId="35" borderId="40" xfId="0" applyFont="1" applyFill="1" applyBorder="1" applyAlignment="1">
      <alignment horizontal="center" vertical="center"/>
    </xf>
    <xf numFmtId="0" fontId="3" fillId="35" borderId="41" xfId="0" applyFont="1" applyFill="1" applyBorder="1" applyAlignment="1">
      <alignment horizontal="center" vertical="center"/>
    </xf>
    <xf numFmtId="0" fontId="3" fillId="35" borderId="42" xfId="0" applyFont="1" applyFill="1" applyBorder="1" applyAlignment="1">
      <alignment horizontal="center" vertical="center"/>
    </xf>
    <xf numFmtId="0" fontId="3" fillId="35" borderId="43"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44" xfId="0" applyFont="1" applyFill="1" applyBorder="1" applyAlignment="1">
      <alignment horizontal="center" vertical="center"/>
    </xf>
    <xf numFmtId="0" fontId="3" fillId="35" borderId="45" xfId="0" applyFont="1" applyFill="1" applyBorder="1" applyAlignment="1">
      <alignment horizontal="center" vertical="center"/>
    </xf>
    <xf numFmtId="0" fontId="3" fillId="35" borderId="46" xfId="0" applyFont="1" applyFill="1" applyBorder="1" applyAlignment="1">
      <alignment horizontal="center" vertical="center"/>
    </xf>
    <xf numFmtId="0" fontId="3" fillId="35" borderId="31" xfId="0" applyFont="1" applyFill="1" applyBorder="1" applyAlignment="1">
      <alignment horizontal="center" vertical="center"/>
    </xf>
    <xf numFmtId="0" fontId="7" fillId="35" borderId="0" xfId="0" applyFont="1" applyFill="1" applyAlignment="1">
      <alignment horizontal="center"/>
    </xf>
    <xf numFmtId="0" fontId="7" fillId="36" borderId="47" xfId="0" applyFont="1" applyFill="1" applyBorder="1" applyAlignment="1">
      <alignment horizontal="center" vertical="center" wrapText="1"/>
    </xf>
    <xf numFmtId="0" fontId="7" fillId="36" borderId="48" xfId="0" applyFont="1" applyFill="1" applyBorder="1" applyAlignment="1">
      <alignment horizontal="center" vertical="center" wrapText="1"/>
    </xf>
    <xf numFmtId="0" fontId="7" fillId="36" borderId="20" xfId="0" applyFont="1" applyFill="1" applyBorder="1" applyAlignment="1">
      <alignment horizontal="center" vertical="center" wrapText="1"/>
    </xf>
    <xf numFmtId="0" fontId="7" fillId="36" borderId="49" xfId="0" applyFont="1" applyFill="1" applyBorder="1" applyAlignment="1">
      <alignment horizontal="center" vertical="center" wrapText="1"/>
    </xf>
    <xf numFmtId="0" fontId="7" fillId="36" borderId="50" xfId="0" applyFont="1" applyFill="1" applyBorder="1" applyAlignment="1">
      <alignment horizontal="center" vertical="center" wrapText="1"/>
    </xf>
    <xf numFmtId="0" fontId="7" fillId="36" borderId="23" xfId="0" applyFont="1" applyFill="1" applyBorder="1" applyAlignment="1">
      <alignment horizontal="center" vertical="center" wrapText="1"/>
    </xf>
    <xf numFmtId="0" fontId="7" fillId="36" borderId="17" xfId="0" applyFont="1" applyFill="1" applyBorder="1" applyAlignment="1">
      <alignment horizontal="center" vertical="center" wrapText="1"/>
    </xf>
    <xf numFmtId="0" fontId="6" fillId="37" borderId="51" xfId="0" applyFont="1" applyFill="1" applyBorder="1" applyAlignment="1">
      <alignment horizontal="center" vertical="center"/>
    </xf>
    <xf numFmtId="0" fontId="6" fillId="37" borderId="52" xfId="0" applyFont="1" applyFill="1" applyBorder="1" applyAlignment="1">
      <alignment horizontal="center" vertical="center"/>
    </xf>
    <xf numFmtId="0" fontId="6" fillId="37" borderId="53" xfId="0" applyFont="1" applyFill="1" applyBorder="1" applyAlignment="1">
      <alignment horizontal="center" vertical="center"/>
    </xf>
    <xf numFmtId="0" fontId="7" fillId="35" borderId="47" xfId="0" applyFont="1" applyFill="1" applyBorder="1" applyAlignment="1">
      <alignment horizontal="center" vertical="center" wrapText="1"/>
    </xf>
    <xf numFmtId="0" fontId="7" fillId="35" borderId="48"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49" xfId="0" applyFont="1" applyFill="1" applyBorder="1" applyAlignment="1">
      <alignment horizontal="center" vertical="center" wrapText="1"/>
    </xf>
    <xf numFmtId="0" fontId="7" fillId="35" borderId="50"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54" xfId="0" applyFont="1" applyFill="1" applyBorder="1" applyAlignment="1">
      <alignment horizontal="center" vertical="center" wrapText="1"/>
    </xf>
    <xf numFmtId="0" fontId="7" fillId="35" borderId="55" xfId="0" applyFont="1" applyFill="1" applyBorder="1" applyAlignment="1">
      <alignment horizontal="center" vertical="center" wrapText="1"/>
    </xf>
    <xf numFmtId="0" fontId="7" fillId="35" borderId="56" xfId="0" applyFont="1" applyFill="1" applyBorder="1" applyAlignment="1">
      <alignment horizontal="center" vertical="center" wrapText="1"/>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7" fillId="35" borderId="57" xfId="0" applyFont="1" applyFill="1" applyBorder="1" applyAlignment="1">
      <alignment horizontal="center" vertical="center"/>
    </xf>
    <xf numFmtId="0" fontId="7" fillId="35" borderId="53" xfId="0" applyFont="1" applyFill="1" applyBorder="1" applyAlignment="1">
      <alignment horizontal="center" vertical="center"/>
    </xf>
    <xf numFmtId="0" fontId="4" fillId="33" borderId="10" xfId="0" applyFont="1" applyFill="1" applyBorder="1" applyAlignment="1">
      <alignment horizontal="center" vertical="center" textRotation="90" wrapText="1"/>
    </xf>
    <xf numFmtId="0" fontId="4" fillId="33" borderId="10"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3"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52">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B80047"/>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D320"/>
      <rgbColor rgb="00FF950E"/>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29</xdr:col>
      <xdr:colOff>1485900</xdr:colOff>
      <xdr:row>0</xdr:row>
      <xdr:rowOff>104775</xdr:rowOff>
    </xdr:from>
    <xdr:to>
      <xdr:col>30</xdr:col>
      <xdr:colOff>1362075</xdr:colOff>
      <xdr:row>5</xdr:row>
      <xdr:rowOff>76200</xdr:rowOff>
    </xdr:to>
    <xdr:pic>
      <xdr:nvPicPr>
        <xdr:cNvPr id="1" name="Imagen 1"/>
        <xdr:cNvPicPr preferRelativeResize="1">
          <a:picLocks noChangeAspect="1"/>
        </xdr:cNvPicPr>
      </xdr:nvPicPr>
      <xdr:blipFill>
        <a:blip r:embed="rId1"/>
        <a:stretch>
          <a:fillRect/>
        </a:stretch>
      </xdr:blipFill>
      <xdr:spPr>
        <a:xfrm>
          <a:off x="15840075" y="104775"/>
          <a:ext cx="1638300" cy="781050"/>
        </a:xfrm>
        <a:prstGeom prst="rect">
          <a:avLst/>
        </a:prstGeom>
        <a:blipFill>
          <a:blip r:embed=""/>
          <a:srcRect/>
          <a:stretch>
            <a:fillRect/>
          </a:stretch>
        </a:blipFill>
        <a:ln w="9525" cmpd="sng">
          <a:noFill/>
        </a:ln>
      </xdr:spPr>
    </xdr:pic>
    <xdr:clientData/>
  </xdr:twoCellAnchor>
  <xdr:twoCellAnchor editAs="absolute">
    <xdr:from>
      <xdr:col>0</xdr:col>
      <xdr:colOff>161925</xdr:colOff>
      <xdr:row>0</xdr:row>
      <xdr:rowOff>28575</xdr:rowOff>
    </xdr:from>
    <xdr:to>
      <xdr:col>2</xdr:col>
      <xdr:colOff>800100</xdr:colOff>
      <xdr:row>4</xdr:row>
      <xdr:rowOff>123825</xdr:rowOff>
    </xdr:to>
    <xdr:pic>
      <xdr:nvPicPr>
        <xdr:cNvPr id="2" name="Imagen 2"/>
        <xdr:cNvPicPr preferRelativeResize="1">
          <a:picLocks noChangeAspect="1"/>
        </xdr:cNvPicPr>
      </xdr:nvPicPr>
      <xdr:blipFill>
        <a:blip r:embed="rId2"/>
        <a:stretch>
          <a:fillRect/>
        </a:stretch>
      </xdr:blipFill>
      <xdr:spPr>
        <a:xfrm>
          <a:off x="161925" y="28575"/>
          <a:ext cx="1085850" cy="7429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178"/>
  <sheetViews>
    <sheetView tabSelected="1" view="pageBreakPreview" zoomScale="110" zoomScaleNormal="116" zoomScaleSheetLayoutView="110" zoomScalePageLayoutView="0" workbookViewId="0" topLeftCell="E1">
      <selection activeCell="AF6" sqref="AF6"/>
    </sheetView>
  </sheetViews>
  <sheetFormatPr defaultColWidth="11.421875" defaultRowHeight="12.75"/>
  <cols>
    <col min="1" max="1" width="2.7109375" style="0" bestFit="1" customWidth="1"/>
    <col min="2" max="2" width="4.00390625" style="0" bestFit="1" customWidth="1"/>
    <col min="3" max="3" width="21.7109375" style="0" customWidth="1"/>
    <col min="4" max="4" width="21.28125" style="0" bestFit="1" customWidth="1"/>
    <col min="5" max="5" width="4.421875" style="0" bestFit="1" customWidth="1"/>
    <col min="6" max="6" width="15.00390625" style="0" bestFit="1" customWidth="1"/>
    <col min="7" max="7" width="6.140625" style="0" bestFit="1" customWidth="1"/>
    <col min="8" max="8" width="9.57421875" style="0" bestFit="1" customWidth="1"/>
    <col min="9" max="9" width="8.7109375" style="0" bestFit="1" customWidth="1"/>
    <col min="10" max="10" width="4.421875" style="0" bestFit="1" customWidth="1"/>
    <col min="11" max="11" width="10.421875" style="0" bestFit="1" customWidth="1"/>
    <col min="12" max="12" width="12.00390625" style="0" bestFit="1" customWidth="1"/>
    <col min="13" max="13" width="3.57421875" style="0" customWidth="1"/>
    <col min="14" max="14" width="3.00390625" style="0" customWidth="1"/>
    <col min="15" max="15" width="4.8515625" style="0" customWidth="1"/>
    <col min="16" max="16" width="6.00390625" style="0" customWidth="1"/>
    <col min="17" max="17" width="3.28125" style="0" customWidth="1"/>
    <col min="18" max="18" width="6.140625" style="0" customWidth="1"/>
    <col min="19" max="19" width="3.57421875" style="0" customWidth="1"/>
    <col min="20" max="20" width="5.00390625" style="0" customWidth="1"/>
    <col min="21" max="21" width="3.140625" style="0" customWidth="1"/>
    <col min="22" max="22" width="3.28125" style="0" customWidth="1"/>
    <col min="23" max="23" width="2.28125" style="0" customWidth="1"/>
    <col min="24" max="24" width="4.140625" style="0" customWidth="1"/>
    <col min="25" max="25" width="7.8515625" style="0" bestFit="1" customWidth="1"/>
    <col min="26" max="26" width="14.7109375" style="0" bestFit="1" customWidth="1"/>
    <col min="27" max="28" width="4.421875" style="0" bestFit="1" customWidth="1"/>
    <col min="29" max="29" width="15.140625" style="0" bestFit="1" customWidth="1"/>
    <col min="30" max="30" width="26.421875" style="0" bestFit="1" customWidth="1"/>
    <col min="31" max="31" width="21.28125" style="0" customWidth="1"/>
  </cols>
  <sheetData>
    <row r="1" spans="1:31" ht="12.75">
      <c r="A1" s="132" t="s">
        <v>0</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row>
    <row r="2" spans="1:31" ht="12.75">
      <c r="A2" s="132" t="s">
        <v>55</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row>
    <row r="3" spans="1:31" ht="12.75">
      <c r="A3" s="132" t="s">
        <v>56</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row>
    <row r="4" spans="1:31" ht="12.75">
      <c r="A4" s="133" t="s">
        <v>481</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row>
    <row r="7" spans="1:31" s="1" customFormat="1" ht="60" customHeight="1">
      <c r="A7" s="122" t="s">
        <v>1</v>
      </c>
      <c r="B7" s="122" t="s">
        <v>2</v>
      </c>
      <c r="C7" s="122" t="s">
        <v>3</v>
      </c>
      <c r="D7" s="122" t="s">
        <v>4</v>
      </c>
      <c r="E7" s="122" t="s">
        <v>5</v>
      </c>
      <c r="F7" s="130" t="s">
        <v>6</v>
      </c>
      <c r="G7" s="130"/>
      <c r="H7" s="130"/>
      <c r="I7" s="122" t="s">
        <v>7</v>
      </c>
      <c r="J7" s="129" t="s">
        <v>8</v>
      </c>
      <c r="K7" s="129"/>
      <c r="L7" s="129"/>
      <c r="M7" s="130" t="s">
        <v>9</v>
      </c>
      <c r="N7" s="130"/>
      <c r="O7" s="130"/>
      <c r="P7" s="130"/>
      <c r="Q7" s="130"/>
      <c r="R7" s="130"/>
      <c r="S7" s="130"/>
      <c r="T7" s="84" t="s">
        <v>10</v>
      </c>
      <c r="U7" s="131" t="s">
        <v>11</v>
      </c>
      <c r="V7" s="131"/>
      <c r="W7" s="131"/>
      <c r="X7" s="131"/>
      <c r="Y7" s="131"/>
      <c r="Z7" s="131"/>
      <c r="AA7" s="127" t="s">
        <v>12</v>
      </c>
      <c r="AB7" s="127"/>
      <c r="AC7" s="127"/>
      <c r="AD7" s="127"/>
      <c r="AE7" s="128"/>
    </row>
    <row r="8" spans="1:31" s="2" customFormat="1" ht="30" customHeight="1">
      <c r="A8" s="122"/>
      <c r="B8" s="122"/>
      <c r="C8" s="122"/>
      <c r="D8" s="122"/>
      <c r="E8" s="122"/>
      <c r="F8" s="122" t="s">
        <v>13</v>
      </c>
      <c r="G8" s="122" t="s">
        <v>14</v>
      </c>
      <c r="H8" s="123" t="s">
        <v>57</v>
      </c>
      <c r="I8" s="122"/>
      <c r="J8" s="122" t="s">
        <v>15</v>
      </c>
      <c r="K8" s="122" t="s">
        <v>16</v>
      </c>
      <c r="L8" s="122" t="s">
        <v>17</v>
      </c>
      <c r="M8" s="122" t="s">
        <v>18</v>
      </c>
      <c r="N8" s="122" t="s">
        <v>19</v>
      </c>
      <c r="O8" s="122" t="s">
        <v>20</v>
      </c>
      <c r="P8" s="122" t="s">
        <v>21</v>
      </c>
      <c r="Q8" s="122" t="s">
        <v>22</v>
      </c>
      <c r="R8" s="122" t="s">
        <v>23</v>
      </c>
      <c r="S8" s="122" t="s">
        <v>24</v>
      </c>
      <c r="T8" s="122" t="s">
        <v>25</v>
      </c>
      <c r="U8" s="126" t="s">
        <v>26</v>
      </c>
      <c r="V8" s="126"/>
      <c r="W8" s="126"/>
      <c r="X8" s="126"/>
      <c r="Y8" s="122" t="s">
        <v>27</v>
      </c>
      <c r="Z8" s="122" t="s">
        <v>28</v>
      </c>
      <c r="AA8" s="122" t="s">
        <v>29</v>
      </c>
      <c r="AB8" s="122" t="s">
        <v>30</v>
      </c>
      <c r="AC8" s="122" t="s">
        <v>31</v>
      </c>
      <c r="AD8" s="122" t="s">
        <v>32</v>
      </c>
      <c r="AE8" s="125" t="s">
        <v>33</v>
      </c>
    </row>
    <row r="9" spans="1:31" s="1" customFormat="1" ht="52.5" customHeight="1">
      <c r="A9" s="123"/>
      <c r="B9" s="123"/>
      <c r="C9" s="123"/>
      <c r="D9" s="123"/>
      <c r="E9" s="123"/>
      <c r="F9" s="123"/>
      <c r="G9" s="123"/>
      <c r="H9" s="124"/>
      <c r="I9" s="123"/>
      <c r="J9" s="123"/>
      <c r="K9" s="123"/>
      <c r="L9" s="123"/>
      <c r="M9" s="123"/>
      <c r="N9" s="123"/>
      <c r="O9" s="123"/>
      <c r="P9" s="123"/>
      <c r="Q9" s="123"/>
      <c r="R9" s="123"/>
      <c r="S9" s="123"/>
      <c r="T9" s="123"/>
      <c r="U9" s="83" t="s">
        <v>34</v>
      </c>
      <c r="V9" s="83" t="s">
        <v>35</v>
      </c>
      <c r="W9" s="83" t="s">
        <v>36</v>
      </c>
      <c r="X9" s="83" t="s">
        <v>37</v>
      </c>
      <c r="Y9" s="123"/>
      <c r="Z9" s="123"/>
      <c r="AA9" s="123"/>
      <c r="AB9" s="123"/>
      <c r="AC9" s="123"/>
      <c r="AD9" s="123"/>
      <c r="AE9" s="123"/>
    </row>
    <row r="10" spans="1:31" s="1" customFormat="1" ht="111" customHeight="1">
      <c r="A10" s="92" t="s">
        <v>54</v>
      </c>
      <c r="B10" s="94" t="s">
        <v>523</v>
      </c>
      <c r="C10" s="94" t="s">
        <v>524</v>
      </c>
      <c r="D10" s="97" t="s">
        <v>533</v>
      </c>
      <c r="E10" s="97" t="s">
        <v>216</v>
      </c>
      <c r="F10" s="97" t="s">
        <v>513</v>
      </c>
      <c r="G10" s="94" t="s">
        <v>410</v>
      </c>
      <c r="H10" s="97" t="s">
        <v>514</v>
      </c>
      <c r="I10" s="97" t="s">
        <v>42</v>
      </c>
      <c r="J10" s="97" t="s">
        <v>40</v>
      </c>
      <c r="K10" s="97" t="s">
        <v>40</v>
      </c>
      <c r="L10" s="97" t="s">
        <v>40</v>
      </c>
      <c r="M10" s="95">
        <v>6</v>
      </c>
      <c r="N10" s="95">
        <v>4</v>
      </c>
      <c r="O10" s="95">
        <f>+M10*N10</f>
        <v>24</v>
      </c>
      <c r="P10" s="95" t="str">
        <f>+IF(O10&gt;=24,"Muy Alto (MA)",IF(O10&gt;=10,"Alto (A)",IF(O10&gt;=6,"Medio(M)",IF(O10&gt;=2,"Bajo(B)"))))</f>
        <v>Muy Alto (MA)</v>
      </c>
      <c r="Q10" s="95">
        <v>100</v>
      </c>
      <c r="R10" s="95">
        <f>+O10*Q10</f>
        <v>2400</v>
      </c>
      <c r="S10" s="82" t="str">
        <f>IF(R10&gt;500,"I",IF(R10&lt;21,"IV",IF(AND(R10&gt;=121,R10&lt;=500),"II",IF(AND(R10&gt;=21,R10&lt;=120),"III"))))</f>
        <v>I</v>
      </c>
      <c r="T10" s="94" t="str">
        <f>+IF(S10="I","No Aceptable",IF(S10="II","No Aceptable o Aceptable con control especifico",IF(S10="III","Mejorable",IF(S10="IV","Aceptable"))))</f>
        <v>No Aceptable</v>
      </c>
      <c r="U10" s="95">
        <v>2</v>
      </c>
      <c r="V10" s="95">
        <v>0</v>
      </c>
      <c r="W10" s="95">
        <v>0</v>
      </c>
      <c r="X10" s="95">
        <f aca="true" t="shared" si="0" ref="X10:X30">SUM(U10:W10)</f>
        <v>2</v>
      </c>
      <c r="Y10" s="94" t="s">
        <v>515</v>
      </c>
      <c r="Z10" s="94" t="s">
        <v>516</v>
      </c>
      <c r="AA10" s="97" t="s">
        <v>218</v>
      </c>
      <c r="AB10" s="97" t="s">
        <v>218</v>
      </c>
      <c r="AC10" s="97" t="s">
        <v>517</v>
      </c>
      <c r="AD10" s="97" t="s">
        <v>518</v>
      </c>
      <c r="AE10" s="97" t="s">
        <v>519</v>
      </c>
    </row>
    <row r="11" spans="1:31" s="1" customFormat="1" ht="111" customHeight="1">
      <c r="A11" s="92" t="s">
        <v>54</v>
      </c>
      <c r="B11" s="94" t="s">
        <v>523</v>
      </c>
      <c r="C11" s="94" t="s">
        <v>524</v>
      </c>
      <c r="D11" s="97" t="s">
        <v>533</v>
      </c>
      <c r="E11" s="95" t="s">
        <v>216</v>
      </c>
      <c r="F11" s="94" t="s">
        <v>525</v>
      </c>
      <c r="G11" s="94" t="s">
        <v>410</v>
      </c>
      <c r="H11" s="94" t="s">
        <v>526</v>
      </c>
      <c r="I11" s="94" t="s">
        <v>42</v>
      </c>
      <c r="J11" s="94" t="s">
        <v>40</v>
      </c>
      <c r="K11" s="94" t="s">
        <v>40</v>
      </c>
      <c r="L11" s="94" t="s">
        <v>40</v>
      </c>
      <c r="M11" s="95">
        <v>6</v>
      </c>
      <c r="N11" s="95">
        <v>3</v>
      </c>
      <c r="O11" s="95">
        <f>+M11*N11</f>
        <v>18</v>
      </c>
      <c r="P11" s="95" t="str">
        <f>+IF(O11&gt;=24,"Muy Alto (MA)",IF(O11&gt;=10,"Alto (A)",IF(O11&gt;=6,"Medio(M)",IF(O11&gt;=2,"Bajo(B)"))))</f>
        <v>Alto (A)</v>
      </c>
      <c r="Q11" s="95">
        <v>100</v>
      </c>
      <c r="R11" s="95">
        <f>+O11*Q11</f>
        <v>1800</v>
      </c>
      <c r="S11" s="82" t="str">
        <f>IF(R11&gt;500,"I",IF(R11&lt;21,"IV",IF(AND(R11&gt;=121,R11&lt;=500),"II",IF(AND(R11&gt;=21,R11&lt;=120),"III"))))</f>
        <v>I</v>
      </c>
      <c r="T11" s="94" t="str">
        <f>+IF(S11="I","No Aceptable",IF(S11="II","No Aceptable o Aceptable con control especifico",IF(S11="III","Mejorable",IF(S11="IV","Aceptable"))))</f>
        <v>No Aceptable</v>
      </c>
      <c r="U11" s="95">
        <v>2</v>
      </c>
      <c r="V11" s="95">
        <v>0</v>
      </c>
      <c r="W11" s="95">
        <v>0</v>
      </c>
      <c r="X11" s="95">
        <f t="shared" si="0"/>
        <v>2</v>
      </c>
      <c r="Y11" s="94" t="s">
        <v>44</v>
      </c>
      <c r="Z11" s="94" t="s">
        <v>527</v>
      </c>
      <c r="AA11" s="94"/>
      <c r="AB11" s="94"/>
      <c r="AC11" s="94"/>
      <c r="AD11" s="94" t="s">
        <v>528</v>
      </c>
      <c r="AE11" s="94"/>
    </row>
    <row r="12" spans="1:31" s="1" customFormat="1" ht="111" customHeight="1">
      <c r="A12" s="92" t="s">
        <v>54</v>
      </c>
      <c r="B12" s="94" t="s">
        <v>523</v>
      </c>
      <c r="C12" s="94" t="s">
        <v>524</v>
      </c>
      <c r="D12" s="97" t="s">
        <v>533</v>
      </c>
      <c r="E12" s="95" t="s">
        <v>216</v>
      </c>
      <c r="F12" s="94" t="s">
        <v>529</v>
      </c>
      <c r="G12" s="94" t="s">
        <v>39</v>
      </c>
      <c r="H12" s="94" t="s">
        <v>530</v>
      </c>
      <c r="I12" s="94" t="s">
        <v>531</v>
      </c>
      <c r="J12" s="94" t="s">
        <v>40</v>
      </c>
      <c r="K12" s="94" t="s">
        <v>40</v>
      </c>
      <c r="L12" s="94" t="s">
        <v>40</v>
      </c>
      <c r="M12" s="95">
        <v>6</v>
      </c>
      <c r="N12" s="95">
        <v>3</v>
      </c>
      <c r="O12" s="95">
        <f>+M12*N12</f>
        <v>18</v>
      </c>
      <c r="P12" s="95" t="str">
        <f>+IF(O12&gt;=24,"Muy Alto (MA)",IF(O12&gt;=10,"Alto (A)",IF(O12&gt;=6,"Medio(M)",IF(O12&gt;=2,"Bajo(B)"))))</f>
        <v>Alto (A)</v>
      </c>
      <c r="Q12" s="95">
        <v>25</v>
      </c>
      <c r="R12" s="95">
        <f>+O12*Q12</f>
        <v>450</v>
      </c>
      <c r="S12" s="82" t="str">
        <f>IF(R12&gt;500,"I",IF(R12&lt;21,"IV",IF(AND(R12&gt;=121,R12&lt;=500),"II",IF(AND(R12&gt;=21,R12&lt;=120),"III"))))</f>
        <v>II</v>
      </c>
      <c r="T12" s="94" t="str">
        <f>+IF(S12="I","No Aceptable",IF(S12="II","No Aceptable o Aceptable con control especifico",IF(S12="III","Mejorable",IF(S12="IV","Aceptable"))))</f>
        <v>No Aceptable o Aceptable con control especifico</v>
      </c>
      <c r="U12" s="95">
        <v>2</v>
      </c>
      <c r="V12" s="95">
        <v>0</v>
      </c>
      <c r="W12" s="95">
        <v>0</v>
      </c>
      <c r="X12" s="95">
        <f t="shared" si="0"/>
        <v>2</v>
      </c>
      <c r="Y12" s="94" t="s">
        <v>493</v>
      </c>
      <c r="Z12" s="94"/>
      <c r="AA12" s="94"/>
      <c r="AB12" s="94"/>
      <c r="AC12" s="94"/>
      <c r="AD12" s="94" t="s">
        <v>532</v>
      </c>
      <c r="AE12" s="94"/>
    </row>
    <row r="13" spans="1:31" s="3" customFormat="1" ht="111" customHeight="1">
      <c r="A13" s="92" t="s">
        <v>54</v>
      </c>
      <c r="B13" s="92" t="s">
        <v>374</v>
      </c>
      <c r="C13" s="92" t="s">
        <v>473</v>
      </c>
      <c r="D13" s="92" t="s">
        <v>299</v>
      </c>
      <c r="E13" s="81" t="s">
        <v>216</v>
      </c>
      <c r="F13" s="85" t="s">
        <v>300</v>
      </c>
      <c r="G13" s="85" t="s">
        <v>39</v>
      </c>
      <c r="H13" s="85" t="s">
        <v>301</v>
      </c>
      <c r="I13" s="85" t="s">
        <v>217</v>
      </c>
      <c r="J13" s="85" t="s">
        <v>302</v>
      </c>
      <c r="K13" s="85" t="s">
        <v>303</v>
      </c>
      <c r="L13" s="85" t="s">
        <v>307</v>
      </c>
      <c r="M13" s="81">
        <v>2</v>
      </c>
      <c r="N13" s="81">
        <v>4</v>
      </c>
      <c r="O13" s="81">
        <f>+M13*N13</f>
        <v>8</v>
      </c>
      <c r="P13" s="82" t="str">
        <f>IF(O13&gt;=21,"Muy Alto (MA)",IF(O13&lt;6,"Bajo (B)",IF(AND(O13&gt;=9,O13&lt;21),"Alto (a)",IF(AND(O13&gt;=6,O13&lt;9),"Medio (M)"))))</f>
        <v>Medio (M)</v>
      </c>
      <c r="Q13" s="81">
        <v>25</v>
      </c>
      <c r="R13" s="81">
        <f>O13*Q13</f>
        <v>200</v>
      </c>
      <c r="S13" s="82" t="str">
        <f>IF(R13&gt;500,"I",IF(R13&lt;21,"IV",IF(AND(R13&gt;=121,R13&lt;=500),"II",IF(AND(R13&gt;=21,R13&lt;=120),"III"))))</f>
        <v>II</v>
      </c>
      <c r="T13" s="91" t="str">
        <f>IF(R13&gt;500,"NO ACEPTABLE",IF(R13&lt;21,"ACEPTABLE",IF(AND(R13&gt;=121,R13&lt;=500),"NO ACEPTABLE O ACEPTABLE CON CONTROL ESPECÍFICO",IF(AND(R13&gt;=21,R13&lt;=120),"MEJORABLE"))))</f>
        <v>NO ACEPTABLE O ACEPTABLE CON CONTROL ESPECÍFICO</v>
      </c>
      <c r="U13" s="81">
        <v>4</v>
      </c>
      <c r="V13" s="81">
        <v>1</v>
      </c>
      <c r="W13" s="81">
        <v>0</v>
      </c>
      <c r="X13" s="81">
        <f t="shared" si="0"/>
        <v>5</v>
      </c>
      <c r="Y13" s="85" t="s">
        <v>304</v>
      </c>
      <c r="Z13" s="85" t="s">
        <v>305</v>
      </c>
      <c r="AA13" s="85" t="s">
        <v>218</v>
      </c>
      <c r="AB13" s="85" t="s">
        <v>218</v>
      </c>
      <c r="AC13" s="85" t="s">
        <v>306</v>
      </c>
      <c r="AD13" s="85" t="s">
        <v>308</v>
      </c>
      <c r="AE13" s="85" t="s">
        <v>218</v>
      </c>
    </row>
    <row r="14" spans="1:31" s="3" customFormat="1" ht="111" customHeight="1">
      <c r="A14" s="92" t="s">
        <v>54</v>
      </c>
      <c r="B14" s="92" t="s">
        <v>374</v>
      </c>
      <c r="C14" s="92" t="s">
        <v>473</v>
      </c>
      <c r="D14" s="92" t="s">
        <v>299</v>
      </c>
      <c r="E14" s="81" t="s">
        <v>216</v>
      </c>
      <c r="F14" s="85" t="s">
        <v>310</v>
      </c>
      <c r="G14" s="85" t="s">
        <v>39</v>
      </c>
      <c r="H14" s="85" t="s">
        <v>309</v>
      </c>
      <c r="I14" s="85" t="s">
        <v>312</v>
      </c>
      <c r="J14" s="85" t="s">
        <v>302</v>
      </c>
      <c r="K14" s="85" t="s">
        <v>303</v>
      </c>
      <c r="L14" s="85" t="s">
        <v>313</v>
      </c>
      <c r="M14" s="81">
        <v>6</v>
      </c>
      <c r="N14" s="81">
        <v>3</v>
      </c>
      <c r="O14" s="81">
        <f aca="true" t="shared" si="1" ref="O14:O77">+M14*N14</f>
        <v>18</v>
      </c>
      <c r="P14" s="82" t="str">
        <f aca="true" t="shared" si="2" ref="P14:P77">IF(O14&gt;=21,"Muy Alto (MA)",IF(O14&lt;6,"Bajo (B)",IF(AND(O14&gt;=9,O14&lt;21),"Alto (a)",IF(AND(O14&gt;=6,O14&lt;9),"Medio (M)"))))</f>
        <v>Alto (a)</v>
      </c>
      <c r="Q14" s="81">
        <v>25</v>
      </c>
      <c r="R14" s="81">
        <f aca="true" t="shared" si="3" ref="R14:R77">O14*Q14</f>
        <v>450</v>
      </c>
      <c r="S14" s="82" t="str">
        <f aca="true" t="shared" si="4" ref="S14:S77">IF(R14&gt;500,"I",IF(R14&lt;21,"IV",IF(AND(R14&gt;=121,R14&lt;=500),"II",IF(AND(R14&gt;=21,R14&lt;=120),"III"))))</f>
        <v>II</v>
      </c>
      <c r="T14" s="91" t="str">
        <f aca="true" t="shared" si="5" ref="T14:T77">IF(R14&gt;500,"NO ACEPTABLE",IF(R14&lt;21,"ACEPTABLE",IF(AND(R14&gt;=121,R14&lt;=500),"NO ACEPTABLE O ACEPTABLE CON CONTROL ESPECÍFICO",IF(AND(R14&gt;=21,R14&lt;=120),"MEJORABLE"))))</f>
        <v>NO ACEPTABLE O ACEPTABLE CON CONTROL ESPECÍFICO</v>
      </c>
      <c r="U14" s="81">
        <v>4</v>
      </c>
      <c r="V14" s="81">
        <v>1</v>
      </c>
      <c r="W14" s="81">
        <v>0</v>
      </c>
      <c r="X14" s="81">
        <f t="shared" si="0"/>
        <v>5</v>
      </c>
      <c r="Y14" s="85" t="s">
        <v>314</v>
      </c>
      <c r="Z14" s="85" t="s">
        <v>305</v>
      </c>
      <c r="AA14" s="85" t="s">
        <v>218</v>
      </c>
      <c r="AB14" s="85" t="s">
        <v>218</v>
      </c>
      <c r="AC14" s="85" t="s">
        <v>315</v>
      </c>
      <c r="AD14" s="85" t="s">
        <v>316</v>
      </c>
      <c r="AE14" s="85" t="s">
        <v>218</v>
      </c>
    </row>
    <row r="15" spans="1:31" s="3" customFormat="1" ht="111" customHeight="1">
      <c r="A15" s="92" t="s">
        <v>54</v>
      </c>
      <c r="B15" s="92" t="s">
        <v>374</v>
      </c>
      <c r="C15" s="92" t="s">
        <v>473</v>
      </c>
      <c r="D15" s="92" t="s">
        <v>299</v>
      </c>
      <c r="E15" s="81" t="s">
        <v>216</v>
      </c>
      <c r="F15" s="85" t="s">
        <v>397</v>
      </c>
      <c r="G15" s="85" t="s">
        <v>43</v>
      </c>
      <c r="H15" s="85" t="s">
        <v>384</v>
      </c>
      <c r="I15" s="85" t="s">
        <v>390</v>
      </c>
      <c r="J15" s="85" t="s">
        <v>391</v>
      </c>
      <c r="K15" s="85" t="s">
        <v>392</v>
      </c>
      <c r="L15" s="86" t="s">
        <v>393</v>
      </c>
      <c r="M15" s="81">
        <v>2</v>
      </c>
      <c r="N15" s="81">
        <v>4</v>
      </c>
      <c r="O15" s="81">
        <f t="shared" si="1"/>
        <v>8</v>
      </c>
      <c r="P15" s="82" t="str">
        <f t="shared" si="2"/>
        <v>Medio (M)</v>
      </c>
      <c r="Q15" s="81">
        <v>25</v>
      </c>
      <c r="R15" s="81">
        <f t="shared" si="3"/>
        <v>200</v>
      </c>
      <c r="S15" s="82" t="str">
        <f t="shared" si="4"/>
        <v>II</v>
      </c>
      <c r="T15" s="91" t="str">
        <f t="shared" si="5"/>
        <v>NO ACEPTABLE O ACEPTABLE CON CONTROL ESPECÍFICO</v>
      </c>
      <c r="U15" s="81">
        <v>3</v>
      </c>
      <c r="V15" s="81">
        <v>1</v>
      </c>
      <c r="W15" s="81">
        <v>0</v>
      </c>
      <c r="X15" s="81">
        <f t="shared" si="0"/>
        <v>4</v>
      </c>
      <c r="Y15" s="85" t="s">
        <v>394</v>
      </c>
      <c r="Z15" s="85" t="s">
        <v>395</v>
      </c>
      <c r="AA15" s="85" t="s">
        <v>218</v>
      </c>
      <c r="AB15" s="85" t="s">
        <v>218</v>
      </c>
      <c r="AC15" s="85" t="s">
        <v>218</v>
      </c>
      <c r="AD15" s="85" t="s">
        <v>245</v>
      </c>
      <c r="AE15" s="85" t="s">
        <v>218</v>
      </c>
    </row>
    <row r="16" spans="1:31" s="3" customFormat="1" ht="111" customHeight="1">
      <c r="A16" s="92" t="s">
        <v>54</v>
      </c>
      <c r="B16" s="92" t="s">
        <v>374</v>
      </c>
      <c r="C16" s="92" t="s">
        <v>473</v>
      </c>
      <c r="D16" s="92" t="s">
        <v>299</v>
      </c>
      <c r="E16" s="81" t="s">
        <v>216</v>
      </c>
      <c r="F16" s="85" t="s">
        <v>347</v>
      </c>
      <c r="G16" s="85" t="s">
        <v>329</v>
      </c>
      <c r="H16" s="85" t="s">
        <v>335</v>
      </c>
      <c r="I16" s="85" t="s">
        <v>345</v>
      </c>
      <c r="J16" s="85" t="s">
        <v>348</v>
      </c>
      <c r="K16" s="85" t="s">
        <v>348</v>
      </c>
      <c r="L16" s="85" t="s">
        <v>349</v>
      </c>
      <c r="M16" s="81">
        <v>2</v>
      </c>
      <c r="N16" s="81">
        <v>3</v>
      </c>
      <c r="O16" s="81">
        <f t="shared" si="1"/>
        <v>6</v>
      </c>
      <c r="P16" s="82" t="str">
        <f t="shared" si="2"/>
        <v>Medio (M)</v>
      </c>
      <c r="Q16" s="81">
        <v>25</v>
      </c>
      <c r="R16" s="81">
        <f t="shared" si="3"/>
        <v>150</v>
      </c>
      <c r="S16" s="82" t="str">
        <f t="shared" si="4"/>
        <v>II</v>
      </c>
      <c r="T16" s="91" t="str">
        <f t="shared" si="5"/>
        <v>NO ACEPTABLE O ACEPTABLE CON CONTROL ESPECÍFICO</v>
      </c>
      <c r="U16" s="81">
        <v>4</v>
      </c>
      <c r="V16" s="81">
        <v>1</v>
      </c>
      <c r="W16" s="81">
        <v>0</v>
      </c>
      <c r="X16" s="81">
        <f t="shared" si="0"/>
        <v>5</v>
      </c>
      <c r="Y16" s="85" t="s">
        <v>361</v>
      </c>
      <c r="Z16" s="85" t="s">
        <v>362</v>
      </c>
      <c r="AA16" s="85" t="s">
        <v>218</v>
      </c>
      <c r="AB16" s="85" t="s">
        <v>218</v>
      </c>
      <c r="AC16" s="85" t="s">
        <v>363</v>
      </c>
      <c r="AD16" s="85" t="s">
        <v>364</v>
      </c>
      <c r="AE16" s="85" t="s">
        <v>218</v>
      </c>
    </row>
    <row r="17" spans="1:31" s="3" customFormat="1" ht="111" customHeight="1">
      <c r="A17" s="92" t="s">
        <v>54</v>
      </c>
      <c r="B17" s="92" t="s">
        <v>374</v>
      </c>
      <c r="C17" s="92" t="s">
        <v>473</v>
      </c>
      <c r="D17" s="92" t="s">
        <v>299</v>
      </c>
      <c r="E17" s="81" t="s">
        <v>216</v>
      </c>
      <c r="F17" s="87" t="s">
        <v>407</v>
      </c>
      <c r="G17" s="85" t="s">
        <v>329</v>
      </c>
      <c r="H17" s="85" t="s">
        <v>406</v>
      </c>
      <c r="I17" s="85" t="s">
        <v>331</v>
      </c>
      <c r="J17" s="85" t="s">
        <v>40</v>
      </c>
      <c r="K17" s="87" t="s">
        <v>421</v>
      </c>
      <c r="L17" s="85" t="s">
        <v>40</v>
      </c>
      <c r="M17" s="81">
        <v>0</v>
      </c>
      <c r="N17" s="81">
        <v>4</v>
      </c>
      <c r="O17" s="81">
        <f t="shared" si="1"/>
        <v>0</v>
      </c>
      <c r="P17" s="82" t="str">
        <f t="shared" si="2"/>
        <v>Bajo (B)</v>
      </c>
      <c r="Q17" s="81">
        <v>25</v>
      </c>
      <c r="R17" s="81">
        <f t="shared" si="3"/>
        <v>0</v>
      </c>
      <c r="S17" s="82" t="str">
        <f t="shared" si="4"/>
        <v>IV</v>
      </c>
      <c r="T17" s="91" t="str">
        <f t="shared" si="5"/>
        <v>ACEPTABLE</v>
      </c>
      <c r="U17" s="81">
        <v>3</v>
      </c>
      <c r="V17" s="81">
        <v>1</v>
      </c>
      <c r="W17" s="81">
        <v>0</v>
      </c>
      <c r="X17" s="81">
        <f t="shared" si="0"/>
        <v>4</v>
      </c>
      <c r="Y17" s="85" t="s">
        <v>333</v>
      </c>
      <c r="Z17" s="85" t="s">
        <v>334</v>
      </c>
      <c r="AA17" s="85" t="s">
        <v>218</v>
      </c>
      <c r="AB17" s="85" t="s">
        <v>218</v>
      </c>
      <c r="AC17" s="85" t="s">
        <v>218</v>
      </c>
      <c r="AD17" s="85" t="s">
        <v>422</v>
      </c>
      <c r="AE17" s="85" t="s">
        <v>218</v>
      </c>
    </row>
    <row r="18" spans="1:31" s="3" customFormat="1" ht="111" customHeight="1">
      <c r="A18" s="92" t="s">
        <v>54</v>
      </c>
      <c r="B18" s="92" t="s">
        <v>374</v>
      </c>
      <c r="C18" s="92" t="s">
        <v>473</v>
      </c>
      <c r="D18" s="92" t="s">
        <v>299</v>
      </c>
      <c r="E18" s="81" t="s">
        <v>216</v>
      </c>
      <c r="F18" s="88" t="s">
        <v>375</v>
      </c>
      <c r="G18" s="85" t="s">
        <v>329</v>
      </c>
      <c r="H18" s="85" t="s">
        <v>220</v>
      </c>
      <c r="I18" s="89" t="s">
        <v>377</v>
      </c>
      <c r="J18" s="85" t="s">
        <v>378</v>
      </c>
      <c r="K18" s="85" t="s">
        <v>379</v>
      </c>
      <c r="L18" s="85" t="s">
        <v>40</v>
      </c>
      <c r="M18" s="81">
        <v>2</v>
      </c>
      <c r="N18" s="81">
        <v>3</v>
      </c>
      <c r="O18" s="81">
        <f t="shared" si="1"/>
        <v>6</v>
      </c>
      <c r="P18" s="82" t="str">
        <f t="shared" si="2"/>
        <v>Medio (M)</v>
      </c>
      <c r="Q18" s="81">
        <v>25</v>
      </c>
      <c r="R18" s="81">
        <f t="shared" si="3"/>
        <v>150</v>
      </c>
      <c r="S18" s="82" t="str">
        <f t="shared" si="4"/>
        <v>II</v>
      </c>
      <c r="T18" s="91" t="str">
        <f t="shared" si="5"/>
        <v>NO ACEPTABLE O ACEPTABLE CON CONTROL ESPECÍFICO</v>
      </c>
      <c r="U18" s="81">
        <v>4</v>
      </c>
      <c r="V18" s="81">
        <v>1</v>
      </c>
      <c r="W18" s="81">
        <v>0</v>
      </c>
      <c r="X18" s="81">
        <f t="shared" si="0"/>
        <v>5</v>
      </c>
      <c r="Y18" s="85" t="s">
        <v>44</v>
      </c>
      <c r="Z18" s="85" t="s">
        <v>380</v>
      </c>
      <c r="AA18" s="85" t="s">
        <v>218</v>
      </c>
      <c r="AB18" s="85" t="s">
        <v>218</v>
      </c>
      <c r="AC18" s="85" t="s">
        <v>381</v>
      </c>
      <c r="AD18" s="85" t="s">
        <v>382</v>
      </c>
      <c r="AE18" s="85" t="s">
        <v>218</v>
      </c>
    </row>
    <row r="19" spans="1:31" s="3" customFormat="1" ht="111" customHeight="1">
      <c r="A19" s="92" t="s">
        <v>54</v>
      </c>
      <c r="B19" s="92" t="s">
        <v>277</v>
      </c>
      <c r="C19" s="92" t="s">
        <v>276</v>
      </c>
      <c r="D19" s="92" t="s">
        <v>270</v>
      </c>
      <c r="E19" s="81" t="s">
        <v>216</v>
      </c>
      <c r="F19" s="85" t="s">
        <v>300</v>
      </c>
      <c r="G19" s="85" t="s">
        <v>39</v>
      </c>
      <c r="H19" s="85" t="s">
        <v>301</v>
      </c>
      <c r="I19" s="85" t="s">
        <v>217</v>
      </c>
      <c r="J19" s="85" t="s">
        <v>302</v>
      </c>
      <c r="K19" s="85" t="s">
        <v>303</v>
      </c>
      <c r="L19" s="85" t="s">
        <v>307</v>
      </c>
      <c r="M19" s="81">
        <v>0</v>
      </c>
      <c r="N19" s="81">
        <v>4</v>
      </c>
      <c r="O19" s="81">
        <f t="shared" si="1"/>
        <v>0</v>
      </c>
      <c r="P19" s="82" t="str">
        <f t="shared" si="2"/>
        <v>Bajo (B)</v>
      </c>
      <c r="Q19" s="81">
        <v>25</v>
      </c>
      <c r="R19" s="81">
        <f t="shared" si="3"/>
        <v>0</v>
      </c>
      <c r="S19" s="82" t="str">
        <f t="shared" si="4"/>
        <v>IV</v>
      </c>
      <c r="T19" s="91" t="str">
        <f t="shared" si="5"/>
        <v>ACEPTABLE</v>
      </c>
      <c r="U19" s="81">
        <v>20</v>
      </c>
      <c r="V19" s="81">
        <v>3</v>
      </c>
      <c r="W19" s="81">
        <v>0</v>
      </c>
      <c r="X19" s="81">
        <f t="shared" si="0"/>
        <v>23</v>
      </c>
      <c r="Y19" s="85" t="s">
        <v>304</v>
      </c>
      <c r="Z19" s="85" t="s">
        <v>305</v>
      </c>
      <c r="AA19" s="85" t="s">
        <v>218</v>
      </c>
      <c r="AB19" s="85" t="s">
        <v>218</v>
      </c>
      <c r="AC19" s="85" t="s">
        <v>306</v>
      </c>
      <c r="AD19" s="85" t="s">
        <v>308</v>
      </c>
      <c r="AE19" s="85" t="s">
        <v>218</v>
      </c>
    </row>
    <row r="20" spans="1:31" s="3" customFormat="1" ht="111" customHeight="1">
      <c r="A20" s="92" t="s">
        <v>54</v>
      </c>
      <c r="B20" s="92" t="s">
        <v>277</v>
      </c>
      <c r="C20" s="92" t="s">
        <v>276</v>
      </c>
      <c r="D20" s="92" t="s">
        <v>270</v>
      </c>
      <c r="E20" s="81" t="s">
        <v>216</v>
      </c>
      <c r="F20" s="85" t="s">
        <v>310</v>
      </c>
      <c r="G20" s="85" t="s">
        <v>39</v>
      </c>
      <c r="H20" s="85" t="s">
        <v>309</v>
      </c>
      <c r="I20" s="85" t="s">
        <v>312</v>
      </c>
      <c r="J20" s="85" t="s">
        <v>302</v>
      </c>
      <c r="K20" s="85" t="s">
        <v>303</v>
      </c>
      <c r="L20" s="85" t="s">
        <v>313</v>
      </c>
      <c r="M20" s="81">
        <v>0</v>
      </c>
      <c r="N20" s="81">
        <v>3</v>
      </c>
      <c r="O20" s="81">
        <f t="shared" si="1"/>
        <v>0</v>
      </c>
      <c r="P20" s="82" t="str">
        <f t="shared" si="2"/>
        <v>Bajo (B)</v>
      </c>
      <c r="Q20" s="81">
        <v>25</v>
      </c>
      <c r="R20" s="81">
        <f t="shared" si="3"/>
        <v>0</v>
      </c>
      <c r="S20" s="82" t="str">
        <f t="shared" si="4"/>
        <v>IV</v>
      </c>
      <c r="T20" s="91" t="str">
        <f t="shared" si="5"/>
        <v>ACEPTABLE</v>
      </c>
      <c r="U20" s="81">
        <v>20</v>
      </c>
      <c r="V20" s="81">
        <v>3</v>
      </c>
      <c r="W20" s="81">
        <v>0</v>
      </c>
      <c r="X20" s="81">
        <f t="shared" si="0"/>
        <v>23</v>
      </c>
      <c r="Y20" s="85" t="s">
        <v>314</v>
      </c>
      <c r="Z20" s="85" t="s">
        <v>305</v>
      </c>
      <c r="AA20" s="85" t="s">
        <v>218</v>
      </c>
      <c r="AB20" s="85" t="s">
        <v>218</v>
      </c>
      <c r="AC20" s="85" t="s">
        <v>315</v>
      </c>
      <c r="AD20" s="85" t="s">
        <v>316</v>
      </c>
      <c r="AE20" s="85" t="s">
        <v>218</v>
      </c>
    </row>
    <row r="21" spans="1:31" s="3" customFormat="1" ht="111" customHeight="1">
      <c r="A21" s="92" t="s">
        <v>54</v>
      </c>
      <c r="B21" s="92" t="s">
        <v>277</v>
      </c>
      <c r="C21" s="92" t="s">
        <v>276</v>
      </c>
      <c r="D21" s="92" t="s">
        <v>270</v>
      </c>
      <c r="E21" s="81" t="s">
        <v>216</v>
      </c>
      <c r="F21" s="85" t="s">
        <v>408</v>
      </c>
      <c r="G21" s="85" t="s">
        <v>329</v>
      </c>
      <c r="H21" s="85" t="s">
        <v>330</v>
      </c>
      <c r="I21" s="85" t="s">
        <v>331</v>
      </c>
      <c r="J21" s="85" t="s">
        <v>40</v>
      </c>
      <c r="K21" s="85" t="s">
        <v>40</v>
      </c>
      <c r="L21" s="85" t="s">
        <v>332</v>
      </c>
      <c r="M21" s="81">
        <v>2</v>
      </c>
      <c r="N21" s="81">
        <v>4</v>
      </c>
      <c r="O21" s="81">
        <f t="shared" si="1"/>
        <v>8</v>
      </c>
      <c r="P21" s="82" t="str">
        <f t="shared" si="2"/>
        <v>Medio (M)</v>
      </c>
      <c r="Q21" s="81">
        <v>25</v>
      </c>
      <c r="R21" s="81">
        <f t="shared" si="3"/>
        <v>200</v>
      </c>
      <c r="S21" s="82" t="str">
        <f t="shared" si="4"/>
        <v>II</v>
      </c>
      <c r="T21" s="91" t="str">
        <f t="shared" si="5"/>
        <v>NO ACEPTABLE O ACEPTABLE CON CONTROL ESPECÍFICO</v>
      </c>
      <c r="U21" s="81">
        <v>20</v>
      </c>
      <c r="V21" s="81">
        <v>3</v>
      </c>
      <c r="W21" s="81">
        <v>0</v>
      </c>
      <c r="X21" s="81">
        <f t="shared" si="0"/>
        <v>23</v>
      </c>
      <c r="Y21" s="85" t="s">
        <v>333</v>
      </c>
      <c r="Z21" s="85" t="s">
        <v>423</v>
      </c>
      <c r="AA21" s="85" t="s">
        <v>218</v>
      </c>
      <c r="AB21" s="85" t="s">
        <v>218</v>
      </c>
      <c r="AC21" s="85" t="s">
        <v>222</v>
      </c>
      <c r="AD21" s="85" t="s">
        <v>221</v>
      </c>
      <c r="AE21" s="85" t="s">
        <v>218</v>
      </c>
    </row>
    <row r="22" spans="1:31" s="3" customFormat="1" ht="111" customHeight="1">
      <c r="A22" s="92" t="s">
        <v>54</v>
      </c>
      <c r="B22" s="92" t="s">
        <v>277</v>
      </c>
      <c r="C22" s="92" t="s">
        <v>276</v>
      </c>
      <c r="D22" s="92" t="s">
        <v>270</v>
      </c>
      <c r="E22" s="81" t="s">
        <v>216</v>
      </c>
      <c r="F22" s="85" t="s">
        <v>265</v>
      </c>
      <c r="G22" s="85" t="s">
        <v>43</v>
      </c>
      <c r="H22" s="85" t="s">
        <v>384</v>
      </c>
      <c r="I22" s="85" t="s">
        <v>390</v>
      </c>
      <c r="J22" s="85" t="s">
        <v>391</v>
      </c>
      <c r="K22" s="85" t="s">
        <v>392</v>
      </c>
      <c r="L22" s="86" t="s">
        <v>393</v>
      </c>
      <c r="M22" s="81">
        <v>2</v>
      </c>
      <c r="N22" s="81">
        <v>4</v>
      </c>
      <c r="O22" s="81">
        <f t="shared" si="1"/>
        <v>8</v>
      </c>
      <c r="P22" s="82" t="str">
        <f t="shared" si="2"/>
        <v>Medio (M)</v>
      </c>
      <c r="Q22" s="81">
        <v>25</v>
      </c>
      <c r="R22" s="81">
        <f t="shared" si="3"/>
        <v>200</v>
      </c>
      <c r="S22" s="82" t="str">
        <f t="shared" si="4"/>
        <v>II</v>
      </c>
      <c r="T22" s="91" t="str">
        <f t="shared" si="5"/>
        <v>NO ACEPTABLE O ACEPTABLE CON CONTROL ESPECÍFICO</v>
      </c>
      <c r="U22" s="81">
        <v>20</v>
      </c>
      <c r="V22" s="81">
        <v>3</v>
      </c>
      <c r="W22" s="81">
        <v>0</v>
      </c>
      <c r="X22" s="81">
        <f t="shared" si="0"/>
        <v>23</v>
      </c>
      <c r="Y22" s="85" t="s">
        <v>394</v>
      </c>
      <c r="Z22" s="85" t="s">
        <v>395</v>
      </c>
      <c r="AA22" s="85" t="s">
        <v>218</v>
      </c>
      <c r="AB22" s="85" t="s">
        <v>218</v>
      </c>
      <c r="AC22" s="85" t="s">
        <v>218</v>
      </c>
      <c r="AD22" s="85" t="s">
        <v>245</v>
      </c>
      <c r="AE22" s="85" t="s">
        <v>218</v>
      </c>
    </row>
    <row r="23" spans="1:31" s="3" customFormat="1" ht="111" customHeight="1">
      <c r="A23" s="92" t="s">
        <v>54</v>
      </c>
      <c r="B23" s="92" t="s">
        <v>277</v>
      </c>
      <c r="C23" s="92" t="s">
        <v>276</v>
      </c>
      <c r="D23" s="92" t="s">
        <v>270</v>
      </c>
      <c r="E23" s="81" t="s">
        <v>216</v>
      </c>
      <c r="F23" s="88" t="s">
        <v>375</v>
      </c>
      <c r="G23" s="85" t="s">
        <v>329</v>
      </c>
      <c r="H23" s="85" t="s">
        <v>220</v>
      </c>
      <c r="I23" s="89" t="s">
        <v>377</v>
      </c>
      <c r="J23" s="85" t="s">
        <v>378</v>
      </c>
      <c r="K23" s="85" t="s">
        <v>379</v>
      </c>
      <c r="L23" s="85" t="s">
        <v>40</v>
      </c>
      <c r="M23" s="81">
        <v>2</v>
      </c>
      <c r="N23" s="81">
        <v>3</v>
      </c>
      <c r="O23" s="81">
        <f>+M23*N23</f>
        <v>6</v>
      </c>
      <c r="P23" s="82" t="str">
        <f>IF(O23&gt;=21,"Muy Alto (MA)",IF(O23&lt;6,"Bajo (B)",IF(AND(O23&gt;=9,O23&lt;21),"Alto (a)",IF(AND(O23&gt;=6,O23&lt;9),"Medio (M)"))))</f>
        <v>Medio (M)</v>
      </c>
      <c r="Q23" s="81">
        <v>100</v>
      </c>
      <c r="R23" s="81">
        <f>O23*Q23</f>
        <v>600</v>
      </c>
      <c r="S23" s="82" t="str">
        <f>IF(R23&gt;500,"I",IF(R23&lt;21,"IV",IF(AND(R23&gt;=121,R23&lt;=500),"II",IF(AND(R23&gt;=21,R23&lt;=120),"III"))))</f>
        <v>I</v>
      </c>
      <c r="T23" s="91" t="str">
        <f>IF(R23&gt;500,"NO ACEPTABLE",IF(R23&lt;21,"ACEPTABLE",IF(AND(R23&gt;=121,R23&lt;=500),"NO ACEPTABLE O ACEPTABLE CON CONTROL ESPECÍFICO",IF(AND(R23&gt;=21,R23&lt;=120),"MEJORABLE"))))</f>
        <v>NO ACEPTABLE</v>
      </c>
      <c r="U23" s="81">
        <v>20</v>
      </c>
      <c r="V23" s="81">
        <v>3</v>
      </c>
      <c r="W23" s="81">
        <v>0</v>
      </c>
      <c r="X23" s="81">
        <f t="shared" si="0"/>
        <v>23</v>
      </c>
      <c r="Y23" s="85" t="s">
        <v>44</v>
      </c>
      <c r="Z23" s="85" t="s">
        <v>380</v>
      </c>
      <c r="AA23" s="85" t="s">
        <v>218</v>
      </c>
      <c r="AB23" s="85" t="s">
        <v>218</v>
      </c>
      <c r="AC23" s="85" t="s">
        <v>381</v>
      </c>
      <c r="AD23" s="85" t="s">
        <v>382</v>
      </c>
      <c r="AE23" s="85" t="s">
        <v>218</v>
      </c>
    </row>
    <row r="24" spans="1:31" s="3" customFormat="1" ht="111" customHeight="1">
      <c r="A24" s="92" t="s">
        <v>54</v>
      </c>
      <c r="B24" s="92" t="s">
        <v>277</v>
      </c>
      <c r="C24" s="92" t="s">
        <v>276</v>
      </c>
      <c r="D24" s="92" t="s">
        <v>270</v>
      </c>
      <c r="E24" s="81" t="s">
        <v>216</v>
      </c>
      <c r="F24" s="85" t="s">
        <v>246</v>
      </c>
      <c r="G24" s="85" t="s">
        <v>329</v>
      </c>
      <c r="H24" s="85" t="s">
        <v>336</v>
      </c>
      <c r="I24" s="85" t="s">
        <v>345</v>
      </c>
      <c r="J24" s="85" t="s">
        <v>346</v>
      </c>
      <c r="K24" s="85" t="s">
        <v>350</v>
      </c>
      <c r="L24" s="85" t="s">
        <v>349</v>
      </c>
      <c r="M24" s="81">
        <v>2</v>
      </c>
      <c r="N24" s="81">
        <v>2</v>
      </c>
      <c r="O24" s="81">
        <f t="shared" si="1"/>
        <v>4</v>
      </c>
      <c r="P24" s="82" t="str">
        <f t="shared" si="2"/>
        <v>Bajo (B)</v>
      </c>
      <c r="Q24" s="81">
        <v>25</v>
      </c>
      <c r="R24" s="81">
        <f t="shared" si="3"/>
        <v>100</v>
      </c>
      <c r="S24" s="82" t="str">
        <f t="shared" si="4"/>
        <v>III</v>
      </c>
      <c r="T24" s="91" t="str">
        <f t="shared" si="5"/>
        <v>MEJORABLE</v>
      </c>
      <c r="U24" s="81">
        <v>20</v>
      </c>
      <c r="V24" s="81">
        <v>3</v>
      </c>
      <c r="W24" s="81">
        <v>0</v>
      </c>
      <c r="X24" s="81">
        <f t="shared" si="0"/>
        <v>23</v>
      </c>
      <c r="Y24" s="85" t="s">
        <v>361</v>
      </c>
      <c r="Z24" s="85" t="s">
        <v>362</v>
      </c>
      <c r="AA24" s="85" t="s">
        <v>218</v>
      </c>
      <c r="AB24" s="85" t="s">
        <v>218</v>
      </c>
      <c r="AC24" s="85" t="s">
        <v>363</v>
      </c>
      <c r="AD24" s="85" t="s">
        <v>364</v>
      </c>
      <c r="AE24" s="85" t="s">
        <v>218</v>
      </c>
    </row>
    <row r="25" spans="1:31" s="3" customFormat="1" ht="111" customHeight="1">
      <c r="A25" s="92" t="s">
        <v>54</v>
      </c>
      <c r="B25" s="92" t="s">
        <v>277</v>
      </c>
      <c r="C25" s="92" t="s">
        <v>276</v>
      </c>
      <c r="D25" s="92" t="s">
        <v>270</v>
      </c>
      <c r="E25" s="81" t="s">
        <v>216</v>
      </c>
      <c r="F25" s="87" t="s">
        <v>407</v>
      </c>
      <c r="G25" s="85" t="s">
        <v>329</v>
      </c>
      <c r="H25" s="85" t="s">
        <v>406</v>
      </c>
      <c r="I25" s="85" t="s">
        <v>331</v>
      </c>
      <c r="J25" s="85" t="s">
        <v>40</v>
      </c>
      <c r="K25" s="87" t="s">
        <v>421</v>
      </c>
      <c r="L25" s="85" t="s">
        <v>40</v>
      </c>
      <c r="M25" s="81">
        <v>0</v>
      </c>
      <c r="N25" s="81">
        <v>4</v>
      </c>
      <c r="O25" s="81">
        <f t="shared" si="1"/>
        <v>0</v>
      </c>
      <c r="P25" s="82" t="str">
        <f t="shared" si="2"/>
        <v>Bajo (B)</v>
      </c>
      <c r="Q25" s="81">
        <v>25</v>
      </c>
      <c r="R25" s="81">
        <f t="shared" si="3"/>
        <v>0</v>
      </c>
      <c r="S25" s="82" t="str">
        <f t="shared" si="4"/>
        <v>IV</v>
      </c>
      <c r="T25" s="91" t="str">
        <f t="shared" si="5"/>
        <v>ACEPTABLE</v>
      </c>
      <c r="U25" s="81">
        <v>20</v>
      </c>
      <c r="V25" s="81">
        <v>3</v>
      </c>
      <c r="W25" s="81">
        <v>0</v>
      </c>
      <c r="X25" s="81">
        <f t="shared" si="0"/>
        <v>23</v>
      </c>
      <c r="Y25" s="85" t="s">
        <v>333</v>
      </c>
      <c r="Z25" s="85" t="s">
        <v>334</v>
      </c>
      <c r="AA25" s="85" t="s">
        <v>218</v>
      </c>
      <c r="AB25" s="85" t="s">
        <v>218</v>
      </c>
      <c r="AC25" s="85" t="s">
        <v>218</v>
      </c>
      <c r="AD25" s="85" t="s">
        <v>422</v>
      </c>
      <c r="AE25" s="85" t="s">
        <v>218</v>
      </c>
    </row>
    <row r="26" spans="1:31" s="3" customFormat="1" ht="111" customHeight="1">
      <c r="A26" s="92" t="s">
        <v>54</v>
      </c>
      <c r="B26" s="92" t="s">
        <v>248</v>
      </c>
      <c r="C26" s="92" t="s">
        <v>271</v>
      </c>
      <c r="D26" s="92" t="s">
        <v>278</v>
      </c>
      <c r="E26" s="81" t="s">
        <v>216</v>
      </c>
      <c r="F26" s="85" t="s">
        <v>249</v>
      </c>
      <c r="G26" s="85" t="s">
        <v>39</v>
      </c>
      <c r="H26" s="85" t="s">
        <v>317</v>
      </c>
      <c r="I26" s="85" t="s">
        <v>312</v>
      </c>
      <c r="J26" s="85" t="s">
        <v>40</v>
      </c>
      <c r="K26" s="85" t="s">
        <v>303</v>
      </c>
      <c r="L26" s="85" t="s">
        <v>321</v>
      </c>
      <c r="M26" s="81">
        <v>2</v>
      </c>
      <c r="N26" s="81">
        <v>3</v>
      </c>
      <c r="O26" s="81">
        <f t="shared" si="1"/>
        <v>6</v>
      </c>
      <c r="P26" s="82" t="str">
        <f t="shared" si="2"/>
        <v>Medio (M)</v>
      </c>
      <c r="Q26" s="81">
        <v>25</v>
      </c>
      <c r="R26" s="81">
        <f t="shared" si="3"/>
        <v>150</v>
      </c>
      <c r="S26" s="82" t="str">
        <f t="shared" si="4"/>
        <v>II</v>
      </c>
      <c r="T26" s="91" t="str">
        <f t="shared" si="5"/>
        <v>NO ACEPTABLE O ACEPTABLE CON CONTROL ESPECÍFICO</v>
      </c>
      <c r="U26" s="81">
        <v>2</v>
      </c>
      <c r="V26" s="81">
        <v>0</v>
      </c>
      <c r="W26" s="81">
        <v>0</v>
      </c>
      <c r="X26" s="81">
        <f t="shared" si="0"/>
        <v>2</v>
      </c>
      <c r="Y26" s="85" t="s">
        <v>314</v>
      </c>
      <c r="Z26" s="85" t="s">
        <v>322</v>
      </c>
      <c r="AA26" s="85" t="s">
        <v>218</v>
      </c>
      <c r="AB26" s="85" t="s">
        <v>218</v>
      </c>
      <c r="AC26" s="85" t="s">
        <v>325</v>
      </c>
      <c r="AD26" s="85" t="s">
        <v>324</v>
      </c>
      <c r="AE26" s="85" t="s">
        <v>328</v>
      </c>
    </row>
    <row r="27" spans="1:31" s="3" customFormat="1" ht="111" customHeight="1">
      <c r="A27" s="92" t="s">
        <v>54</v>
      </c>
      <c r="B27" s="92" t="s">
        <v>248</v>
      </c>
      <c r="C27" s="92" t="s">
        <v>271</v>
      </c>
      <c r="D27" s="92" t="s">
        <v>278</v>
      </c>
      <c r="E27" s="81" t="s">
        <v>223</v>
      </c>
      <c r="F27" s="85" t="s">
        <v>404</v>
      </c>
      <c r="G27" s="85" t="s">
        <v>329</v>
      </c>
      <c r="H27" s="85" t="s">
        <v>399</v>
      </c>
      <c r="I27" s="85" t="s">
        <v>400</v>
      </c>
      <c r="J27" s="85" t="s">
        <v>40</v>
      </c>
      <c r="K27" s="85" t="s">
        <v>40</v>
      </c>
      <c r="L27" s="85" t="s">
        <v>40</v>
      </c>
      <c r="M27" s="81">
        <v>6</v>
      </c>
      <c r="N27" s="81">
        <v>1</v>
      </c>
      <c r="O27" s="81">
        <f t="shared" si="1"/>
        <v>6</v>
      </c>
      <c r="P27" s="82" t="str">
        <f t="shared" si="2"/>
        <v>Medio (M)</v>
      </c>
      <c r="Q27" s="81">
        <v>100</v>
      </c>
      <c r="R27" s="81">
        <f t="shared" si="3"/>
        <v>600</v>
      </c>
      <c r="S27" s="82" t="str">
        <f t="shared" si="4"/>
        <v>I</v>
      </c>
      <c r="T27" s="91" t="str">
        <f t="shared" si="5"/>
        <v>NO ACEPTABLE</v>
      </c>
      <c r="U27" s="81">
        <v>2</v>
      </c>
      <c r="V27" s="81">
        <v>0</v>
      </c>
      <c r="W27" s="81">
        <v>0</v>
      </c>
      <c r="X27" s="81">
        <f t="shared" si="0"/>
        <v>2</v>
      </c>
      <c r="Y27" s="85" t="s">
        <v>44</v>
      </c>
      <c r="Z27" s="85" t="s">
        <v>401</v>
      </c>
      <c r="AA27" s="85" t="s">
        <v>218</v>
      </c>
      <c r="AB27" s="85" t="s">
        <v>218</v>
      </c>
      <c r="AC27" s="85" t="s">
        <v>402</v>
      </c>
      <c r="AD27" s="85" t="s">
        <v>403</v>
      </c>
      <c r="AE27" s="85" t="s">
        <v>405</v>
      </c>
    </row>
    <row r="28" spans="1:31" s="3" customFormat="1" ht="111" customHeight="1">
      <c r="A28" s="92" t="s">
        <v>54</v>
      </c>
      <c r="B28" s="92" t="s">
        <v>248</v>
      </c>
      <c r="C28" s="92" t="s">
        <v>271</v>
      </c>
      <c r="D28" s="92" t="s">
        <v>278</v>
      </c>
      <c r="E28" s="81" t="s">
        <v>223</v>
      </c>
      <c r="F28" s="85" t="s">
        <v>409</v>
      </c>
      <c r="G28" s="85" t="s">
        <v>410</v>
      </c>
      <c r="H28" s="85" t="s">
        <v>226</v>
      </c>
      <c r="I28" s="85" t="s">
        <v>436</v>
      </c>
      <c r="J28" s="85" t="s">
        <v>40</v>
      </c>
      <c r="K28" s="85" t="s">
        <v>437</v>
      </c>
      <c r="L28" s="85" t="s">
        <v>40</v>
      </c>
      <c r="M28" s="81">
        <v>0</v>
      </c>
      <c r="N28" s="81">
        <v>3</v>
      </c>
      <c r="O28" s="81">
        <f t="shared" si="1"/>
        <v>0</v>
      </c>
      <c r="P28" s="82" t="str">
        <f t="shared" si="2"/>
        <v>Bajo (B)</v>
      </c>
      <c r="Q28" s="81">
        <v>25</v>
      </c>
      <c r="R28" s="81">
        <f t="shared" si="3"/>
        <v>0</v>
      </c>
      <c r="S28" s="82" t="str">
        <f t="shared" si="4"/>
        <v>IV</v>
      </c>
      <c r="T28" s="91" t="str">
        <f t="shared" si="5"/>
        <v>ACEPTABLE</v>
      </c>
      <c r="U28" s="81">
        <v>2</v>
      </c>
      <c r="V28" s="81">
        <v>0</v>
      </c>
      <c r="W28" s="81">
        <v>0</v>
      </c>
      <c r="X28" s="81">
        <f t="shared" si="0"/>
        <v>2</v>
      </c>
      <c r="Y28" s="85" t="s">
        <v>438</v>
      </c>
      <c r="Z28" s="85" t="s">
        <v>334</v>
      </c>
      <c r="AA28" s="85" t="s">
        <v>218</v>
      </c>
      <c r="AB28" s="85" t="s">
        <v>218</v>
      </c>
      <c r="AC28" s="85" t="s">
        <v>218</v>
      </c>
      <c r="AD28" s="92" t="s">
        <v>250</v>
      </c>
      <c r="AE28" s="85" t="s">
        <v>218</v>
      </c>
    </row>
    <row r="29" spans="1:31" s="3" customFormat="1" ht="111" customHeight="1">
      <c r="A29" s="92" t="s">
        <v>54</v>
      </c>
      <c r="B29" s="92" t="s">
        <v>248</v>
      </c>
      <c r="C29" s="92" t="s">
        <v>271</v>
      </c>
      <c r="D29" s="92" t="s">
        <v>278</v>
      </c>
      <c r="E29" s="81" t="s">
        <v>216</v>
      </c>
      <c r="F29" s="85" t="s">
        <v>224</v>
      </c>
      <c r="G29" s="85" t="s">
        <v>329</v>
      </c>
      <c r="H29" s="85" t="s">
        <v>337</v>
      </c>
      <c r="I29" s="85" t="s">
        <v>345</v>
      </c>
      <c r="J29" s="85" t="s">
        <v>346</v>
      </c>
      <c r="K29" s="85" t="s">
        <v>350</v>
      </c>
      <c r="L29" s="85" t="s">
        <v>349</v>
      </c>
      <c r="M29" s="81">
        <v>2</v>
      </c>
      <c r="N29" s="81">
        <v>3</v>
      </c>
      <c r="O29" s="81">
        <f t="shared" si="1"/>
        <v>6</v>
      </c>
      <c r="P29" s="82" t="str">
        <f t="shared" si="2"/>
        <v>Medio (M)</v>
      </c>
      <c r="Q29" s="81">
        <v>25</v>
      </c>
      <c r="R29" s="81">
        <f t="shared" si="3"/>
        <v>150</v>
      </c>
      <c r="S29" s="82" t="str">
        <f t="shared" si="4"/>
        <v>II</v>
      </c>
      <c r="T29" s="91" t="str">
        <f t="shared" si="5"/>
        <v>NO ACEPTABLE O ACEPTABLE CON CONTROL ESPECÍFICO</v>
      </c>
      <c r="U29" s="81">
        <v>2</v>
      </c>
      <c r="V29" s="81">
        <v>0</v>
      </c>
      <c r="W29" s="81">
        <v>0</v>
      </c>
      <c r="X29" s="81">
        <f t="shared" si="0"/>
        <v>2</v>
      </c>
      <c r="Y29" s="85" t="s">
        <v>361</v>
      </c>
      <c r="Z29" s="85" t="s">
        <v>362</v>
      </c>
      <c r="AA29" s="85" t="s">
        <v>218</v>
      </c>
      <c r="AB29" s="85" t="s">
        <v>218</v>
      </c>
      <c r="AC29" s="85" t="s">
        <v>363</v>
      </c>
      <c r="AD29" s="85" t="s">
        <v>364</v>
      </c>
      <c r="AE29" s="85" t="s">
        <v>218</v>
      </c>
    </row>
    <row r="30" spans="1:31" s="3" customFormat="1" ht="111" customHeight="1">
      <c r="A30" s="92" t="s">
        <v>54</v>
      </c>
      <c r="B30" s="92" t="s">
        <v>281</v>
      </c>
      <c r="C30" s="92" t="s">
        <v>279</v>
      </c>
      <c r="D30" s="92" t="s">
        <v>251</v>
      </c>
      <c r="E30" s="81" t="s">
        <v>216</v>
      </c>
      <c r="F30" s="85" t="s">
        <v>300</v>
      </c>
      <c r="G30" s="85" t="s">
        <v>39</v>
      </c>
      <c r="H30" s="85" t="s">
        <v>301</v>
      </c>
      <c r="I30" s="85" t="s">
        <v>217</v>
      </c>
      <c r="J30" s="85" t="s">
        <v>302</v>
      </c>
      <c r="K30" s="85" t="s">
        <v>303</v>
      </c>
      <c r="L30" s="85" t="s">
        <v>307</v>
      </c>
      <c r="M30" s="81">
        <v>0</v>
      </c>
      <c r="N30" s="81">
        <v>4</v>
      </c>
      <c r="O30" s="81">
        <f t="shared" si="1"/>
        <v>0</v>
      </c>
      <c r="P30" s="82" t="str">
        <f t="shared" si="2"/>
        <v>Bajo (B)</v>
      </c>
      <c r="Q30" s="81">
        <v>25</v>
      </c>
      <c r="R30" s="81">
        <f t="shared" si="3"/>
        <v>0</v>
      </c>
      <c r="S30" s="82" t="str">
        <f t="shared" si="4"/>
        <v>IV</v>
      </c>
      <c r="T30" s="91" t="str">
        <f t="shared" si="5"/>
        <v>ACEPTABLE</v>
      </c>
      <c r="U30" s="81">
        <v>6</v>
      </c>
      <c r="V30" s="81">
        <v>3</v>
      </c>
      <c r="W30" s="81">
        <v>0</v>
      </c>
      <c r="X30" s="81">
        <f t="shared" si="0"/>
        <v>9</v>
      </c>
      <c r="Y30" s="85" t="s">
        <v>304</v>
      </c>
      <c r="Z30" s="85" t="s">
        <v>305</v>
      </c>
      <c r="AA30" s="85" t="s">
        <v>218</v>
      </c>
      <c r="AB30" s="85" t="s">
        <v>218</v>
      </c>
      <c r="AC30" s="85" t="s">
        <v>306</v>
      </c>
      <c r="AD30" s="85" t="s">
        <v>308</v>
      </c>
      <c r="AE30" s="85" t="s">
        <v>218</v>
      </c>
    </row>
    <row r="31" spans="1:31" s="3" customFormat="1" ht="111" customHeight="1">
      <c r="A31" s="92" t="s">
        <v>54</v>
      </c>
      <c r="B31" s="92" t="s">
        <v>281</v>
      </c>
      <c r="C31" s="92" t="s">
        <v>279</v>
      </c>
      <c r="D31" s="92" t="s">
        <v>251</v>
      </c>
      <c r="E31" s="81" t="s">
        <v>216</v>
      </c>
      <c r="F31" s="85" t="s">
        <v>310</v>
      </c>
      <c r="G31" s="85" t="s">
        <v>39</v>
      </c>
      <c r="H31" s="85" t="s">
        <v>309</v>
      </c>
      <c r="I31" s="85" t="s">
        <v>312</v>
      </c>
      <c r="J31" s="85" t="s">
        <v>302</v>
      </c>
      <c r="K31" s="85" t="s">
        <v>303</v>
      </c>
      <c r="L31" s="85" t="s">
        <v>313</v>
      </c>
      <c r="M31" s="81">
        <v>0</v>
      </c>
      <c r="N31" s="81">
        <v>3</v>
      </c>
      <c r="O31" s="81">
        <f t="shared" si="1"/>
        <v>0</v>
      </c>
      <c r="P31" s="82" t="str">
        <f t="shared" si="2"/>
        <v>Bajo (B)</v>
      </c>
      <c r="Q31" s="81">
        <v>25</v>
      </c>
      <c r="R31" s="81">
        <f t="shared" si="3"/>
        <v>0</v>
      </c>
      <c r="S31" s="82" t="str">
        <f t="shared" si="4"/>
        <v>IV</v>
      </c>
      <c r="T31" s="91" t="str">
        <f t="shared" si="5"/>
        <v>ACEPTABLE</v>
      </c>
      <c r="U31" s="81">
        <v>6</v>
      </c>
      <c r="V31" s="81">
        <v>3</v>
      </c>
      <c r="W31" s="81">
        <v>0</v>
      </c>
      <c r="X31" s="81">
        <f aca="true" t="shared" si="6" ref="X31:X36">SUM(U31:W31)</f>
        <v>9</v>
      </c>
      <c r="Y31" s="85" t="s">
        <v>314</v>
      </c>
      <c r="Z31" s="85" t="s">
        <v>305</v>
      </c>
      <c r="AA31" s="85" t="s">
        <v>218</v>
      </c>
      <c r="AB31" s="85" t="s">
        <v>218</v>
      </c>
      <c r="AC31" s="85" t="s">
        <v>315</v>
      </c>
      <c r="AD31" s="85" t="s">
        <v>316</v>
      </c>
      <c r="AE31" s="85" t="s">
        <v>218</v>
      </c>
    </row>
    <row r="32" spans="1:31" s="3" customFormat="1" ht="111" customHeight="1">
      <c r="A32" s="92" t="s">
        <v>54</v>
      </c>
      <c r="B32" s="92" t="s">
        <v>281</v>
      </c>
      <c r="C32" s="92" t="s">
        <v>279</v>
      </c>
      <c r="D32" s="92" t="s">
        <v>251</v>
      </c>
      <c r="E32" s="81" t="s">
        <v>216</v>
      </c>
      <c r="F32" s="85" t="s">
        <v>408</v>
      </c>
      <c r="G32" s="85" t="s">
        <v>329</v>
      </c>
      <c r="H32" s="85" t="s">
        <v>330</v>
      </c>
      <c r="I32" s="85" t="s">
        <v>331</v>
      </c>
      <c r="J32" s="85" t="s">
        <v>40</v>
      </c>
      <c r="K32" s="85" t="s">
        <v>40</v>
      </c>
      <c r="L32" s="85" t="s">
        <v>332</v>
      </c>
      <c r="M32" s="81">
        <v>2</v>
      </c>
      <c r="N32" s="81">
        <v>4</v>
      </c>
      <c r="O32" s="81">
        <f t="shared" si="1"/>
        <v>8</v>
      </c>
      <c r="P32" s="82" t="str">
        <f t="shared" si="2"/>
        <v>Medio (M)</v>
      </c>
      <c r="Q32" s="81">
        <v>25</v>
      </c>
      <c r="R32" s="81">
        <f t="shared" si="3"/>
        <v>200</v>
      </c>
      <c r="S32" s="82" t="str">
        <f t="shared" si="4"/>
        <v>II</v>
      </c>
      <c r="T32" s="91" t="str">
        <f t="shared" si="5"/>
        <v>NO ACEPTABLE O ACEPTABLE CON CONTROL ESPECÍFICO</v>
      </c>
      <c r="U32" s="81">
        <v>6</v>
      </c>
      <c r="V32" s="81">
        <v>3</v>
      </c>
      <c r="W32" s="81">
        <v>0</v>
      </c>
      <c r="X32" s="81">
        <f t="shared" si="6"/>
        <v>9</v>
      </c>
      <c r="Y32" s="85" t="s">
        <v>333</v>
      </c>
      <c r="Z32" s="85" t="s">
        <v>423</v>
      </c>
      <c r="AA32" s="85" t="s">
        <v>218</v>
      </c>
      <c r="AB32" s="85" t="s">
        <v>218</v>
      </c>
      <c r="AC32" s="85" t="s">
        <v>222</v>
      </c>
      <c r="AD32" s="85" t="s">
        <v>221</v>
      </c>
      <c r="AE32" s="85" t="s">
        <v>218</v>
      </c>
    </row>
    <row r="33" spans="1:31" s="3" customFormat="1" ht="111" customHeight="1">
      <c r="A33" s="92" t="s">
        <v>54</v>
      </c>
      <c r="B33" s="92" t="s">
        <v>281</v>
      </c>
      <c r="C33" s="92" t="s">
        <v>279</v>
      </c>
      <c r="D33" s="92" t="s">
        <v>251</v>
      </c>
      <c r="E33" s="81" t="s">
        <v>216</v>
      </c>
      <c r="F33" s="85" t="s">
        <v>252</v>
      </c>
      <c r="G33" s="85" t="s">
        <v>43</v>
      </c>
      <c r="H33" s="85" t="s">
        <v>384</v>
      </c>
      <c r="I33" s="85" t="s">
        <v>390</v>
      </c>
      <c r="J33" s="85" t="s">
        <v>391</v>
      </c>
      <c r="K33" s="85" t="s">
        <v>392</v>
      </c>
      <c r="L33" s="86" t="s">
        <v>393</v>
      </c>
      <c r="M33" s="81">
        <v>2</v>
      </c>
      <c r="N33" s="81">
        <v>4</v>
      </c>
      <c r="O33" s="81">
        <f t="shared" si="1"/>
        <v>8</v>
      </c>
      <c r="P33" s="82" t="str">
        <f t="shared" si="2"/>
        <v>Medio (M)</v>
      </c>
      <c r="Q33" s="81">
        <v>25</v>
      </c>
      <c r="R33" s="81">
        <f t="shared" si="3"/>
        <v>200</v>
      </c>
      <c r="S33" s="82" t="str">
        <f t="shared" si="4"/>
        <v>II</v>
      </c>
      <c r="T33" s="91" t="str">
        <f t="shared" si="5"/>
        <v>NO ACEPTABLE O ACEPTABLE CON CONTROL ESPECÍFICO</v>
      </c>
      <c r="U33" s="81">
        <v>6</v>
      </c>
      <c r="V33" s="81">
        <v>3</v>
      </c>
      <c r="W33" s="81">
        <v>0</v>
      </c>
      <c r="X33" s="81">
        <f t="shared" si="6"/>
        <v>9</v>
      </c>
      <c r="Y33" s="85" t="s">
        <v>394</v>
      </c>
      <c r="Z33" s="85" t="s">
        <v>395</v>
      </c>
      <c r="AA33" s="85" t="s">
        <v>218</v>
      </c>
      <c r="AB33" s="85" t="s">
        <v>218</v>
      </c>
      <c r="AC33" s="85" t="s">
        <v>218</v>
      </c>
      <c r="AD33" s="85" t="s">
        <v>245</v>
      </c>
      <c r="AE33" s="85" t="s">
        <v>218</v>
      </c>
    </row>
    <row r="34" spans="1:31" s="3" customFormat="1" ht="111" customHeight="1">
      <c r="A34" s="92" t="s">
        <v>54</v>
      </c>
      <c r="B34" s="92" t="s">
        <v>281</v>
      </c>
      <c r="C34" s="92" t="s">
        <v>279</v>
      </c>
      <c r="D34" s="92" t="s">
        <v>251</v>
      </c>
      <c r="E34" s="81" t="s">
        <v>216</v>
      </c>
      <c r="F34" s="85" t="s">
        <v>253</v>
      </c>
      <c r="G34" s="85" t="s">
        <v>329</v>
      </c>
      <c r="H34" s="85" t="s">
        <v>337</v>
      </c>
      <c r="I34" s="85" t="s">
        <v>345</v>
      </c>
      <c r="J34" s="85" t="s">
        <v>40</v>
      </c>
      <c r="K34" s="85" t="s">
        <v>350</v>
      </c>
      <c r="L34" s="85" t="s">
        <v>238</v>
      </c>
      <c r="M34" s="81">
        <v>2</v>
      </c>
      <c r="N34" s="81">
        <v>3</v>
      </c>
      <c r="O34" s="81">
        <f t="shared" si="1"/>
        <v>6</v>
      </c>
      <c r="P34" s="82" t="str">
        <f t="shared" si="2"/>
        <v>Medio (M)</v>
      </c>
      <c r="Q34" s="81">
        <v>25</v>
      </c>
      <c r="R34" s="81">
        <f t="shared" si="3"/>
        <v>150</v>
      </c>
      <c r="S34" s="82" t="str">
        <f t="shared" si="4"/>
        <v>II</v>
      </c>
      <c r="T34" s="91" t="str">
        <f t="shared" si="5"/>
        <v>NO ACEPTABLE O ACEPTABLE CON CONTROL ESPECÍFICO</v>
      </c>
      <c r="U34" s="81">
        <v>6</v>
      </c>
      <c r="V34" s="81">
        <v>3</v>
      </c>
      <c r="W34" s="81">
        <v>0</v>
      </c>
      <c r="X34" s="81">
        <f t="shared" si="6"/>
        <v>9</v>
      </c>
      <c r="Y34" s="85" t="s">
        <v>361</v>
      </c>
      <c r="Z34" s="85" t="s">
        <v>362</v>
      </c>
      <c r="AA34" s="85" t="s">
        <v>218</v>
      </c>
      <c r="AB34" s="85" t="s">
        <v>218</v>
      </c>
      <c r="AC34" s="85" t="s">
        <v>363</v>
      </c>
      <c r="AD34" s="85" t="s">
        <v>364</v>
      </c>
      <c r="AE34" s="85" t="s">
        <v>218</v>
      </c>
    </row>
    <row r="35" spans="1:31" s="3" customFormat="1" ht="111" customHeight="1">
      <c r="A35" s="92" t="s">
        <v>54</v>
      </c>
      <c r="B35" s="92" t="s">
        <v>281</v>
      </c>
      <c r="C35" s="92" t="s">
        <v>279</v>
      </c>
      <c r="D35" s="92" t="s">
        <v>251</v>
      </c>
      <c r="E35" s="81" t="s">
        <v>216</v>
      </c>
      <c r="F35" s="88" t="s">
        <v>375</v>
      </c>
      <c r="G35" s="85" t="s">
        <v>329</v>
      </c>
      <c r="H35" s="85" t="s">
        <v>220</v>
      </c>
      <c r="I35" s="89" t="s">
        <v>377</v>
      </c>
      <c r="J35" s="85" t="s">
        <v>378</v>
      </c>
      <c r="K35" s="85" t="s">
        <v>379</v>
      </c>
      <c r="L35" s="85" t="s">
        <v>40</v>
      </c>
      <c r="M35" s="81">
        <v>2</v>
      </c>
      <c r="N35" s="81">
        <v>3</v>
      </c>
      <c r="O35" s="81">
        <f t="shared" si="1"/>
        <v>6</v>
      </c>
      <c r="P35" s="82" t="str">
        <f t="shared" si="2"/>
        <v>Medio (M)</v>
      </c>
      <c r="Q35" s="81">
        <v>25</v>
      </c>
      <c r="R35" s="81">
        <f t="shared" si="3"/>
        <v>150</v>
      </c>
      <c r="S35" s="82" t="str">
        <f t="shared" si="4"/>
        <v>II</v>
      </c>
      <c r="T35" s="91" t="str">
        <f t="shared" si="5"/>
        <v>NO ACEPTABLE O ACEPTABLE CON CONTROL ESPECÍFICO</v>
      </c>
      <c r="U35" s="81">
        <v>6</v>
      </c>
      <c r="V35" s="81">
        <v>3</v>
      </c>
      <c r="W35" s="81">
        <v>0</v>
      </c>
      <c r="X35" s="81">
        <f t="shared" si="6"/>
        <v>9</v>
      </c>
      <c r="Y35" s="85" t="s">
        <v>44</v>
      </c>
      <c r="Z35" s="85" t="s">
        <v>380</v>
      </c>
      <c r="AA35" s="85" t="s">
        <v>218</v>
      </c>
      <c r="AB35" s="85" t="s">
        <v>218</v>
      </c>
      <c r="AC35" s="85" t="s">
        <v>381</v>
      </c>
      <c r="AD35" s="85" t="s">
        <v>382</v>
      </c>
      <c r="AE35" s="85" t="s">
        <v>218</v>
      </c>
    </row>
    <row r="36" spans="1:31" s="3" customFormat="1" ht="111" customHeight="1">
      <c r="A36" s="92" t="s">
        <v>54</v>
      </c>
      <c r="B36" s="92" t="s">
        <v>281</v>
      </c>
      <c r="C36" s="92" t="s">
        <v>279</v>
      </c>
      <c r="D36" s="92" t="s">
        <v>251</v>
      </c>
      <c r="E36" s="81" t="s">
        <v>216</v>
      </c>
      <c r="F36" s="87" t="s">
        <v>407</v>
      </c>
      <c r="G36" s="85" t="s">
        <v>410</v>
      </c>
      <c r="H36" s="85" t="s">
        <v>406</v>
      </c>
      <c r="I36" s="85" t="s">
        <v>331</v>
      </c>
      <c r="J36" s="85" t="s">
        <v>40</v>
      </c>
      <c r="K36" s="87" t="s">
        <v>421</v>
      </c>
      <c r="L36" s="85" t="s">
        <v>40</v>
      </c>
      <c r="M36" s="81">
        <v>0</v>
      </c>
      <c r="N36" s="81">
        <v>4</v>
      </c>
      <c r="O36" s="81">
        <f t="shared" si="1"/>
        <v>0</v>
      </c>
      <c r="P36" s="82" t="str">
        <f t="shared" si="2"/>
        <v>Bajo (B)</v>
      </c>
      <c r="Q36" s="81">
        <v>25</v>
      </c>
      <c r="R36" s="81">
        <f t="shared" si="3"/>
        <v>0</v>
      </c>
      <c r="S36" s="82" t="str">
        <f t="shared" si="4"/>
        <v>IV</v>
      </c>
      <c r="T36" s="91" t="str">
        <f t="shared" si="5"/>
        <v>ACEPTABLE</v>
      </c>
      <c r="U36" s="81">
        <v>6</v>
      </c>
      <c r="V36" s="81">
        <v>3</v>
      </c>
      <c r="W36" s="81">
        <v>0</v>
      </c>
      <c r="X36" s="81">
        <f t="shared" si="6"/>
        <v>9</v>
      </c>
      <c r="Y36" s="85" t="s">
        <v>333</v>
      </c>
      <c r="Z36" s="85" t="s">
        <v>334</v>
      </c>
      <c r="AA36" s="85" t="s">
        <v>218</v>
      </c>
      <c r="AB36" s="85" t="s">
        <v>218</v>
      </c>
      <c r="AC36" s="85" t="s">
        <v>218</v>
      </c>
      <c r="AD36" s="85" t="s">
        <v>422</v>
      </c>
      <c r="AE36" s="85" t="s">
        <v>218</v>
      </c>
    </row>
    <row r="37" spans="1:31" s="3" customFormat="1" ht="111" customHeight="1">
      <c r="A37" s="92" t="s">
        <v>54</v>
      </c>
      <c r="B37" s="92" t="s">
        <v>282</v>
      </c>
      <c r="C37" s="92" t="s">
        <v>280</v>
      </c>
      <c r="D37" s="92" t="s">
        <v>251</v>
      </c>
      <c r="E37" s="81" t="s">
        <v>216</v>
      </c>
      <c r="F37" s="85" t="s">
        <v>300</v>
      </c>
      <c r="G37" s="85" t="s">
        <v>39</v>
      </c>
      <c r="H37" s="85" t="s">
        <v>301</v>
      </c>
      <c r="I37" s="85" t="s">
        <v>217</v>
      </c>
      <c r="J37" s="85" t="s">
        <v>302</v>
      </c>
      <c r="K37" s="85" t="s">
        <v>303</v>
      </c>
      <c r="L37" s="85" t="s">
        <v>307</v>
      </c>
      <c r="M37" s="81">
        <v>0</v>
      </c>
      <c r="N37" s="81">
        <v>4</v>
      </c>
      <c r="O37" s="81">
        <f t="shared" si="1"/>
        <v>0</v>
      </c>
      <c r="P37" s="82" t="str">
        <f t="shared" si="2"/>
        <v>Bajo (B)</v>
      </c>
      <c r="Q37" s="81">
        <v>25</v>
      </c>
      <c r="R37" s="81">
        <f t="shared" si="3"/>
        <v>0</v>
      </c>
      <c r="S37" s="82" t="str">
        <f t="shared" si="4"/>
        <v>IV</v>
      </c>
      <c r="T37" s="91" t="str">
        <f t="shared" si="5"/>
        <v>ACEPTABLE</v>
      </c>
      <c r="U37" s="81">
        <v>5</v>
      </c>
      <c r="V37" s="81">
        <v>2</v>
      </c>
      <c r="W37" s="81">
        <v>0</v>
      </c>
      <c r="X37" s="81">
        <f aca="true" t="shared" si="7" ref="X37:X42">SUM(U37:W37)</f>
        <v>7</v>
      </c>
      <c r="Y37" s="85" t="s">
        <v>304</v>
      </c>
      <c r="Z37" s="85" t="s">
        <v>305</v>
      </c>
      <c r="AA37" s="85" t="s">
        <v>218</v>
      </c>
      <c r="AB37" s="85" t="s">
        <v>218</v>
      </c>
      <c r="AC37" s="85" t="s">
        <v>306</v>
      </c>
      <c r="AD37" s="85" t="s">
        <v>308</v>
      </c>
      <c r="AE37" s="85" t="s">
        <v>218</v>
      </c>
    </row>
    <row r="38" spans="1:31" s="3" customFormat="1" ht="111" customHeight="1">
      <c r="A38" s="92" t="s">
        <v>54</v>
      </c>
      <c r="B38" s="92" t="s">
        <v>282</v>
      </c>
      <c r="C38" s="92" t="s">
        <v>280</v>
      </c>
      <c r="D38" s="92" t="s">
        <v>251</v>
      </c>
      <c r="E38" s="81" t="s">
        <v>216</v>
      </c>
      <c r="F38" s="85" t="s">
        <v>486</v>
      </c>
      <c r="G38" s="85" t="s">
        <v>39</v>
      </c>
      <c r="H38" s="85" t="s">
        <v>309</v>
      </c>
      <c r="I38" s="85" t="s">
        <v>312</v>
      </c>
      <c r="J38" s="85" t="s">
        <v>302</v>
      </c>
      <c r="K38" s="85" t="s">
        <v>303</v>
      </c>
      <c r="L38" s="85" t="s">
        <v>313</v>
      </c>
      <c r="M38" s="81">
        <v>0</v>
      </c>
      <c r="N38" s="81">
        <v>3</v>
      </c>
      <c r="O38" s="81">
        <f t="shared" si="1"/>
        <v>0</v>
      </c>
      <c r="P38" s="82" t="str">
        <f t="shared" si="2"/>
        <v>Bajo (B)</v>
      </c>
      <c r="Q38" s="81">
        <v>25</v>
      </c>
      <c r="R38" s="81">
        <f t="shared" si="3"/>
        <v>0</v>
      </c>
      <c r="S38" s="82" t="str">
        <f t="shared" si="4"/>
        <v>IV</v>
      </c>
      <c r="T38" s="91" t="str">
        <f t="shared" si="5"/>
        <v>ACEPTABLE</v>
      </c>
      <c r="U38" s="81">
        <v>5</v>
      </c>
      <c r="V38" s="81">
        <v>2</v>
      </c>
      <c r="W38" s="81">
        <v>0</v>
      </c>
      <c r="X38" s="81">
        <f t="shared" si="7"/>
        <v>7</v>
      </c>
      <c r="Y38" s="85" t="s">
        <v>314</v>
      </c>
      <c r="Z38" s="85" t="s">
        <v>305</v>
      </c>
      <c r="AA38" s="85" t="s">
        <v>218</v>
      </c>
      <c r="AB38" s="85" t="s">
        <v>218</v>
      </c>
      <c r="AC38" s="85" t="s">
        <v>315</v>
      </c>
      <c r="AD38" s="85" t="s">
        <v>316</v>
      </c>
      <c r="AE38" s="85" t="s">
        <v>218</v>
      </c>
    </row>
    <row r="39" spans="1:31" s="3" customFormat="1" ht="111" customHeight="1">
      <c r="A39" s="92" t="s">
        <v>54</v>
      </c>
      <c r="B39" s="92" t="s">
        <v>282</v>
      </c>
      <c r="C39" s="92" t="s">
        <v>280</v>
      </c>
      <c r="D39" s="92" t="s">
        <v>251</v>
      </c>
      <c r="E39" s="81" t="s">
        <v>216</v>
      </c>
      <c r="F39" s="85" t="s">
        <v>252</v>
      </c>
      <c r="G39" s="85" t="s">
        <v>43</v>
      </c>
      <c r="H39" s="85" t="s">
        <v>384</v>
      </c>
      <c r="I39" s="85" t="s">
        <v>390</v>
      </c>
      <c r="J39" s="85" t="s">
        <v>391</v>
      </c>
      <c r="K39" s="85" t="s">
        <v>392</v>
      </c>
      <c r="L39" s="86" t="s">
        <v>393</v>
      </c>
      <c r="M39" s="81">
        <v>2</v>
      </c>
      <c r="N39" s="81">
        <v>4</v>
      </c>
      <c r="O39" s="81">
        <f t="shared" si="1"/>
        <v>8</v>
      </c>
      <c r="P39" s="82" t="str">
        <f t="shared" si="2"/>
        <v>Medio (M)</v>
      </c>
      <c r="Q39" s="81">
        <v>25</v>
      </c>
      <c r="R39" s="81">
        <f t="shared" si="3"/>
        <v>200</v>
      </c>
      <c r="S39" s="82" t="str">
        <f t="shared" si="4"/>
        <v>II</v>
      </c>
      <c r="T39" s="91" t="str">
        <f t="shared" si="5"/>
        <v>NO ACEPTABLE O ACEPTABLE CON CONTROL ESPECÍFICO</v>
      </c>
      <c r="U39" s="81">
        <v>5</v>
      </c>
      <c r="V39" s="81">
        <v>2</v>
      </c>
      <c r="W39" s="81">
        <v>0</v>
      </c>
      <c r="X39" s="81">
        <f t="shared" si="7"/>
        <v>7</v>
      </c>
      <c r="Y39" s="85" t="s">
        <v>394</v>
      </c>
      <c r="Z39" s="85" t="s">
        <v>395</v>
      </c>
      <c r="AA39" s="85" t="s">
        <v>218</v>
      </c>
      <c r="AB39" s="85" t="s">
        <v>218</v>
      </c>
      <c r="AC39" s="85" t="s">
        <v>218</v>
      </c>
      <c r="AD39" s="85" t="s">
        <v>245</v>
      </c>
      <c r="AE39" s="85" t="s">
        <v>218</v>
      </c>
    </row>
    <row r="40" spans="1:31" s="3" customFormat="1" ht="111" customHeight="1">
      <c r="A40" s="92" t="s">
        <v>54</v>
      </c>
      <c r="B40" s="92" t="s">
        <v>282</v>
      </c>
      <c r="C40" s="92" t="s">
        <v>280</v>
      </c>
      <c r="D40" s="92" t="s">
        <v>251</v>
      </c>
      <c r="E40" s="81" t="s">
        <v>216</v>
      </c>
      <c r="F40" s="85" t="s">
        <v>225</v>
      </c>
      <c r="G40" s="85" t="s">
        <v>329</v>
      </c>
      <c r="H40" s="85" t="s">
        <v>337</v>
      </c>
      <c r="I40" s="85" t="s">
        <v>345</v>
      </c>
      <c r="J40" s="85" t="s">
        <v>40</v>
      </c>
      <c r="K40" s="85" t="s">
        <v>254</v>
      </c>
      <c r="L40" s="85" t="s">
        <v>355</v>
      </c>
      <c r="M40" s="81">
        <v>2</v>
      </c>
      <c r="N40" s="81">
        <v>3</v>
      </c>
      <c r="O40" s="81">
        <f t="shared" si="1"/>
        <v>6</v>
      </c>
      <c r="P40" s="82" t="str">
        <f t="shared" si="2"/>
        <v>Medio (M)</v>
      </c>
      <c r="Q40" s="81">
        <v>25</v>
      </c>
      <c r="R40" s="81">
        <f t="shared" si="3"/>
        <v>150</v>
      </c>
      <c r="S40" s="82" t="str">
        <f t="shared" si="4"/>
        <v>II</v>
      </c>
      <c r="T40" s="91" t="str">
        <f t="shared" si="5"/>
        <v>NO ACEPTABLE O ACEPTABLE CON CONTROL ESPECÍFICO</v>
      </c>
      <c r="U40" s="81">
        <v>5</v>
      </c>
      <c r="V40" s="81">
        <v>2</v>
      </c>
      <c r="W40" s="81">
        <v>0</v>
      </c>
      <c r="X40" s="81">
        <f t="shared" si="7"/>
        <v>7</v>
      </c>
      <c r="Y40" s="85" t="s">
        <v>361</v>
      </c>
      <c r="Z40" s="85" t="s">
        <v>362</v>
      </c>
      <c r="AA40" s="85" t="s">
        <v>218</v>
      </c>
      <c r="AB40" s="85" t="s">
        <v>218</v>
      </c>
      <c r="AC40" s="85" t="s">
        <v>363</v>
      </c>
      <c r="AD40" s="85" t="s">
        <v>364</v>
      </c>
      <c r="AE40" s="85" t="s">
        <v>218</v>
      </c>
    </row>
    <row r="41" spans="1:31" s="3" customFormat="1" ht="111" customHeight="1">
      <c r="A41" s="92" t="s">
        <v>54</v>
      </c>
      <c r="B41" s="92" t="s">
        <v>282</v>
      </c>
      <c r="C41" s="92" t="s">
        <v>280</v>
      </c>
      <c r="D41" s="92" t="s">
        <v>251</v>
      </c>
      <c r="E41" s="81" t="s">
        <v>216</v>
      </c>
      <c r="F41" s="88" t="s">
        <v>487</v>
      </c>
      <c r="G41" s="85" t="s">
        <v>329</v>
      </c>
      <c r="H41" s="85" t="s">
        <v>220</v>
      </c>
      <c r="I41" s="89" t="s">
        <v>377</v>
      </c>
      <c r="J41" s="85" t="s">
        <v>378</v>
      </c>
      <c r="K41" s="85" t="s">
        <v>379</v>
      </c>
      <c r="L41" s="85" t="s">
        <v>40</v>
      </c>
      <c r="M41" s="81">
        <v>2</v>
      </c>
      <c r="N41" s="81">
        <v>3</v>
      </c>
      <c r="O41" s="81">
        <f>+M41*N41</f>
        <v>6</v>
      </c>
      <c r="P41" s="82" t="str">
        <f>IF(O41&gt;=21,"Muy Alto (MA)",IF(O41&lt;6,"Bajo (B)",IF(AND(O41&gt;=9,O41&lt;21),"Alto (a)",IF(AND(O41&gt;=6,O41&lt;9),"Medio (M)"))))</f>
        <v>Medio (M)</v>
      </c>
      <c r="Q41" s="81">
        <v>100</v>
      </c>
      <c r="R41" s="81">
        <f>O41*Q41</f>
        <v>600</v>
      </c>
      <c r="S41" s="82" t="str">
        <f>IF(R41&gt;500,"I",IF(R41&lt;21,"IV",IF(AND(R41&gt;=121,R41&lt;=500),"II",IF(AND(R41&gt;=21,R41&lt;=120),"III"))))</f>
        <v>I</v>
      </c>
      <c r="T41" s="91" t="str">
        <f>IF(R41&gt;500,"NO ACEPTABLE",IF(R41&lt;21,"ACEPTABLE",IF(AND(R41&gt;=121,R41&lt;=500),"NO ACEPTABLE O ACEPTABLE CON CONTROL ESPECÍFICO",IF(AND(R41&gt;=21,R41&lt;=120),"MEJORABLE"))))</f>
        <v>NO ACEPTABLE</v>
      </c>
      <c r="U41" s="81">
        <v>5</v>
      </c>
      <c r="V41" s="81">
        <v>2</v>
      </c>
      <c r="W41" s="81">
        <v>0</v>
      </c>
      <c r="X41" s="81">
        <f>SUM(U41:W41)</f>
        <v>7</v>
      </c>
      <c r="Y41" s="85" t="s">
        <v>44</v>
      </c>
      <c r="Z41" s="85" t="s">
        <v>380</v>
      </c>
      <c r="AA41" s="85" t="s">
        <v>218</v>
      </c>
      <c r="AB41" s="85" t="s">
        <v>218</v>
      </c>
      <c r="AC41" s="85" t="s">
        <v>381</v>
      </c>
      <c r="AD41" s="85" t="s">
        <v>382</v>
      </c>
      <c r="AE41" s="85" t="s">
        <v>218</v>
      </c>
    </row>
    <row r="42" spans="1:31" s="3" customFormat="1" ht="111" customHeight="1">
      <c r="A42" s="92" t="s">
        <v>54</v>
      </c>
      <c r="B42" s="92" t="s">
        <v>282</v>
      </c>
      <c r="C42" s="92" t="s">
        <v>280</v>
      </c>
      <c r="D42" s="92" t="s">
        <v>251</v>
      </c>
      <c r="E42" s="81" t="s">
        <v>216</v>
      </c>
      <c r="F42" s="87" t="s">
        <v>407</v>
      </c>
      <c r="G42" s="85" t="s">
        <v>329</v>
      </c>
      <c r="H42" s="85" t="s">
        <v>406</v>
      </c>
      <c r="I42" s="85" t="s">
        <v>331</v>
      </c>
      <c r="J42" s="85" t="s">
        <v>40</v>
      </c>
      <c r="K42" s="87" t="s">
        <v>421</v>
      </c>
      <c r="L42" s="85" t="s">
        <v>40</v>
      </c>
      <c r="M42" s="81">
        <v>0</v>
      </c>
      <c r="N42" s="81">
        <v>4</v>
      </c>
      <c r="O42" s="81">
        <f t="shared" si="1"/>
        <v>0</v>
      </c>
      <c r="P42" s="82" t="str">
        <f t="shared" si="2"/>
        <v>Bajo (B)</v>
      </c>
      <c r="Q42" s="81">
        <v>25</v>
      </c>
      <c r="R42" s="81">
        <f t="shared" si="3"/>
        <v>0</v>
      </c>
      <c r="S42" s="82" t="str">
        <f t="shared" si="4"/>
        <v>IV</v>
      </c>
      <c r="T42" s="91" t="str">
        <f t="shared" si="5"/>
        <v>ACEPTABLE</v>
      </c>
      <c r="U42" s="81">
        <v>5</v>
      </c>
      <c r="V42" s="81">
        <v>2</v>
      </c>
      <c r="W42" s="81">
        <v>0</v>
      </c>
      <c r="X42" s="81">
        <f t="shared" si="7"/>
        <v>7</v>
      </c>
      <c r="Y42" s="85" t="s">
        <v>333</v>
      </c>
      <c r="Z42" s="85" t="s">
        <v>334</v>
      </c>
      <c r="AA42" s="85" t="s">
        <v>218</v>
      </c>
      <c r="AB42" s="85" t="s">
        <v>218</v>
      </c>
      <c r="AC42" s="85" t="s">
        <v>218</v>
      </c>
      <c r="AD42" s="85" t="s">
        <v>422</v>
      </c>
      <c r="AE42" s="85" t="s">
        <v>218</v>
      </c>
    </row>
    <row r="43" spans="1:31" s="3" customFormat="1" ht="111" customHeight="1">
      <c r="A43" s="92" t="s">
        <v>54</v>
      </c>
      <c r="B43" s="92" t="s">
        <v>282</v>
      </c>
      <c r="C43" s="92" t="s">
        <v>280</v>
      </c>
      <c r="D43" s="92" t="s">
        <v>251</v>
      </c>
      <c r="E43" s="81" t="s">
        <v>216</v>
      </c>
      <c r="F43" s="85" t="s">
        <v>411</v>
      </c>
      <c r="G43" s="85" t="s">
        <v>329</v>
      </c>
      <c r="H43" s="85" t="s">
        <v>330</v>
      </c>
      <c r="I43" s="85" t="s">
        <v>331</v>
      </c>
      <c r="J43" s="85" t="s">
        <v>40</v>
      </c>
      <c r="K43" s="85" t="s">
        <v>40</v>
      </c>
      <c r="L43" s="85" t="s">
        <v>332</v>
      </c>
      <c r="M43" s="81">
        <v>2</v>
      </c>
      <c r="N43" s="81">
        <v>4</v>
      </c>
      <c r="O43" s="81">
        <f t="shared" si="1"/>
        <v>8</v>
      </c>
      <c r="P43" s="82" t="str">
        <f t="shared" si="2"/>
        <v>Medio (M)</v>
      </c>
      <c r="Q43" s="81">
        <v>25</v>
      </c>
      <c r="R43" s="81">
        <f t="shared" si="3"/>
        <v>200</v>
      </c>
      <c r="S43" s="82" t="str">
        <f t="shared" si="4"/>
        <v>II</v>
      </c>
      <c r="T43" s="91" t="str">
        <f t="shared" si="5"/>
        <v>NO ACEPTABLE O ACEPTABLE CON CONTROL ESPECÍFICO</v>
      </c>
      <c r="U43" s="81">
        <v>5</v>
      </c>
      <c r="V43" s="81">
        <v>2</v>
      </c>
      <c r="W43" s="81">
        <v>0</v>
      </c>
      <c r="X43" s="81">
        <f aca="true" t="shared" si="8" ref="X43:X50">SUM(U43:W43)</f>
        <v>7</v>
      </c>
      <c r="Y43" s="85" t="s">
        <v>333</v>
      </c>
      <c r="Z43" s="85" t="s">
        <v>423</v>
      </c>
      <c r="AA43" s="85" t="s">
        <v>218</v>
      </c>
      <c r="AB43" s="85" t="s">
        <v>218</v>
      </c>
      <c r="AC43" s="85" t="s">
        <v>222</v>
      </c>
      <c r="AD43" s="85" t="s">
        <v>221</v>
      </c>
      <c r="AE43" s="85" t="s">
        <v>218</v>
      </c>
    </row>
    <row r="44" spans="1:31" s="3" customFormat="1" ht="111" customHeight="1">
      <c r="A44" s="92" t="s">
        <v>54</v>
      </c>
      <c r="B44" s="92" t="s">
        <v>326</v>
      </c>
      <c r="C44" s="92" t="s">
        <v>360</v>
      </c>
      <c r="D44" s="92" t="s">
        <v>272</v>
      </c>
      <c r="E44" s="81" t="s">
        <v>216</v>
      </c>
      <c r="F44" s="85" t="s">
        <v>300</v>
      </c>
      <c r="G44" s="85" t="s">
        <v>39</v>
      </c>
      <c r="H44" s="85" t="s">
        <v>301</v>
      </c>
      <c r="I44" s="85" t="s">
        <v>217</v>
      </c>
      <c r="J44" s="85" t="s">
        <v>302</v>
      </c>
      <c r="K44" s="85" t="s">
        <v>303</v>
      </c>
      <c r="L44" s="85" t="s">
        <v>307</v>
      </c>
      <c r="M44" s="81">
        <v>2</v>
      </c>
      <c r="N44" s="81">
        <v>4</v>
      </c>
      <c r="O44" s="81">
        <f t="shared" si="1"/>
        <v>8</v>
      </c>
      <c r="P44" s="82" t="str">
        <f t="shared" si="2"/>
        <v>Medio (M)</v>
      </c>
      <c r="Q44" s="81">
        <v>25</v>
      </c>
      <c r="R44" s="81">
        <f t="shared" si="3"/>
        <v>200</v>
      </c>
      <c r="S44" s="82" t="str">
        <f t="shared" si="4"/>
        <v>II</v>
      </c>
      <c r="T44" s="91" t="str">
        <f t="shared" si="5"/>
        <v>NO ACEPTABLE O ACEPTABLE CON CONTROL ESPECÍFICO</v>
      </c>
      <c r="U44" s="81">
        <v>1</v>
      </c>
      <c r="V44" s="81">
        <v>1</v>
      </c>
      <c r="W44" s="81">
        <v>0</v>
      </c>
      <c r="X44" s="81">
        <f t="shared" si="8"/>
        <v>2</v>
      </c>
      <c r="Y44" s="85" t="s">
        <v>304</v>
      </c>
      <c r="Z44" s="85" t="s">
        <v>305</v>
      </c>
      <c r="AA44" s="85" t="s">
        <v>218</v>
      </c>
      <c r="AB44" s="85" t="s">
        <v>218</v>
      </c>
      <c r="AC44" s="85" t="s">
        <v>306</v>
      </c>
      <c r="AD44" s="85" t="s">
        <v>308</v>
      </c>
      <c r="AE44" s="85" t="s">
        <v>218</v>
      </c>
    </row>
    <row r="45" spans="1:31" s="3" customFormat="1" ht="111" customHeight="1">
      <c r="A45" s="92" t="s">
        <v>54</v>
      </c>
      <c r="B45" s="92" t="s">
        <v>326</v>
      </c>
      <c r="C45" s="92" t="s">
        <v>360</v>
      </c>
      <c r="D45" s="92" t="s">
        <v>272</v>
      </c>
      <c r="E45" s="81" t="s">
        <v>216</v>
      </c>
      <c r="F45" s="85" t="s">
        <v>318</v>
      </c>
      <c r="G45" s="85" t="s">
        <v>39</v>
      </c>
      <c r="H45" s="85" t="s">
        <v>311</v>
      </c>
      <c r="I45" s="85" t="s">
        <v>312</v>
      </c>
      <c r="J45" s="85" t="s">
        <v>40</v>
      </c>
      <c r="K45" s="85" t="s">
        <v>303</v>
      </c>
      <c r="L45" s="85" t="s">
        <v>321</v>
      </c>
      <c r="M45" s="81">
        <v>2</v>
      </c>
      <c r="N45" s="81">
        <v>3</v>
      </c>
      <c r="O45" s="81">
        <f t="shared" si="1"/>
        <v>6</v>
      </c>
      <c r="P45" s="82" t="str">
        <f t="shared" si="2"/>
        <v>Medio (M)</v>
      </c>
      <c r="Q45" s="81">
        <v>25</v>
      </c>
      <c r="R45" s="81">
        <f t="shared" si="3"/>
        <v>150</v>
      </c>
      <c r="S45" s="82" t="str">
        <f t="shared" si="4"/>
        <v>II</v>
      </c>
      <c r="T45" s="91" t="str">
        <f t="shared" si="5"/>
        <v>NO ACEPTABLE O ACEPTABLE CON CONTROL ESPECÍFICO</v>
      </c>
      <c r="U45" s="81">
        <v>1</v>
      </c>
      <c r="V45" s="81">
        <v>1</v>
      </c>
      <c r="W45" s="81">
        <v>0</v>
      </c>
      <c r="X45" s="81">
        <f t="shared" si="8"/>
        <v>2</v>
      </c>
      <c r="Y45" s="85" t="s">
        <v>314</v>
      </c>
      <c r="Z45" s="85" t="s">
        <v>322</v>
      </c>
      <c r="AA45" s="85" t="s">
        <v>218</v>
      </c>
      <c r="AB45" s="85" t="s">
        <v>218</v>
      </c>
      <c r="AC45" s="85" t="s">
        <v>327</v>
      </c>
      <c r="AD45" s="85" t="s">
        <v>324</v>
      </c>
      <c r="AE45" s="85" t="s">
        <v>328</v>
      </c>
    </row>
    <row r="46" spans="1:31" s="3" customFormat="1" ht="111" customHeight="1">
      <c r="A46" s="92" t="s">
        <v>54</v>
      </c>
      <c r="B46" s="92" t="s">
        <v>326</v>
      </c>
      <c r="C46" s="92" t="s">
        <v>360</v>
      </c>
      <c r="D46" s="92" t="s">
        <v>272</v>
      </c>
      <c r="E46" s="81" t="s">
        <v>216</v>
      </c>
      <c r="F46" s="88" t="s">
        <v>375</v>
      </c>
      <c r="G46" s="85" t="s">
        <v>329</v>
      </c>
      <c r="H46" s="85" t="s">
        <v>220</v>
      </c>
      <c r="I46" s="89" t="s">
        <v>377</v>
      </c>
      <c r="J46" s="85" t="s">
        <v>40</v>
      </c>
      <c r="K46" s="85" t="s">
        <v>379</v>
      </c>
      <c r="L46" s="85" t="s">
        <v>40</v>
      </c>
      <c r="M46" s="81">
        <v>2</v>
      </c>
      <c r="N46" s="81">
        <v>3</v>
      </c>
      <c r="O46" s="81">
        <f t="shared" si="1"/>
        <v>6</v>
      </c>
      <c r="P46" s="82" t="str">
        <f t="shared" si="2"/>
        <v>Medio (M)</v>
      </c>
      <c r="Q46" s="81">
        <v>100</v>
      </c>
      <c r="R46" s="81">
        <f t="shared" si="3"/>
        <v>600</v>
      </c>
      <c r="S46" s="82" t="str">
        <f t="shared" si="4"/>
        <v>I</v>
      </c>
      <c r="T46" s="91" t="str">
        <f t="shared" si="5"/>
        <v>NO ACEPTABLE</v>
      </c>
      <c r="U46" s="81">
        <v>1</v>
      </c>
      <c r="V46" s="81">
        <v>1</v>
      </c>
      <c r="W46" s="81">
        <v>0</v>
      </c>
      <c r="X46" s="81">
        <f t="shared" si="8"/>
        <v>2</v>
      </c>
      <c r="Y46" s="85" t="s">
        <v>44</v>
      </c>
      <c r="Z46" s="85" t="s">
        <v>380</v>
      </c>
      <c r="AA46" s="85" t="s">
        <v>218</v>
      </c>
      <c r="AB46" s="85" t="s">
        <v>218</v>
      </c>
      <c r="AC46" s="85" t="s">
        <v>383</v>
      </c>
      <c r="AD46" s="85" t="s">
        <v>382</v>
      </c>
      <c r="AE46" s="85" t="s">
        <v>218</v>
      </c>
    </row>
    <row r="47" spans="1:31" s="3" customFormat="1" ht="111" customHeight="1">
      <c r="A47" s="92" t="s">
        <v>54</v>
      </c>
      <c r="B47" s="92" t="s">
        <v>326</v>
      </c>
      <c r="C47" s="92" t="s">
        <v>360</v>
      </c>
      <c r="D47" s="92" t="s">
        <v>272</v>
      </c>
      <c r="E47" s="81" t="s">
        <v>216</v>
      </c>
      <c r="F47" s="85" t="s">
        <v>227</v>
      </c>
      <c r="G47" s="85" t="s">
        <v>43</v>
      </c>
      <c r="H47" s="85" t="s">
        <v>384</v>
      </c>
      <c r="I47" s="85" t="s">
        <v>390</v>
      </c>
      <c r="J47" s="85" t="s">
        <v>391</v>
      </c>
      <c r="K47" s="85" t="s">
        <v>392</v>
      </c>
      <c r="L47" s="86" t="s">
        <v>393</v>
      </c>
      <c r="M47" s="81">
        <v>2</v>
      </c>
      <c r="N47" s="81">
        <v>4</v>
      </c>
      <c r="O47" s="81">
        <f t="shared" si="1"/>
        <v>8</v>
      </c>
      <c r="P47" s="82" t="str">
        <f t="shared" si="2"/>
        <v>Medio (M)</v>
      </c>
      <c r="Q47" s="81">
        <v>25</v>
      </c>
      <c r="R47" s="81">
        <f t="shared" si="3"/>
        <v>200</v>
      </c>
      <c r="S47" s="82" t="str">
        <f t="shared" si="4"/>
        <v>II</v>
      </c>
      <c r="T47" s="91" t="str">
        <f t="shared" si="5"/>
        <v>NO ACEPTABLE O ACEPTABLE CON CONTROL ESPECÍFICO</v>
      </c>
      <c r="U47" s="81">
        <v>1</v>
      </c>
      <c r="V47" s="81">
        <v>1</v>
      </c>
      <c r="W47" s="81">
        <v>0</v>
      </c>
      <c r="X47" s="81">
        <f t="shared" si="8"/>
        <v>2</v>
      </c>
      <c r="Y47" s="85" t="s">
        <v>394</v>
      </c>
      <c r="Z47" s="85" t="s">
        <v>395</v>
      </c>
      <c r="AA47" s="85" t="s">
        <v>218</v>
      </c>
      <c r="AB47" s="85" t="s">
        <v>218</v>
      </c>
      <c r="AC47" s="85" t="s">
        <v>218</v>
      </c>
      <c r="AD47" s="85" t="s">
        <v>245</v>
      </c>
      <c r="AE47" s="85" t="s">
        <v>218</v>
      </c>
    </row>
    <row r="48" spans="1:31" s="3" customFormat="1" ht="111" customHeight="1">
      <c r="A48" s="92" t="s">
        <v>54</v>
      </c>
      <c r="B48" s="92" t="s">
        <v>326</v>
      </c>
      <c r="C48" s="92" t="s">
        <v>360</v>
      </c>
      <c r="D48" s="92" t="s">
        <v>272</v>
      </c>
      <c r="E48" s="81" t="s">
        <v>223</v>
      </c>
      <c r="F48" s="85" t="s">
        <v>228</v>
      </c>
      <c r="G48" s="85" t="s">
        <v>329</v>
      </c>
      <c r="H48" s="85" t="s">
        <v>337</v>
      </c>
      <c r="I48" s="85" t="s">
        <v>345</v>
      </c>
      <c r="J48" s="85" t="s">
        <v>40</v>
      </c>
      <c r="K48" s="85" t="s">
        <v>247</v>
      </c>
      <c r="L48" s="85" t="s">
        <v>356</v>
      </c>
      <c r="M48" s="81">
        <v>2</v>
      </c>
      <c r="N48" s="81">
        <v>2</v>
      </c>
      <c r="O48" s="81">
        <f t="shared" si="1"/>
        <v>4</v>
      </c>
      <c r="P48" s="82" t="str">
        <f t="shared" si="2"/>
        <v>Bajo (B)</v>
      </c>
      <c r="Q48" s="81">
        <v>100</v>
      </c>
      <c r="R48" s="81">
        <f t="shared" si="3"/>
        <v>400</v>
      </c>
      <c r="S48" s="82" t="str">
        <f t="shared" si="4"/>
        <v>II</v>
      </c>
      <c r="T48" s="91" t="str">
        <f t="shared" si="5"/>
        <v>NO ACEPTABLE O ACEPTABLE CON CONTROL ESPECÍFICO</v>
      </c>
      <c r="U48" s="81">
        <v>1</v>
      </c>
      <c r="V48" s="81">
        <v>1</v>
      </c>
      <c r="W48" s="81">
        <v>0</v>
      </c>
      <c r="X48" s="81">
        <f t="shared" si="8"/>
        <v>2</v>
      </c>
      <c r="Y48" s="85" t="s">
        <v>361</v>
      </c>
      <c r="Z48" s="85" t="s">
        <v>362</v>
      </c>
      <c r="AA48" s="85" t="s">
        <v>218</v>
      </c>
      <c r="AB48" s="85" t="s">
        <v>218</v>
      </c>
      <c r="AC48" s="85" t="s">
        <v>363</v>
      </c>
      <c r="AD48" s="85" t="s">
        <v>364</v>
      </c>
      <c r="AE48" s="85" t="s">
        <v>218</v>
      </c>
    </row>
    <row r="49" spans="1:31" s="3" customFormat="1" ht="111" customHeight="1">
      <c r="A49" s="92" t="s">
        <v>54</v>
      </c>
      <c r="B49" s="92" t="s">
        <v>326</v>
      </c>
      <c r="C49" s="92" t="s">
        <v>360</v>
      </c>
      <c r="D49" s="92" t="s">
        <v>272</v>
      </c>
      <c r="E49" s="81" t="s">
        <v>216</v>
      </c>
      <c r="F49" s="85" t="s">
        <v>412</v>
      </c>
      <c r="G49" s="85" t="s">
        <v>329</v>
      </c>
      <c r="H49" s="85" t="s">
        <v>47</v>
      </c>
      <c r="I49" s="85" t="s">
        <v>331</v>
      </c>
      <c r="J49" s="85" t="s">
        <v>40</v>
      </c>
      <c r="K49" s="85" t="s">
        <v>430</v>
      </c>
      <c r="L49" s="85" t="s">
        <v>40</v>
      </c>
      <c r="M49" s="81">
        <v>6</v>
      </c>
      <c r="N49" s="81">
        <v>3</v>
      </c>
      <c r="O49" s="81">
        <f t="shared" si="1"/>
        <v>18</v>
      </c>
      <c r="P49" s="82" t="str">
        <f t="shared" si="2"/>
        <v>Alto (a)</v>
      </c>
      <c r="Q49" s="81">
        <v>25</v>
      </c>
      <c r="R49" s="81">
        <f t="shared" si="3"/>
        <v>450</v>
      </c>
      <c r="S49" s="82" t="str">
        <f t="shared" si="4"/>
        <v>II</v>
      </c>
      <c r="T49" s="91" t="str">
        <f t="shared" si="5"/>
        <v>NO ACEPTABLE O ACEPTABLE CON CONTROL ESPECÍFICO</v>
      </c>
      <c r="U49" s="81">
        <v>1</v>
      </c>
      <c r="V49" s="81">
        <v>1</v>
      </c>
      <c r="W49" s="81">
        <v>0</v>
      </c>
      <c r="X49" s="81">
        <f t="shared" si="8"/>
        <v>2</v>
      </c>
      <c r="Y49" s="85" t="s">
        <v>333</v>
      </c>
      <c r="Z49" s="85" t="s">
        <v>334</v>
      </c>
      <c r="AA49" s="85" t="s">
        <v>218</v>
      </c>
      <c r="AB49" s="85" t="s">
        <v>218</v>
      </c>
      <c r="AC49" s="85" t="s">
        <v>432</v>
      </c>
      <c r="AD49" s="85" t="s">
        <v>435</v>
      </c>
      <c r="AE49" s="85" t="s">
        <v>218</v>
      </c>
    </row>
    <row r="50" spans="1:31" s="3" customFormat="1" ht="111" customHeight="1">
      <c r="A50" s="92" t="s">
        <v>54</v>
      </c>
      <c r="B50" s="92" t="s">
        <v>484</v>
      </c>
      <c r="C50" s="92" t="s">
        <v>474</v>
      </c>
      <c r="D50" s="92" t="s">
        <v>475</v>
      </c>
      <c r="E50" s="81" t="s">
        <v>216</v>
      </c>
      <c r="F50" s="85" t="s">
        <v>300</v>
      </c>
      <c r="G50" s="85" t="s">
        <v>39</v>
      </c>
      <c r="H50" s="85" t="s">
        <v>301</v>
      </c>
      <c r="I50" s="85" t="s">
        <v>217</v>
      </c>
      <c r="J50" s="85" t="s">
        <v>302</v>
      </c>
      <c r="K50" s="85" t="s">
        <v>303</v>
      </c>
      <c r="L50" s="85" t="s">
        <v>307</v>
      </c>
      <c r="M50" s="81">
        <v>0</v>
      </c>
      <c r="N50" s="81">
        <v>4</v>
      </c>
      <c r="O50" s="81">
        <f t="shared" si="1"/>
        <v>0</v>
      </c>
      <c r="P50" s="82" t="str">
        <f t="shared" si="2"/>
        <v>Bajo (B)</v>
      </c>
      <c r="Q50" s="81">
        <v>25</v>
      </c>
      <c r="R50" s="81">
        <f t="shared" si="3"/>
        <v>0</v>
      </c>
      <c r="S50" s="82" t="str">
        <f t="shared" si="4"/>
        <v>IV</v>
      </c>
      <c r="T50" s="91" t="str">
        <f t="shared" si="5"/>
        <v>ACEPTABLE</v>
      </c>
      <c r="U50" s="81">
        <v>2</v>
      </c>
      <c r="V50" s="81">
        <v>0</v>
      </c>
      <c r="W50" s="81">
        <v>0</v>
      </c>
      <c r="X50" s="81">
        <f t="shared" si="8"/>
        <v>2</v>
      </c>
      <c r="Y50" s="85" t="s">
        <v>304</v>
      </c>
      <c r="Z50" s="85" t="s">
        <v>305</v>
      </c>
      <c r="AA50" s="85" t="s">
        <v>218</v>
      </c>
      <c r="AB50" s="85" t="s">
        <v>218</v>
      </c>
      <c r="AC50" s="85" t="s">
        <v>306</v>
      </c>
      <c r="AD50" s="85" t="s">
        <v>308</v>
      </c>
      <c r="AE50" s="85" t="s">
        <v>218</v>
      </c>
    </row>
    <row r="51" spans="1:31" s="3" customFormat="1" ht="111" customHeight="1">
      <c r="A51" s="92" t="s">
        <v>54</v>
      </c>
      <c r="B51" s="92" t="s">
        <v>484</v>
      </c>
      <c r="C51" s="92" t="s">
        <v>474</v>
      </c>
      <c r="D51" s="92" t="s">
        <v>475</v>
      </c>
      <c r="E51" s="81" t="s">
        <v>216</v>
      </c>
      <c r="F51" s="85" t="s">
        <v>255</v>
      </c>
      <c r="G51" s="85" t="s">
        <v>39</v>
      </c>
      <c r="H51" s="85" t="s">
        <v>311</v>
      </c>
      <c r="I51" s="85" t="s">
        <v>312</v>
      </c>
      <c r="J51" s="85" t="s">
        <v>40</v>
      </c>
      <c r="K51" s="85" t="s">
        <v>303</v>
      </c>
      <c r="L51" s="85" t="s">
        <v>321</v>
      </c>
      <c r="M51" s="81">
        <v>0</v>
      </c>
      <c r="N51" s="81">
        <v>3</v>
      </c>
      <c r="O51" s="81">
        <f t="shared" si="1"/>
        <v>0</v>
      </c>
      <c r="P51" s="82" t="str">
        <f t="shared" si="2"/>
        <v>Bajo (B)</v>
      </c>
      <c r="Q51" s="81">
        <v>25</v>
      </c>
      <c r="R51" s="81">
        <f t="shared" si="3"/>
        <v>0</v>
      </c>
      <c r="S51" s="82" t="str">
        <f t="shared" si="4"/>
        <v>IV</v>
      </c>
      <c r="T51" s="91" t="str">
        <f t="shared" si="5"/>
        <v>ACEPTABLE</v>
      </c>
      <c r="U51" s="81">
        <v>2</v>
      </c>
      <c r="V51" s="81">
        <v>0</v>
      </c>
      <c r="W51" s="81">
        <v>0</v>
      </c>
      <c r="X51" s="81">
        <f aca="true" t="shared" si="9" ref="X51:X56">SUM(U51:W51)</f>
        <v>2</v>
      </c>
      <c r="Y51" s="85" t="s">
        <v>314</v>
      </c>
      <c r="Z51" s="85" t="s">
        <v>322</v>
      </c>
      <c r="AA51" s="85" t="s">
        <v>218</v>
      </c>
      <c r="AB51" s="85" t="s">
        <v>218</v>
      </c>
      <c r="AC51" s="85" t="s">
        <v>327</v>
      </c>
      <c r="AD51" s="85" t="s">
        <v>324</v>
      </c>
      <c r="AE51" s="85" t="s">
        <v>328</v>
      </c>
    </row>
    <row r="52" spans="1:31" s="3" customFormat="1" ht="111" customHeight="1">
      <c r="A52" s="92" t="s">
        <v>54</v>
      </c>
      <c r="B52" s="92" t="s">
        <v>484</v>
      </c>
      <c r="C52" s="92" t="s">
        <v>474</v>
      </c>
      <c r="D52" s="92" t="s">
        <v>475</v>
      </c>
      <c r="E52" s="81" t="s">
        <v>216</v>
      </c>
      <c r="F52" s="85" t="s">
        <v>385</v>
      </c>
      <c r="G52" s="85" t="s">
        <v>43</v>
      </c>
      <c r="H52" s="85" t="s">
        <v>384</v>
      </c>
      <c r="I52" s="85" t="s">
        <v>390</v>
      </c>
      <c r="J52" s="85" t="s">
        <v>391</v>
      </c>
      <c r="K52" s="85" t="s">
        <v>392</v>
      </c>
      <c r="L52" s="86" t="s">
        <v>393</v>
      </c>
      <c r="M52" s="81">
        <v>2</v>
      </c>
      <c r="N52" s="81">
        <v>4</v>
      </c>
      <c r="O52" s="81">
        <f t="shared" si="1"/>
        <v>8</v>
      </c>
      <c r="P52" s="82" t="str">
        <f t="shared" si="2"/>
        <v>Medio (M)</v>
      </c>
      <c r="Q52" s="81">
        <v>25</v>
      </c>
      <c r="R52" s="81">
        <f t="shared" si="3"/>
        <v>200</v>
      </c>
      <c r="S52" s="82" t="str">
        <f t="shared" si="4"/>
        <v>II</v>
      </c>
      <c r="T52" s="91" t="str">
        <f t="shared" si="5"/>
        <v>NO ACEPTABLE O ACEPTABLE CON CONTROL ESPECÍFICO</v>
      </c>
      <c r="U52" s="81">
        <v>2</v>
      </c>
      <c r="V52" s="81">
        <v>0</v>
      </c>
      <c r="W52" s="81">
        <v>0</v>
      </c>
      <c r="X52" s="81">
        <f t="shared" si="9"/>
        <v>2</v>
      </c>
      <c r="Y52" s="85" t="s">
        <v>394</v>
      </c>
      <c r="Z52" s="85" t="s">
        <v>395</v>
      </c>
      <c r="AA52" s="85" t="s">
        <v>218</v>
      </c>
      <c r="AB52" s="85" t="s">
        <v>218</v>
      </c>
      <c r="AC52" s="85" t="s">
        <v>218</v>
      </c>
      <c r="AD52" s="85" t="s">
        <v>245</v>
      </c>
      <c r="AE52" s="85" t="s">
        <v>218</v>
      </c>
    </row>
    <row r="53" spans="1:31" s="3" customFormat="1" ht="111" customHeight="1">
      <c r="A53" s="92" t="s">
        <v>54</v>
      </c>
      <c r="B53" s="92" t="s">
        <v>484</v>
      </c>
      <c r="C53" s="92" t="s">
        <v>474</v>
      </c>
      <c r="D53" s="92" t="s">
        <v>475</v>
      </c>
      <c r="E53" s="81" t="s">
        <v>38</v>
      </c>
      <c r="F53" s="85" t="s">
        <v>228</v>
      </c>
      <c r="G53" s="85" t="s">
        <v>329</v>
      </c>
      <c r="H53" s="85" t="s">
        <v>337</v>
      </c>
      <c r="I53" s="85" t="s">
        <v>345</v>
      </c>
      <c r="J53" s="85" t="s">
        <v>40</v>
      </c>
      <c r="K53" s="85" t="s">
        <v>351</v>
      </c>
      <c r="L53" s="85" t="s">
        <v>237</v>
      </c>
      <c r="M53" s="81">
        <v>2</v>
      </c>
      <c r="N53" s="81">
        <v>3</v>
      </c>
      <c r="O53" s="81">
        <f t="shared" si="1"/>
        <v>6</v>
      </c>
      <c r="P53" s="82" t="str">
        <f t="shared" si="2"/>
        <v>Medio (M)</v>
      </c>
      <c r="Q53" s="81">
        <v>100</v>
      </c>
      <c r="R53" s="81">
        <f t="shared" si="3"/>
        <v>600</v>
      </c>
      <c r="S53" s="82" t="str">
        <f t="shared" si="4"/>
        <v>I</v>
      </c>
      <c r="T53" s="91" t="str">
        <f t="shared" si="5"/>
        <v>NO ACEPTABLE</v>
      </c>
      <c r="U53" s="81">
        <v>2</v>
      </c>
      <c r="V53" s="81">
        <v>0</v>
      </c>
      <c r="W53" s="81">
        <v>0</v>
      </c>
      <c r="X53" s="81">
        <f t="shared" si="9"/>
        <v>2</v>
      </c>
      <c r="Y53" s="85" t="s">
        <v>361</v>
      </c>
      <c r="Z53" s="85" t="s">
        <v>362</v>
      </c>
      <c r="AA53" s="85" t="s">
        <v>218</v>
      </c>
      <c r="AB53" s="85" t="s">
        <v>218</v>
      </c>
      <c r="AC53" s="85" t="s">
        <v>363</v>
      </c>
      <c r="AD53" s="85" t="s">
        <v>364</v>
      </c>
      <c r="AE53" s="85" t="s">
        <v>218</v>
      </c>
    </row>
    <row r="54" spans="1:31" s="3" customFormat="1" ht="111" customHeight="1">
      <c r="A54" s="92" t="s">
        <v>54</v>
      </c>
      <c r="B54" s="92" t="s">
        <v>484</v>
      </c>
      <c r="C54" s="92" t="s">
        <v>474</v>
      </c>
      <c r="D54" s="92" t="s">
        <v>475</v>
      </c>
      <c r="E54" s="81" t="s">
        <v>216</v>
      </c>
      <c r="F54" s="85" t="s">
        <v>413</v>
      </c>
      <c r="G54" s="85" t="s">
        <v>329</v>
      </c>
      <c r="H54" s="85" t="s">
        <v>330</v>
      </c>
      <c r="I54" s="85" t="s">
        <v>331</v>
      </c>
      <c r="J54" s="85" t="s">
        <v>40</v>
      </c>
      <c r="K54" s="85" t="s">
        <v>40</v>
      </c>
      <c r="L54" s="85" t="s">
        <v>332</v>
      </c>
      <c r="M54" s="81">
        <v>0</v>
      </c>
      <c r="N54" s="81">
        <v>4</v>
      </c>
      <c r="O54" s="81">
        <f t="shared" si="1"/>
        <v>0</v>
      </c>
      <c r="P54" s="82" t="str">
        <f t="shared" si="2"/>
        <v>Bajo (B)</v>
      </c>
      <c r="Q54" s="81">
        <v>25</v>
      </c>
      <c r="R54" s="81">
        <f t="shared" si="3"/>
        <v>0</v>
      </c>
      <c r="S54" s="82" t="str">
        <f t="shared" si="4"/>
        <v>IV</v>
      </c>
      <c r="T54" s="91" t="str">
        <f t="shared" si="5"/>
        <v>ACEPTABLE</v>
      </c>
      <c r="U54" s="81">
        <v>2</v>
      </c>
      <c r="V54" s="81">
        <v>0</v>
      </c>
      <c r="W54" s="81">
        <v>0</v>
      </c>
      <c r="X54" s="81">
        <f t="shared" si="9"/>
        <v>2</v>
      </c>
      <c r="Y54" s="85" t="s">
        <v>333</v>
      </c>
      <c r="Z54" s="85" t="s">
        <v>423</v>
      </c>
      <c r="AA54" s="85" t="s">
        <v>218</v>
      </c>
      <c r="AB54" s="85" t="s">
        <v>218</v>
      </c>
      <c r="AC54" s="85" t="s">
        <v>222</v>
      </c>
      <c r="AD54" s="85" t="s">
        <v>221</v>
      </c>
      <c r="AE54" s="85" t="s">
        <v>218</v>
      </c>
    </row>
    <row r="55" spans="1:31" s="3" customFormat="1" ht="111" customHeight="1">
      <c r="A55" s="92" t="s">
        <v>54</v>
      </c>
      <c r="B55" s="92" t="s">
        <v>484</v>
      </c>
      <c r="C55" s="92" t="s">
        <v>474</v>
      </c>
      <c r="D55" s="92" t="s">
        <v>475</v>
      </c>
      <c r="E55" s="81" t="s">
        <v>398</v>
      </c>
      <c r="F55" s="85" t="s">
        <v>485</v>
      </c>
      <c r="G55" s="85" t="s">
        <v>329</v>
      </c>
      <c r="H55" s="85" t="s">
        <v>399</v>
      </c>
      <c r="I55" s="85" t="s">
        <v>400</v>
      </c>
      <c r="J55" s="85" t="s">
        <v>40</v>
      </c>
      <c r="K55" s="85" t="s">
        <v>40</v>
      </c>
      <c r="L55" s="85" t="s">
        <v>40</v>
      </c>
      <c r="M55" s="81">
        <v>6</v>
      </c>
      <c r="N55" s="81">
        <v>1</v>
      </c>
      <c r="O55" s="81">
        <f t="shared" si="1"/>
        <v>6</v>
      </c>
      <c r="P55" s="82" t="str">
        <f t="shared" si="2"/>
        <v>Medio (M)</v>
      </c>
      <c r="Q55" s="81">
        <v>100</v>
      </c>
      <c r="R55" s="81">
        <f t="shared" si="3"/>
        <v>600</v>
      </c>
      <c r="S55" s="82" t="str">
        <f t="shared" si="4"/>
        <v>I</v>
      </c>
      <c r="T55" s="91" t="str">
        <f t="shared" si="5"/>
        <v>NO ACEPTABLE</v>
      </c>
      <c r="U55" s="81">
        <v>2</v>
      </c>
      <c r="V55" s="81">
        <v>0</v>
      </c>
      <c r="W55" s="81">
        <v>0</v>
      </c>
      <c r="X55" s="81">
        <f t="shared" si="9"/>
        <v>2</v>
      </c>
      <c r="Y55" s="85" t="s">
        <v>44</v>
      </c>
      <c r="Z55" s="85" t="s">
        <v>401</v>
      </c>
      <c r="AA55" s="85" t="s">
        <v>218</v>
      </c>
      <c r="AB55" s="85" t="s">
        <v>218</v>
      </c>
      <c r="AC55" s="85" t="s">
        <v>402</v>
      </c>
      <c r="AD55" s="85" t="s">
        <v>403</v>
      </c>
      <c r="AE55" s="85" t="s">
        <v>405</v>
      </c>
    </row>
    <row r="56" spans="1:31" s="3" customFormat="1" ht="111" customHeight="1">
      <c r="A56" s="92" t="s">
        <v>54</v>
      </c>
      <c r="B56" s="92" t="s">
        <v>283</v>
      </c>
      <c r="C56" s="92" t="s">
        <v>477</v>
      </c>
      <c r="D56" s="92" t="s">
        <v>476</v>
      </c>
      <c r="E56" s="81" t="s">
        <v>216</v>
      </c>
      <c r="F56" s="85" t="s">
        <v>300</v>
      </c>
      <c r="G56" s="85" t="s">
        <v>39</v>
      </c>
      <c r="H56" s="85" t="s">
        <v>301</v>
      </c>
      <c r="I56" s="85" t="s">
        <v>217</v>
      </c>
      <c r="J56" s="85" t="s">
        <v>302</v>
      </c>
      <c r="K56" s="85" t="s">
        <v>303</v>
      </c>
      <c r="L56" s="85" t="s">
        <v>307</v>
      </c>
      <c r="M56" s="81">
        <v>0</v>
      </c>
      <c r="N56" s="81">
        <v>4</v>
      </c>
      <c r="O56" s="81">
        <f t="shared" si="1"/>
        <v>0</v>
      </c>
      <c r="P56" s="82" t="str">
        <f t="shared" si="2"/>
        <v>Bajo (B)</v>
      </c>
      <c r="Q56" s="81">
        <v>25</v>
      </c>
      <c r="R56" s="81">
        <f t="shared" si="3"/>
        <v>0</v>
      </c>
      <c r="S56" s="82" t="str">
        <f t="shared" si="4"/>
        <v>IV</v>
      </c>
      <c r="T56" s="91" t="str">
        <f t="shared" si="5"/>
        <v>ACEPTABLE</v>
      </c>
      <c r="U56" s="81">
        <v>1</v>
      </c>
      <c r="V56" s="81">
        <v>0</v>
      </c>
      <c r="W56" s="81">
        <v>0</v>
      </c>
      <c r="X56" s="81">
        <f t="shared" si="9"/>
        <v>1</v>
      </c>
      <c r="Y56" s="85" t="s">
        <v>304</v>
      </c>
      <c r="Z56" s="85" t="s">
        <v>305</v>
      </c>
      <c r="AA56" s="85" t="s">
        <v>218</v>
      </c>
      <c r="AB56" s="85" t="s">
        <v>218</v>
      </c>
      <c r="AC56" s="85" t="s">
        <v>306</v>
      </c>
      <c r="AD56" s="85" t="s">
        <v>308</v>
      </c>
      <c r="AE56" s="85" t="s">
        <v>218</v>
      </c>
    </row>
    <row r="57" spans="1:31" s="3" customFormat="1" ht="111" customHeight="1">
      <c r="A57" s="92" t="s">
        <v>54</v>
      </c>
      <c r="B57" s="92" t="s">
        <v>283</v>
      </c>
      <c r="C57" s="92" t="s">
        <v>477</v>
      </c>
      <c r="D57" s="92" t="s">
        <v>476</v>
      </c>
      <c r="E57" s="81" t="s">
        <v>216</v>
      </c>
      <c r="F57" s="85" t="s">
        <v>319</v>
      </c>
      <c r="G57" s="85" t="s">
        <v>39</v>
      </c>
      <c r="H57" s="85" t="s">
        <v>311</v>
      </c>
      <c r="I57" s="85" t="s">
        <v>312</v>
      </c>
      <c r="J57" s="85" t="s">
        <v>40</v>
      </c>
      <c r="K57" s="85" t="s">
        <v>303</v>
      </c>
      <c r="L57" s="85" t="s">
        <v>321</v>
      </c>
      <c r="M57" s="81">
        <v>0</v>
      </c>
      <c r="N57" s="81">
        <v>3</v>
      </c>
      <c r="O57" s="81">
        <f t="shared" si="1"/>
        <v>0</v>
      </c>
      <c r="P57" s="82" t="str">
        <f t="shared" si="2"/>
        <v>Bajo (B)</v>
      </c>
      <c r="Q57" s="81">
        <v>25</v>
      </c>
      <c r="R57" s="81">
        <f t="shared" si="3"/>
        <v>0</v>
      </c>
      <c r="S57" s="82" t="str">
        <f t="shared" si="4"/>
        <v>IV</v>
      </c>
      <c r="T57" s="91" t="str">
        <f t="shared" si="5"/>
        <v>ACEPTABLE</v>
      </c>
      <c r="U57" s="81">
        <v>1</v>
      </c>
      <c r="V57" s="81">
        <v>0</v>
      </c>
      <c r="W57" s="81">
        <v>0</v>
      </c>
      <c r="X57" s="81">
        <f aca="true" t="shared" si="10" ref="X57:X78">SUM(U57:W57)</f>
        <v>1</v>
      </c>
      <c r="Y57" s="85" t="s">
        <v>314</v>
      </c>
      <c r="Z57" s="85" t="s">
        <v>322</v>
      </c>
      <c r="AA57" s="85" t="s">
        <v>218</v>
      </c>
      <c r="AB57" s="85" t="s">
        <v>218</v>
      </c>
      <c r="AC57" s="85" t="s">
        <v>218</v>
      </c>
      <c r="AD57" s="85" t="s">
        <v>324</v>
      </c>
      <c r="AE57" s="85" t="s">
        <v>328</v>
      </c>
    </row>
    <row r="58" spans="1:31" s="3" customFormat="1" ht="111" customHeight="1">
      <c r="A58" s="92" t="s">
        <v>54</v>
      </c>
      <c r="B58" s="92" t="s">
        <v>283</v>
      </c>
      <c r="C58" s="92" t="s">
        <v>477</v>
      </c>
      <c r="D58" s="92" t="s">
        <v>476</v>
      </c>
      <c r="E58" s="81" t="s">
        <v>216</v>
      </c>
      <c r="F58" s="85" t="s">
        <v>256</v>
      </c>
      <c r="G58" s="85" t="s">
        <v>43</v>
      </c>
      <c r="H58" s="85" t="s">
        <v>384</v>
      </c>
      <c r="I58" s="85" t="s">
        <v>390</v>
      </c>
      <c r="J58" s="85" t="s">
        <v>391</v>
      </c>
      <c r="K58" s="85" t="s">
        <v>392</v>
      </c>
      <c r="L58" s="86" t="s">
        <v>393</v>
      </c>
      <c r="M58" s="81">
        <v>2</v>
      </c>
      <c r="N58" s="81">
        <v>3</v>
      </c>
      <c r="O58" s="81">
        <f t="shared" si="1"/>
        <v>6</v>
      </c>
      <c r="P58" s="82" t="str">
        <f t="shared" si="2"/>
        <v>Medio (M)</v>
      </c>
      <c r="Q58" s="81">
        <v>25</v>
      </c>
      <c r="R58" s="81">
        <f t="shared" si="3"/>
        <v>150</v>
      </c>
      <c r="S58" s="82" t="str">
        <f t="shared" si="4"/>
        <v>II</v>
      </c>
      <c r="T58" s="91" t="str">
        <f t="shared" si="5"/>
        <v>NO ACEPTABLE O ACEPTABLE CON CONTROL ESPECÍFICO</v>
      </c>
      <c r="U58" s="81">
        <v>1</v>
      </c>
      <c r="V58" s="81">
        <v>0</v>
      </c>
      <c r="W58" s="81">
        <v>0</v>
      </c>
      <c r="X58" s="81">
        <f t="shared" si="10"/>
        <v>1</v>
      </c>
      <c r="Y58" s="85" t="s">
        <v>394</v>
      </c>
      <c r="Z58" s="85" t="s">
        <v>395</v>
      </c>
      <c r="AA58" s="85" t="s">
        <v>218</v>
      </c>
      <c r="AB58" s="85" t="s">
        <v>218</v>
      </c>
      <c r="AC58" s="85" t="s">
        <v>218</v>
      </c>
      <c r="AD58" s="85" t="s">
        <v>268</v>
      </c>
      <c r="AE58" s="85" t="s">
        <v>218</v>
      </c>
    </row>
    <row r="59" spans="1:31" s="3" customFormat="1" ht="111" customHeight="1">
      <c r="A59" s="92" t="s">
        <v>54</v>
      </c>
      <c r="B59" s="92" t="s">
        <v>283</v>
      </c>
      <c r="C59" s="92" t="s">
        <v>477</v>
      </c>
      <c r="D59" s="92" t="s">
        <v>476</v>
      </c>
      <c r="E59" s="81" t="s">
        <v>38</v>
      </c>
      <c r="F59" s="85" t="s">
        <v>266</v>
      </c>
      <c r="G59" s="85" t="s">
        <v>329</v>
      </c>
      <c r="H59" s="85" t="s">
        <v>337</v>
      </c>
      <c r="I59" s="85" t="s">
        <v>345</v>
      </c>
      <c r="J59" s="85" t="s">
        <v>40</v>
      </c>
      <c r="K59" s="85" t="s">
        <v>352</v>
      </c>
      <c r="L59" s="85" t="s">
        <v>237</v>
      </c>
      <c r="M59" s="81">
        <v>6</v>
      </c>
      <c r="N59" s="81">
        <v>3</v>
      </c>
      <c r="O59" s="81">
        <f t="shared" si="1"/>
        <v>18</v>
      </c>
      <c r="P59" s="82" t="str">
        <f t="shared" si="2"/>
        <v>Alto (a)</v>
      </c>
      <c r="Q59" s="81">
        <v>25</v>
      </c>
      <c r="R59" s="81">
        <f t="shared" si="3"/>
        <v>450</v>
      </c>
      <c r="S59" s="82" t="str">
        <f t="shared" si="4"/>
        <v>II</v>
      </c>
      <c r="T59" s="91" t="str">
        <f t="shared" si="5"/>
        <v>NO ACEPTABLE O ACEPTABLE CON CONTROL ESPECÍFICO</v>
      </c>
      <c r="U59" s="81">
        <v>1</v>
      </c>
      <c r="V59" s="81">
        <v>0</v>
      </c>
      <c r="W59" s="81">
        <v>0</v>
      </c>
      <c r="X59" s="81">
        <f t="shared" si="10"/>
        <v>1</v>
      </c>
      <c r="Y59" s="85" t="s">
        <v>361</v>
      </c>
      <c r="Z59" s="85" t="s">
        <v>362</v>
      </c>
      <c r="AA59" s="85" t="s">
        <v>218</v>
      </c>
      <c r="AB59" s="85" t="s">
        <v>218</v>
      </c>
      <c r="AC59" s="85" t="s">
        <v>363</v>
      </c>
      <c r="AD59" s="85" t="s">
        <v>364</v>
      </c>
      <c r="AE59" s="85" t="s">
        <v>218</v>
      </c>
    </row>
    <row r="60" spans="1:31" s="3" customFormat="1" ht="111" customHeight="1">
      <c r="A60" s="92" t="s">
        <v>54</v>
      </c>
      <c r="B60" s="92" t="s">
        <v>283</v>
      </c>
      <c r="C60" s="92" t="s">
        <v>477</v>
      </c>
      <c r="D60" s="92" t="s">
        <v>476</v>
      </c>
      <c r="E60" s="81" t="s">
        <v>216</v>
      </c>
      <c r="F60" s="85" t="s">
        <v>411</v>
      </c>
      <c r="G60" s="85" t="s">
        <v>329</v>
      </c>
      <c r="H60" s="85" t="s">
        <v>330</v>
      </c>
      <c r="I60" s="85" t="s">
        <v>331</v>
      </c>
      <c r="J60" s="85" t="s">
        <v>40</v>
      </c>
      <c r="K60" s="85" t="s">
        <v>40</v>
      </c>
      <c r="L60" s="85" t="s">
        <v>332</v>
      </c>
      <c r="M60" s="81">
        <v>2</v>
      </c>
      <c r="N60" s="81">
        <v>4</v>
      </c>
      <c r="O60" s="81">
        <f t="shared" si="1"/>
        <v>8</v>
      </c>
      <c r="P60" s="82" t="str">
        <f t="shared" si="2"/>
        <v>Medio (M)</v>
      </c>
      <c r="Q60" s="81">
        <v>25</v>
      </c>
      <c r="R60" s="81">
        <f t="shared" si="3"/>
        <v>200</v>
      </c>
      <c r="S60" s="82" t="str">
        <f t="shared" si="4"/>
        <v>II</v>
      </c>
      <c r="T60" s="91" t="str">
        <f t="shared" si="5"/>
        <v>NO ACEPTABLE O ACEPTABLE CON CONTROL ESPECÍFICO</v>
      </c>
      <c r="U60" s="81">
        <v>1</v>
      </c>
      <c r="V60" s="81">
        <v>0</v>
      </c>
      <c r="W60" s="81">
        <v>0</v>
      </c>
      <c r="X60" s="81">
        <f t="shared" si="10"/>
        <v>1</v>
      </c>
      <c r="Y60" s="85" t="s">
        <v>333</v>
      </c>
      <c r="Z60" s="85" t="s">
        <v>423</v>
      </c>
      <c r="AA60" s="85" t="s">
        <v>218</v>
      </c>
      <c r="AB60" s="85" t="s">
        <v>218</v>
      </c>
      <c r="AC60" s="85" t="s">
        <v>222</v>
      </c>
      <c r="AD60" s="85" t="s">
        <v>221</v>
      </c>
      <c r="AE60" s="85" t="s">
        <v>218</v>
      </c>
    </row>
    <row r="61" spans="1:31" s="3" customFormat="1" ht="111" customHeight="1">
      <c r="A61" s="92" t="s">
        <v>54</v>
      </c>
      <c r="B61" s="92" t="s">
        <v>283</v>
      </c>
      <c r="C61" s="92" t="s">
        <v>477</v>
      </c>
      <c r="D61" s="92" t="s">
        <v>476</v>
      </c>
      <c r="E61" s="81" t="s">
        <v>216</v>
      </c>
      <c r="F61" s="85" t="s">
        <v>229</v>
      </c>
      <c r="G61" s="85" t="s">
        <v>329</v>
      </c>
      <c r="H61" s="85" t="s">
        <v>234</v>
      </c>
      <c r="I61" s="85" t="s">
        <v>42</v>
      </c>
      <c r="J61" s="85" t="s">
        <v>40</v>
      </c>
      <c r="K61" s="85" t="s">
        <v>40</v>
      </c>
      <c r="L61" s="85" t="s">
        <v>462</v>
      </c>
      <c r="M61" s="81">
        <v>0</v>
      </c>
      <c r="N61" s="81">
        <v>3</v>
      </c>
      <c r="O61" s="81">
        <f t="shared" si="1"/>
        <v>0</v>
      </c>
      <c r="P61" s="82" t="str">
        <f t="shared" si="2"/>
        <v>Bajo (B)</v>
      </c>
      <c r="Q61" s="81">
        <v>100</v>
      </c>
      <c r="R61" s="81">
        <f t="shared" si="3"/>
        <v>0</v>
      </c>
      <c r="S61" s="82" t="str">
        <f t="shared" si="4"/>
        <v>IV</v>
      </c>
      <c r="T61" s="91" t="str">
        <f t="shared" si="5"/>
        <v>ACEPTABLE</v>
      </c>
      <c r="U61" s="81">
        <v>1</v>
      </c>
      <c r="V61" s="81">
        <v>0</v>
      </c>
      <c r="W61" s="81">
        <v>0</v>
      </c>
      <c r="X61" s="81">
        <f t="shared" si="10"/>
        <v>1</v>
      </c>
      <c r="Y61" s="85" t="s">
        <v>463</v>
      </c>
      <c r="Z61" s="85" t="s">
        <v>464</v>
      </c>
      <c r="AA61" s="85" t="s">
        <v>218</v>
      </c>
      <c r="AB61" s="85" t="s">
        <v>218</v>
      </c>
      <c r="AC61" s="85" t="s">
        <v>218</v>
      </c>
      <c r="AD61" s="85" t="s">
        <v>230</v>
      </c>
      <c r="AE61" s="85" t="s">
        <v>257</v>
      </c>
    </row>
    <row r="62" spans="1:31" s="3" customFormat="1" ht="111" customHeight="1">
      <c r="A62" s="92" t="s">
        <v>54</v>
      </c>
      <c r="B62" s="92" t="s">
        <v>284</v>
      </c>
      <c r="C62" s="92" t="s">
        <v>285</v>
      </c>
      <c r="D62" s="92" t="s">
        <v>231</v>
      </c>
      <c r="E62" s="81" t="s">
        <v>216</v>
      </c>
      <c r="F62" s="85" t="s">
        <v>300</v>
      </c>
      <c r="G62" s="85" t="s">
        <v>39</v>
      </c>
      <c r="H62" s="85" t="s">
        <v>301</v>
      </c>
      <c r="I62" s="85" t="s">
        <v>217</v>
      </c>
      <c r="J62" s="85" t="s">
        <v>302</v>
      </c>
      <c r="K62" s="85" t="s">
        <v>303</v>
      </c>
      <c r="L62" s="85" t="s">
        <v>307</v>
      </c>
      <c r="M62" s="81">
        <v>0</v>
      </c>
      <c r="N62" s="81">
        <v>4</v>
      </c>
      <c r="O62" s="81">
        <f t="shared" si="1"/>
        <v>0</v>
      </c>
      <c r="P62" s="82" t="str">
        <f t="shared" si="2"/>
        <v>Bajo (B)</v>
      </c>
      <c r="Q62" s="81">
        <v>25</v>
      </c>
      <c r="R62" s="81">
        <f t="shared" si="3"/>
        <v>0</v>
      </c>
      <c r="S62" s="82" t="str">
        <f t="shared" si="4"/>
        <v>IV</v>
      </c>
      <c r="T62" s="91" t="str">
        <f t="shared" si="5"/>
        <v>ACEPTABLE</v>
      </c>
      <c r="U62" s="81">
        <v>5</v>
      </c>
      <c r="V62" s="81">
        <v>2</v>
      </c>
      <c r="W62" s="81">
        <v>0</v>
      </c>
      <c r="X62" s="81">
        <f t="shared" si="10"/>
        <v>7</v>
      </c>
      <c r="Y62" s="85" t="s">
        <v>304</v>
      </c>
      <c r="Z62" s="85" t="s">
        <v>305</v>
      </c>
      <c r="AA62" s="85" t="s">
        <v>218</v>
      </c>
      <c r="AB62" s="85" t="s">
        <v>218</v>
      </c>
      <c r="AC62" s="85" t="s">
        <v>306</v>
      </c>
      <c r="AD62" s="85" t="s">
        <v>308</v>
      </c>
      <c r="AE62" s="85" t="s">
        <v>218</v>
      </c>
    </row>
    <row r="63" spans="1:31" s="3" customFormat="1" ht="111" customHeight="1">
      <c r="A63" s="92" t="s">
        <v>54</v>
      </c>
      <c r="B63" s="92" t="s">
        <v>284</v>
      </c>
      <c r="C63" s="92" t="s">
        <v>285</v>
      </c>
      <c r="D63" s="92" t="s">
        <v>231</v>
      </c>
      <c r="E63" s="81" t="s">
        <v>216</v>
      </c>
      <c r="F63" s="85" t="s">
        <v>310</v>
      </c>
      <c r="G63" s="85" t="s">
        <v>39</v>
      </c>
      <c r="H63" s="85" t="s">
        <v>309</v>
      </c>
      <c r="I63" s="85" t="s">
        <v>312</v>
      </c>
      <c r="J63" s="85" t="s">
        <v>302</v>
      </c>
      <c r="K63" s="85" t="s">
        <v>303</v>
      </c>
      <c r="L63" s="85" t="s">
        <v>313</v>
      </c>
      <c r="M63" s="81">
        <v>0</v>
      </c>
      <c r="N63" s="81">
        <v>3</v>
      </c>
      <c r="O63" s="81">
        <f t="shared" si="1"/>
        <v>0</v>
      </c>
      <c r="P63" s="82" t="str">
        <f t="shared" si="2"/>
        <v>Bajo (B)</v>
      </c>
      <c r="Q63" s="81">
        <v>25</v>
      </c>
      <c r="R63" s="81">
        <f t="shared" si="3"/>
        <v>0</v>
      </c>
      <c r="S63" s="82" t="str">
        <f t="shared" si="4"/>
        <v>IV</v>
      </c>
      <c r="T63" s="91" t="str">
        <f t="shared" si="5"/>
        <v>ACEPTABLE</v>
      </c>
      <c r="U63" s="81">
        <v>5</v>
      </c>
      <c r="V63" s="81">
        <v>2</v>
      </c>
      <c r="W63" s="81">
        <v>0</v>
      </c>
      <c r="X63" s="81">
        <f t="shared" si="10"/>
        <v>7</v>
      </c>
      <c r="Y63" s="85" t="s">
        <v>314</v>
      </c>
      <c r="Z63" s="85" t="s">
        <v>305</v>
      </c>
      <c r="AA63" s="85" t="s">
        <v>218</v>
      </c>
      <c r="AB63" s="85" t="s">
        <v>218</v>
      </c>
      <c r="AC63" s="85" t="s">
        <v>315</v>
      </c>
      <c r="AD63" s="85" t="s">
        <v>316</v>
      </c>
      <c r="AE63" s="85" t="s">
        <v>218</v>
      </c>
    </row>
    <row r="64" spans="1:31" s="3" customFormat="1" ht="111" customHeight="1">
      <c r="A64" s="92" t="s">
        <v>54</v>
      </c>
      <c r="B64" s="92" t="s">
        <v>284</v>
      </c>
      <c r="C64" s="92" t="s">
        <v>285</v>
      </c>
      <c r="D64" s="92" t="s">
        <v>231</v>
      </c>
      <c r="E64" s="81" t="s">
        <v>216</v>
      </c>
      <c r="F64" s="85" t="s">
        <v>232</v>
      </c>
      <c r="G64" s="85" t="s">
        <v>43</v>
      </c>
      <c r="H64" s="85" t="s">
        <v>384</v>
      </c>
      <c r="I64" s="85" t="s">
        <v>390</v>
      </c>
      <c r="J64" s="85" t="s">
        <v>391</v>
      </c>
      <c r="K64" s="85" t="s">
        <v>392</v>
      </c>
      <c r="L64" s="86" t="s">
        <v>393</v>
      </c>
      <c r="M64" s="81">
        <v>2</v>
      </c>
      <c r="N64" s="81">
        <v>3</v>
      </c>
      <c r="O64" s="81">
        <f t="shared" si="1"/>
        <v>6</v>
      </c>
      <c r="P64" s="82" t="str">
        <f t="shared" si="2"/>
        <v>Medio (M)</v>
      </c>
      <c r="Q64" s="81">
        <v>25</v>
      </c>
      <c r="R64" s="81">
        <f t="shared" si="3"/>
        <v>150</v>
      </c>
      <c r="S64" s="82" t="str">
        <f t="shared" si="4"/>
        <v>II</v>
      </c>
      <c r="T64" s="91" t="str">
        <f t="shared" si="5"/>
        <v>NO ACEPTABLE O ACEPTABLE CON CONTROL ESPECÍFICO</v>
      </c>
      <c r="U64" s="81">
        <v>5</v>
      </c>
      <c r="V64" s="81">
        <v>2</v>
      </c>
      <c r="W64" s="81">
        <v>0</v>
      </c>
      <c r="X64" s="81">
        <f t="shared" si="10"/>
        <v>7</v>
      </c>
      <c r="Y64" s="85" t="s">
        <v>394</v>
      </c>
      <c r="Z64" s="85" t="s">
        <v>395</v>
      </c>
      <c r="AA64" s="85" t="s">
        <v>218</v>
      </c>
      <c r="AB64" s="85" t="s">
        <v>218</v>
      </c>
      <c r="AC64" s="85" t="s">
        <v>218</v>
      </c>
      <c r="AD64" s="85" t="s">
        <v>269</v>
      </c>
      <c r="AE64" s="85" t="s">
        <v>218</v>
      </c>
    </row>
    <row r="65" spans="1:31" s="3" customFormat="1" ht="111" customHeight="1">
      <c r="A65" s="92" t="s">
        <v>54</v>
      </c>
      <c r="B65" s="92" t="s">
        <v>284</v>
      </c>
      <c r="C65" s="92" t="s">
        <v>285</v>
      </c>
      <c r="D65" s="92" t="s">
        <v>231</v>
      </c>
      <c r="E65" s="81" t="s">
        <v>223</v>
      </c>
      <c r="F65" s="85" t="s">
        <v>339</v>
      </c>
      <c r="G65" s="85" t="s">
        <v>329</v>
      </c>
      <c r="H65" s="85" t="s">
        <v>338</v>
      </c>
      <c r="I65" s="85" t="s">
        <v>345</v>
      </c>
      <c r="J65" s="85" t="s">
        <v>40</v>
      </c>
      <c r="K65" s="85" t="s">
        <v>233</v>
      </c>
      <c r="L65" s="85" t="s">
        <v>357</v>
      </c>
      <c r="M65" s="81">
        <v>2</v>
      </c>
      <c r="N65" s="81">
        <v>3</v>
      </c>
      <c r="O65" s="81">
        <f t="shared" si="1"/>
        <v>6</v>
      </c>
      <c r="P65" s="82" t="str">
        <f t="shared" si="2"/>
        <v>Medio (M)</v>
      </c>
      <c r="Q65" s="81">
        <v>25</v>
      </c>
      <c r="R65" s="81">
        <f t="shared" si="3"/>
        <v>150</v>
      </c>
      <c r="S65" s="82" t="str">
        <f t="shared" si="4"/>
        <v>II</v>
      </c>
      <c r="T65" s="91" t="str">
        <f t="shared" si="5"/>
        <v>NO ACEPTABLE O ACEPTABLE CON CONTROL ESPECÍFICO</v>
      </c>
      <c r="U65" s="81">
        <v>5</v>
      </c>
      <c r="V65" s="81">
        <v>2</v>
      </c>
      <c r="W65" s="81">
        <v>0</v>
      </c>
      <c r="X65" s="81">
        <f t="shared" si="10"/>
        <v>7</v>
      </c>
      <c r="Y65" s="85" t="s">
        <v>361</v>
      </c>
      <c r="Z65" s="85" t="s">
        <v>362</v>
      </c>
      <c r="AA65" s="85" t="s">
        <v>218</v>
      </c>
      <c r="AB65" s="85" t="s">
        <v>218</v>
      </c>
      <c r="AC65" s="85" t="s">
        <v>363</v>
      </c>
      <c r="AD65" s="85" t="s">
        <v>364</v>
      </c>
      <c r="AE65" s="85" t="s">
        <v>218</v>
      </c>
    </row>
    <row r="66" spans="1:31" s="3" customFormat="1" ht="111" customHeight="1">
      <c r="A66" s="92" t="s">
        <v>54</v>
      </c>
      <c r="B66" s="92" t="s">
        <v>284</v>
      </c>
      <c r="C66" s="92" t="s">
        <v>285</v>
      </c>
      <c r="D66" s="92" t="s">
        <v>231</v>
      </c>
      <c r="E66" s="81" t="s">
        <v>216</v>
      </c>
      <c r="F66" s="88" t="s">
        <v>375</v>
      </c>
      <c r="G66" s="85" t="s">
        <v>329</v>
      </c>
      <c r="H66" s="85" t="s">
        <v>220</v>
      </c>
      <c r="I66" s="89" t="s">
        <v>377</v>
      </c>
      <c r="J66" s="85" t="s">
        <v>378</v>
      </c>
      <c r="K66" s="85" t="s">
        <v>379</v>
      </c>
      <c r="L66" s="85" t="s">
        <v>40</v>
      </c>
      <c r="M66" s="81">
        <v>2</v>
      </c>
      <c r="N66" s="81">
        <v>3</v>
      </c>
      <c r="O66" s="81">
        <f>+M66*N66</f>
        <v>6</v>
      </c>
      <c r="P66" s="82" t="str">
        <f>IF(O66&gt;=21,"Muy Alto (MA)",IF(O66&lt;6,"Bajo (B)",IF(AND(O66&gt;=9,O66&lt;21),"Alto (a)",IF(AND(O66&gt;=6,O66&lt;9),"Medio (M)"))))</f>
        <v>Medio (M)</v>
      </c>
      <c r="Q66" s="81">
        <v>100</v>
      </c>
      <c r="R66" s="81">
        <f>O66*Q66</f>
        <v>600</v>
      </c>
      <c r="S66" s="82" t="str">
        <f>IF(R66&gt;500,"I",IF(R66&lt;21,"IV",IF(AND(R66&gt;=121,R66&lt;=500),"II",IF(AND(R66&gt;=21,R66&lt;=120),"III"))))</f>
        <v>I</v>
      </c>
      <c r="T66" s="91" t="str">
        <f>IF(R66&gt;500,"NO ACEPTABLE",IF(R66&lt;21,"ACEPTABLE",IF(AND(R66&gt;=121,R66&lt;=500),"NO ACEPTABLE O ACEPTABLE CON CONTROL ESPECÍFICO",IF(AND(R66&gt;=21,R66&lt;=120),"MEJORABLE"))))</f>
        <v>NO ACEPTABLE</v>
      </c>
      <c r="U66" s="81">
        <v>5</v>
      </c>
      <c r="V66" s="81">
        <v>2</v>
      </c>
      <c r="W66" s="81">
        <v>0</v>
      </c>
      <c r="X66" s="81">
        <f>SUM(U66:W66)</f>
        <v>7</v>
      </c>
      <c r="Y66" s="85" t="s">
        <v>44</v>
      </c>
      <c r="Z66" s="85" t="s">
        <v>380</v>
      </c>
      <c r="AA66" s="85" t="s">
        <v>218</v>
      </c>
      <c r="AB66" s="85" t="s">
        <v>218</v>
      </c>
      <c r="AC66" s="85" t="s">
        <v>381</v>
      </c>
      <c r="AD66" s="85" t="s">
        <v>382</v>
      </c>
      <c r="AE66" s="85" t="s">
        <v>218</v>
      </c>
    </row>
    <row r="67" spans="1:31" s="3" customFormat="1" ht="111" customHeight="1">
      <c r="A67" s="92" t="s">
        <v>54</v>
      </c>
      <c r="B67" s="92" t="s">
        <v>284</v>
      </c>
      <c r="C67" s="92" t="s">
        <v>285</v>
      </c>
      <c r="D67" s="92" t="s">
        <v>231</v>
      </c>
      <c r="E67" s="81" t="s">
        <v>216</v>
      </c>
      <c r="F67" s="87" t="s">
        <v>407</v>
      </c>
      <c r="G67" s="85" t="s">
        <v>329</v>
      </c>
      <c r="H67" s="85" t="s">
        <v>406</v>
      </c>
      <c r="I67" s="85" t="s">
        <v>331</v>
      </c>
      <c r="J67" s="85" t="s">
        <v>40</v>
      </c>
      <c r="K67" s="87" t="s">
        <v>421</v>
      </c>
      <c r="L67" s="85" t="s">
        <v>40</v>
      </c>
      <c r="M67" s="81">
        <v>0</v>
      </c>
      <c r="N67" s="81">
        <v>4</v>
      </c>
      <c r="O67" s="81">
        <f t="shared" si="1"/>
        <v>0</v>
      </c>
      <c r="P67" s="82" t="str">
        <f t="shared" si="2"/>
        <v>Bajo (B)</v>
      </c>
      <c r="Q67" s="81">
        <v>25</v>
      </c>
      <c r="R67" s="81">
        <f t="shared" si="3"/>
        <v>0</v>
      </c>
      <c r="S67" s="82" t="str">
        <f t="shared" si="4"/>
        <v>IV</v>
      </c>
      <c r="T67" s="91" t="str">
        <f t="shared" si="5"/>
        <v>ACEPTABLE</v>
      </c>
      <c r="U67" s="81">
        <v>5</v>
      </c>
      <c r="V67" s="81">
        <v>2</v>
      </c>
      <c r="W67" s="81">
        <v>0</v>
      </c>
      <c r="X67" s="81">
        <f t="shared" si="10"/>
        <v>7</v>
      </c>
      <c r="Y67" s="85" t="s">
        <v>333</v>
      </c>
      <c r="Z67" s="85" t="s">
        <v>334</v>
      </c>
      <c r="AA67" s="85" t="s">
        <v>218</v>
      </c>
      <c r="AB67" s="85" t="s">
        <v>218</v>
      </c>
      <c r="AC67" s="85" t="s">
        <v>218</v>
      </c>
      <c r="AD67" s="85" t="s">
        <v>422</v>
      </c>
      <c r="AE67" s="85" t="s">
        <v>218</v>
      </c>
    </row>
    <row r="68" spans="1:31" s="3" customFormat="1" ht="111" customHeight="1">
      <c r="A68" s="92" t="s">
        <v>54</v>
      </c>
      <c r="B68" s="92" t="s">
        <v>286</v>
      </c>
      <c r="C68" s="92" t="s">
        <v>478</v>
      </c>
      <c r="D68" s="92" t="s">
        <v>479</v>
      </c>
      <c r="E68" s="81" t="s">
        <v>216</v>
      </c>
      <c r="F68" s="85" t="s">
        <v>300</v>
      </c>
      <c r="G68" s="85" t="s">
        <v>39</v>
      </c>
      <c r="H68" s="85" t="s">
        <v>301</v>
      </c>
      <c r="I68" s="85" t="s">
        <v>217</v>
      </c>
      <c r="J68" s="85" t="s">
        <v>302</v>
      </c>
      <c r="K68" s="85" t="s">
        <v>303</v>
      </c>
      <c r="L68" s="85" t="s">
        <v>307</v>
      </c>
      <c r="M68" s="81">
        <v>0</v>
      </c>
      <c r="N68" s="81">
        <v>4</v>
      </c>
      <c r="O68" s="81">
        <f t="shared" si="1"/>
        <v>0</v>
      </c>
      <c r="P68" s="82" t="str">
        <f t="shared" si="2"/>
        <v>Bajo (B)</v>
      </c>
      <c r="Q68" s="81">
        <v>60</v>
      </c>
      <c r="R68" s="81">
        <f t="shared" si="3"/>
        <v>0</v>
      </c>
      <c r="S68" s="82" t="str">
        <f t="shared" si="4"/>
        <v>IV</v>
      </c>
      <c r="T68" s="91" t="str">
        <f t="shared" si="5"/>
        <v>ACEPTABLE</v>
      </c>
      <c r="U68" s="81">
        <v>3</v>
      </c>
      <c r="V68" s="81">
        <v>2</v>
      </c>
      <c r="W68" s="81">
        <v>0</v>
      </c>
      <c r="X68" s="81">
        <f t="shared" si="10"/>
        <v>5</v>
      </c>
      <c r="Y68" s="85" t="s">
        <v>304</v>
      </c>
      <c r="Z68" s="85" t="s">
        <v>305</v>
      </c>
      <c r="AA68" s="85" t="s">
        <v>218</v>
      </c>
      <c r="AB68" s="85" t="s">
        <v>218</v>
      </c>
      <c r="AC68" s="85" t="s">
        <v>482</v>
      </c>
      <c r="AD68" s="85" t="s">
        <v>308</v>
      </c>
      <c r="AE68" s="85" t="s">
        <v>218</v>
      </c>
    </row>
    <row r="69" spans="1:31" s="3" customFormat="1" ht="111" customHeight="1">
      <c r="A69" s="92" t="s">
        <v>54</v>
      </c>
      <c r="B69" s="92" t="s">
        <v>286</v>
      </c>
      <c r="C69" s="92" t="s">
        <v>478</v>
      </c>
      <c r="D69" s="92" t="s">
        <v>479</v>
      </c>
      <c r="E69" s="81" t="s">
        <v>216</v>
      </c>
      <c r="F69" s="85" t="s">
        <v>310</v>
      </c>
      <c r="G69" s="85" t="s">
        <v>39</v>
      </c>
      <c r="H69" s="85" t="s">
        <v>309</v>
      </c>
      <c r="I69" s="85" t="s">
        <v>312</v>
      </c>
      <c r="J69" s="85" t="s">
        <v>302</v>
      </c>
      <c r="K69" s="85" t="s">
        <v>303</v>
      </c>
      <c r="L69" s="85" t="s">
        <v>313</v>
      </c>
      <c r="M69" s="81">
        <v>0</v>
      </c>
      <c r="N69" s="81">
        <v>3</v>
      </c>
      <c r="O69" s="81">
        <f t="shared" si="1"/>
        <v>0</v>
      </c>
      <c r="P69" s="82" t="str">
        <f t="shared" si="2"/>
        <v>Bajo (B)</v>
      </c>
      <c r="Q69" s="81">
        <v>25</v>
      </c>
      <c r="R69" s="81">
        <f t="shared" si="3"/>
        <v>0</v>
      </c>
      <c r="S69" s="82" t="str">
        <f t="shared" si="4"/>
        <v>IV</v>
      </c>
      <c r="T69" s="91" t="str">
        <f t="shared" si="5"/>
        <v>ACEPTABLE</v>
      </c>
      <c r="U69" s="81">
        <v>3</v>
      </c>
      <c r="V69" s="81">
        <v>2</v>
      </c>
      <c r="W69" s="81">
        <v>0</v>
      </c>
      <c r="X69" s="81">
        <f t="shared" si="10"/>
        <v>5</v>
      </c>
      <c r="Y69" s="85" t="s">
        <v>314</v>
      </c>
      <c r="Z69" s="85" t="s">
        <v>305</v>
      </c>
      <c r="AA69" s="85" t="s">
        <v>218</v>
      </c>
      <c r="AB69" s="85" t="s">
        <v>218</v>
      </c>
      <c r="AC69" s="85" t="s">
        <v>483</v>
      </c>
      <c r="AD69" s="85" t="s">
        <v>316</v>
      </c>
      <c r="AE69" s="85" t="s">
        <v>218</v>
      </c>
    </row>
    <row r="70" spans="1:31" s="3" customFormat="1" ht="111" customHeight="1">
      <c r="A70" s="92" t="s">
        <v>54</v>
      </c>
      <c r="B70" s="92" t="s">
        <v>286</v>
      </c>
      <c r="C70" s="92" t="s">
        <v>478</v>
      </c>
      <c r="D70" s="92" t="s">
        <v>479</v>
      </c>
      <c r="E70" s="81" t="s">
        <v>216</v>
      </c>
      <c r="F70" s="85" t="s">
        <v>232</v>
      </c>
      <c r="G70" s="85" t="s">
        <v>43</v>
      </c>
      <c r="H70" s="85" t="s">
        <v>384</v>
      </c>
      <c r="I70" s="85" t="s">
        <v>390</v>
      </c>
      <c r="J70" s="85" t="s">
        <v>391</v>
      </c>
      <c r="K70" s="85" t="s">
        <v>392</v>
      </c>
      <c r="L70" s="86" t="s">
        <v>393</v>
      </c>
      <c r="M70" s="81">
        <v>2</v>
      </c>
      <c r="N70" s="81">
        <v>3</v>
      </c>
      <c r="O70" s="81">
        <f t="shared" si="1"/>
        <v>6</v>
      </c>
      <c r="P70" s="82" t="str">
        <f t="shared" si="2"/>
        <v>Medio (M)</v>
      </c>
      <c r="Q70" s="81">
        <v>25</v>
      </c>
      <c r="R70" s="81">
        <f t="shared" si="3"/>
        <v>150</v>
      </c>
      <c r="S70" s="82" t="str">
        <f t="shared" si="4"/>
        <v>II</v>
      </c>
      <c r="T70" s="91" t="str">
        <f t="shared" si="5"/>
        <v>NO ACEPTABLE O ACEPTABLE CON CONTROL ESPECÍFICO</v>
      </c>
      <c r="U70" s="81">
        <v>3</v>
      </c>
      <c r="V70" s="81">
        <v>2</v>
      </c>
      <c r="W70" s="81">
        <v>0</v>
      </c>
      <c r="X70" s="81">
        <f t="shared" si="10"/>
        <v>5</v>
      </c>
      <c r="Y70" s="85" t="s">
        <v>394</v>
      </c>
      <c r="Z70" s="85" t="s">
        <v>395</v>
      </c>
      <c r="AA70" s="85" t="s">
        <v>218</v>
      </c>
      <c r="AB70" s="85" t="s">
        <v>218</v>
      </c>
      <c r="AC70" s="85" t="s">
        <v>218</v>
      </c>
      <c r="AD70" s="86" t="s">
        <v>396</v>
      </c>
      <c r="AE70" s="85" t="s">
        <v>218</v>
      </c>
    </row>
    <row r="71" spans="1:31" s="3" customFormat="1" ht="111" customHeight="1">
      <c r="A71" s="92" t="s">
        <v>54</v>
      </c>
      <c r="B71" s="92" t="s">
        <v>286</v>
      </c>
      <c r="C71" s="92" t="s">
        <v>478</v>
      </c>
      <c r="D71" s="92" t="s">
        <v>479</v>
      </c>
      <c r="E71" s="81" t="s">
        <v>216</v>
      </c>
      <c r="F71" s="88" t="s">
        <v>375</v>
      </c>
      <c r="G71" s="85" t="s">
        <v>329</v>
      </c>
      <c r="H71" s="85" t="s">
        <v>220</v>
      </c>
      <c r="I71" s="89" t="s">
        <v>377</v>
      </c>
      <c r="J71" s="85" t="s">
        <v>378</v>
      </c>
      <c r="K71" s="85" t="s">
        <v>379</v>
      </c>
      <c r="L71" s="85" t="s">
        <v>40</v>
      </c>
      <c r="M71" s="81">
        <v>2</v>
      </c>
      <c r="N71" s="81">
        <v>3</v>
      </c>
      <c r="O71" s="81">
        <f>+M71*N71</f>
        <v>6</v>
      </c>
      <c r="P71" s="82" t="str">
        <f>IF(O71&gt;=21,"Muy Alto (MA)",IF(O71&lt;6,"Bajo (B)",IF(AND(O71&gt;=9,O71&lt;21),"Alto (a)",IF(AND(O71&gt;=6,O71&lt;9),"Medio (M)"))))</f>
        <v>Medio (M)</v>
      </c>
      <c r="Q71" s="81">
        <v>100</v>
      </c>
      <c r="R71" s="81">
        <f>O71*Q71</f>
        <v>600</v>
      </c>
      <c r="S71" s="82" t="str">
        <f>IF(R71&gt;500,"I",IF(R71&lt;21,"IV",IF(AND(R71&gt;=121,R71&lt;=500),"II",IF(AND(R71&gt;=21,R71&lt;=120),"III"))))</f>
        <v>I</v>
      </c>
      <c r="T71" s="91" t="str">
        <f>IF(R71&gt;500,"NO ACEPTABLE",IF(R71&lt;21,"ACEPTABLE",IF(AND(R71&gt;=121,R71&lt;=500),"NO ACEPTABLE O ACEPTABLE CON CONTROL ESPECÍFICO",IF(AND(R71&gt;=21,R71&lt;=120),"MEJORABLE"))))</f>
        <v>NO ACEPTABLE</v>
      </c>
      <c r="U71" s="81">
        <v>3</v>
      </c>
      <c r="V71" s="81">
        <v>2</v>
      </c>
      <c r="W71" s="81">
        <v>0</v>
      </c>
      <c r="X71" s="81">
        <f>SUM(U71:W71)</f>
        <v>5</v>
      </c>
      <c r="Y71" s="85" t="s">
        <v>44</v>
      </c>
      <c r="Z71" s="85" t="s">
        <v>380</v>
      </c>
      <c r="AA71" s="85" t="s">
        <v>218</v>
      </c>
      <c r="AB71" s="85" t="s">
        <v>218</v>
      </c>
      <c r="AC71" s="85" t="s">
        <v>381</v>
      </c>
      <c r="AD71" s="85" t="s">
        <v>382</v>
      </c>
      <c r="AE71" s="85" t="s">
        <v>218</v>
      </c>
    </row>
    <row r="72" spans="1:31" s="3" customFormat="1" ht="111" customHeight="1">
      <c r="A72" s="92" t="s">
        <v>54</v>
      </c>
      <c r="B72" s="92" t="s">
        <v>286</v>
      </c>
      <c r="C72" s="92" t="s">
        <v>478</v>
      </c>
      <c r="D72" s="92" t="s">
        <v>479</v>
      </c>
      <c r="E72" s="81" t="s">
        <v>223</v>
      </c>
      <c r="F72" s="85" t="s">
        <v>339</v>
      </c>
      <c r="G72" s="85" t="s">
        <v>329</v>
      </c>
      <c r="H72" s="85" t="s">
        <v>338</v>
      </c>
      <c r="I72" s="85" t="s">
        <v>345</v>
      </c>
      <c r="J72" s="85" t="s">
        <v>40</v>
      </c>
      <c r="K72" s="85" t="s">
        <v>233</v>
      </c>
      <c r="L72" s="85" t="s">
        <v>357</v>
      </c>
      <c r="M72" s="81">
        <v>2</v>
      </c>
      <c r="N72" s="81">
        <v>3</v>
      </c>
      <c r="O72" s="81">
        <f t="shared" si="1"/>
        <v>6</v>
      </c>
      <c r="P72" s="82" t="str">
        <f t="shared" si="2"/>
        <v>Medio (M)</v>
      </c>
      <c r="Q72" s="81">
        <v>25</v>
      </c>
      <c r="R72" s="81">
        <f t="shared" si="3"/>
        <v>150</v>
      </c>
      <c r="S72" s="82" t="str">
        <f t="shared" si="4"/>
        <v>II</v>
      </c>
      <c r="T72" s="91" t="str">
        <f t="shared" si="5"/>
        <v>NO ACEPTABLE O ACEPTABLE CON CONTROL ESPECÍFICO</v>
      </c>
      <c r="U72" s="81">
        <v>3</v>
      </c>
      <c r="V72" s="81">
        <v>2</v>
      </c>
      <c r="W72" s="81">
        <v>0</v>
      </c>
      <c r="X72" s="81">
        <f t="shared" si="10"/>
        <v>5</v>
      </c>
      <c r="Y72" s="85" t="s">
        <v>361</v>
      </c>
      <c r="Z72" s="85" t="s">
        <v>362</v>
      </c>
      <c r="AA72" s="85" t="s">
        <v>218</v>
      </c>
      <c r="AB72" s="85" t="s">
        <v>218</v>
      </c>
      <c r="AC72" s="85" t="s">
        <v>363</v>
      </c>
      <c r="AD72" s="85" t="s">
        <v>364</v>
      </c>
      <c r="AE72" s="85" t="s">
        <v>218</v>
      </c>
    </row>
    <row r="73" spans="1:31" s="3" customFormat="1" ht="111" customHeight="1">
      <c r="A73" s="92" t="s">
        <v>54</v>
      </c>
      <c r="B73" s="92" t="s">
        <v>286</v>
      </c>
      <c r="C73" s="92" t="s">
        <v>478</v>
      </c>
      <c r="D73" s="92" t="s">
        <v>479</v>
      </c>
      <c r="E73" s="81" t="s">
        <v>216</v>
      </c>
      <c r="F73" s="87" t="s">
        <v>407</v>
      </c>
      <c r="G73" s="85" t="s">
        <v>329</v>
      </c>
      <c r="H73" s="85" t="s">
        <v>406</v>
      </c>
      <c r="I73" s="85" t="s">
        <v>331</v>
      </c>
      <c r="J73" s="85" t="s">
        <v>40</v>
      </c>
      <c r="K73" s="87" t="s">
        <v>421</v>
      </c>
      <c r="L73" s="85" t="s">
        <v>40</v>
      </c>
      <c r="M73" s="81">
        <v>0</v>
      </c>
      <c r="N73" s="81">
        <v>4</v>
      </c>
      <c r="O73" s="81">
        <f t="shared" si="1"/>
        <v>0</v>
      </c>
      <c r="P73" s="82" t="str">
        <f t="shared" si="2"/>
        <v>Bajo (B)</v>
      </c>
      <c r="Q73" s="81">
        <v>25</v>
      </c>
      <c r="R73" s="81">
        <f t="shared" si="3"/>
        <v>0</v>
      </c>
      <c r="S73" s="82" t="str">
        <f t="shared" si="4"/>
        <v>IV</v>
      </c>
      <c r="T73" s="91" t="str">
        <f t="shared" si="5"/>
        <v>ACEPTABLE</v>
      </c>
      <c r="U73" s="81">
        <v>3</v>
      </c>
      <c r="V73" s="81">
        <v>2</v>
      </c>
      <c r="W73" s="81">
        <v>0</v>
      </c>
      <c r="X73" s="81">
        <f t="shared" si="10"/>
        <v>5</v>
      </c>
      <c r="Y73" s="85" t="s">
        <v>333</v>
      </c>
      <c r="Z73" s="85" t="s">
        <v>334</v>
      </c>
      <c r="AA73" s="85" t="s">
        <v>218</v>
      </c>
      <c r="AB73" s="85" t="s">
        <v>218</v>
      </c>
      <c r="AC73" s="85" t="s">
        <v>218</v>
      </c>
      <c r="AD73" s="85" t="s">
        <v>422</v>
      </c>
      <c r="AE73" s="85" t="s">
        <v>218</v>
      </c>
    </row>
    <row r="74" spans="1:31" s="3" customFormat="1" ht="111" customHeight="1">
      <c r="A74" s="92" t="s">
        <v>54</v>
      </c>
      <c r="B74" s="92" t="s">
        <v>287</v>
      </c>
      <c r="C74" s="92" t="s">
        <v>290</v>
      </c>
      <c r="D74" s="92" t="s">
        <v>267</v>
      </c>
      <c r="E74" s="81" t="s">
        <v>216</v>
      </c>
      <c r="F74" s="85" t="s">
        <v>310</v>
      </c>
      <c r="G74" s="85" t="s">
        <v>39</v>
      </c>
      <c r="H74" s="85" t="s">
        <v>309</v>
      </c>
      <c r="I74" s="85" t="s">
        <v>312</v>
      </c>
      <c r="J74" s="85" t="s">
        <v>302</v>
      </c>
      <c r="K74" s="85" t="s">
        <v>303</v>
      </c>
      <c r="L74" s="85" t="s">
        <v>313</v>
      </c>
      <c r="M74" s="81">
        <v>0</v>
      </c>
      <c r="N74" s="81">
        <v>3</v>
      </c>
      <c r="O74" s="81">
        <f t="shared" si="1"/>
        <v>0</v>
      </c>
      <c r="P74" s="82" t="str">
        <f t="shared" si="2"/>
        <v>Bajo (B)</v>
      </c>
      <c r="Q74" s="81">
        <v>25</v>
      </c>
      <c r="R74" s="81">
        <f t="shared" si="3"/>
        <v>0</v>
      </c>
      <c r="S74" s="82" t="str">
        <f t="shared" si="4"/>
        <v>IV</v>
      </c>
      <c r="T74" s="91" t="str">
        <f t="shared" si="5"/>
        <v>ACEPTABLE</v>
      </c>
      <c r="U74" s="81">
        <v>3</v>
      </c>
      <c r="V74" s="81">
        <v>0</v>
      </c>
      <c r="W74" s="81">
        <v>0</v>
      </c>
      <c r="X74" s="81">
        <f t="shared" si="10"/>
        <v>3</v>
      </c>
      <c r="Y74" s="85" t="s">
        <v>314</v>
      </c>
      <c r="Z74" s="85" t="s">
        <v>305</v>
      </c>
      <c r="AA74" s="85" t="s">
        <v>218</v>
      </c>
      <c r="AB74" s="85" t="s">
        <v>218</v>
      </c>
      <c r="AC74" s="85" t="s">
        <v>315</v>
      </c>
      <c r="AD74" s="85" t="s">
        <v>316</v>
      </c>
      <c r="AE74" s="85" t="s">
        <v>218</v>
      </c>
    </row>
    <row r="75" spans="1:31" s="3" customFormat="1" ht="111" customHeight="1">
      <c r="A75" s="92" t="s">
        <v>54</v>
      </c>
      <c r="B75" s="92" t="s">
        <v>287</v>
      </c>
      <c r="C75" s="92" t="s">
        <v>290</v>
      </c>
      <c r="D75" s="92" t="s">
        <v>267</v>
      </c>
      <c r="E75" s="81" t="s">
        <v>216</v>
      </c>
      <c r="F75" s="85" t="s">
        <v>387</v>
      </c>
      <c r="G75" s="85" t="s">
        <v>43</v>
      </c>
      <c r="H75" s="85" t="s">
        <v>386</v>
      </c>
      <c r="I75" s="85" t="s">
        <v>390</v>
      </c>
      <c r="J75" s="85" t="s">
        <v>391</v>
      </c>
      <c r="K75" s="85" t="s">
        <v>392</v>
      </c>
      <c r="L75" s="86" t="s">
        <v>393</v>
      </c>
      <c r="M75" s="81">
        <v>2</v>
      </c>
      <c r="N75" s="81">
        <v>3</v>
      </c>
      <c r="O75" s="81">
        <f t="shared" si="1"/>
        <v>6</v>
      </c>
      <c r="P75" s="82" t="str">
        <f t="shared" si="2"/>
        <v>Medio (M)</v>
      </c>
      <c r="Q75" s="81">
        <v>25</v>
      </c>
      <c r="R75" s="81">
        <f t="shared" si="3"/>
        <v>150</v>
      </c>
      <c r="S75" s="82" t="str">
        <f t="shared" si="4"/>
        <v>II</v>
      </c>
      <c r="T75" s="91" t="str">
        <f t="shared" si="5"/>
        <v>NO ACEPTABLE O ACEPTABLE CON CONTROL ESPECÍFICO</v>
      </c>
      <c r="U75" s="81">
        <v>3</v>
      </c>
      <c r="V75" s="81">
        <v>0</v>
      </c>
      <c r="W75" s="81">
        <v>0</v>
      </c>
      <c r="X75" s="81">
        <f t="shared" si="10"/>
        <v>3</v>
      </c>
      <c r="Y75" s="85" t="s">
        <v>394</v>
      </c>
      <c r="Z75" s="85" t="s">
        <v>395</v>
      </c>
      <c r="AA75" s="85" t="s">
        <v>218</v>
      </c>
      <c r="AB75" s="85" t="s">
        <v>218</v>
      </c>
      <c r="AC75" s="85" t="s">
        <v>218</v>
      </c>
      <c r="AD75" s="86" t="s">
        <v>396</v>
      </c>
      <c r="AE75" s="85" t="s">
        <v>218</v>
      </c>
    </row>
    <row r="76" spans="1:31" s="3" customFormat="1" ht="111" customHeight="1">
      <c r="A76" s="92" t="s">
        <v>54</v>
      </c>
      <c r="B76" s="92" t="s">
        <v>287</v>
      </c>
      <c r="C76" s="92" t="s">
        <v>290</v>
      </c>
      <c r="D76" s="92" t="s">
        <v>267</v>
      </c>
      <c r="E76" s="81" t="s">
        <v>216</v>
      </c>
      <c r="F76" s="88" t="s">
        <v>375</v>
      </c>
      <c r="G76" s="85" t="s">
        <v>329</v>
      </c>
      <c r="H76" s="85" t="s">
        <v>220</v>
      </c>
      <c r="I76" s="89" t="s">
        <v>377</v>
      </c>
      <c r="J76" s="85" t="s">
        <v>378</v>
      </c>
      <c r="K76" s="85" t="s">
        <v>379</v>
      </c>
      <c r="L76" s="85" t="s">
        <v>40</v>
      </c>
      <c r="M76" s="81">
        <v>2</v>
      </c>
      <c r="N76" s="81">
        <v>3</v>
      </c>
      <c r="O76" s="81">
        <f t="shared" si="1"/>
        <v>6</v>
      </c>
      <c r="P76" s="82" t="str">
        <f t="shared" si="2"/>
        <v>Medio (M)</v>
      </c>
      <c r="Q76" s="81">
        <v>100</v>
      </c>
      <c r="R76" s="81">
        <f t="shared" si="3"/>
        <v>600</v>
      </c>
      <c r="S76" s="82" t="str">
        <f t="shared" si="4"/>
        <v>I</v>
      </c>
      <c r="T76" s="91" t="str">
        <f t="shared" si="5"/>
        <v>NO ACEPTABLE</v>
      </c>
      <c r="U76" s="81">
        <v>3</v>
      </c>
      <c r="V76" s="81">
        <v>0</v>
      </c>
      <c r="W76" s="81">
        <v>0</v>
      </c>
      <c r="X76" s="81">
        <f>SUM(U76:W76)</f>
        <v>3</v>
      </c>
      <c r="Y76" s="85" t="s">
        <v>44</v>
      </c>
      <c r="Z76" s="85" t="s">
        <v>380</v>
      </c>
      <c r="AA76" s="85" t="s">
        <v>218</v>
      </c>
      <c r="AB76" s="85" t="s">
        <v>218</v>
      </c>
      <c r="AC76" s="85" t="s">
        <v>381</v>
      </c>
      <c r="AD76" s="85" t="s">
        <v>382</v>
      </c>
      <c r="AE76" s="85" t="s">
        <v>218</v>
      </c>
    </row>
    <row r="77" spans="1:31" s="3" customFormat="1" ht="111" customHeight="1">
      <c r="A77" s="92" t="s">
        <v>54</v>
      </c>
      <c r="B77" s="92" t="s">
        <v>287</v>
      </c>
      <c r="C77" s="92" t="s">
        <v>290</v>
      </c>
      <c r="D77" s="92" t="s">
        <v>267</v>
      </c>
      <c r="E77" s="81" t="s">
        <v>38</v>
      </c>
      <c r="F77" s="85" t="s">
        <v>340</v>
      </c>
      <c r="G77" s="85" t="s">
        <v>329</v>
      </c>
      <c r="H77" s="85" t="s">
        <v>337</v>
      </c>
      <c r="I77" s="85" t="s">
        <v>345</v>
      </c>
      <c r="J77" s="85" t="s">
        <v>40</v>
      </c>
      <c r="K77" s="85" t="s">
        <v>233</v>
      </c>
      <c r="L77" s="85" t="s">
        <v>357</v>
      </c>
      <c r="M77" s="81">
        <v>2</v>
      </c>
      <c r="N77" s="81">
        <v>3</v>
      </c>
      <c r="O77" s="81">
        <f t="shared" si="1"/>
        <v>6</v>
      </c>
      <c r="P77" s="82" t="str">
        <f t="shared" si="2"/>
        <v>Medio (M)</v>
      </c>
      <c r="Q77" s="81">
        <v>100</v>
      </c>
      <c r="R77" s="81">
        <f t="shared" si="3"/>
        <v>600</v>
      </c>
      <c r="S77" s="82" t="str">
        <f t="shared" si="4"/>
        <v>I</v>
      </c>
      <c r="T77" s="91" t="str">
        <f t="shared" si="5"/>
        <v>NO ACEPTABLE</v>
      </c>
      <c r="U77" s="81">
        <v>3</v>
      </c>
      <c r="V77" s="81">
        <v>0</v>
      </c>
      <c r="W77" s="81">
        <v>0</v>
      </c>
      <c r="X77" s="81">
        <f t="shared" si="10"/>
        <v>3</v>
      </c>
      <c r="Y77" s="85" t="s">
        <v>361</v>
      </c>
      <c r="Z77" s="85" t="s">
        <v>362</v>
      </c>
      <c r="AA77" s="85" t="s">
        <v>218</v>
      </c>
      <c r="AB77" s="85" t="s">
        <v>218</v>
      </c>
      <c r="AC77" s="85" t="s">
        <v>363</v>
      </c>
      <c r="AD77" s="85" t="s">
        <v>364</v>
      </c>
      <c r="AE77" s="85" t="s">
        <v>218</v>
      </c>
    </row>
    <row r="78" spans="1:31" s="3" customFormat="1" ht="111" customHeight="1">
      <c r="A78" s="92" t="s">
        <v>54</v>
      </c>
      <c r="B78" s="92" t="s">
        <v>288</v>
      </c>
      <c r="C78" s="92" t="s">
        <v>289</v>
      </c>
      <c r="D78" s="92" t="s">
        <v>273</v>
      </c>
      <c r="E78" s="81" t="s">
        <v>216</v>
      </c>
      <c r="F78" s="85" t="s">
        <v>300</v>
      </c>
      <c r="G78" s="85" t="s">
        <v>39</v>
      </c>
      <c r="H78" s="85" t="s">
        <v>301</v>
      </c>
      <c r="I78" s="85" t="s">
        <v>217</v>
      </c>
      <c r="J78" s="85" t="s">
        <v>302</v>
      </c>
      <c r="K78" s="85" t="s">
        <v>303</v>
      </c>
      <c r="L78" s="85" t="s">
        <v>307</v>
      </c>
      <c r="M78" s="81">
        <v>0</v>
      </c>
      <c r="N78" s="81">
        <v>4</v>
      </c>
      <c r="O78" s="81">
        <f aca="true" t="shared" si="11" ref="O78:O130">+M78*N78</f>
        <v>0</v>
      </c>
      <c r="P78" s="82" t="str">
        <f aca="true" t="shared" si="12" ref="P78:P130">IF(O78&gt;=21,"Muy Alto (MA)",IF(O78&lt;6,"Bajo (B)",IF(AND(O78&gt;=9,O78&lt;21),"Alto (a)",IF(AND(O78&gt;=6,O78&lt;9),"Medio (M)"))))</f>
        <v>Bajo (B)</v>
      </c>
      <c r="Q78" s="81">
        <v>25</v>
      </c>
      <c r="R78" s="81">
        <f aca="true" t="shared" si="13" ref="R78:R130">O78*Q78</f>
        <v>0</v>
      </c>
      <c r="S78" s="82" t="str">
        <f aca="true" t="shared" si="14" ref="S78:S130">IF(R78&gt;500,"I",IF(R78&lt;21,"IV",IF(AND(R78&gt;=121,R78&lt;=500),"II",IF(AND(R78&gt;=21,R78&lt;=120),"III"))))</f>
        <v>IV</v>
      </c>
      <c r="T78" s="91" t="str">
        <f aca="true" t="shared" si="15" ref="T78:T130">IF(R78&gt;500,"NO ACEPTABLE",IF(R78&lt;21,"ACEPTABLE",IF(AND(R78&gt;=121,R78&lt;=500),"NO ACEPTABLE O ACEPTABLE CON CONTROL ESPECÍFICO",IF(AND(R78&gt;=21,R78&lt;=120),"MEJORABLE"))))</f>
        <v>ACEPTABLE</v>
      </c>
      <c r="U78" s="81">
        <v>0</v>
      </c>
      <c r="V78" s="81">
        <v>2</v>
      </c>
      <c r="W78" s="81">
        <v>0</v>
      </c>
      <c r="X78" s="81">
        <f t="shared" si="10"/>
        <v>2</v>
      </c>
      <c r="Y78" s="85" t="s">
        <v>304</v>
      </c>
      <c r="Z78" s="85" t="s">
        <v>305</v>
      </c>
      <c r="AA78" s="85" t="s">
        <v>218</v>
      </c>
      <c r="AB78" s="85" t="s">
        <v>218</v>
      </c>
      <c r="AC78" s="85" t="s">
        <v>306</v>
      </c>
      <c r="AD78" s="85" t="s">
        <v>308</v>
      </c>
      <c r="AE78" s="85" t="s">
        <v>218</v>
      </c>
    </row>
    <row r="79" spans="1:31" s="3" customFormat="1" ht="111" customHeight="1">
      <c r="A79" s="92" t="s">
        <v>54</v>
      </c>
      <c r="B79" s="92" t="s">
        <v>288</v>
      </c>
      <c r="C79" s="92" t="s">
        <v>289</v>
      </c>
      <c r="D79" s="92" t="s">
        <v>273</v>
      </c>
      <c r="E79" s="81" t="s">
        <v>216</v>
      </c>
      <c r="F79" s="85" t="s">
        <v>310</v>
      </c>
      <c r="G79" s="85" t="s">
        <v>39</v>
      </c>
      <c r="H79" s="85" t="s">
        <v>309</v>
      </c>
      <c r="I79" s="85" t="s">
        <v>312</v>
      </c>
      <c r="J79" s="85" t="s">
        <v>302</v>
      </c>
      <c r="K79" s="85" t="s">
        <v>303</v>
      </c>
      <c r="L79" s="85" t="s">
        <v>313</v>
      </c>
      <c r="M79" s="81">
        <v>0</v>
      </c>
      <c r="N79" s="81">
        <v>3</v>
      </c>
      <c r="O79" s="81">
        <f t="shared" si="11"/>
        <v>0</v>
      </c>
      <c r="P79" s="82" t="str">
        <f t="shared" si="12"/>
        <v>Bajo (B)</v>
      </c>
      <c r="Q79" s="81">
        <v>25</v>
      </c>
      <c r="R79" s="81">
        <f t="shared" si="13"/>
        <v>0</v>
      </c>
      <c r="S79" s="82" t="str">
        <f t="shared" si="14"/>
        <v>IV</v>
      </c>
      <c r="T79" s="91" t="str">
        <f t="shared" si="15"/>
        <v>ACEPTABLE</v>
      </c>
      <c r="U79" s="81">
        <v>0</v>
      </c>
      <c r="V79" s="81">
        <v>2</v>
      </c>
      <c r="W79" s="81">
        <v>0</v>
      </c>
      <c r="X79" s="81">
        <f aca="true" t="shared" si="16" ref="X79:X84">SUM(U79:W79)</f>
        <v>2</v>
      </c>
      <c r="Y79" s="85" t="s">
        <v>314</v>
      </c>
      <c r="Z79" s="85" t="s">
        <v>305</v>
      </c>
      <c r="AA79" s="85" t="s">
        <v>218</v>
      </c>
      <c r="AB79" s="85" t="s">
        <v>218</v>
      </c>
      <c r="AC79" s="85" t="s">
        <v>315</v>
      </c>
      <c r="AD79" s="85" t="s">
        <v>316</v>
      </c>
      <c r="AE79" s="85" t="s">
        <v>218</v>
      </c>
    </row>
    <row r="80" spans="1:31" s="3" customFormat="1" ht="111" customHeight="1">
      <c r="A80" s="92" t="s">
        <v>54</v>
      </c>
      <c r="B80" s="92" t="s">
        <v>288</v>
      </c>
      <c r="C80" s="92" t="s">
        <v>289</v>
      </c>
      <c r="D80" s="92" t="s">
        <v>273</v>
      </c>
      <c r="E80" s="81" t="s">
        <v>216</v>
      </c>
      <c r="F80" s="85" t="s">
        <v>388</v>
      </c>
      <c r="G80" s="85" t="s">
        <v>43</v>
      </c>
      <c r="H80" s="85" t="s">
        <v>386</v>
      </c>
      <c r="I80" s="85" t="s">
        <v>390</v>
      </c>
      <c r="J80" s="85" t="s">
        <v>391</v>
      </c>
      <c r="K80" s="85" t="s">
        <v>392</v>
      </c>
      <c r="L80" s="86" t="s">
        <v>393</v>
      </c>
      <c r="M80" s="81">
        <v>2</v>
      </c>
      <c r="N80" s="81">
        <v>3</v>
      </c>
      <c r="O80" s="81">
        <f t="shared" si="11"/>
        <v>6</v>
      </c>
      <c r="P80" s="82" t="str">
        <f t="shared" si="12"/>
        <v>Medio (M)</v>
      </c>
      <c r="Q80" s="81">
        <v>25</v>
      </c>
      <c r="R80" s="81">
        <f t="shared" si="13"/>
        <v>150</v>
      </c>
      <c r="S80" s="82" t="str">
        <f t="shared" si="14"/>
        <v>II</v>
      </c>
      <c r="T80" s="91" t="str">
        <f t="shared" si="15"/>
        <v>NO ACEPTABLE O ACEPTABLE CON CONTROL ESPECÍFICO</v>
      </c>
      <c r="U80" s="81">
        <v>0</v>
      </c>
      <c r="V80" s="81">
        <v>2</v>
      </c>
      <c r="W80" s="81">
        <v>0</v>
      </c>
      <c r="X80" s="81">
        <f t="shared" si="16"/>
        <v>2</v>
      </c>
      <c r="Y80" s="85" t="s">
        <v>394</v>
      </c>
      <c r="Z80" s="85" t="s">
        <v>395</v>
      </c>
      <c r="AA80" s="85" t="s">
        <v>218</v>
      </c>
      <c r="AB80" s="85" t="s">
        <v>218</v>
      </c>
      <c r="AC80" s="85" t="s">
        <v>218</v>
      </c>
      <c r="AD80" s="86" t="s">
        <v>396</v>
      </c>
      <c r="AE80" s="85" t="s">
        <v>218</v>
      </c>
    </row>
    <row r="81" spans="1:31" s="3" customFormat="1" ht="111" customHeight="1">
      <c r="A81" s="92" t="s">
        <v>54</v>
      </c>
      <c r="B81" s="92" t="s">
        <v>288</v>
      </c>
      <c r="C81" s="92" t="s">
        <v>289</v>
      </c>
      <c r="D81" s="92" t="s">
        <v>273</v>
      </c>
      <c r="E81" s="81" t="s">
        <v>216</v>
      </c>
      <c r="F81" s="88" t="s">
        <v>375</v>
      </c>
      <c r="G81" s="85" t="s">
        <v>329</v>
      </c>
      <c r="H81" s="85" t="s">
        <v>220</v>
      </c>
      <c r="I81" s="89" t="s">
        <v>377</v>
      </c>
      <c r="J81" s="85" t="s">
        <v>378</v>
      </c>
      <c r="K81" s="85" t="s">
        <v>379</v>
      </c>
      <c r="L81" s="85" t="s">
        <v>40</v>
      </c>
      <c r="M81" s="81">
        <v>2</v>
      </c>
      <c r="N81" s="81">
        <v>3</v>
      </c>
      <c r="O81" s="81">
        <f t="shared" si="11"/>
        <v>6</v>
      </c>
      <c r="P81" s="82" t="str">
        <f t="shared" si="12"/>
        <v>Medio (M)</v>
      </c>
      <c r="Q81" s="81">
        <v>100</v>
      </c>
      <c r="R81" s="81">
        <f t="shared" si="13"/>
        <v>600</v>
      </c>
      <c r="S81" s="82" t="str">
        <f t="shared" si="14"/>
        <v>I</v>
      </c>
      <c r="T81" s="91" t="str">
        <f t="shared" si="15"/>
        <v>NO ACEPTABLE</v>
      </c>
      <c r="U81" s="81">
        <v>0</v>
      </c>
      <c r="V81" s="81">
        <v>2</v>
      </c>
      <c r="W81" s="81">
        <v>0</v>
      </c>
      <c r="X81" s="81">
        <f t="shared" si="16"/>
        <v>2</v>
      </c>
      <c r="Y81" s="85" t="s">
        <v>44</v>
      </c>
      <c r="Z81" s="85" t="s">
        <v>380</v>
      </c>
      <c r="AA81" s="85" t="s">
        <v>218</v>
      </c>
      <c r="AB81" s="85" t="s">
        <v>218</v>
      </c>
      <c r="AC81" s="85" t="s">
        <v>381</v>
      </c>
      <c r="AD81" s="85" t="s">
        <v>382</v>
      </c>
      <c r="AE81" s="85" t="s">
        <v>218</v>
      </c>
    </row>
    <row r="82" spans="1:31" s="3" customFormat="1" ht="111" customHeight="1">
      <c r="A82" s="92" t="s">
        <v>54</v>
      </c>
      <c r="B82" s="92" t="s">
        <v>288</v>
      </c>
      <c r="C82" s="92" t="s">
        <v>289</v>
      </c>
      <c r="D82" s="92" t="s">
        <v>273</v>
      </c>
      <c r="E82" s="81" t="s">
        <v>223</v>
      </c>
      <c r="F82" s="85" t="s">
        <v>243</v>
      </c>
      <c r="G82" s="85" t="s">
        <v>329</v>
      </c>
      <c r="H82" s="85" t="s">
        <v>337</v>
      </c>
      <c r="I82" s="85" t="s">
        <v>345</v>
      </c>
      <c r="J82" s="85" t="s">
        <v>40</v>
      </c>
      <c r="K82" s="85" t="s">
        <v>353</v>
      </c>
      <c r="L82" s="85" t="s">
        <v>358</v>
      </c>
      <c r="M82" s="81">
        <v>2</v>
      </c>
      <c r="N82" s="81">
        <v>3</v>
      </c>
      <c r="O82" s="81">
        <f t="shared" si="11"/>
        <v>6</v>
      </c>
      <c r="P82" s="82" t="str">
        <f t="shared" si="12"/>
        <v>Medio (M)</v>
      </c>
      <c r="Q82" s="81">
        <v>100</v>
      </c>
      <c r="R82" s="81">
        <f t="shared" si="13"/>
        <v>600</v>
      </c>
      <c r="S82" s="82" t="str">
        <f t="shared" si="14"/>
        <v>I</v>
      </c>
      <c r="T82" s="91" t="str">
        <f t="shared" si="15"/>
        <v>NO ACEPTABLE</v>
      </c>
      <c r="U82" s="81">
        <v>0</v>
      </c>
      <c r="V82" s="81">
        <v>2</v>
      </c>
      <c r="W82" s="81">
        <v>0</v>
      </c>
      <c r="X82" s="81">
        <f t="shared" si="16"/>
        <v>2</v>
      </c>
      <c r="Y82" s="85" t="s">
        <v>361</v>
      </c>
      <c r="Z82" s="85" t="s">
        <v>362</v>
      </c>
      <c r="AA82" s="85" t="s">
        <v>218</v>
      </c>
      <c r="AB82" s="85" t="s">
        <v>218</v>
      </c>
      <c r="AC82" s="85" t="s">
        <v>363</v>
      </c>
      <c r="AD82" s="85" t="s">
        <v>364</v>
      </c>
      <c r="AE82" s="85" t="s">
        <v>218</v>
      </c>
    </row>
    <row r="83" spans="1:31" s="3" customFormat="1" ht="111" customHeight="1">
      <c r="A83" s="92" t="s">
        <v>54</v>
      </c>
      <c r="B83" s="92" t="s">
        <v>288</v>
      </c>
      <c r="C83" s="92" t="s">
        <v>289</v>
      </c>
      <c r="D83" s="92" t="s">
        <v>273</v>
      </c>
      <c r="E83" s="81" t="s">
        <v>216</v>
      </c>
      <c r="F83" s="87" t="s">
        <v>407</v>
      </c>
      <c r="G83" s="85" t="s">
        <v>329</v>
      </c>
      <c r="H83" s="85" t="s">
        <v>406</v>
      </c>
      <c r="I83" s="85" t="s">
        <v>331</v>
      </c>
      <c r="J83" s="85" t="s">
        <v>40</v>
      </c>
      <c r="K83" s="87" t="s">
        <v>421</v>
      </c>
      <c r="L83" s="85" t="s">
        <v>40</v>
      </c>
      <c r="M83" s="81">
        <v>2</v>
      </c>
      <c r="N83" s="81">
        <v>3</v>
      </c>
      <c r="O83" s="81">
        <f t="shared" si="11"/>
        <v>6</v>
      </c>
      <c r="P83" s="82" t="str">
        <f t="shared" si="12"/>
        <v>Medio (M)</v>
      </c>
      <c r="Q83" s="81">
        <v>25</v>
      </c>
      <c r="R83" s="81">
        <f t="shared" si="13"/>
        <v>150</v>
      </c>
      <c r="S83" s="82" t="str">
        <f t="shared" si="14"/>
        <v>II</v>
      </c>
      <c r="T83" s="91" t="str">
        <f t="shared" si="15"/>
        <v>NO ACEPTABLE O ACEPTABLE CON CONTROL ESPECÍFICO</v>
      </c>
      <c r="U83" s="81">
        <v>0</v>
      </c>
      <c r="V83" s="81">
        <v>2</v>
      </c>
      <c r="W83" s="81">
        <v>0</v>
      </c>
      <c r="X83" s="81">
        <f t="shared" si="16"/>
        <v>2</v>
      </c>
      <c r="Y83" s="85" t="s">
        <v>333</v>
      </c>
      <c r="Z83" s="85" t="s">
        <v>334</v>
      </c>
      <c r="AA83" s="85" t="s">
        <v>218</v>
      </c>
      <c r="AB83" s="85" t="s">
        <v>218</v>
      </c>
      <c r="AC83" s="85" t="s">
        <v>218</v>
      </c>
      <c r="AD83" s="85" t="s">
        <v>422</v>
      </c>
      <c r="AE83" s="85" t="s">
        <v>218</v>
      </c>
    </row>
    <row r="84" spans="1:31" s="3" customFormat="1" ht="111" customHeight="1">
      <c r="A84" s="92" t="s">
        <v>54</v>
      </c>
      <c r="B84" s="92" t="s">
        <v>291</v>
      </c>
      <c r="C84" s="92" t="s">
        <v>472</v>
      </c>
      <c r="D84" s="92" t="s">
        <v>274</v>
      </c>
      <c r="E84" s="81" t="s">
        <v>216</v>
      </c>
      <c r="F84" s="85" t="s">
        <v>300</v>
      </c>
      <c r="G84" s="85" t="s">
        <v>39</v>
      </c>
      <c r="H84" s="85" t="s">
        <v>301</v>
      </c>
      <c r="I84" s="85" t="s">
        <v>217</v>
      </c>
      <c r="J84" s="85" t="s">
        <v>302</v>
      </c>
      <c r="K84" s="85" t="s">
        <v>303</v>
      </c>
      <c r="L84" s="85" t="s">
        <v>307</v>
      </c>
      <c r="M84" s="81">
        <v>0</v>
      </c>
      <c r="N84" s="81">
        <v>4</v>
      </c>
      <c r="O84" s="81">
        <f t="shared" si="11"/>
        <v>0</v>
      </c>
      <c r="P84" s="82" t="str">
        <f t="shared" si="12"/>
        <v>Bajo (B)</v>
      </c>
      <c r="Q84" s="81">
        <v>25</v>
      </c>
      <c r="R84" s="81">
        <f t="shared" si="13"/>
        <v>0</v>
      </c>
      <c r="S84" s="82" t="str">
        <f t="shared" si="14"/>
        <v>IV</v>
      </c>
      <c r="T84" s="91" t="str">
        <f t="shared" si="15"/>
        <v>ACEPTABLE</v>
      </c>
      <c r="U84" s="81">
        <v>3</v>
      </c>
      <c r="V84" s="81">
        <v>0</v>
      </c>
      <c r="W84" s="81">
        <v>0</v>
      </c>
      <c r="X84" s="81">
        <f t="shared" si="16"/>
        <v>3</v>
      </c>
      <c r="Y84" s="85" t="s">
        <v>304</v>
      </c>
      <c r="Z84" s="85" t="s">
        <v>305</v>
      </c>
      <c r="AA84" s="85" t="s">
        <v>218</v>
      </c>
      <c r="AB84" s="85" t="s">
        <v>218</v>
      </c>
      <c r="AC84" s="85" t="s">
        <v>306</v>
      </c>
      <c r="AD84" s="85" t="s">
        <v>308</v>
      </c>
      <c r="AE84" s="85" t="s">
        <v>218</v>
      </c>
    </row>
    <row r="85" spans="1:31" s="3" customFormat="1" ht="111" customHeight="1">
      <c r="A85" s="92" t="s">
        <v>54</v>
      </c>
      <c r="B85" s="92" t="s">
        <v>291</v>
      </c>
      <c r="C85" s="92" t="s">
        <v>472</v>
      </c>
      <c r="D85" s="92" t="s">
        <v>274</v>
      </c>
      <c r="E85" s="81" t="s">
        <v>216</v>
      </c>
      <c r="F85" s="85" t="s">
        <v>310</v>
      </c>
      <c r="G85" s="85" t="s">
        <v>39</v>
      </c>
      <c r="H85" s="85" t="s">
        <v>309</v>
      </c>
      <c r="I85" s="85" t="s">
        <v>312</v>
      </c>
      <c r="J85" s="85" t="s">
        <v>302</v>
      </c>
      <c r="K85" s="85" t="s">
        <v>303</v>
      </c>
      <c r="L85" s="85" t="s">
        <v>313</v>
      </c>
      <c r="M85" s="81">
        <v>0</v>
      </c>
      <c r="N85" s="81">
        <v>3</v>
      </c>
      <c r="O85" s="81">
        <f t="shared" si="11"/>
        <v>0</v>
      </c>
      <c r="P85" s="82" t="str">
        <f t="shared" si="12"/>
        <v>Bajo (B)</v>
      </c>
      <c r="Q85" s="81">
        <v>25</v>
      </c>
      <c r="R85" s="81">
        <f t="shared" si="13"/>
        <v>0</v>
      </c>
      <c r="S85" s="82" t="str">
        <f t="shared" si="14"/>
        <v>IV</v>
      </c>
      <c r="T85" s="91" t="str">
        <f t="shared" si="15"/>
        <v>ACEPTABLE</v>
      </c>
      <c r="U85" s="81">
        <v>3</v>
      </c>
      <c r="V85" s="81">
        <v>0</v>
      </c>
      <c r="W85" s="81">
        <v>0</v>
      </c>
      <c r="X85" s="81">
        <f aca="true" t="shared" si="17" ref="X85:X92">SUM(U85:W85)</f>
        <v>3</v>
      </c>
      <c r="Y85" s="85" t="s">
        <v>314</v>
      </c>
      <c r="Z85" s="85" t="s">
        <v>305</v>
      </c>
      <c r="AA85" s="85" t="s">
        <v>218</v>
      </c>
      <c r="AB85" s="85" t="s">
        <v>218</v>
      </c>
      <c r="AC85" s="85" t="s">
        <v>315</v>
      </c>
      <c r="AD85" s="85" t="s">
        <v>316</v>
      </c>
      <c r="AE85" s="85" t="s">
        <v>218</v>
      </c>
    </row>
    <row r="86" spans="1:31" s="3" customFormat="1" ht="111" customHeight="1">
      <c r="A86" s="92" t="s">
        <v>54</v>
      </c>
      <c r="B86" s="92" t="s">
        <v>291</v>
      </c>
      <c r="C86" s="92" t="s">
        <v>472</v>
      </c>
      <c r="D86" s="92" t="s">
        <v>274</v>
      </c>
      <c r="E86" s="81" t="s">
        <v>216</v>
      </c>
      <c r="F86" s="88" t="s">
        <v>375</v>
      </c>
      <c r="G86" s="85" t="s">
        <v>329</v>
      </c>
      <c r="H86" s="85" t="s">
        <v>220</v>
      </c>
      <c r="I86" s="89" t="s">
        <v>377</v>
      </c>
      <c r="J86" s="85" t="s">
        <v>378</v>
      </c>
      <c r="K86" s="85" t="s">
        <v>379</v>
      </c>
      <c r="L86" s="85" t="s">
        <v>40</v>
      </c>
      <c r="M86" s="81">
        <v>2</v>
      </c>
      <c r="N86" s="81">
        <v>3</v>
      </c>
      <c r="O86" s="81">
        <f>+M86*N86</f>
        <v>6</v>
      </c>
      <c r="P86" s="82" t="str">
        <f>IF(O86&gt;=21,"Muy Alto (MA)",IF(O86&lt;6,"Bajo (B)",IF(AND(O86&gt;=9,O86&lt;21),"Alto (a)",IF(AND(O86&gt;=6,O86&lt;9),"Medio (M)"))))</f>
        <v>Medio (M)</v>
      </c>
      <c r="Q86" s="81">
        <v>25</v>
      </c>
      <c r="R86" s="81">
        <f>O86*Q86</f>
        <v>150</v>
      </c>
      <c r="S86" s="82" t="str">
        <f>IF(R86&gt;500,"I",IF(R86&lt;21,"IV",IF(AND(R86&gt;=121,R86&lt;=500),"II",IF(AND(R86&gt;=21,R86&lt;=120),"III"))))</f>
        <v>II</v>
      </c>
      <c r="T86" s="91" t="str">
        <f>IF(R86&gt;500,"NO ACEPTABLE",IF(R86&lt;21,"ACEPTABLE",IF(AND(R86&gt;=121,R86&lt;=500),"NO ACEPTABLE O ACEPTABLE CON CONTROL ESPECÍFICO",IF(AND(R86&gt;=21,R86&lt;=120),"MEJORABLE"))))</f>
        <v>NO ACEPTABLE O ACEPTABLE CON CONTROL ESPECÍFICO</v>
      </c>
      <c r="U86" s="81">
        <v>3</v>
      </c>
      <c r="V86" s="81">
        <v>0</v>
      </c>
      <c r="W86" s="81">
        <v>0</v>
      </c>
      <c r="X86" s="81">
        <f t="shared" si="17"/>
        <v>3</v>
      </c>
      <c r="Y86" s="85" t="s">
        <v>44</v>
      </c>
      <c r="Z86" s="85" t="s">
        <v>380</v>
      </c>
      <c r="AA86" s="85" t="s">
        <v>218</v>
      </c>
      <c r="AB86" s="85" t="s">
        <v>218</v>
      </c>
      <c r="AC86" s="85" t="s">
        <v>381</v>
      </c>
      <c r="AD86" s="85" t="s">
        <v>382</v>
      </c>
      <c r="AE86" s="85" t="s">
        <v>218</v>
      </c>
    </row>
    <row r="87" spans="1:31" s="3" customFormat="1" ht="111" customHeight="1">
      <c r="A87" s="92" t="s">
        <v>54</v>
      </c>
      <c r="B87" s="92" t="s">
        <v>291</v>
      </c>
      <c r="C87" s="92" t="s">
        <v>472</v>
      </c>
      <c r="D87" s="92" t="s">
        <v>274</v>
      </c>
      <c r="E87" s="81" t="s">
        <v>216</v>
      </c>
      <c r="F87" s="85" t="s">
        <v>411</v>
      </c>
      <c r="G87" s="85" t="s">
        <v>329</v>
      </c>
      <c r="H87" s="85" t="s">
        <v>330</v>
      </c>
      <c r="I87" s="85" t="s">
        <v>331</v>
      </c>
      <c r="J87" s="85" t="s">
        <v>40</v>
      </c>
      <c r="K87" s="85" t="s">
        <v>40</v>
      </c>
      <c r="L87" s="85" t="s">
        <v>332</v>
      </c>
      <c r="M87" s="81">
        <v>2</v>
      </c>
      <c r="N87" s="81">
        <v>4</v>
      </c>
      <c r="O87" s="81">
        <f t="shared" si="11"/>
        <v>8</v>
      </c>
      <c r="P87" s="82" t="str">
        <f t="shared" si="12"/>
        <v>Medio (M)</v>
      </c>
      <c r="Q87" s="81">
        <v>25</v>
      </c>
      <c r="R87" s="81">
        <f t="shared" si="13"/>
        <v>200</v>
      </c>
      <c r="S87" s="82" t="str">
        <f t="shared" si="14"/>
        <v>II</v>
      </c>
      <c r="T87" s="91" t="str">
        <f t="shared" si="15"/>
        <v>NO ACEPTABLE O ACEPTABLE CON CONTROL ESPECÍFICO</v>
      </c>
      <c r="U87" s="81">
        <v>3</v>
      </c>
      <c r="V87" s="81">
        <v>0</v>
      </c>
      <c r="W87" s="81">
        <v>0</v>
      </c>
      <c r="X87" s="81">
        <f t="shared" si="17"/>
        <v>3</v>
      </c>
      <c r="Y87" s="85" t="s">
        <v>333</v>
      </c>
      <c r="Z87" s="85" t="s">
        <v>423</v>
      </c>
      <c r="AA87" s="85" t="s">
        <v>218</v>
      </c>
      <c r="AB87" s="85" t="s">
        <v>218</v>
      </c>
      <c r="AC87" s="85" t="s">
        <v>222</v>
      </c>
      <c r="AD87" s="85" t="s">
        <v>221</v>
      </c>
      <c r="AE87" s="85" t="s">
        <v>218</v>
      </c>
    </row>
    <row r="88" spans="1:31" s="3" customFormat="1" ht="111" customHeight="1">
      <c r="A88" s="92" t="s">
        <v>54</v>
      </c>
      <c r="B88" s="92" t="s">
        <v>291</v>
      </c>
      <c r="C88" s="92" t="s">
        <v>472</v>
      </c>
      <c r="D88" s="92" t="s">
        <v>274</v>
      </c>
      <c r="E88" s="81" t="s">
        <v>216</v>
      </c>
      <c r="F88" s="85" t="s">
        <v>232</v>
      </c>
      <c r="G88" s="85" t="s">
        <v>43</v>
      </c>
      <c r="H88" s="85" t="s">
        <v>384</v>
      </c>
      <c r="I88" s="85" t="s">
        <v>390</v>
      </c>
      <c r="J88" s="85" t="s">
        <v>391</v>
      </c>
      <c r="K88" s="85" t="s">
        <v>392</v>
      </c>
      <c r="L88" s="86" t="s">
        <v>393</v>
      </c>
      <c r="M88" s="81">
        <v>2</v>
      </c>
      <c r="N88" s="81">
        <v>3</v>
      </c>
      <c r="O88" s="81">
        <f t="shared" si="11"/>
        <v>6</v>
      </c>
      <c r="P88" s="82" t="str">
        <f t="shared" si="12"/>
        <v>Medio (M)</v>
      </c>
      <c r="Q88" s="81">
        <v>25</v>
      </c>
      <c r="R88" s="81">
        <f t="shared" si="13"/>
        <v>150</v>
      </c>
      <c r="S88" s="82" t="str">
        <f t="shared" si="14"/>
        <v>II</v>
      </c>
      <c r="T88" s="91" t="str">
        <f t="shared" si="15"/>
        <v>NO ACEPTABLE O ACEPTABLE CON CONTROL ESPECÍFICO</v>
      </c>
      <c r="U88" s="81">
        <v>3</v>
      </c>
      <c r="V88" s="81">
        <v>0</v>
      </c>
      <c r="W88" s="81">
        <v>0</v>
      </c>
      <c r="X88" s="81">
        <f t="shared" si="17"/>
        <v>3</v>
      </c>
      <c r="Y88" s="85" t="s">
        <v>394</v>
      </c>
      <c r="Z88" s="85" t="s">
        <v>395</v>
      </c>
      <c r="AA88" s="85" t="s">
        <v>218</v>
      </c>
      <c r="AB88" s="85" t="s">
        <v>218</v>
      </c>
      <c r="AC88" s="85" t="s">
        <v>218</v>
      </c>
      <c r="AD88" s="86" t="s">
        <v>396</v>
      </c>
      <c r="AE88" s="85" t="s">
        <v>218</v>
      </c>
    </row>
    <row r="89" spans="1:31" s="3" customFormat="1" ht="111" customHeight="1">
      <c r="A89" s="92" t="s">
        <v>54</v>
      </c>
      <c r="B89" s="92" t="s">
        <v>291</v>
      </c>
      <c r="C89" s="92" t="s">
        <v>472</v>
      </c>
      <c r="D89" s="92" t="s">
        <v>274</v>
      </c>
      <c r="E89" s="81" t="s">
        <v>38</v>
      </c>
      <c r="F89" s="85" t="s">
        <v>341</v>
      </c>
      <c r="G89" s="85" t="s">
        <v>329</v>
      </c>
      <c r="H89" s="85" t="s">
        <v>342</v>
      </c>
      <c r="I89" s="85" t="s">
        <v>345</v>
      </c>
      <c r="J89" s="85" t="s">
        <v>40</v>
      </c>
      <c r="K89" s="85" t="s">
        <v>354</v>
      </c>
      <c r="L89" s="85" t="s">
        <v>237</v>
      </c>
      <c r="M89" s="81">
        <v>2</v>
      </c>
      <c r="N89" s="81">
        <v>3</v>
      </c>
      <c r="O89" s="81">
        <f t="shared" si="11"/>
        <v>6</v>
      </c>
      <c r="P89" s="82" t="str">
        <f t="shared" si="12"/>
        <v>Medio (M)</v>
      </c>
      <c r="Q89" s="81">
        <v>25</v>
      </c>
      <c r="R89" s="81">
        <f t="shared" si="13"/>
        <v>150</v>
      </c>
      <c r="S89" s="82" t="str">
        <f t="shared" si="14"/>
        <v>II</v>
      </c>
      <c r="T89" s="91" t="str">
        <f t="shared" si="15"/>
        <v>NO ACEPTABLE O ACEPTABLE CON CONTROL ESPECÍFICO</v>
      </c>
      <c r="U89" s="81">
        <v>3</v>
      </c>
      <c r="V89" s="81">
        <v>0</v>
      </c>
      <c r="W89" s="81">
        <v>0</v>
      </c>
      <c r="X89" s="81">
        <f t="shared" si="17"/>
        <v>3</v>
      </c>
      <c r="Y89" s="85" t="s">
        <v>361</v>
      </c>
      <c r="Z89" s="85" t="s">
        <v>362</v>
      </c>
      <c r="AA89" s="85" t="s">
        <v>218</v>
      </c>
      <c r="AB89" s="85" t="s">
        <v>218</v>
      </c>
      <c r="AC89" s="85" t="s">
        <v>363</v>
      </c>
      <c r="AD89" s="85" t="s">
        <v>364</v>
      </c>
      <c r="AE89" s="85" t="s">
        <v>218</v>
      </c>
    </row>
    <row r="90" spans="1:31" s="3" customFormat="1" ht="111" customHeight="1">
      <c r="A90" s="92" t="s">
        <v>54</v>
      </c>
      <c r="B90" s="92" t="s">
        <v>291</v>
      </c>
      <c r="C90" s="92" t="s">
        <v>472</v>
      </c>
      <c r="D90" s="92" t="s">
        <v>274</v>
      </c>
      <c r="E90" s="81" t="s">
        <v>216</v>
      </c>
      <c r="F90" s="87" t="s">
        <v>407</v>
      </c>
      <c r="G90" s="85" t="s">
        <v>329</v>
      </c>
      <c r="H90" s="85" t="s">
        <v>406</v>
      </c>
      <c r="I90" s="85" t="s">
        <v>331</v>
      </c>
      <c r="J90" s="85" t="s">
        <v>40</v>
      </c>
      <c r="K90" s="87" t="s">
        <v>421</v>
      </c>
      <c r="L90" s="85" t="s">
        <v>40</v>
      </c>
      <c r="M90" s="81">
        <v>0</v>
      </c>
      <c r="N90" s="81">
        <v>4</v>
      </c>
      <c r="O90" s="81">
        <f t="shared" si="11"/>
        <v>0</v>
      </c>
      <c r="P90" s="82" t="str">
        <f t="shared" si="12"/>
        <v>Bajo (B)</v>
      </c>
      <c r="Q90" s="81">
        <v>25</v>
      </c>
      <c r="R90" s="81">
        <f t="shared" si="13"/>
        <v>0</v>
      </c>
      <c r="S90" s="82" t="str">
        <f t="shared" si="14"/>
        <v>IV</v>
      </c>
      <c r="T90" s="91" t="str">
        <f t="shared" si="15"/>
        <v>ACEPTABLE</v>
      </c>
      <c r="U90" s="81">
        <v>3</v>
      </c>
      <c r="V90" s="81">
        <v>0</v>
      </c>
      <c r="W90" s="81">
        <v>0</v>
      </c>
      <c r="X90" s="81">
        <f t="shared" si="17"/>
        <v>3</v>
      </c>
      <c r="Y90" s="85" t="s">
        <v>333</v>
      </c>
      <c r="Z90" s="85" t="s">
        <v>334</v>
      </c>
      <c r="AA90" s="85" t="s">
        <v>218</v>
      </c>
      <c r="AB90" s="85" t="s">
        <v>218</v>
      </c>
      <c r="AC90" s="85" t="s">
        <v>218</v>
      </c>
      <c r="AD90" s="85" t="s">
        <v>422</v>
      </c>
      <c r="AE90" s="85" t="s">
        <v>218</v>
      </c>
    </row>
    <row r="91" spans="1:31" s="3" customFormat="1" ht="111" customHeight="1">
      <c r="A91" s="92" t="s">
        <v>54</v>
      </c>
      <c r="B91" s="92" t="s">
        <v>291</v>
      </c>
      <c r="C91" s="92" t="s">
        <v>472</v>
      </c>
      <c r="D91" s="92" t="s">
        <v>274</v>
      </c>
      <c r="E91" s="81" t="s">
        <v>216</v>
      </c>
      <c r="F91" s="85" t="s">
        <v>258</v>
      </c>
      <c r="G91" s="85" t="s">
        <v>41</v>
      </c>
      <c r="H91" s="85" t="s">
        <v>235</v>
      </c>
      <c r="I91" s="85" t="s">
        <v>440</v>
      </c>
      <c r="J91" s="85" t="s">
        <v>40</v>
      </c>
      <c r="K91" s="85" t="s">
        <v>441</v>
      </c>
      <c r="L91" s="85" t="s">
        <v>444</v>
      </c>
      <c r="M91" s="81">
        <v>0</v>
      </c>
      <c r="N91" s="81">
        <v>3</v>
      </c>
      <c r="O91" s="81">
        <f t="shared" si="11"/>
        <v>0</v>
      </c>
      <c r="P91" s="82" t="str">
        <f t="shared" si="12"/>
        <v>Bajo (B)</v>
      </c>
      <c r="Q91" s="81">
        <v>25</v>
      </c>
      <c r="R91" s="81">
        <f t="shared" si="13"/>
        <v>0</v>
      </c>
      <c r="S91" s="82" t="str">
        <f t="shared" si="14"/>
        <v>IV</v>
      </c>
      <c r="T91" s="91" t="str">
        <f t="shared" si="15"/>
        <v>ACEPTABLE</v>
      </c>
      <c r="U91" s="81">
        <v>3</v>
      </c>
      <c r="V91" s="81">
        <v>0</v>
      </c>
      <c r="W91" s="81">
        <v>0</v>
      </c>
      <c r="X91" s="81">
        <f t="shared" si="17"/>
        <v>3</v>
      </c>
      <c r="Y91" s="85" t="s">
        <v>442</v>
      </c>
      <c r="Z91" s="85" t="s">
        <v>443</v>
      </c>
      <c r="AA91" s="85" t="s">
        <v>218</v>
      </c>
      <c r="AB91" s="85" t="s">
        <v>218</v>
      </c>
      <c r="AC91" s="85" t="s">
        <v>218</v>
      </c>
      <c r="AD91" s="85" t="s">
        <v>445</v>
      </c>
      <c r="AE91" s="85" t="s">
        <v>218</v>
      </c>
    </row>
    <row r="92" spans="1:31" s="3" customFormat="1" ht="111" customHeight="1">
      <c r="A92" s="92" t="s">
        <v>54</v>
      </c>
      <c r="B92" s="92" t="s">
        <v>291</v>
      </c>
      <c r="C92" s="92" t="s">
        <v>472</v>
      </c>
      <c r="D92" s="92" t="s">
        <v>274</v>
      </c>
      <c r="E92" s="81" t="s">
        <v>216</v>
      </c>
      <c r="F92" s="85" t="s">
        <v>236</v>
      </c>
      <c r="G92" s="85" t="s">
        <v>41</v>
      </c>
      <c r="H92" s="85" t="s">
        <v>446</v>
      </c>
      <c r="I92" s="85" t="s">
        <v>448</v>
      </c>
      <c r="J92" s="85" t="s">
        <v>40</v>
      </c>
      <c r="K92" s="85" t="s">
        <v>303</v>
      </c>
      <c r="L92" s="85" t="s">
        <v>451</v>
      </c>
      <c r="M92" s="81">
        <v>0</v>
      </c>
      <c r="N92" s="81">
        <v>3</v>
      </c>
      <c r="O92" s="81">
        <f t="shared" si="11"/>
        <v>0</v>
      </c>
      <c r="P92" s="82" t="str">
        <f t="shared" si="12"/>
        <v>Bajo (B)</v>
      </c>
      <c r="Q92" s="81">
        <v>25</v>
      </c>
      <c r="R92" s="81">
        <f t="shared" si="13"/>
        <v>0</v>
      </c>
      <c r="S92" s="82" t="str">
        <f t="shared" si="14"/>
        <v>IV</v>
      </c>
      <c r="T92" s="91" t="str">
        <f t="shared" si="15"/>
        <v>ACEPTABLE</v>
      </c>
      <c r="U92" s="81">
        <v>3</v>
      </c>
      <c r="V92" s="81">
        <v>0</v>
      </c>
      <c r="W92" s="81">
        <v>0</v>
      </c>
      <c r="X92" s="81">
        <f t="shared" si="17"/>
        <v>3</v>
      </c>
      <c r="Y92" s="85" t="s">
        <v>450</v>
      </c>
      <c r="Z92" s="85" t="s">
        <v>454</v>
      </c>
      <c r="AA92" s="85" t="s">
        <v>218</v>
      </c>
      <c r="AB92" s="85" t="s">
        <v>218</v>
      </c>
      <c r="AC92" s="85" t="s">
        <v>455</v>
      </c>
      <c r="AD92" s="85" t="s">
        <v>456</v>
      </c>
      <c r="AE92" s="85" t="s">
        <v>218</v>
      </c>
    </row>
    <row r="93" spans="1:31" s="3" customFormat="1" ht="111" customHeight="1">
      <c r="A93" s="92" t="s">
        <v>54</v>
      </c>
      <c r="B93" s="92" t="s">
        <v>259</v>
      </c>
      <c r="C93" s="92" t="s">
        <v>292</v>
      </c>
      <c r="D93" s="92" t="s">
        <v>293</v>
      </c>
      <c r="E93" s="81" t="s">
        <v>216</v>
      </c>
      <c r="F93" s="85" t="s">
        <v>300</v>
      </c>
      <c r="G93" s="85" t="s">
        <v>39</v>
      </c>
      <c r="H93" s="85" t="s">
        <v>301</v>
      </c>
      <c r="I93" s="85" t="s">
        <v>217</v>
      </c>
      <c r="J93" s="85" t="s">
        <v>302</v>
      </c>
      <c r="K93" s="85" t="s">
        <v>303</v>
      </c>
      <c r="L93" s="85" t="s">
        <v>307</v>
      </c>
      <c r="M93" s="81">
        <v>0</v>
      </c>
      <c r="N93" s="81">
        <v>4</v>
      </c>
      <c r="O93" s="81">
        <f t="shared" si="11"/>
        <v>0</v>
      </c>
      <c r="P93" s="82" t="str">
        <f t="shared" si="12"/>
        <v>Bajo (B)</v>
      </c>
      <c r="Q93" s="81">
        <v>25</v>
      </c>
      <c r="R93" s="81">
        <f t="shared" si="13"/>
        <v>0</v>
      </c>
      <c r="S93" s="82" t="str">
        <f t="shared" si="14"/>
        <v>IV</v>
      </c>
      <c r="T93" s="91" t="str">
        <f t="shared" si="15"/>
        <v>ACEPTABLE</v>
      </c>
      <c r="U93" s="81">
        <v>2</v>
      </c>
      <c r="V93" s="81">
        <v>0</v>
      </c>
      <c r="W93" s="81">
        <v>0</v>
      </c>
      <c r="X93" s="81">
        <f>SUM(U93:W93)</f>
        <v>2</v>
      </c>
      <c r="Y93" s="85" t="s">
        <v>304</v>
      </c>
      <c r="Z93" s="85" t="s">
        <v>305</v>
      </c>
      <c r="AA93" s="85" t="s">
        <v>218</v>
      </c>
      <c r="AB93" s="85" t="s">
        <v>218</v>
      </c>
      <c r="AC93" s="85" t="s">
        <v>306</v>
      </c>
      <c r="AD93" s="85" t="s">
        <v>308</v>
      </c>
      <c r="AE93" s="85" t="s">
        <v>218</v>
      </c>
    </row>
    <row r="94" spans="1:31" s="3" customFormat="1" ht="111" customHeight="1">
      <c r="A94" s="92" t="s">
        <v>54</v>
      </c>
      <c r="B94" s="92" t="s">
        <v>259</v>
      </c>
      <c r="C94" s="92" t="s">
        <v>292</v>
      </c>
      <c r="D94" s="92" t="s">
        <v>293</v>
      </c>
      <c r="E94" s="81" t="s">
        <v>216</v>
      </c>
      <c r="F94" s="85" t="s">
        <v>320</v>
      </c>
      <c r="G94" s="85" t="s">
        <v>39</v>
      </c>
      <c r="H94" s="85" t="s">
        <v>311</v>
      </c>
      <c r="I94" s="85" t="s">
        <v>312</v>
      </c>
      <c r="J94" s="85" t="s">
        <v>40</v>
      </c>
      <c r="K94" s="85" t="s">
        <v>303</v>
      </c>
      <c r="L94" s="85" t="s">
        <v>321</v>
      </c>
      <c r="M94" s="81">
        <v>2</v>
      </c>
      <c r="N94" s="81">
        <v>3</v>
      </c>
      <c r="O94" s="81">
        <f t="shared" si="11"/>
        <v>6</v>
      </c>
      <c r="P94" s="82" t="str">
        <f t="shared" si="12"/>
        <v>Medio (M)</v>
      </c>
      <c r="Q94" s="81">
        <v>25</v>
      </c>
      <c r="R94" s="81">
        <f t="shared" si="13"/>
        <v>150</v>
      </c>
      <c r="S94" s="82" t="str">
        <f t="shared" si="14"/>
        <v>II</v>
      </c>
      <c r="T94" s="91" t="str">
        <f t="shared" si="15"/>
        <v>NO ACEPTABLE O ACEPTABLE CON CONTROL ESPECÍFICO</v>
      </c>
      <c r="U94" s="81">
        <v>2</v>
      </c>
      <c r="V94" s="81">
        <v>0</v>
      </c>
      <c r="W94" s="81">
        <v>0</v>
      </c>
      <c r="X94" s="81">
        <f>SUM(U94:W94)</f>
        <v>2</v>
      </c>
      <c r="Y94" s="85" t="s">
        <v>314</v>
      </c>
      <c r="Z94" s="85" t="s">
        <v>322</v>
      </c>
      <c r="AA94" s="85" t="s">
        <v>218</v>
      </c>
      <c r="AB94" s="85" t="s">
        <v>218</v>
      </c>
      <c r="AC94" s="85" t="s">
        <v>323</v>
      </c>
      <c r="AD94" s="85" t="s">
        <v>324</v>
      </c>
      <c r="AE94" s="85" t="s">
        <v>328</v>
      </c>
    </row>
    <row r="95" spans="1:31" s="3" customFormat="1" ht="111" customHeight="1">
      <c r="A95" s="92" t="s">
        <v>54</v>
      </c>
      <c r="B95" s="92" t="s">
        <v>259</v>
      </c>
      <c r="C95" s="92" t="s">
        <v>292</v>
      </c>
      <c r="D95" s="92" t="s">
        <v>293</v>
      </c>
      <c r="E95" s="81" t="s">
        <v>216</v>
      </c>
      <c r="F95" s="88" t="s">
        <v>375</v>
      </c>
      <c r="G95" s="85" t="s">
        <v>329</v>
      </c>
      <c r="H95" s="85" t="s">
        <v>220</v>
      </c>
      <c r="I95" s="89" t="s">
        <v>377</v>
      </c>
      <c r="J95" s="85" t="s">
        <v>378</v>
      </c>
      <c r="K95" s="85" t="s">
        <v>379</v>
      </c>
      <c r="L95" s="85" t="s">
        <v>40</v>
      </c>
      <c r="M95" s="81">
        <v>2</v>
      </c>
      <c r="N95" s="81">
        <v>3</v>
      </c>
      <c r="O95" s="81">
        <f t="shared" si="11"/>
        <v>6</v>
      </c>
      <c r="P95" s="82" t="str">
        <f t="shared" si="12"/>
        <v>Medio (M)</v>
      </c>
      <c r="Q95" s="81">
        <v>100</v>
      </c>
      <c r="R95" s="81">
        <f t="shared" si="13"/>
        <v>600</v>
      </c>
      <c r="S95" s="82" t="str">
        <f t="shared" si="14"/>
        <v>I</v>
      </c>
      <c r="T95" s="91" t="str">
        <f t="shared" si="15"/>
        <v>NO ACEPTABLE</v>
      </c>
      <c r="U95" s="81">
        <v>2</v>
      </c>
      <c r="V95" s="81">
        <v>0</v>
      </c>
      <c r="W95" s="81">
        <v>0</v>
      </c>
      <c r="X95" s="81">
        <f>SUM(U95:W95)</f>
        <v>2</v>
      </c>
      <c r="Y95" s="85" t="s">
        <v>44</v>
      </c>
      <c r="Z95" s="85" t="s">
        <v>380</v>
      </c>
      <c r="AA95" s="85" t="s">
        <v>218</v>
      </c>
      <c r="AB95" s="85" t="s">
        <v>218</v>
      </c>
      <c r="AC95" s="85" t="s">
        <v>381</v>
      </c>
      <c r="AD95" s="85" t="s">
        <v>382</v>
      </c>
      <c r="AE95" s="85" t="s">
        <v>218</v>
      </c>
    </row>
    <row r="96" spans="1:31" s="3" customFormat="1" ht="111" customHeight="1">
      <c r="A96" s="92" t="s">
        <v>54</v>
      </c>
      <c r="B96" s="92" t="s">
        <v>259</v>
      </c>
      <c r="C96" s="92" t="s">
        <v>292</v>
      </c>
      <c r="D96" s="92" t="s">
        <v>293</v>
      </c>
      <c r="E96" s="81" t="s">
        <v>216</v>
      </c>
      <c r="F96" s="85" t="s">
        <v>232</v>
      </c>
      <c r="G96" s="85" t="s">
        <v>43</v>
      </c>
      <c r="H96" s="85" t="s">
        <v>384</v>
      </c>
      <c r="I96" s="85" t="s">
        <v>390</v>
      </c>
      <c r="J96" s="85" t="s">
        <v>391</v>
      </c>
      <c r="K96" s="85" t="s">
        <v>392</v>
      </c>
      <c r="L96" s="86" t="s">
        <v>393</v>
      </c>
      <c r="M96" s="81">
        <v>2</v>
      </c>
      <c r="N96" s="81">
        <v>3</v>
      </c>
      <c r="O96" s="81">
        <f t="shared" si="11"/>
        <v>6</v>
      </c>
      <c r="P96" s="82" t="str">
        <f t="shared" si="12"/>
        <v>Medio (M)</v>
      </c>
      <c r="Q96" s="81">
        <v>25</v>
      </c>
      <c r="R96" s="81">
        <f t="shared" si="13"/>
        <v>150</v>
      </c>
      <c r="S96" s="82" t="str">
        <f t="shared" si="14"/>
        <v>II</v>
      </c>
      <c r="T96" s="91" t="str">
        <f t="shared" si="15"/>
        <v>NO ACEPTABLE O ACEPTABLE CON CONTROL ESPECÍFICO</v>
      </c>
      <c r="U96" s="81">
        <v>2</v>
      </c>
      <c r="V96" s="81">
        <v>0</v>
      </c>
      <c r="W96" s="81">
        <v>0</v>
      </c>
      <c r="X96" s="81">
        <f>SUM(U96:W96)</f>
        <v>2</v>
      </c>
      <c r="Y96" s="85" t="s">
        <v>394</v>
      </c>
      <c r="Z96" s="85" t="s">
        <v>395</v>
      </c>
      <c r="AA96" s="85" t="s">
        <v>218</v>
      </c>
      <c r="AB96" s="85" t="s">
        <v>218</v>
      </c>
      <c r="AC96" s="85" t="s">
        <v>218</v>
      </c>
      <c r="AD96" s="86" t="s">
        <v>396</v>
      </c>
      <c r="AE96" s="85" t="s">
        <v>218</v>
      </c>
    </row>
    <row r="97" spans="1:31" s="3" customFormat="1" ht="111" customHeight="1">
      <c r="A97" s="92" t="s">
        <v>54</v>
      </c>
      <c r="B97" s="92" t="s">
        <v>259</v>
      </c>
      <c r="C97" s="92" t="s">
        <v>292</v>
      </c>
      <c r="D97" s="92" t="s">
        <v>293</v>
      </c>
      <c r="E97" s="81" t="s">
        <v>216</v>
      </c>
      <c r="F97" s="90" t="s">
        <v>414</v>
      </c>
      <c r="G97" s="85" t="s">
        <v>329</v>
      </c>
      <c r="H97" s="90" t="s">
        <v>47</v>
      </c>
      <c r="I97" s="85" t="s">
        <v>331</v>
      </c>
      <c r="J97" s="85" t="s">
        <v>40</v>
      </c>
      <c r="K97" s="85" t="s">
        <v>430</v>
      </c>
      <c r="L97" s="85" t="s">
        <v>40</v>
      </c>
      <c r="M97" s="81">
        <v>6</v>
      </c>
      <c r="N97" s="81">
        <v>3</v>
      </c>
      <c r="O97" s="81">
        <f t="shared" si="11"/>
        <v>18</v>
      </c>
      <c r="P97" s="82" t="str">
        <f t="shared" si="12"/>
        <v>Alto (a)</v>
      </c>
      <c r="Q97" s="81">
        <v>25</v>
      </c>
      <c r="R97" s="81">
        <f t="shared" si="13"/>
        <v>450</v>
      </c>
      <c r="S97" s="82" t="str">
        <f t="shared" si="14"/>
        <v>II</v>
      </c>
      <c r="T97" s="91" t="str">
        <f t="shared" si="15"/>
        <v>NO ACEPTABLE O ACEPTABLE CON CONTROL ESPECÍFICO</v>
      </c>
      <c r="U97" s="81">
        <v>2</v>
      </c>
      <c r="V97" s="81">
        <v>0</v>
      </c>
      <c r="W97" s="81">
        <v>0</v>
      </c>
      <c r="X97" s="81">
        <f>SUM(U97:W97)</f>
        <v>2</v>
      </c>
      <c r="Y97" s="85" t="s">
        <v>333</v>
      </c>
      <c r="Z97" s="85" t="s">
        <v>431</v>
      </c>
      <c r="AA97" s="85" t="s">
        <v>218</v>
      </c>
      <c r="AB97" s="85" t="s">
        <v>218</v>
      </c>
      <c r="AC97" s="85" t="s">
        <v>433</v>
      </c>
      <c r="AD97" s="85" t="s">
        <v>434</v>
      </c>
      <c r="AE97" s="85" t="s">
        <v>218</v>
      </c>
    </row>
    <row r="98" spans="1:31" s="3" customFormat="1" ht="111" customHeight="1">
      <c r="A98" s="92" t="s">
        <v>52</v>
      </c>
      <c r="B98" s="92" t="s">
        <v>240</v>
      </c>
      <c r="C98" s="92" t="s">
        <v>295</v>
      </c>
      <c r="D98" s="92" t="s">
        <v>294</v>
      </c>
      <c r="E98" s="81" t="s">
        <v>216</v>
      </c>
      <c r="F98" s="85" t="s">
        <v>300</v>
      </c>
      <c r="G98" s="85" t="s">
        <v>39</v>
      </c>
      <c r="H98" s="85" t="s">
        <v>301</v>
      </c>
      <c r="I98" s="85" t="s">
        <v>217</v>
      </c>
      <c r="J98" s="85" t="s">
        <v>302</v>
      </c>
      <c r="K98" s="85" t="s">
        <v>303</v>
      </c>
      <c r="L98" s="85" t="s">
        <v>307</v>
      </c>
      <c r="M98" s="81">
        <v>0</v>
      </c>
      <c r="N98" s="81">
        <v>4</v>
      </c>
      <c r="O98" s="81">
        <f t="shared" si="11"/>
        <v>0</v>
      </c>
      <c r="P98" s="82" t="str">
        <f t="shared" si="12"/>
        <v>Bajo (B)</v>
      </c>
      <c r="Q98" s="81">
        <v>25</v>
      </c>
      <c r="R98" s="81">
        <f t="shared" si="13"/>
        <v>0</v>
      </c>
      <c r="S98" s="82" t="str">
        <f t="shared" si="14"/>
        <v>IV</v>
      </c>
      <c r="T98" s="91" t="str">
        <f t="shared" si="15"/>
        <v>ACEPTABLE</v>
      </c>
      <c r="U98" s="81">
        <v>2</v>
      </c>
      <c r="V98" s="81">
        <v>0</v>
      </c>
      <c r="W98" s="81">
        <v>0</v>
      </c>
      <c r="X98" s="81">
        <f aca="true" t="shared" si="18" ref="X98:X108">SUM(U98:W98)</f>
        <v>2</v>
      </c>
      <c r="Y98" s="85" t="s">
        <v>304</v>
      </c>
      <c r="Z98" s="85" t="s">
        <v>305</v>
      </c>
      <c r="AA98" s="85" t="s">
        <v>218</v>
      </c>
      <c r="AB98" s="85" t="s">
        <v>218</v>
      </c>
      <c r="AC98" s="85" t="s">
        <v>306</v>
      </c>
      <c r="AD98" s="85" t="s">
        <v>308</v>
      </c>
      <c r="AE98" s="85" t="s">
        <v>218</v>
      </c>
    </row>
    <row r="99" spans="1:31" s="3" customFormat="1" ht="111" customHeight="1">
      <c r="A99" s="92" t="s">
        <v>52</v>
      </c>
      <c r="B99" s="92" t="s">
        <v>240</v>
      </c>
      <c r="C99" s="92" t="s">
        <v>295</v>
      </c>
      <c r="D99" s="92" t="s">
        <v>294</v>
      </c>
      <c r="E99" s="81" t="s">
        <v>216</v>
      </c>
      <c r="F99" s="85" t="s">
        <v>310</v>
      </c>
      <c r="G99" s="85" t="s">
        <v>39</v>
      </c>
      <c r="H99" s="85" t="s">
        <v>309</v>
      </c>
      <c r="I99" s="85" t="s">
        <v>312</v>
      </c>
      <c r="J99" s="85" t="s">
        <v>302</v>
      </c>
      <c r="K99" s="85" t="s">
        <v>303</v>
      </c>
      <c r="L99" s="85" t="s">
        <v>313</v>
      </c>
      <c r="M99" s="81">
        <v>0</v>
      </c>
      <c r="N99" s="81">
        <v>3</v>
      </c>
      <c r="O99" s="81">
        <f t="shared" si="11"/>
        <v>0</v>
      </c>
      <c r="P99" s="82" t="str">
        <f t="shared" si="12"/>
        <v>Bajo (B)</v>
      </c>
      <c r="Q99" s="81">
        <v>25</v>
      </c>
      <c r="R99" s="81">
        <f t="shared" si="13"/>
        <v>0</v>
      </c>
      <c r="S99" s="82" t="str">
        <f t="shared" si="14"/>
        <v>IV</v>
      </c>
      <c r="T99" s="91" t="str">
        <f t="shared" si="15"/>
        <v>ACEPTABLE</v>
      </c>
      <c r="U99" s="81">
        <v>2</v>
      </c>
      <c r="V99" s="81">
        <v>0</v>
      </c>
      <c r="W99" s="81">
        <v>0</v>
      </c>
      <c r="X99" s="81">
        <f t="shared" si="18"/>
        <v>2</v>
      </c>
      <c r="Y99" s="85" t="s">
        <v>314</v>
      </c>
      <c r="Z99" s="85" t="s">
        <v>305</v>
      </c>
      <c r="AA99" s="85" t="s">
        <v>218</v>
      </c>
      <c r="AB99" s="85" t="s">
        <v>218</v>
      </c>
      <c r="AC99" s="85" t="s">
        <v>315</v>
      </c>
      <c r="AD99" s="85" t="s">
        <v>316</v>
      </c>
      <c r="AE99" s="85" t="s">
        <v>218</v>
      </c>
    </row>
    <row r="100" spans="1:31" s="3" customFormat="1" ht="111" customHeight="1">
      <c r="A100" s="92" t="s">
        <v>52</v>
      </c>
      <c r="B100" s="92" t="s">
        <v>240</v>
      </c>
      <c r="C100" s="92" t="s">
        <v>295</v>
      </c>
      <c r="D100" s="92" t="s">
        <v>294</v>
      </c>
      <c r="E100" s="81" t="s">
        <v>38</v>
      </c>
      <c r="F100" s="85" t="s">
        <v>53</v>
      </c>
      <c r="G100" s="85" t="s">
        <v>41</v>
      </c>
      <c r="H100" s="85" t="s">
        <v>260</v>
      </c>
      <c r="I100" s="85" t="s">
        <v>440</v>
      </c>
      <c r="J100" s="85" t="s">
        <v>40</v>
      </c>
      <c r="K100" s="85" t="s">
        <v>441</v>
      </c>
      <c r="L100" s="85" t="s">
        <v>444</v>
      </c>
      <c r="M100" s="81">
        <v>2</v>
      </c>
      <c r="N100" s="81">
        <v>3</v>
      </c>
      <c r="O100" s="81">
        <f t="shared" si="11"/>
        <v>6</v>
      </c>
      <c r="P100" s="82" t="str">
        <f t="shared" si="12"/>
        <v>Medio (M)</v>
      </c>
      <c r="Q100" s="81">
        <v>10</v>
      </c>
      <c r="R100" s="81">
        <f t="shared" si="13"/>
        <v>60</v>
      </c>
      <c r="S100" s="82" t="str">
        <f t="shared" si="14"/>
        <v>III</v>
      </c>
      <c r="T100" s="91" t="str">
        <f t="shared" si="15"/>
        <v>MEJORABLE</v>
      </c>
      <c r="U100" s="81">
        <v>2</v>
      </c>
      <c r="V100" s="81">
        <v>0</v>
      </c>
      <c r="W100" s="81">
        <v>0</v>
      </c>
      <c r="X100" s="81">
        <f t="shared" si="18"/>
        <v>2</v>
      </c>
      <c r="Y100" s="85" t="s">
        <v>442</v>
      </c>
      <c r="Z100" s="85" t="s">
        <v>443</v>
      </c>
      <c r="AA100" s="85" t="s">
        <v>218</v>
      </c>
      <c r="AB100" s="85" t="s">
        <v>218</v>
      </c>
      <c r="AC100" s="85" t="s">
        <v>218</v>
      </c>
      <c r="AD100" s="85" t="s">
        <v>445</v>
      </c>
      <c r="AE100" s="85" t="s">
        <v>218</v>
      </c>
    </row>
    <row r="101" spans="1:31" s="3" customFormat="1" ht="111" customHeight="1">
      <c r="A101" s="92" t="s">
        <v>52</v>
      </c>
      <c r="B101" s="92" t="s">
        <v>240</v>
      </c>
      <c r="C101" s="92" t="s">
        <v>295</v>
      </c>
      <c r="D101" s="92" t="s">
        <v>294</v>
      </c>
      <c r="E101" s="81" t="s">
        <v>216</v>
      </c>
      <c r="F101" s="88" t="s">
        <v>375</v>
      </c>
      <c r="G101" s="85" t="s">
        <v>329</v>
      </c>
      <c r="H101" s="85" t="s">
        <v>220</v>
      </c>
      <c r="I101" s="89" t="s">
        <v>377</v>
      </c>
      <c r="J101" s="85" t="s">
        <v>378</v>
      </c>
      <c r="K101" s="85" t="s">
        <v>379</v>
      </c>
      <c r="L101" s="85" t="s">
        <v>40</v>
      </c>
      <c r="M101" s="81">
        <v>2</v>
      </c>
      <c r="N101" s="81">
        <v>3</v>
      </c>
      <c r="O101" s="81">
        <f>+M101*N101</f>
        <v>6</v>
      </c>
      <c r="P101" s="82" t="str">
        <f>IF(O101&gt;=21,"Muy Alto (MA)",IF(O101&lt;6,"Bajo (B)",IF(AND(O101&gt;=9,O101&lt;21),"Alto (a)",IF(AND(O101&gt;=6,O101&lt;9),"Medio (M)"))))</f>
        <v>Medio (M)</v>
      </c>
      <c r="Q101" s="81">
        <v>25</v>
      </c>
      <c r="R101" s="81">
        <f>O101*Q101</f>
        <v>150</v>
      </c>
      <c r="S101" s="82" t="str">
        <f>IF(R101&gt;500,"I",IF(R101&lt;21,"IV",IF(AND(R101&gt;=121,R101&lt;=500),"II",IF(AND(R101&gt;=21,R101&lt;=120),"III"))))</f>
        <v>II</v>
      </c>
      <c r="T101" s="91" t="str">
        <f>IF(R101&gt;500,"NO ACEPTABLE",IF(R101&lt;21,"ACEPTABLE",IF(AND(R101&gt;=121,R101&lt;=500),"NO ACEPTABLE O ACEPTABLE CON CONTROL ESPECÍFICO",IF(AND(R101&gt;=21,R101&lt;=120),"MEJORABLE"))))</f>
        <v>NO ACEPTABLE O ACEPTABLE CON CONTROL ESPECÍFICO</v>
      </c>
      <c r="U101" s="81">
        <v>2</v>
      </c>
      <c r="V101" s="81">
        <v>0</v>
      </c>
      <c r="W101" s="81">
        <v>0</v>
      </c>
      <c r="X101" s="81">
        <f>SUM(U101:W101)</f>
        <v>2</v>
      </c>
      <c r="Y101" s="85" t="s">
        <v>44</v>
      </c>
      <c r="Z101" s="85" t="s">
        <v>380</v>
      </c>
      <c r="AA101" s="85" t="s">
        <v>218</v>
      </c>
      <c r="AB101" s="85" t="s">
        <v>218</v>
      </c>
      <c r="AC101" s="85" t="s">
        <v>381</v>
      </c>
      <c r="AD101" s="85" t="s">
        <v>382</v>
      </c>
      <c r="AE101" s="85" t="s">
        <v>218</v>
      </c>
    </row>
    <row r="102" spans="1:31" s="3" customFormat="1" ht="111" customHeight="1">
      <c r="A102" s="92" t="s">
        <v>52</v>
      </c>
      <c r="B102" s="92" t="s">
        <v>240</v>
      </c>
      <c r="C102" s="92" t="s">
        <v>295</v>
      </c>
      <c r="D102" s="92" t="s">
        <v>294</v>
      </c>
      <c r="E102" s="81" t="s">
        <v>216</v>
      </c>
      <c r="F102" s="85" t="s">
        <v>232</v>
      </c>
      <c r="G102" s="85" t="s">
        <v>43</v>
      </c>
      <c r="H102" s="85" t="s">
        <v>384</v>
      </c>
      <c r="I102" s="85" t="s">
        <v>390</v>
      </c>
      <c r="J102" s="85" t="s">
        <v>391</v>
      </c>
      <c r="K102" s="85" t="s">
        <v>392</v>
      </c>
      <c r="L102" s="86" t="s">
        <v>393</v>
      </c>
      <c r="M102" s="81">
        <v>0</v>
      </c>
      <c r="N102" s="81">
        <v>3</v>
      </c>
      <c r="O102" s="81">
        <f t="shared" si="11"/>
        <v>0</v>
      </c>
      <c r="P102" s="82" t="str">
        <f t="shared" si="12"/>
        <v>Bajo (B)</v>
      </c>
      <c r="Q102" s="81">
        <v>25</v>
      </c>
      <c r="R102" s="81">
        <f t="shared" si="13"/>
        <v>0</v>
      </c>
      <c r="S102" s="82" t="str">
        <f t="shared" si="14"/>
        <v>IV</v>
      </c>
      <c r="T102" s="91" t="str">
        <f t="shared" si="15"/>
        <v>ACEPTABLE</v>
      </c>
      <c r="U102" s="81">
        <v>2</v>
      </c>
      <c r="V102" s="81">
        <v>0</v>
      </c>
      <c r="W102" s="81">
        <v>0</v>
      </c>
      <c r="X102" s="81">
        <f t="shared" si="18"/>
        <v>2</v>
      </c>
      <c r="Y102" s="85" t="s">
        <v>394</v>
      </c>
      <c r="Z102" s="85" t="s">
        <v>395</v>
      </c>
      <c r="AA102" s="85" t="s">
        <v>218</v>
      </c>
      <c r="AB102" s="85" t="s">
        <v>218</v>
      </c>
      <c r="AC102" s="85" t="s">
        <v>218</v>
      </c>
      <c r="AD102" s="86" t="s">
        <v>396</v>
      </c>
      <c r="AE102" s="85" t="s">
        <v>218</v>
      </c>
    </row>
    <row r="103" spans="1:31" s="3" customFormat="1" ht="111" customHeight="1">
      <c r="A103" s="92" t="s">
        <v>52</v>
      </c>
      <c r="B103" s="92" t="s">
        <v>240</v>
      </c>
      <c r="C103" s="92" t="s">
        <v>295</v>
      </c>
      <c r="D103" s="92" t="s">
        <v>294</v>
      </c>
      <c r="E103" s="81" t="s">
        <v>38</v>
      </c>
      <c r="F103" s="85" t="s">
        <v>343</v>
      </c>
      <c r="G103" s="85" t="s">
        <v>329</v>
      </c>
      <c r="H103" s="85" t="s">
        <v>261</v>
      </c>
      <c r="I103" s="85" t="s">
        <v>345</v>
      </c>
      <c r="J103" s="85" t="s">
        <v>40</v>
      </c>
      <c r="K103" s="85" t="s">
        <v>233</v>
      </c>
      <c r="L103" s="85" t="s">
        <v>332</v>
      </c>
      <c r="M103" s="81">
        <v>2</v>
      </c>
      <c r="N103" s="81">
        <v>3</v>
      </c>
      <c r="O103" s="81">
        <f t="shared" si="11"/>
        <v>6</v>
      </c>
      <c r="P103" s="82" t="str">
        <f t="shared" si="12"/>
        <v>Medio (M)</v>
      </c>
      <c r="Q103" s="81">
        <v>100</v>
      </c>
      <c r="R103" s="81">
        <f t="shared" si="13"/>
        <v>600</v>
      </c>
      <c r="S103" s="82" t="str">
        <f t="shared" si="14"/>
        <v>I</v>
      </c>
      <c r="T103" s="91" t="str">
        <f t="shared" si="15"/>
        <v>NO ACEPTABLE</v>
      </c>
      <c r="U103" s="81">
        <v>2</v>
      </c>
      <c r="V103" s="81">
        <v>0</v>
      </c>
      <c r="W103" s="81">
        <v>0</v>
      </c>
      <c r="X103" s="81">
        <f t="shared" si="18"/>
        <v>2</v>
      </c>
      <c r="Y103" s="85" t="s">
        <v>361</v>
      </c>
      <c r="Z103" s="85" t="s">
        <v>362</v>
      </c>
      <c r="AA103" s="85" t="s">
        <v>218</v>
      </c>
      <c r="AB103" s="85" t="s">
        <v>218</v>
      </c>
      <c r="AC103" s="85" t="s">
        <v>363</v>
      </c>
      <c r="AD103" s="85" t="s">
        <v>364</v>
      </c>
      <c r="AE103" s="85" t="s">
        <v>218</v>
      </c>
    </row>
    <row r="104" spans="1:31" s="3" customFormat="1" ht="111" customHeight="1">
      <c r="A104" s="92" t="s">
        <v>52</v>
      </c>
      <c r="B104" s="92" t="s">
        <v>241</v>
      </c>
      <c r="C104" s="92" t="s">
        <v>296</v>
      </c>
      <c r="D104" s="92" t="s">
        <v>275</v>
      </c>
      <c r="E104" s="81" t="s">
        <v>216</v>
      </c>
      <c r="F104" s="85" t="s">
        <v>300</v>
      </c>
      <c r="G104" s="85" t="s">
        <v>39</v>
      </c>
      <c r="H104" s="85" t="s">
        <v>301</v>
      </c>
      <c r="I104" s="85" t="s">
        <v>217</v>
      </c>
      <c r="J104" s="85" t="s">
        <v>302</v>
      </c>
      <c r="K104" s="85" t="s">
        <v>303</v>
      </c>
      <c r="L104" s="85" t="s">
        <v>307</v>
      </c>
      <c r="M104" s="81">
        <v>0</v>
      </c>
      <c r="N104" s="81">
        <v>4</v>
      </c>
      <c r="O104" s="81">
        <f t="shared" si="11"/>
        <v>0</v>
      </c>
      <c r="P104" s="82" t="str">
        <f t="shared" si="12"/>
        <v>Bajo (B)</v>
      </c>
      <c r="Q104" s="81">
        <v>25</v>
      </c>
      <c r="R104" s="81">
        <f t="shared" si="13"/>
        <v>0</v>
      </c>
      <c r="S104" s="82" t="str">
        <f t="shared" si="14"/>
        <v>IV</v>
      </c>
      <c r="T104" s="91" t="str">
        <f t="shared" si="15"/>
        <v>ACEPTABLE</v>
      </c>
      <c r="U104" s="81">
        <v>0</v>
      </c>
      <c r="V104" s="81">
        <v>2</v>
      </c>
      <c r="W104" s="81">
        <v>0</v>
      </c>
      <c r="X104" s="81">
        <f t="shared" si="18"/>
        <v>2</v>
      </c>
      <c r="Y104" s="85" t="s">
        <v>304</v>
      </c>
      <c r="Z104" s="85" t="s">
        <v>305</v>
      </c>
      <c r="AA104" s="85" t="s">
        <v>218</v>
      </c>
      <c r="AB104" s="85" t="s">
        <v>218</v>
      </c>
      <c r="AC104" s="85" t="s">
        <v>306</v>
      </c>
      <c r="AD104" s="85" t="s">
        <v>308</v>
      </c>
      <c r="AE104" s="85" t="s">
        <v>218</v>
      </c>
    </row>
    <row r="105" spans="1:31" s="3" customFormat="1" ht="111" customHeight="1">
      <c r="A105" s="92" t="s">
        <v>52</v>
      </c>
      <c r="B105" s="92" t="s">
        <v>241</v>
      </c>
      <c r="C105" s="92" t="s">
        <v>296</v>
      </c>
      <c r="D105" s="92" t="s">
        <v>275</v>
      </c>
      <c r="E105" s="81" t="s">
        <v>216</v>
      </c>
      <c r="F105" s="85" t="s">
        <v>310</v>
      </c>
      <c r="G105" s="85" t="s">
        <v>39</v>
      </c>
      <c r="H105" s="85" t="s">
        <v>309</v>
      </c>
      <c r="I105" s="85" t="s">
        <v>312</v>
      </c>
      <c r="J105" s="85" t="s">
        <v>302</v>
      </c>
      <c r="K105" s="85" t="s">
        <v>303</v>
      </c>
      <c r="L105" s="85" t="s">
        <v>313</v>
      </c>
      <c r="M105" s="81">
        <v>0</v>
      </c>
      <c r="N105" s="81">
        <v>3</v>
      </c>
      <c r="O105" s="81">
        <f t="shared" si="11"/>
        <v>0</v>
      </c>
      <c r="P105" s="82" t="str">
        <f t="shared" si="12"/>
        <v>Bajo (B)</v>
      </c>
      <c r="Q105" s="81">
        <v>25</v>
      </c>
      <c r="R105" s="81">
        <f t="shared" si="13"/>
        <v>0</v>
      </c>
      <c r="S105" s="82" t="str">
        <f t="shared" si="14"/>
        <v>IV</v>
      </c>
      <c r="T105" s="91" t="str">
        <f t="shared" si="15"/>
        <v>ACEPTABLE</v>
      </c>
      <c r="U105" s="81">
        <v>0</v>
      </c>
      <c r="V105" s="81">
        <v>2</v>
      </c>
      <c r="W105" s="81">
        <v>0</v>
      </c>
      <c r="X105" s="81">
        <f t="shared" si="18"/>
        <v>2</v>
      </c>
      <c r="Y105" s="85" t="s">
        <v>314</v>
      </c>
      <c r="Z105" s="85" t="s">
        <v>305</v>
      </c>
      <c r="AA105" s="85" t="s">
        <v>218</v>
      </c>
      <c r="AB105" s="85" t="s">
        <v>218</v>
      </c>
      <c r="AC105" s="85" t="s">
        <v>315</v>
      </c>
      <c r="AD105" s="85" t="s">
        <v>316</v>
      </c>
      <c r="AE105" s="85" t="s">
        <v>218</v>
      </c>
    </row>
    <row r="106" spans="1:31" s="3" customFormat="1" ht="111" customHeight="1">
      <c r="A106" s="92" t="s">
        <v>52</v>
      </c>
      <c r="B106" s="92" t="s">
        <v>241</v>
      </c>
      <c r="C106" s="92" t="s">
        <v>296</v>
      </c>
      <c r="D106" s="92" t="s">
        <v>275</v>
      </c>
      <c r="E106" s="81" t="s">
        <v>216</v>
      </c>
      <c r="F106" s="85" t="s">
        <v>389</v>
      </c>
      <c r="G106" s="85" t="s">
        <v>43</v>
      </c>
      <c r="H106" s="85" t="s">
        <v>384</v>
      </c>
      <c r="I106" s="85" t="s">
        <v>390</v>
      </c>
      <c r="J106" s="85" t="s">
        <v>391</v>
      </c>
      <c r="K106" s="85" t="s">
        <v>392</v>
      </c>
      <c r="L106" s="86" t="s">
        <v>393</v>
      </c>
      <c r="M106" s="81">
        <v>0</v>
      </c>
      <c r="N106" s="81">
        <v>3</v>
      </c>
      <c r="O106" s="81">
        <f t="shared" si="11"/>
        <v>0</v>
      </c>
      <c r="P106" s="82" t="str">
        <f t="shared" si="12"/>
        <v>Bajo (B)</v>
      </c>
      <c r="Q106" s="81">
        <v>25</v>
      </c>
      <c r="R106" s="81">
        <f t="shared" si="13"/>
        <v>0</v>
      </c>
      <c r="S106" s="82" t="str">
        <f t="shared" si="14"/>
        <v>IV</v>
      </c>
      <c r="T106" s="91" t="str">
        <f t="shared" si="15"/>
        <v>ACEPTABLE</v>
      </c>
      <c r="U106" s="81">
        <v>0</v>
      </c>
      <c r="V106" s="81">
        <v>2</v>
      </c>
      <c r="W106" s="81">
        <v>0</v>
      </c>
      <c r="X106" s="81">
        <f t="shared" si="18"/>
        <v>2</v>
      </c>
      <c r="Y106" s="85" t="s">
        <v>394</v>
      </c>
      <c r="Z106" s="85" t="s">
        <v>395</v>
      </c>
      <c r="AA106" s="85" t="s">
        <v>218</v>
      </c>
      <c r="AB106" s="85" t="s">
        <v>218</v>
      </c>
      <c r="AC106" s="85" t="s">
        <v>218</v>
      </c>
      <c r="AD106" s="86" t="s">
        <v>396</v>
      </c>
      <c r="AE106" s="85" t="s">
        <v>218</v>
      </c>
    </row>
    <row r="107" spans="1:31" s="3" customFormat="1" ht="111" customHeight="1">
      <c r="A107" s="92" t="s">
        <v>52</v>
      </c>
      <c r="B107" s="92" t="s">
        <v>241</v>
      </c>
      <c r="C107" s="92" t="s">
        <v>296</v>
      </c>
      <c r="D107" s="92" t="s">
        <v>275</v>
      </c>
      <c r="E107" s="81" t="s">
        <v>38</v>
      </c>
      <c r="F107" s="85" t="s">
        <v>344</v>
      </c>
      <c r="G107" s="85" t="s">
        <v>329</v>
      </c>
      <c r="H107" s="85" t="s">
        <v>261</v>
      </c>
      <c r="I107" s="85" t="s">
        <v>345</v>
      </c>
      <c r="J107" s="85" t="s">
        <v>40</v>
      </c>
      <c r="K107" s="85" t="s">
        <v>359</v>
      </c>
      <c r="L107" s="85" t="s">
        <v>40</v>
      </c>
      <c r="M107" s="81">
        <v>2</v>
      </c>
      <c r="N107" s="81">
        <v>3</v>
      </c>
      <c r="O107" s="81">
        <f t="shared" si="11"/>
        <v>6</v>
      </c>
      <c r="P107" s="82" t="str">
        <f t="shared" si="12"/>
        <v>Medio (M)</v>
      </c>
      <c r="Q107" s="81">
        <v>100</v>
      </c>
      <c r="R107" s="81">
        <f t="shared" si="13"/>
        <v>600</v>
      </c>
      <c r="S107" s="82" t="str">
        <f t="shared" si="14"/>
        <v>I</v>
      </c>
      <c r="T107" s="91" t="str">
        <f t="shared" si="15"/>
        <v>NO ACEPTABLE</v>
      </c>
      <c r="U107" s="81">
        <v>0</v>
      </c>
      <c r="V107" s="81">
        <v>2</v>
      </c>
      <c r="W107" s="81">
        <v>0</v>
      </c>
      <c r="X107" s="81">
        <f t="shared" si="18"/>
        <v>2</v>
      </c>
      <c r="Y107" s="85" t="s">
        <v>361</v>
      </c>
      <c r="Z107" s="85" t="s">
        <v>362</v>
      </c>
      <c r="AA107" s="85" t="s">
        <v>218</v>
      </c>
      <c r="AB107" s="85" t="s">
        <v>218</v>
      </c>
      <c r="AC107" s="85" t="s">
        <v>363</v>
      </c>
      <c r="AD107" s="85" t="s">
        <v>364</v>
      </c>
      <c r="AE107" s="85" t="s">
        <v>218</v>
      </c>
    </row>
    <row r="108" spans="1:31" s="3" customFormat="1" ht="111" customHeight="1">
      <c r="A108" s="92" t="s">
        <v>52</v>
      </c>
      <c r="B108" s="92" t="s">
        <v>241</v>
      </c>
      <c r="C108" s="92" t="s">
        <v>296</v>
      </c>
      <c r="D108" s="92" t="s">
        <v>275</v>
      </c>
      <c r="E108" s="81" t="s">
        <v>216</v>
      </c>
      <c r="F108" s="85" t="s">
        <v>415</v>
      </c>
      <c r="G108" s="85" t="s">
        <v>329</v>
      </c>
      <c r="H108" s="85" t="s">
        <v>406</v>
      </c>
      <c r="I108" s="85" t="s">
        <v>331</v>
      </c>
      <c r="J108" s="85" t="s">
        <v>40</v>
      </c>
      <c r="K108" s="87" t="s">
        <v>421</v>
      </c>
      <c r="L108" s="85" t="s">
        <v>40</v>
      </c>
      <c r="M108" s="81">
        <v>0</v>
      </c>
      <c r="N108" s="81">
        <v>4</v>
      </c>
      <c r="O108" s="81">
        <f t="shared" si="11"/>
        <v>0</v>
      </c>
      <c r="P108" s="82" t="str">
        <f t="shared" si="12"/>
        <v>Bajo (B)</v>
      </c>
      <c r="Q108" s="81">
        <v>25</v>
      </c>
      <c r="R108" s="81">
        <f t="shared" si="13"/>
        <v>0</v>
      </c>
      <c r="S108" s="82" t="str">
        <f t="shared" si="14"/>
        <v>IV</v>
      </c>
      <c r="T108" s="91" t="str">
        <f t="shared" si="15"/>
        <v>ACEPTABLE</v>
      </c>
      <c r="U108" s="81">
        <v>0</v>
      </c>
      <c r="V108" s="81">
        <v>2</v>
      </c>
      <c r="W108" s="81">
        <v>0</v>
      </c>
      <c r="X108" s="81">
        <f t="shared" si="18"/>
        <v>2</v>
      </c>
      <c r="Y108" s="85" t="s">
        <v>333</v>
      </c>
      <c r="Z108" s="85" t="s">
        <v>334</v>
      </c>
      <c r="AA108" s="85" t="s">
        <v>218</v>
      </c>
      <c r="AB108" s="85" t="s">
        <v>218</v>
      </c>
      <c r="AC108" s="85" t="s">
        <v>218</v>
      </c>
      <c r="AD108" s="85" t="s">
        <v>422</v>
      </c>
      <c r="AE108" s="85" t="s">
        <v>218</v>
      </c>
    </row>
    <row r="109" spans="1:31" s="3" customFormat="1" ht="111" customHeight="1">
      <c r="A109" s="92" t="s">
        <v>52</v>
      </c>
      <c r="B109" s="92" t="s">
        <v>239</v>
      </c>
      <c r="C109" s="92" t="s">
        <v>297</v>
      </c>
      <c r="D109" s="92" t="s">
        <v>298</v>
      </c>
      <c r="E109" s="81" t="s">
        <v>216</v>
      </c>
      <c r="F109" s="85" t="s">
        <v>300</v>
      </c>
      <c r="G109" s="85" t="s">
        <v>39</v>
      </c>
      <c r="H109" s="85" t="s">
        <v>301</v>
      </c>
      <c r="I109" s="85" t="s">
        <v>217</v>
      </c>
      <c r="J109" s="85" t="s">
        <v>302</v>
      </c>
      <c r="K109" s="85" t="s">
        <v>303</v>
      </c>
      <c r="L109" s="85" t="s">
        <v>307</v>
      </c>
      <c r="M109" s="81">
        <v>0</v>
      </c>
      <c r="N109" s="81">
        <v>4</v>
      </c>
      <c r="O109" s="81">
        <f t="shared" si="11"/>
        <v>0</v>
      </c>
      <c r="P109" s="82" t="str">
        <f t="shared" si="12"/>
        <v>Bajo (B)</v>
      </c>
      <c r="Q109" s="81">
        <v>25</v>
      </c>
      <c r="R109" s="81">
        <f t="shared" si="13"/>
        <v>0</v>
      </c>
      <c r="S109" s="82" t="str">
        <f t="shared" si="14"/>
        <v>IV</v>
      </c>
      <c r="T109" s="91" t="str">
        <f t="shared" si="15"/>
        <v>ACEPTABLE</v>
      </c>
      <c r="U109" s="81">
        <v>0</v>
      </c>
      <c r="V109" s="81">
        <v>7</v>
      </c>
      <c r="W109" s="81">
        <v>0</v>
      </c>
      <c r="X109" s="81">
        <f aca="true" t="shared" si="19" ref="X109:X122">SUM(U109:W109)</f>
        <v>7</v>
      </c>
      <c r="Y109" s="85" t="s">
        <v>304</v>
      </c>
      <c r="Z109" s="85" t="s">
        <v>305</v>
      </c>
      <c r="AA109" s="85" t="s">
        <v>218</v>
      </c>
      <c r="AB109" s="85" t="s">
        <v>218</v>
      </c>
      <c r="AC109" s="85" t="s">
        <v>306</v>
      </c>
      <c r="AD109" s="85" t="s">
        <v>308</v>
      </c>
      <c r="AE109" s="85" t="s">
        <v>218</v>
      </c>
    </row>
    <row r="110" spans="1:31" s="3" customFormat="1" ht="111" customHeight="1">
      <c r="A110" s="92" t="s">
        <v>52</v>
      </c>
      <c r="B110" s="92" t="s">
        <v>239</v>
      </c>
      <c r="C110" s="92" t="s">
        <v>297</v>
      </c>
      <c r="D110" s="92" t="s">
        <v>298</v>
      </c>
      <c r="E110" s="81" t="s">
        <v>216</v>
      </c>
      <c r="F110" s="88" t="s">
        <v>375</v>
      </c>
      <c r="G110" s="85" t="s">
        <v>329</v>
      </c>
      <c r="H110" s="85" t="s">
        <v>220</v>
      </c>
      <c r="I110" s="89" t="s">
        <v>377</v>
      </c>
      <c r="J110" s="85" t="s">
        <v>378</v>
      </c>
      <c r="K110" s="85" t="s">
        <v>379</v>
      </c>
      <c r="L110" s="85" t="s">
        <v>40</v>
      </c>
      <c r="M110" s="81">
        <v>2</v>
      </c>
      <c r="N110" s="81">
        <v>3</v>
      </c>
      <c r="O110" s="81">
        <f>+M110*N110</f>
        <v>6</v>
      </c>
      <c r="P110" s="82" t="str">
        <f>IF(O110&gt;=21,"Muy Alto (MA)",IF(O110&lt;6,"Bajo (B)",IF(AND(O110&gt;=9,O110&lt;21),"Alto (a)",IF(AND(O110&gt;=6,O110&lt;9),"Medio (M)"))))</f>
        <v>Medio (M)</v>
      </c>
      <c r="Q110" s="81">
        <v>100</v>
      </c>
      <c r="R110" s="81">
        <f>O110*Q110</f>
        <v>600</v>
      </c>
      <c r="S110" s="82" t="str">
        <f>IF(R110&gt;500,"I",IF(R110&lt;21,"IV",IF(AND(R110&gt;=121,R110&lt;=500),"II",IF(AND(R110&gt;=21,R110&lt;=120),"III"))))</f>
        <v>I</v>
      </c>
      <c r="T110" s="91" t="str">
        <f>IF(R110&gt;500,"NO ACEPTABLE",IF(R110&lt;21,"ACEPTABLE",IF(AND(R110&gt;=121,R110&lt;=500),"NO ACEPTABLE O ACEPTABLE CON CONTROL ESPECÍFICO",IF(AND(R110&gt;=21,R110&lt;=120),"MEJORABLE"))))</f>
        <v>NO ACEPTABLE</v>
      </c>
      <c r="U110" s="81">
        <v>0</v>
      </c>
      <c r="V110" s="81">
        <v>7</v>
      </c>
      <c r="W110" s="81">
        <v>0</v>
      </c>
      <c r="X110" s="81">
        <f t="shared" si="19"/>
        <v>7</v>
      </c>
      <c r="Y110" s="85" t="s">
        <v>44</v>
      </c>
      <c r="Z110" s="85" t="s">
        <v>380</v>
      </c>
      <c r="AA110" s="85" t="s">
        <v>218</v>
      </c>
      <c r="AB110" s="85" t="s">
        <v>218</v>
      </c>
      <c r="AC110" s="85" t="s">
        <v>381</v>
      </c>
      <c r="AD110" s="85" t="s">
        <v>382</v>
      </c>
      <c r="AE110" s="85" t="s">
        <v>218</v>
      </c>
    </row>
    <row r="111" spans="1:31" s="3" customFormat="1" ht="111" customHeight="1">
      <c r="A111" s="92" t="s">
        <v>52</v>
      </c>
      <c r="B111" s="92" t="s">
        <v>239</v>
      </c>
      <c r="C111" s="92" t="s">
        <v>297</v>
      </c>
      <c r="D111" s="92" t="s">
        <v>298</v>
      </c>
      <c r="E111" s="81" t="s">
        <v>216</v>
      </c>
      <c r="F111" s="85" t="s">
        <v>310</v>
      </c>
      <c r="G111" s="85" t="s">
        <v>39</v>
      </c>
      <c r="H111" s="85" t="s">
        <v>309</v>
      </c>
      <c r="I111" s="85" t="s">
        <v>312</v>
      </c>
      <c r="J111" s="85" t="s">
        <v>302</v>
      </c>
      <c r="K111" s="85" t="s">
        <v>303</v>
      </c>
      <c r="L111" s="85" t="s">
        <v>313</v>
      </c>
      <c r="M111" s="81">
        <v>0</v>
      </c>
      <c r="N111" s="81">
        <v>3</v>
      </c>
      <c r="O111" s="81">
        <f t="shared" si="11"/>
        <v>0</v>
      </c>
      <c r="P111" s="82" t="str">
        <f t="shared" si="12"/>
        <v>Bajo (B)</v>
      </c>
      <c r="Q111" s="81">
        <v>25</v>
      </c>
      <c r="R111" s="81">
        <f t="shared" si="13"/>
        <v>0</v>
      </c>
      <c r="S111" s="82" t="str">
        <f t="shared" si="14"/>
        <v>IV</v>
      </c>
      <c r="T111" s="91" t="str">
        <f t="shared" si="15"/>
        <v>ACEPTABLE</v>
      </c>
      <c r="U111" s="81">
        <v>0</v>
      </c>
      <c r="V111" s="81">
        <v>7</v>
      </c>
      <c r="W111" s="81">
        <v>0</v>
      </c>
      <c r="X111" s="81">
        <f t="shared" si="19"/>
        <v>7</v>
      </c>
      <c r="Y111" s="85" t="s">
        <v>314</v>
      </c>
      <c r="Z111" s="85" t="s">
        <v>305</v>
      </c>
      <c r="AA111" s="85" t="s">
        <v>218</v>
      </c>
      <c r="AB111" s="85" t="s">
        <v>218</v>
      </c>
      <c r="AC111" s="85" t="s">
        <v>315</v>
      </c>
      <c r="AD111" s="85" t="s">
        <v>316</v>
      </c>
      <c r="AE111" s="85" t="s">
        <v>218</v>
      </c>
    </row>
    <row r="112" spans="1:31" s="3" customFormat="1" ht="111" customHeight="1">
      <c r="A112" s="92" t="s">
        <v>52</v>
      </c>
      <c r="B112" s="92" t="s">
        <v>239</v>
      </c>
      <c r="C112" s="92" t="s">
        <v>297</v>
      </c>
      <c r="D112" s="92" t="s">
        <v>298</v>
      </c>
      <c r="E112" s="81" t="s">
        <v>216</v>
      </c>
      <c r="F112" s="85" t="s">
        <v>389</v>
      </c>
      <c r="G112" s="85" t="s">
        <v>43</v>
      </c>
      <c r="H112" s="85" t="s">
        <v>384</v>
      </c>
      <c r="I112" s="85" t="s">
        <v>390</v>
      </c>
      <c r="J112" s="85" t="s">
        <v>391</v>
      </c>
      <c r="K112" s="85" t="s">
        <v>392</v>
      </c>
      <c r="L112" s="86" t="s">
        <v>393</v>
      </c>
      <c r="M112" s="81">
        <v>0</v>
      </c>
      <c r="N112" s="81">
        <v>3</v>
      </c>
      <c r="O112" s="81">
        <f t="shared" si="11"/>
        <v>0</v>
      </c>
      <c r="P112" s="82" t="str">
        <f t="shared" si="12"/>
        <v>Bajo (B)</v>
      </c>
      <c r="Q112" s="81">
        <v>25</v>
      </c>
      <c r="R112" s="81">
        <f t="shared" si="13"/>
        <v>0</v>
      </c>
      <c r="S112" s="82" t="str">
        <f t="shared" si="14"/>
        <v>IV</v>
      </c>
      <c r="T112" s="91" t="str">
        <f t="shared" si="15"/>
        <v>ACEPTABLE</v>
      </c>
      <c r="U112" s="81">
        <v>0</v>
      </c>
      <c r="V112" s="81">
        <v>7</v>
      </c>
      <c r="W112" s="81">
        <v>0</v>
      </c>
      <c r="X112" s="81">
        <f t="shared" si="19"/>
        <v>7</v>
      </c>
      <c r="Y112" s="85" t="s">
        <v>394</v>
      </c>
      <c r="Z112" s="85" t="s">
        <v>395</v>
      </c>
      <c r="AA112" s="85" t="s">
        <v>218</v>
      </c>
      <c r="AB112" s="85" t="s">
        <v>218</v>
      </c>
      <c r="AC112" s="85" t="s">
        <v>218</v>
      </c>
      <c r="AD112" s="86" t="s">
        <v>396</v>
      </c>
      <c r="AE112" s="85" t="s">
        <v>218</v>
      </c>
    </row>
    <row r="113" spans="1:31" s="3" customFormat="1" ht="111" customHeight="1">
      <c r="A113" s="92" t="s">
        <v>52</v>
      </c>
      <c r="B113" s="92" t="s">
        <v>239</v>
      </c>
      <c r="C113" s="92" t="s">
        <v>297</v>
      </c>
      <c r="D113" s="92" t="s">
        <v>298</v>
      </c>
      <c r="E113" s="81" t="s">
        <v>38</v>
      </c>
      <c r="F113" s="85" t="s">
        <v>344</v>
      </c>
      <c r="G113" s="85" t="s">
        <v>329</v>
      </c>
      <c r="H113" s="85" t="s">
        <v>261</v>
      </c>
      <c r="I113" s="85" t="s">
        <v>345</v>
      </c>
      <c r="J113" s="85" t="s">
        <v>40</v>
      </c>
      <c r="K113" s="85" t="s">
        <v>359</v>
      </c>
      <c r="L113" s="85" t="s">
        <v>40</v>
      </c>
      <c r="M113" s="81">
        <v>2</v>
      </c>
      <c r="N113" s="81">
        <v>3</v>
      </c>
      <c r="O113" s="81">
        <f t="shared" si="11"/>
        <v>6</v>
      </c>
      <c r="P113" s="82" t="str">
        <f t="shared" si="12"/>
        <v>Medio (M)</v>
      </c>
      <c r="Q113" s="81">
        <v>25</v>
      </c>
      <c r="R113" s="81">
        <f t="shared" si="13"/>
        <v>150</v>
      </c>
      <c r="S113" s="82" t="str">
        <f t="shared" si="14"/>
        <v>II</v>
      </c>
      <c r="T113" s="91" t="str">
        <f t="shared" si="15"/>
        <v>NO ACEPTABLE O ACEPTABLE CON CONTROL ESPECÍFICO</v>
      </c>
      <c r="U113" s="81">
        <v>0</v>
      </c>
      <c r="V113" s="81">
        <v>7</v>
      </c>
      <c r="W113" s="81">
        <v>0</v>
      </c>
      <c r="X113" s="81">
        <f t="shared" si="19"/>
        <v>7</v>
      </c>
      <c r="Y113" s="85" t="s">
        <v>361</v>
      </c>
      <c r="Z113" s="85" t="s">
        <v>362</v>
      </c>
      <c r="AA113" s="85" t="s">
        <v>218</v>
      </c>
      <c r="AB113" s="85" t="s">
        <v>218</v>
      </c>
      <c r="AC113" s="85" t="s">
        <v>363</v>
      </c>
      <c r="AD113" s="85" t="s">
        <v>364</v>
      </c>
      <c r="AE113" s="85" t="s">
        <v>218</v>
      </c>
    </row>
    <row r="114" spans="1:31" s="3" customFormat="1" ht="111" customHeight="1">
      <c r="A114" s="92" t="s">
        <v>52</v>
      </c>
      <c r="B114" s="92" t="s">
        <v>50</v>
      </c>
      <c r="C114" s="92" t="s">
        <v>480</v>
      </c>
      <c r="D114" s="92" t="s">
        <v>48</v>
      </c>
      <c r="E114" s="81" t="s">
        <v>216</v>
      </c>
      <c r="F114" s="85" t="s">
        <v>416</v>
      </c>
      <c r="G114" s="85" t="s">
        <v>329</v>
      </c>
      <c r="H114" s="85" t="s">
        <v>417</v>
      </c>
      <c r="I114" s="85" t="s">
        <v>436</v>
      </c>
      <c r="J114" s="85" t="s">
        <v>40</v>
      </c>
      <c r="K114" s="85" t="s">
        <v>437</v>
      </c>
      <c r="L114" s="85" t="s">
        <v>40</v>
      </c>
      <c r="M114" s="81">
        <v>2</v>
      </c>
      <c r="N114" s="81">
        <v>3</v>
      </c>
      <c r="O114" s="81">
        <f t="shared" si="11"/>
        <v>6</v>
      </c>
      <c r="P114" s="82" t="str">
        <f t="shared" si="12"/>
        <v>Medio (M)</v>
      </c>
      <c r="Q114" s="81">
        <v>25</v>
      </c>
      <c r="R114" s="81">
        <f t="shared" si="13"/>
        <v>150</v>
      </c>
      <c r="S114" s="82" t="str">
        <f t="shared" si="14"/>
        <v>II</v>
      </c>
      <c r="T114" s="91" t="str">
        <f t="shared" si="15"/>
        <v>NO ACEPTABLE O ACEPTABLE CON CONTROL ESPECÍFICO</v>
      </c>
      <c r="U114" s="81">
        <v>2</v>
      </c>
      <c r="V114" s="81">
        <v>8</v>
      </c>
      <c r="W114" s="81">
        <v>2</v>
      </c>
      <c r="X114" s="81">
        <f t="shared" si="19"/>
        <v>12</v>
      </c>
      <c r="Y114" s="85" t="s">
        <v>438</v>
      </c>
      <c r="Z114" s="85" t="s">
        <v>334</v>
      </c>
      <c r="AA114" s="85" t="s">
        <v>218</v>
      </c>
      <c r="AB114" s="85" t="s">
        <v>218</v>
      </c>
      <c r="AC114" s="85" t="s">
        <v>218</v>
      </c>
      <c r="AD114" s="85" t="s">
        <v>439</v>
      </c>
      <c r="AE114" s="85" t="s">
        <v>218</v>
      </c>
    </row>
    <row r="115" spans="1:31" s="3" customFormat="1" ht="111" customHeight="1">
      <c r="A115" s="94" t="s">
        <v>520</v>
      </c>
      <c r="B115" s="94" t="s">
        <v>521</v>
      </c>
      <c r="C115" s="94" t="s">
        <v>488</v>
      </c>
      <c r="D115" s="94" t="s">
        <v>489</v>
      </c>
      <c r="E115" s="95" t="s">
        <v>216</v>
      </c>
      <c r="F115" s="94" t="s">
        <v>490</v>
      </c>
      <c r="G115" s="94" t="s">
        <v>39</v>
      </c>
      <c r="H115" s="94" t="s">
        <v>491</v>
      </c>
      <c r="I115" s="94" t="s">
        <v>492</v>
      </c>
      <c r="J115" s="94" t="s">
        <v>40</v>
      </c>
      <c r="K115" s="94" t="s">
        <v>40</v>
      </c>
      <c r="L115" s="94" t="s">
        <v>40</v>
      </c>
      <c r="M115" s="95">
        <v>6</v>
      </c>
      <c r="N115" s="95">
        <v>3</v>
      </c>
      <c r="O115" s="95">
        <f t="shared" si="11"/>
        <v>18</v>
      </c>
      <c r="P115" s="95" t="str">
        <f>+IF(O115&gt;=24,"Muy Alto (MA)",IF(O115&gt;=10,"Alto (A)",IF(O115&gt;=6,"Medio (M)",IF(O115&gt;=2,"Bajo (B)"))))</f>
        <v>Alto (A)</v>
      </c>
      <c r="Q115" s="95">
        <v>25</v>
      </c>
      <c r="R115" s="95">
        <f aca="true" t="shared" si="20" ref="R115:R121">+O115*Q115</f>
        <v>450</v>
      </c>
      <c r="S115" s="96" t="str">
        <f>IF(R115&lt;=20,"IV",IF(R115&gt;=600,"I",IF(R115&gt;=150,"II",IF(R115&gt;=40,"III",IF(R115&gt;=20,"IV")*IF(R115&lt;=20,"IV")))))</f>
        <v>II</v>
      </c>
      <c r="T115" s="94" t="str">
        <f aca="true" t="shared" si="21" ref="T115:T121">+IF(S115="I","No Aceptable",IF(S115="II","No Aceptable o Aceptable con control especifico",IF(S115="III","Mejorable",IF(S115="IV","Aceptable"))))</f>
        <v>No Aceptable o Aceptable con control especifico</v>
      </c>
      <c r="U115" s="95">
        <v>5</v>
      </c>
      <c r="V115" s="95">
        <v>3</v>
      </c>
      <c r="W115" s="95">
        <v>0</v>
      </c>
      <c r="X115" s="95">
        <f t="shared" si="19"/>
        <v>8</v>
      </c>
      <c r="Y115" s="94" t="s">
        <v>493</v>
      </c>
      <c r="Z115" s="94"/>
      <c r="AA115" s="85" t="s">
        <v>218</v>
      </c>
      <c r="AB115" s="85" t="s">
        <v>218</v>
      </c>
      <c r="AC115" s="85" t="s">
        <v>218</v>
      </c>
      <c r="AD115" s="94" t="s">
        <v>494</v>
      </c>
      <c r="AE115" s="94"/>
    </row>
    <row r="116" spans="1:31" s="3" customFormat="1" ht="111" customHeight="1">
      <c r="A116" s="94" t="s">
        <v>520</v>
      </c>
      <c r="B116" s="94" t="s">
        <v>521</v>
      </c>
      <c r="C116" s="94" t="s">
        <v>495</v>
      </c>
      <c r="D116" s="94" t="s">
        <v>496</v>
      </c>
      <c r="E116" s="95" t="s">
        <v>398</v>
      </c>
      <c r="F116" s="94" t="s">
        <v>497</v>
      </c>
      <c r="G116" s="94" t="s">
        <v>410</v>
      </c>
      <c r="H116" s="94" t="s">
        <v>498</v>
      </c>
      <c r="I116" s="94" t="s">
        <v>42</v>
      </c>
      <c r="J116" s="94" t="s">
        <v>40</v>
      </c>
      <c r="K116" s="94" t="s">
        <v>40</v>
      </c>
      <c r="L116" s="94" t="s">
        <v>40</v>
      </c>
      <c r="M116" s="95">
        <v>6</v>
      </c>
      <c r="N116" s="95">
        <v>2</v>
      </c>
      <c r="O116" s="95">
        <f t="shared" si="11"/>
        <v>12</v>
      </c>
      <c r="P116" s="95" t="str">
        <f aca="true" t="shared" si="22" ref="P116:P121">+IF(O116&gt;=24,"Muy Alto (MA)",IF(O116&gt;=10,"Alto (A)",IF(O116&gt;=6,"Medio(M)",IF(O116&gt;=2,"Bajo(B)"))))</f>
        <v>Alto (A)</v>
      </c>
      <c r="Q116" s="95">
        <v>100</v>
      </c>
      <c r="R116" s="95">
        <f t="shared" si="20"/>
        <v>1200</v>
      </c>
      <c r="S116" s="96" t="str">
        <f>IF(R116&lt;=20,"IV",IF(R116&gt;=600,"I",IF(R116&gt;=150,"II",IF(R116&gt;=40,"III",IF(R116&gt;=20,"IV")*IF(R116&lt;=20,"IV")))))</f>
        <v>I</v>
      </c>
      <c r="T116" s="94" t="str">
        <f t="shared" si="21"/>
        <v>No Aceptable</v>
      </c>
      <c r="U116" s="95">
        <v>0</v>
      </c>
      <c r="V116" s="95">
        <v>3</v>
      </c>
      <c r="W116" s="95">
        <v>0</v>
      </c>
      <c r="X116" s="95">
        <f t="shared" si="19"/>
        <v>3</v>
      </c>
      <c r="Y116" s="94" t="s">
        <v>44</v>
      </c>
      <c r="Z116" s="94"/>
      <c r="AA116" s="85" t="s">
        <v>218</v>
      </c>
      <c r="AB116" s="85" t="s">
        <v>218</v>
      </c>
      <c r="AC116" s="85" t="s">
        <v>218</v>
      </c>
      <c r="AD116" s="94" t="s">
        <v>499</v>
      </c>
      <c r="AE116" s="94"/>
    </row>
    <row r="117" spans="1:31" s="3" customFormat="1" ht="111" customHeight="1">
      <c r="A117" s="94" t="s">
        <v>520</v>
      </c>
      <c r="B117" s="94" t="s">
        <v>521</v>
      </c>
      <c r="C117" s="94" t="s">
        <v>488</v>
      </c>
      <c r="D117" s="94" t="s">
        <v>500</v>
      </c>
      <c r="E117" s="95" t="s">
        <v>216</v>
      </c>
      <c r="F117" s="94" t="s">
        <v>501</v>
      </c>
      <c r="G117" s="94" t="s">
        <v>43</v>
      </c>
      <c r="H117" s="94" t="s">
        <v>502</v>
      </c>
      <c r="I117" s="94" t="s">
        <v>503</v>
      </c>
      <c r="J117" s="94" t="s">
        <v>40</v>
      </c>
      <c r="K117" s="94" t="s">
        <v>40</v>
      </c>
      <c r="L117" s="94" t="s">
        <v>40</v>
      </c>
      <c r="M117" s="95">
        <v>6</v>
      </c>
      <c r="N117" s="95">
        <v>3</v>
      </c>
      <c r="O117" s="95">
        <f t="shared" si="11"/>
        <v>18</v>
      </c>
      <c r="P117" s="95" t="str">
        <f t="shared" si="22"/>
        <v>Alto (A)</v>
      </c>
      <c r="Q117" s="95">
        <v>60</v>
      </c>
      <c r="R117" s="95">
        <f t="shared" si="20"/>
        <v>1080</v>
      </c>
      <c r="S117" s="96" t="str">
        <f>IF(R117&lt;=20,"IV",IF(R117&gt;=600,"I",IF(R117&gt;=150,"II",IF(R117&gt;=40,"III",IF(R117&gt;=20,"IV")*IF(R117&lt;=20,"IV")))))</f>
        <v>I</v>
      </c>
      <c r="T117" s="94" t="str">
        <f t="shared" si="21"/>
        <v>No Aceptable</v>
      </c>
      <c r="U117" s="95">
        <v>5</v>
      </c>
      <c r="V117" s="95">
        <v>3</v>
      </c>
      <c r="W117" s="95">
        <v>0</v>
      </c>
      <c r="X117" s="95">
        <f t="shared" si="19"/>
        <v>8</v>
      </c>
      <c r="Y117" s="94" t="s">
        <v>493</v>
      </c>
      <c r="Z117" s="94"/>
      <c r="AA117" s="85" t="s">
        <v>218</v>
      </c>
      <c r="AB117" s="85" t="s">
        <v>218</v>
      </c>
      <c r="AC117" s="85" t="s">
        <v>218</v>
      </c>
      <c r="AD117" s="94" t="s">
        <v>504</v>
      </c>
      <c r="AE117" s="94"/>
    </row>
    <row r="118" spans="1:31" s="3" customFormat="1" ht="111" customHeight="1">
      <c r="A118" s="94" t="s">
        <v>520</v>
      </c>
      <c r="B118" s="94" t="s">
        <v>521</v>
      </c>
      <c r="C118" s="94" t="s">
        <v>488</v>
      </c>
      <c r="D118" s="94" t="s">
        <v>489</v>
      </c>
      <c r="E118" s="95" t="s">
        <v>216</v>
      </c>
      <c r="F118" s="94" t="s">
        <v>505</v>
      </c>
      <c r="G118" s="94" t="s">
        <v>45</v>
      </c>
      <c r="H118" s="94" t="s">
        <v>506</v>
      </c>
      <c r="I118" s="94" t="s">
        <v>507</v>
      </c>
      <c r="J118" s="94" t="s">
        <v>40</v>
      </c>
      <c r="K118" s="94" t="s">
        <v>40</v>
      </c>
      <c r="L118" s="94" t="s">
        <v>40</v>
      </c>
      <c r="M118" s="95">
        <v>6</v>
      </c>
      <c r="N118" s="95">
        <v>4</v>
      </c>
      <c r="O118" s="95">
        <f t="shared" si="11"/>
        <v>24</v>
      </c>
      <c r="P118" s="95" t="str">
        <f t="shared" si="22"/>
        <v>Muy Alto (MA)</v>
      </c>
      <c r="Q118" s="95">
        <v>25</v>
      </c>
      <c r="R118" s="95">
        <f t="shared" si="20"/>
        <v>600</v>
      </c>
      <c r="S118" s="96" t="str">
        <f>IF(R118&lt;=20,"IV",IF(R118&gt;=600,"I",IF(R118&gt;=150,"II",IF(R118&gt;=40,"III",IF(R118&gt;=20,"IV")*IF(R118&lt;=20,"IV")))))</f>
        <v>I</v>
      </c>
      <c r="T118" s="94" t="str">
        <f t="shared" si="21"/>
        <v>No Aceptable</v>
      </c>
      <c r="U118" s="95">
        <v>5</v>
      </c>
      <c r="V118" s="95">
        <v>3</v>
      </c>
      <c r="W118" s="95">
        <v>0</v>
      </c>
      <c r="X118" s="95">
        <f t="shared" si="19"/>
        <v>8</v>
      </c>
      <c r="Y118" s="94" t="s">
        <v>493</v>
      </c>
      <c r="Z118" s="94" t="s">
        <v>508</v>
      </c>
      <c r="AA118" s="85" t="s">
        <v>218</v>
      </c>
      <c r="AB118" s="85" t="s">
        <v>218</v>
      </c>
      <c r="AC118" s="85" t="s">
        <v>218</v>
      </c>
      <c r="AD118" s="94" t="s">
        <v>509</v>
      </c>
      <c r="AE118" s="94" t="s">
        <v>510</v>
      </c>
    </row>
    <row r="119" spans="1:31" s="3" customFormat="1" ht="111" customHeight="1">
      <c r="A119" s="94" t="s">
        <v>520</v>
      </c>
      <c r="B119" s="94" t="s">
        <v>521</v>
      </c>
      <c r="C119" s="94" t="s">
        <v>511</v>
      </c>
      <c r="D119" s="97" t="s">
        <v>512</v>
      </c>
      <c r="E119" s="97" t="s">
        <v>216</v>
      </c>
      <c r="F119" s="97" t="s">
        <v>513</v>
      </c>
      <c r="G119" s="94" t="s">
        <v>410</v>
      </c>
      <c r="H119" s="97" t="s">
        <v>514</v>
      </c>
      <c r="I119" s="97" t="s">
        <v>42</v>
      </c>
      <c r="J119" s="97" t="s">
        <v>40</v>
      </c>
      <c r="K119" s="97" t="s">
        <v>40</v>
      </c>
      <c r="L119" s="97" t="s">
        <v>40</v>
      </c>
      <c r="M119" s="95">
        <v>6</v>
      </c>
      <c r="N119" s="95">
        <v>4</v>
      </c>
      <c r="O119" s="95">
        <f t="shared" si="11"/>
        <v>24</v>
      </c>
      <c r="P119" s="95" t="str">
        <f t="shared" si="22"/>
        <v>Muy Alto (MA)</v>
      </c>
      <c r="Q119" s="95">
        <v>100</v>
      </c>
      <c r="R119" s="95">
        <f t="shared" si="20"/>
        <v>2400</v>
      </c>
      <c r="S119" s="96" t="str">
        <f>IF(M119="No Asigna Valor","IV",IF(R119&gt;=600,"I",IF(R119&gt;=150,"II",IF(R119&gt;=40,"III",IF(R119&gt;=20,"IV")*IF(R119="No Asigna Valor","IV")))))</f>
        <v>I</v>
      </c>
      <c r="T119" s="94" t="str">
        <f t="shared" si="21"/>
        <v>No Aceptable</v>
      </c>
      <c r="U119" s="95">
        <v>1</v>
      </c>
      <c r="V119" s="95">
        <v>0</v>
      </c>
      <c r="W119" s="95">
        <v>0</v>
      </c>
      <c r="X119" s="95">
        <f t="shared" si="19"/>
        <v>1</v>
      </c>
      <c r="Y119" s="94" t="s">
        <v>515</v>
      </c>
      <c r="Z119" s="94" t="s">
        <v>516</v>
      </c>
      <c r="AA119" s="97" t="s">
        <v>218</v>
      </c>
      <c r="AB119" s="97" t="s">
        <v>218</v>
      </c>
      <c r="AC119" s="97" t="s">
        <v>517</v>
      </c>
      <c r="AD119" s="97" t="s">
        <v>518</v>
      </c>
      <c r="AE119" s="97" t="s">
        <v>519</v>
      </c>
    </row>
    <row r="120" spans="1:31" s="3" customFormat="1" ht="111" customHeight="1">
      <c r="A120" s="98" t="s">
        <v>50</v>
      </c>
      <c r="B120" s="94" t="s">
        <v>534</v>
      </c>
      <c r="C120" s="97" t="s">
        <v>48</v>
      </c>
      <c r="D120" s="97" t="s">
        <v>48</v>
      </c>
      <c r="E120" s="97" t="s">
        <v>38</v>
      </c>
      <c r="F120" s="97" t="s">
        <v>535</v>
      </c>
      <c r="G120" s="97" t="s">
        <v>41</v>
      </c>
      <c r="H120" s="97" t="s">
        <v>86</v>
      </c>
      <c r="I120" s="97" t="s">
        <v>536</v>
      </c>
      <c r="J120" s="97" t="s">
        <v>40</v>
      </c>
      <c r="K120" s="97" t="s">
        <v>40</v>
      </c>
      <c r="L120" s="97" t="s">
        <v>40</v>
      </c>
      <c r="M120" s="95">
        <v>6</v>
      </c>
      <c r="N120" s="95">
        <v>3</v>
      </c>
      <c r="O120" s="95">
        <f>+M120*N120</f>
        <v>18</v>
      </c>
      <c r="P120" s="95" t="str">
        <f t="shared" si="22"/>
        <v>Alto (A)</v>
      </c>
      <c r="Q120" s="95">
        <v>25</v>
      </c>
      <c r="R120" s="95">
        <f t="shared" si="20"/>
        <v>450</v>
      </c>
      <c r="S120" s="97" t="str">
        <f>IF(M120="No Asigna Valor","IV",IF(R120&gt;=600,"I",IF(R120&gt;=150,"II",IF(R120&gt;=40,"III",IF(R120&gt;=20,"IV")*IF(R120="No Asigna Valor","IV")))))</f>
        <v>II</v>
      </c>
      <c r="T120" s="97" t="str">
        <f t="shared" si="21"/>
        <v>No Aceptable o Aceptable con control especifico</v>
      </c>
      <c r="U120" s="95">
        <v>0</v>
      </c>
      <c r="V120" s="95">
        <v>0</v>
      </c>
      <c r="W120" s="95">
        <v>4</v>
      </c>
      <c r="X120" s="95">
        <f>SUM(U120:W120)</f>
        <v>4</v>
      </c>
      <c r="Y120" s="97" t="s">
        <v>537</v>
      </c>
      <c r="Z120" s="97"/>
      <c r="AA120" s="97" t="s">
        <v>218</v>
      </c>
      <c r="AB120" s="97" t="s">
        <v>218</v>
      </c>
      <c r="AC120" s="97" t="s">
        <v>218</v>
      </c>
      <c r="AD120" s="97" t="s">
        <v>538</v>
      </c>
      <c r="AE120" s="97" t="s">
        <v>218</v>
      </c>
    </row>
    <row r="121" spans="1:31" s="3" customFormat="1" ht="111" customHeight="1">
      <c r="A121" s="98" t="s">
        <v>50</v>
      </c>
      <c r="B121" s="94" t="s">
        <v>534</v>
      </c>
      <c r="C121" s="94" t="s">
        <v>539</v>
      </c>
      <c r="D121" s="94" t="s">
        <v>540</v>
      </c>
      <c r="E121" s="95" t="s">
        <v>38</v>
      </c>
      <c r="F121" s="94" t="s">
        <v>541</v>
      </c>
      <c r="G121" s="94" t="s">
        <v>49</v>
      </c>
      <c r="H121" s="94" t="s">
        <v>80</v>
      </c>
      <c r="I121" s="94" t="s">
        <v>542</v>
      </c>
      <c r="J121" s="94" t="s">
        <v>40</v>
      </c>
      <c r="K121" s="94" t="s">
        <v>40</v>
      </c>
      <c r="L121" s="94" t="s">
        <v>40</v>
      </c>
      <c r="M121" s="95">
        <v>2</v>
      </c>
      <c r="N121" s="95">
        <v>3</v>
      </c>
      <c r="O121" s="95">
        <f>+M121*N121</f>
        <v>6</v>
      </c>
      <c r="P121" s="95" t="str">
        <f t="shared" si="22"/>
        <v>Medio(M)</v>
      </c>
      <c r="Q121" s="95">
        <v>25</v>
      </c>
      <c r="R121" s="95">
        <f t="shared" si="20"/>
        <v>150</v>
      </c>
      <c r="S121" s="96" t="str">
        <f>IF(R121&lt;=20,"IV",IF(R121&gt;=600,"I",IF(R121&gt;=150,"II",IF(R121&gt;=40,"III",IF(R121&gt;=20,"IV")*IF(R121&lt;=20,"IV")))))</f>
        <v>II</v>
      </c>
      <c r="T121" s="94" t="str">
        <f t="shared" si="21"/>
        <v>No Aceptable o Aceptable con control especifico</v>
      </c>
      <c r="U121" s="95">
        <v>0</v>
      </c>
      <c r="V121" s="95">
        <v>0</v>
      </c>
      <c r="W121" s="95">
        <v>4</v>
      </c>
      <c r="X121" s="95">
        <f>SUM(U121:W121)</f>
        <v>4</v>
      </c>
      <c r="Y121" s="94" t="s">
        <v>543</v>
      </c>
      <c r="Z121" s="94" t="s">
        <v>544</v>
      </c>
      <c r="AA121" s="97" t="s">
        <v>218</v>
      </c>
      <c r="AB121" s="97" t="s">
        <v>218</v>
      </c>
      <c r="AC121" s="97" t="s">
        <v>218</v>
      </c>
      <c r="AD121" s="94" t="s">
        <v>545</v>
      </c>
      <c r="AE121" s="94" t="s">
        <v>546</v>
      </c>
    </row>
    <row r="122" spans="1:31" s="3" customFormat="1" ht="111" customHeight="1">
      <c r="A122" s="92" t="s">
        <v>522</v>
      </c>
      <c r="B122" s="92" t="s">
        <v>50</v>
      </c>
      <c r="C122" s="92" t="s">
        <v>480</v>
      </c>
      <c r="D122" s="92" t="s">
        <v>48</v>
      </c>
      <c r="E122" s="81" t="s">
        <v>38</v>
      </c>
      <c r="F122" s="85" t="s">
        <v>365</v>
      </c>
      <c r="G122" s="85" t="s">
        <v>45</v>
      </c>
      <c r="H122" s="85" t="s">
        <v>64</v>
      </c>
      <c r="I122" s="85" t="s">
        <v>366</v>
      </c>
      <c r="J122" s="85" t="s">
        <v>40</v>
      </c>
      <c r="K122" s="85" t="s">
        <v>368</v>
      </c>
      <c r="L122" s="85" t="s">
        <v>367</v>
      </c>
      <c r="M122" s="81">
        <v>2</v>
      </c>
      <c r="N122" s="81">
        <v>3</v>
      </c>
      <c r="O122" s="81">
        <f t="shared" si="11"/>
        <v>6</v>
      </c>
      <c r="P122" s="82" t="str">
        <f t="shared" si="12"/>
        <v>Medio (M)</v>
      </c>
      <c r="Q122" s="81">
        <v>100</v>
      </c>
      <c r="R122" s="81">
        <f t="shared" si="13"/>
        <v>600</v>
      </c>
      <c r="S122" s="82" t="str">
        <f t="shared" si="14"/>
        <v>I</v>
      </c>
      <c r="T122" s="91" t="str">
        <f t="shared" si="15"/>
        <v>NO ACEPTABLE</v>
      </c>
      <c r="U122" s="81">
        <v>104</v>
      </c>
      <c r="V122" s="81">
        <v>22</v>
      </c>
      <c r="W122" s="81">
        <v>7</v>
      </c>
      <c r="X122" s="81">
        <f t="shared" si="19"/>
        <v>133</v>
      </c>
      <c r="Y122" s="85" t="s">
        <v>369</v>
      </c>
      <c r="Z122" s="89" t="s">
        <v>370</v>
      </c>
      <c r="AA122" s="85" t="s">
        <v>218</v>
      </c>
      <c r="AB122" s="85" t="s">
        <v>218</v>
      </c>
      <c r="AC122" s="85" t="s">
        <v>371</v>
      </c>
      <c r="AD122" s="85" t="s">
        <v>372</v>
      </c>
      <c r="AE122" s="85" t="s">
        <v>373</v>
      </c>
    </row>
    <row r="123" spans="1:31" s="3" customFormat="1" ht="111" customHeight="1">
      <c r="A123" s="92" t="s">
        <v>522</v>
      </c>
      <c r="B123" s="92" t="s">
        <v>50</v>
      </c>
      <c r="C123" s="92" t="s">
        <v>480</v>
      </c>
      <c r="D123" s="92" t="s">
        <v>48</v>
      </c>
      <c r="E123" s="81" t="s">
        <v>38</v>
      </c>
      <c r="F123" s="86" t="s">
        <v>428</v>
      </c>
      <c r="G123" s="85" t="s">
        <v>329</v>
      </c>
      <c r="H123" s="85" t="s">
        <v>51</v>
      </c>
      <c r="I123" s="85" t="s">
        <v>42</v>
      </c>
      <c r="J123" s="85" t="s">
        <v>40</v>
      </c>
      <c r="K123" s="85" t="s">
        <v>40</v>
      </c>
      <c r="L123" s="85" t="s">
        <v>424</v>
      </c>
      <c r="M123" s="81">
        <v>6</v>
      </c>
      <c r="N123" s="81">
        <v>4</v>
      </c>
      <c r="O123" s="81">
        <f t="shared" si="11"/>
        <v>24</v>
      </c>
      <c r="P123" s="82" t="str">
        <f t="shared" si="12"/>
        <v>Muy Alto (MA)</v>
      </c>
      <c r="Q123" s="81">
        <v>25</v>
      </c>
      <c r="R123" s="81">
        <f t="shared" si="13"/>
        <v>600</v>
      </c>
      <c r="S123" s="82" t="str">
        <f t="shared" si="14"/>
        <v>I</v>
      </c>
      <c r="T123" s="91" t="str">
        <f t="shared" si="15"/>
        <v>NO ACEPTABLE</v>
      </c>
      <c r="U123" s="81">
        <v>104</v>
      </c>
      <c r="V123" s="81">
        <v>22</v>
      </c>
      <c r="W123" s="81">
        <v>7</v>
      </c>
      <c r="X123" s="81">
        <f aca="true" t="shared" si="23" ref="X123:X130">SUM(U123:W123)</f>
        <v>133</v>
      </c>
      <c r="Y123" s="85" t="s">
        <v>425</v>
      </c>
      <c r="Z123" s="85" t="s">
        <v>426</v>
      </c>
      <c r="AA123" s="85" t="s">
        <v>218</v>
      </c>
      <c r="AB123" s="85" t="s">
        <v>218</v>
      </c>
      <c r="AC123" s="85" t="s">
        <v>427</v>
      </c>
      <c r="AD123" s="85" t="s">
        <v>429</v>
      </c>
      <c r="AE123" s="85" t="s">
        <v>218</v>
      </c>
    </row>
    <row r="124" spans="1:31" s="3" customFormat="1" ht="111" customHeight="1">
      <c r="A124" s="92" t="s">
        <v>522</v>
      </c>
      <c r="B124" s="92" t="s">
        <v>50</v>
      </c>
      <c r="C124" s="92" t="s">
        <v>480</v>
      </c>
      <c r="D124" s="92" t="s">
        <v>48</v>
      </c>
      <c r="E124" s="81" t="s">
        <v>38</v>
      </c>
      <c r="F124" s="85" t="s">
        <v>418</v>
      </c>
      <c r="G124" s="85" t="s">
        <v>329</v>
      </c>
      <c r="H124" s="85" t="s">
        <v>51</v>
      </c>
      <c r="I124" s="85" t="s">
        <v>42</v>
      </c>
      <c r="J124" s="85" t="s">
        <v>40</v>
      </c>
      <c r="K124" s="85" t="s">
        <v>40</v>
      </c>
      <c r="L124" s="85" t="s">
        <v>424</v>
      </c>
      <c r="M124" s="81">
        <v>2</v>
      </c>
      <c r="N124" s="81">
        <v>4</v>
      </c>
      <c r="O124" s="81">
        <f t="shared" si="11"/>
        <v>8</v>
      </c>
      <c r="P124" s="82" t="str">
        <f t="shared" si="12"/>
        <v>Medio (M)</v>
      </c>
      <c r="Q124" s="81">
        <v>25</v>
      </c>
      <c r="R124" s="81">
        <f t="shared" si="13"/>
        <v>200</v>
      </c>
      <c r="S124" s="82" t="str">
        <f t="shared" si="14"/>
        <v>II</v>
      </c>
      <c r="T124" s="91" t="str">
        <f t="shared" si="15"/>
        <v>NO ACEPTABLE O ACEPTABLE CON CONTROL ESPECÍFICO</v>
      </c>
      <c r="U124" s="81">
        <v>104</v>
      </c>
      <c r="V124" s="81">
        <v>22</v>
      </c>
      <c r="W124" s="81">
        <v>7</v>
      </c>
      <c r="X124" s="81">
        <f t="shared" si="23"/>
        <v>133</v>
      </c>
      <c r="Y124" s="85" t="s">
        <v>425</v>
      </c>
      <c r="Z124" s="85" t="s">
        <v>426</v>
      </c>
      <c r="AA124" s="85" t="s">
        <v>218</v>
      </c>
      <c r="AB124" s="85" t="s">
        <v>218</v>
      </c>
      <c r="AC124" s="85" t="s">
        <v>262</v>
      </c>
      <c r="AD124" s="85" t="s">
        <v>429</v>
      </c>
      <c r="AE124" s="85" t="s">
        <v>218</v>
      </c>
    </row>
    <row r="125" spans="1:31" s="3" customFormat="1" ht="111" customHeight="1">
      <c r="A125" s="92" t="s">
        <v>522</v>
      </c>
      <c r="B125" s="92" t="s">
        <v>50</v>
      </c>
      <c r="C125" s="92" t="s">
        <v>480</v>
      </c>
      <c r="D125" s="92" t="s">
        <v>48</v>
      </c>
      <c r="E125" s="81" t="s">
        <v>38</v>
      </c>
      <c r="F125" s="88" t="s">
        <v>376</v>
      </c>
      <c r="G125" s="85" t="s">
        <v>329</v>
      </c>
      <c r="H125" s="85" t="s">
        <v>220</v>
      </c>
      <c r="I125" s="89" t="s">
        <v>377</v>
      </c>
      <c r="J125" s="85" t="s">
        <v>378</v>
      </c>
      <c r="K125" s="85" t="s">
        <v>379</v>
      </c>
      <c r="L125" s="85" t="s">
        <v>40</v>
      </c>
      <c r="M125" s="81">
        <v>2</v>
      </c>
      <c r="N125" s="81">
        <v>3</v>
      </c>
      <c r="O125" s="81">
        <f t="shared" si="11"/>
        <v>6</v>
      </c>
      <c r="P125" s="82" t="str">
        <f t="shared" si="12"/>
        <v>Medio (M)</v>
      </c>
      <c r="Q125" s="81">
        <v>25</v>
      </c>
      <c r="R125" s="81">
        <f t="shared" si="13"/>
        <v>150</v>
      </c>
      <c r="S125" s="82" t="str">
        <f t="shared" si="14"/>
        <v>II</v>
      </c>
      <c r="T125" s="91" t="str">
        <f t="shared" si="15"/>
        <v>NO ACEPTABLE O ACEPTABLE CON CONTROL ESPECÍFICO</v>
      </c>
      <c r="U125" s="81">
        <v>104</v>
      </c>
      <c r="V125" s="81">
        <v>22</v>
      </c>
      <c r="W125" s="81">
        <v>7</v>
      </c>
      <c r="X125" s="81">
        <f t="shared" si="23"/>
        <v>133</v>
      </c>
      <c r="Y125" s="85" t="s">
        <v>44</v>
      </c>
      <c r="Z125" s="85" t="s">
        <v>380</v>
      </c>
      <c r="AA125" s="85" t="s">
        <v>218</v>
      </c>
      <c r="AB125" s="85" t="s">
        <v>218</v>
      </c>
      <c r="AC125" s="85" t="s">
        <v>381</v>
      </c>
      <c r="AD125" s="85" t="s">
        <v>382</v>
      </c>
      <c r="AE125" s="85" t="s">
        <v>218</v>
      </c>
    </row>
    <row r="126" spans="1:31" s="3" customFormat="1" ht="111" customHeight="1">
      <c r="A126" s="92" t="s">
        <v>522</v>
      </c>
      <c r="B126" s="92" t="s">
        <v>50</v>
      </c>
      <c r="C126" s="92" t="s">
        <v>480</v>
      </c>
      <c r="D126" s="92" t="s">
        <v>48</v>
      </c>
      <c r="E126" s="81" t="s">
        <v>38</v>
      </c>
      <c r="F126" s="85" t="s">
        <v>471</v>
      </c>
      <c r="G126" s="85" t="s">
        <v>329</v>
      </c>
      <c r="H126" s="85" t="s">
        <v>90</v>
      </c>
      <c r="I126" s="85" t="s">
        <v>465</v>
      </c>
      <c r="J126" s="85" t="s">
        <v>40</v>
      </c>
      <c r="K126" s="85" t="s">
        <v>466</v>
      </c>
      <c r="L126" s="85" t="s">
        <v>467</v>
      </c>
      <c r="M126" s="81">
        <v>6</v>
      </c>
      <c r="N126" s="81">
        <v>4</v>
      </c>
      <c r="O126" s="81">
        <f t="shared" si="11"/>
        <v>24</v>
      </c>
      <c r="P126" s="82" t="str">
        <f t="shared" si="12"/>
        <v>Muy Alto (MA)</v>
      </c>
      <c r="Q126" s="81">
        <v>25</v>
      </c>
      <c r="R126" s="81">
        <f t="shared" si="13"/>
        <v>600</v>
      </c>
      <c r="S126" s="82" t="str">
        <f t="shared" si="14"/>
        <v>I</v>
      </c>
      <c r="T126" s="91" t="str">
        <f t="shared" si="15"/>
        <v>NO ACEPTABLE</v>
      </c>
      <c r="U126" s="81">
        <v>104</v>
      </c>
      <c r="V126" s="81">
        <v>22</v>
      </c>
      <c r="W126" s="81">
        <v>7</v>
      </c>
      <c r="X126" s="81">
        <f t="shared" si="23"/>
        <v>133</v>
      </c>
      <c r="Y126" s="85" t="s">
        <v>44</v>
      </c>
      <c r="Z126" s="85" t="s">
        <v>468</v>
      </c>
      <c r="AA126" s="85" t="s">
        <v>218</v>
      </c>
      <c r="AB126" s="85" t="s">
        <v>218</v>
      </c>
      <c r="AC126" s="85" t="s">
        <v>469</v>
      </c>
      <c r="AD126" s="85" t="s">
        <v>470</v>
      </c>
      <c r="AE126" s="85" t="s">
        <v>218</v>
      </c>
    </row>
    <row r="127" spans="1:31" s="80" customFormat="1" ht="111" customHeight="1">
      <c r="A127" s="92" t="s">
        <v>522</v>
      </c>
      <c r="B127" s="92" t="s">
        <v>50</v>
      </c>
      <c r="C127" s="92" t="s">
        <v>480</v>
      </c>
      <c r="D127" s="92" t="s">
        <v>48</v>
      </c>
      <c r="E127" s="81" t="s">
        <v>38</v>
      </c>
      <c r="F127" s="85" t="s">
        <v>263</v>
      </c>
      <c r="G127" s="85" t="s">
        <v>41</v>
      </c>
      <c r="H127" s="85" t="s">
        <v>447</v>
      </c>
      <c r="I127" s="85" t="s">
        <v>453</v>
      </c>
      <c r="J127" s="85" t="s">
        <v>40</v>
      </c>
      <c r="K127" s="85" t="s">
        <v>303</v>
      </c>
      <c r="L127" s="85" t="s">
        <v>452</v>
      </c>
      <c r="M127" s="81">
        <v>0</v>
      </c>
      <c r="N127" s="81">
        <v>3</v>
      </c>
      <c r="O127" s="81">
        <f t="shared" si="11"/>
        <v>0</v>
      </c>
      <c r="P127" s="82" t="str">
        <f t="shared" si="12"/>
        <v>Bajo (B)</v>
      </c>
      <c r="Q127" s="81">
        <v>10</v>
      </c>
      <c r="R127" s="81">
        <f t="shared" si="13"/>
        <v>0</v>
      </c>
      <c r="S127" s="82" t="str">
        <f t="shared" si="14"/>
        <v>IV</v>
      </c>
      <c r="T127" s="91" t="str">
        <f t="shared" si="15"/>
        <v>ACEPTABLE</v>
      </c>
      <c r="U127" s="81">
        <v>104</v>
      </c>
      <c r="V127" s="81">
        <v>22</v>
      </c>
      <c r="W127" s="81">
        <v>7</v>
      </c>
      <c r="X127" s="81">
        <f t="shared" si="23"/>
        <v>133</v>
      </c>
      <c r="Y127" s="85" t="s">
        <v>449</v>
      </c>
      <c r="Z127" s="85" t="s">
        <v>454</v>
      </c>
      <c r="AA127" s="85" t="s">
        <v>218</v>
      </c>
      <c r="AB127" s="85" t="s">
        <v>218</v>
      </c>
      <c r="AC127" s="85" t="s">
        <v>218</v>
      </c>
      <c r="AD127" s="85" t="s">
        <v>456</v>
      </c>
      <c r="AE127" s="85" t="s">
        <v>218</v>
      </c>
    </row>
    <row r="128" spans="1:31" s="80" customFormat="1" ht="111" customHeight="1">
      <c r="A128" s="92" t="s">
        <v>522</v>
      </c>
      <c r="B128" s="92" t="s">
        <v>50</v>
      </c>
      <c r="C128" s="92" t="s">
        <v>480</v>
      </c>
      <c r="D128" s="92" t="s">
        <v>48</v>
      </c>
      <c r="E128" s="81" t="s">
        <v>38</v>
      </c>
      <c r="F128" s="85" t="s">
        <v>264</v>
      </c>
      <c r="G128" s="85" t="s">
        <v>41</v>
      </c>
      <c r="H128" s="85" t="s">
        <v>242</v>
      </c>
      <c r="I128" s="85" t="s">
        <v>457</v>
      </c>
      <c r="J128" s="85" t="s">
        <v>40</v>
      </c>
      <c r="K128" s="85" t="s">
        <v>40</v>
      </c>
      <c r="L128" s="85" t="s">
        <v>40</v>
      </c>
      <c r="M128" s="81">
        <v>2</v>
      </c>
      <c r="N128" s="81">
        <v>3</v>
      </c>
      <c r="O128" s="81">
        <f t="shared" si="11"/>
        <v>6</v>
      </c>
      <c r="P128" s="82" t="str">
        <f t="shared" si="12"/>
        <v>Medio (M)</v>
      </c>
      <c r="Q128" s="81">
        <v>25</v>
      </c>
      <c r="R128" s="81">
        <f t="shared" si="13"/>
        <v>150</v>
      </c>
      <c r="S128" s="82" t="str">
        <f t="shared" si="14"/>
        <v>II</v>
      </c>
      <c r="T128" s="91" t="str">
        <f t="shared" si="15"/>
        <v>NO ACEPTABLE O ACEPTABLE CON CONTROL ESPECÍFICO</v>
      </c>
      <c r="U128" s="81">
        <v>104</v>
      </c>
      <c r="V128" s="81">
        <v>22</v>
      </c>
      <c r="W128" s="81">
        <v>7</v>
      </c>
      <c r="X128" s="81">
        <f t="shared" si="23"/>
        <v>133</v>
      </c>
      <c r="Y128" s="85" t="s">
        <v>458</v>
      </c>
      <c r="Z128" s="85" t="s">
        <v>459</v>
      </c>
      <c r="AA128" s="85" t="s">
        <v>218</v>
      </c>
      <c r="AB128" s="85" t="s">
        <v>218</v>
      </c>
      <c r="AC128" s="85" t="s">
        <v>460</v>
      </c>
      <c r="AD128" s="89" t="s">
        <v>461</v>
      </c>
      <c r="AE128" s="85" t="s">
        <v>218</v>
      </c>
    </row>
    <row r="129" spans="1:31" s="3" customFormat="1" ht="111" customHeight="1">
      <c r="A129" s="92" t="s">
        <v>522</v>
      </c>
      <c r="B129" s="92" t="s">
        <v>50</v>
      </c>
      <c r="C129" s="92" t="s">
        <v>480</v>
      </c>
      <c r="D129" s="92" t="s">
        <v>48</v>
      </c>
      <c r="E129" s="81" t="s">
        <v>38</v>
      </c>
      <c r="F129" s="85" t="s">
        <v>419</v>
      </c>
      <c r="G129" s="85" t="s">
        <v>329</v>
      </c>
      <c r="H129" s="85" t="s">
        <v>417</v>
      </c>
      <c r="I129" s="85" t="s">
        <v>436</v>
      </c>
      <c r="J129" s="85" t="s">
        <v>40</v>
      </c>
      <c r="K129" s="85" t="s">
        <v>437</v>
      </c>
      <c r="L129" s="85" t="s">
        <v>40</v>
      </c>
      <c r="M129" s="81">
        <v>2</v>
      </c>
      <c r="N129" s="81">
        <v>3</v>
      </c>
      <c r="O129" s="81">
        <f t="shared" si="11"/>
        <v>6</v>
      </c>
      <c r="P129" s="82" t="str">
        <f t="shared" si="12"/>
        <v>Medio (M)</v>
      </c>
      <c r="Q129" s="81">
        <v>25</v>
      </c>
      <c r="R129" s="81">
        <f t="shared" si="13"/>
        <v>150</v>
      </c>
      <c r="S129" s="82" t="str">
        <f t="shared" si="14"/>
        <v>II</v>
      </c>
      <c r="T129" s="91" t="str">
        <f t="shared" si="15"/>
        <v>NO ACEPTABLE O ACEPTABLE CON CONTROL ESPECÍFICO</v>
      </c>
      <c r="U129" s="81">
        <v>104</v>
      </c>
      <c r="V129" s="81">
        <v>22</v>
      </c>
      <c r="W129" s="81">
        <v>7</v>
      </c>
      <c r="X129" s="81">
        <f t="shared" si="23"/>
        <v>133</v>
      </c>
      <c r="Y129" s="85" t="s">
        <v>438</v>
      </c>
      <c r="Z129" s="85" t="s">
        <v>334</v>
      </c>
      <c r="AA129" s="85" t="s">
        <v>218</v>
      </c>
      <c r="AB129" s="85" t="s">
        <v>218</v>
      </c>
      <c r="AC129" s="85" t="s">
        <v>218</v>
      </c>
      <c r="AD129" s="85" t="s">
        <v>439</v>
      </c>
      <c r="AE129" s="85" t="s">
        <v>218</v>
      </c>
    </row>
    <row r="130" spans="1:31" s="3" customFormat="1" ht="111" customHeight="1">
      <c r="A130" s="92" t="s">
        <v>522</v>
      </c>
      <c r="B130" s="92" t="s">
        <v>50</v>
      </c>
      <c r="C130" s="92" t="s">
        <v>480</v>
      </c>
      <c r="D130" s="92" t="s">
        <v>48</v>
      </c>
      <c r="E130" s="81" t="s">
        <v>38</v>
      </c>
      <c r="F130" s="93" t="s">
        <v>420</v>
      </c>
      <c r="G130" s="85" t="s">
        <v>329</v>
      </c>
      <c r="H130" s="85" t="s">
        <v>244</v>
      </c>
      <c r="I130" s="85" t="s">
        <v>331</v>
      </c>
      <c r="J130" s="85" t="s">
        <v>40</v>
      </c>
      <c r="K130" s="87" t="s">
        <v>421</v>
      </c>
      <c r="L130" s="85" t="s">
        <v>40</v>
      </c>
      <c r="M130" s="81">
        <v>0</v>
      </c>
      <c r="N130" s="81">
        <v>4</v>
      </c>
      <c r="O130" s="81">
        <f t="shared" si="11"/>
        <v>0</v>
      </c>
      <c r="P130" s="82" t="str">
        <f t="shared" si="12"/>
        <v>Bajo (B)</v>
      </c>
      <c r="Q130" s="81">
        <v>25</v>
      </c>
      <c r="R130" s="81">
        <f t="shared" si="13"/>
        <v>0</v>
      </c>
      <c r="S130" s="82" t="str">
        <f t="shared" si="14"/>
        <v>IV</v>
      </c>
      <c r="T130" s="91" t="str">
        <f t="shared" si="15"/>
        <v>ACEPTABLE</v>
      </c>
      <c r="U130" s="81">
        <v>104</v>
      </c>
      <c r="V130" s="81">
        <v>22</v>
      </c>
      <c r="W130" s="81">
        <v>7</v>
      </c>
      <c r="X130" s="81">
        <f t="shared" si="23"/>
        <v>133</v>
      </c>
      <c r="Y130" s="85" t="s">
        <v>333</v>
      </c>
      <c r="Z130" s="85" t="s">
        <v>334</v>
      </c>
      <c r="AA130" s="85" t="s">
        <v>218</v>
      </c>
      <c r="AB130" s="85" t="s">
        <v>218</v>
      </c>
      <c r="AC130" s="85" t="s">
        <v>218</v>
      </c>
      <c r="AD130" s="85" t="s">
        <v>422</v>
      </c>
      <c r="AE130" s="85" t="s">
        <v>218</v>
      </c>
    </row>
    <row r="131" spans="1:31" ht="111" customHeight="1">
      <c r="A131" s="94" t="s">
        <v>54</v>
      </c>
      <c r="B131" s="97" t="s">
        <v>547</v>
      </c>
      <c r="C131" s="97" t="s">
        <v>548</v>
      </c>
      <c r="D131" s="97" t="s">
        <v>549</v>
      </c>
      <c r="E131" s="97" t="s">
        <v>216</v>
      </c>
      <c r="F131" s="97" t="s">
        <v>550</v>
      </c>
      <c r="G131" s="97" t="s">
        <v>39</v>
      </c>
      <c r="H131" s="97" t="s">
        <v>551</v>
      </c>
      <c r="I131" s="97" t="s">
        <v>531</v>
      </c>
      <c r="J131" s="97" t="s">
        <v>40</v>
      </c>
      <c r="K131" s="97" t="s">
        <v>303</v>
      </c>
      <c r="L131" s="97" t="s">
        <v>552</v>
      </c>
      <c r="M131" s="97">
        <v>6</v>
      </c>
      <c r="N131" s="97">
        <v>3</v>
      </c>
      <c r="O131" s="97">
        <v>18</v>
      </c>
      <c r="P131" s="97" t="s">
        <v>117</v>
      </c>
      <c r="Q131" s="97">
        <v>25</v>
      </c>
      <c r="R131" s="97">
        <v>450</v>
      </c>
      <c r="S131" s="97" t="s">
        <v>46</v>
      </c>
      <c r="T131" s="97" t="s">
        <v>553</v>
      </c>
      <c r="U131" s="99">
        <v>4</v>
      </c>
      <c r="V131" s="99">
        <v>0</v>
      </c>
      <c r="W131" s="99">
        <v>0</v>
      </c>
      <c r="X131" s="99">
        <f aca="true" t="shared" si="24" ref="X131:X160">SUM(U131:W131)</f>
        <v>4</v>
      </c>
      <c r="Y131" s="97" t="s">
        <v>493</v>
      </c>
      <c r="Z131" s="97"/>
      <c r="AA131" s="97" t="s">
        <v>554</v>
      </c>
      <c r="AB131" s="97" t="s">
        <v>554</v>
      </c>
      <c r="AC131" s="97" t="s">
        <v>555</v>
      </c>
      <c r="AD131" s="97" t="s">
        <v>556</v>
      </c>
      <c r="AE131" s="97" t="s">
        <v>554</v>
      </c>
    </row>
    <row r="132" spans="1:31" ht="111" customHeight="1">
      <c r="A132" s="94" t="s">
        <v>54</v>
      </c>
      <c r="B132" s="97" t="s">
        <v>547</v>
      </c>
      <c r="C132" s="97" t="s">
        <v>548</v>
      </c>
      <c r="D132" s="97" t="s">
        <v>549</v>
      </c>
      <c r="E132" s="97" t="s">
        <v>216</v>
      </c>
      <c r="F132" s="97" t="s">
        <v>557</v>
      </c>
      <c r="G132" s="97" t="s">
        <v>39</v>
      </c>
      <c r="H132" s="97" t="s">
        <v>558</v>
      </c>
      <c r="I132" s="97" t="s">
        <v>217</v>
      </c>
      <c r="J132" s="97" t="s">
        <v>40</v>
      </c>
      <c r="K132" s="97" t="s">
        <v>40</v>
      </c>
      <c r="L132" s="97" t="s">
        <v>552</v>
      </c>
      <c r="M132" s="97">
        <v>6</v>
      </c>
      <c r="N132" s="97">
        <v>3</v>
      </c>
      <c r="O132" s="97">
        <v>18</v>
      </c>
      <c r="P132" s="97" t="s">
        <v>117</v>
      </c>
      <c r="Q132" s="97">
        <v>25</v>
      </c>
      <c r="R132" s="97">
        <v>450</v>
      </c>
      <c r="S132" s="97" t="s">
        <v>46</v>
      </c>
      <c r="T132" s="97" t="s">
        <v>553</v>
      </c>
      <c r="U132" s="99">
        <v>4</v>
      </c>
      <c r="V132" s="99">
        <v>0</v>
      </c>
      <c r="W132" s="99">
        <v>0</v>
      </c>
      <c r="X132" s="99">
        <f t="shared" si="24"/>
        <v>4</v>
      </c>
      <c r="Y132" s="97" t="s">
        <v>493</v>
      </c>
      <c r="Z132" s="97" t="s">
        <v>559</v>
      </c>
      <c r="AA132" s="97" t="s">
        <v>218</v>
      </c>
      <c r="AB132" s="97" t="s">
        <v>218</v>
      </c>
      <c r="AC132" s="97" t="s">
        <v>218</v>
      </c>
      <c r="AD132" s="97" t="s">
        <v>560</v>
      </c>
      <c r="AE132" s="97" t="s">
        <v>218</v>
      </c>
    </row>
    <row r="133" spans="1:31" ht="111" customHeight="1">
      <c r="A133" s="94" t="s">
        <v>54</v>
      </c>
      <c r="B133" s="97" t="s">
        <v>547</v>
      </c>
      <c r="C133" s="97" t="s">
        <v>548</v>
      </c>
      <c r="D133" s="97" t="s">
        <v>549</v>
      </c>
      <c r="E133" s="97" t="s">
        <v>216</v>
      </c>
      <c r="F133" s="97" t="s">
        <v>561</v>
      </c>
      <c r="G133" s="97" t="s">
        <v>43</v>
      </c>
      <c r="H133" s="97" t="s">
        <v>43</v>
      </c>
      <c r="I133" s="97" t="s">
        <v>562</v>
      </c>
      <c r="J133" s="97" t="s">
        <v>40</v>
      </c>
      <c r="K133" s="97" t="s">
        <v>40</v>
      </c>
      <c r="L133" s="97" t="s">
        <v>563</v>
      </c>
      <c r="M133" s="97">
        <v>6</v>
      </c>
      <c r="N133" s="97">
        <v>3</v>
      </c>
      <c r="O133" s="97">
        <v>18</v>
      </c>
      <c r="P133" s="97" t="s">
        <v>117</v>
      </c>
      <c r="Q133" s="97">
        <v>25</v>
      </c>
      <c r="R133" s="97">
        <v>450</v>
      </c>
      <c r="S133" s="97" t="s">
        <v>46</v>
      </c>
      <c r="T133" s="97" t="s">
        <v>553</v>
      </c>
      <c r="U133" s="99">
        <v>4</v>
      </c>
      <c r="V133" s="99">
        <v>0</v>
      </c>
      <c r="W133" s="99">
        <v>0</v>
      </c>
      <c r="X133" s="99">
        <f t="shared" si="24"/>
        <v>4</v>
      </c>
      <c r="Y133" s="97"/>
      <c r="Z133" s="97" t="s">
        <v>564</v>
      </c>
      <c r="AA133" s="97" t="s">
        <v>554</v>
      </c>
      <c r="AB133" s="97"/>
      <c r="AC133" s="97" t="s">
        <v>554</v>
      </c>
      <c r="AD133" s="97" t="s">
        <v>565</v>
      </c>
      <c r="AE133" s="97" t="s">
        <v>554</v>
      </c>
    </row>
    <row r="134" spans="1:31" ht="111" customHeight="1">
      <c r="A134" s="94" t="s">
        <v>54</v>
      </c>
      <c r="B134" s="97" t="s">
        <v>547</v>
      </c>
      <c r="C134" s="97" t="s">
        <v>548</v>
      </c>
      <c r="D134" s="97" t="s">
        <v>549</v>
      </c>
      <c r="E134" s="97" t="s">
        <v>216</v>
      </c>
      <c r="F134" s="97" t="s">
        <v>566</v>
      </c>
      <c r="G134" s="94" t="s">
        <v>410</v>
      </c>
      <c r="H134" s="97" t="s">
        <v>526</v>
      </c>
      <c r="I134" s="97" t="s">
        <v>42</v>
      </c>
      <c r="J134" s="97" t="s">
        <v>40</v>
      </c>
      <c r="K134" s="97" t="s">
        <v>40</v>
      </c>
      <c r="L134" s="97" t="s">
        <v>567</v>
      </c>
      <c r="M134" s="97">
        <v>6</v>
      </c>
      <c r="N134" s="97">
        <v>4</v>
      </c>
      <c r="O134" s="97">
        <v>24</v>
      </c>
      <c r="P134" s="97" t="s">
        <v>115</v>
      </c>
      <c r="Q134" s="97">
        <v>100</v>
      </c>
      <c r="R134" s="97">
        <v>2400</v>
      </c>
      <c r="S134" s="97" t="s">
        <v>198</v>
      </c>
      <c r="T134" s="97" t="s">
        <v>209</v>
      </c>
      <c r="U134" s="99">
        <v>4</v>
      </c>
      <c r="V134" s="99">
        <v>0</v>
      </c>
      <c r="W134" s="99">
        <v>0</v>
      </c>
      <c r="X134" s="99">
        <f t="shared" si="24"/>
        <v>4</v>
      </c>
      <c r="Y134" s="97" t="s">
        <v>44</v>
      </c>
      <c r="Z134" s="97" t="s">
        <v>568</v>
      </c>
      <c r="AA134" s="97" t="s">
        <v>218</v>
      </c>
      <c r="AB134" s="97" t="s">
        <v>218</v>
      </c>
      <c r="AC134" s="97" t="s">
        <v>569</v>
      </c>
      <c r="AD134" s="97" t="s">
        <v>570</v>
      </c>
      <c r="AE134" s="97" t="s">
        <v>218</v>
      </c>
    </row>
    <row r="135" spans="1:31" ht="111" customHeight="1">
      <c r="A135" s="94" t="s">
        <v>54</v>
      </c>
      <c r="B135" s="97" t="s">
        <v>547</v>
      </c>
      <c r="C135" s="97" t="s">
        <v>548</v>
      </c>
      <c r="D135" s="97" t="s">
        <v>549</v>
      </c>
      <c r="E135" s="97" t="s">
        <v>216</v>
      </c>
      <c r="F135" s="97" t="s">
        <v>571</v>
      </c>
      <c r="G135" s="94" t="s">
        <v>410</v>
      </c>
      <c r="H135" s="97" t="s">
        <v>572</v>
      </c>
      <c r="I135" s="97" t="s">
        <v>573</v>
      </c>
      <c r="J135" s="97" t="s">
        <v>40</v>
      </c>
      <c r="K135" s="97" t="s">
        <v>40</v>
      </c>
      <c r="L135" s="97" t="s">
        <v>40</v>
      </c>
      <c r="M135" s="97">
        <v>6</v>
      </c>
      <c r="N135" s="97">
        <v>3</v>
      </c>
      <c r="O135" s="97">
        <v>18</v>
      </c>
      <c r="P135" s="97" t="s">
        <v>117</v>
      </c>
      <c r="Q135" s="97">
        <v>25</v>
      </c>
      <c r="R135" s="97">
        <v>450</v>
      </c>
      <c r="S135" s="97" t="s">
        <v>46</v>
      </c>
      <c r="T135" s="97" t="s">
        <v>553</v>
      </c>
      <c r="U135" s="99">
        <v>4</v>
      </c>
      <c r="V135" s="99">
        <v>0</v>
      </c>
      <c r="W135" s="99">
        <v>0</v>
      </c>
      <c r="X135" s="99">
        <f t="shared" si="24"/>
        <v>4</v>
      </c>
      <c r="Y135" s="97" t="s">
        <v>574</v>
      </c>
      <c r="Z135" s="97" t="s">
        <v>575</v>
      </c>
      <c r="AA135" s="97" t="s">
        <v>218</v>
      </c>
      <c r="AB135" s="97" t="s">
        <v>218</v>
      </c>
      <c r="AC135" s="97" t="s">
        <v>218</v>
      </c>
      <c r="AD135" s="97" t="s">
        <v>576</v>
      </c>
      <c r="AE135" s="97" t="s">
        <v>577</v>
      </c>
    </row>
    <row r="136" spans="1:31" ht="111" customHeight="1">
      <c r="A136" s="94" t="s">
        <v>54</v>
      </c>
      <c r="B136" s="97" t="s">
        <v>547</v>
      </c>
      <c r="C136" s="97" t="s">
        <v>548</v>
      </c>
      <c r="D136" s="97" t="s">
        <v>549</v>
      </c>
      <c r="E136" s="97" t="s">
        <v>216</v>
      </c>
      <c r="F136" s="97" t="s">
        <v>578</v>
      </c>
      <c r="G136" s="97" t="s">
        <v>45</v>
      </c>
      <c r="H136" s="97" t="s">
        <v>506</v>
      </c>
      <c r="I136" s="97" t="s">
        <v>579</v>
      </c>
      <c r="J136" s="97" t="s">
        <v>40</v>
      </c>
      <c r="K136" s="97" t="s">
        <v>580</v>
      </c>
      <c r="L136" s="97" t="s">
        <v>40</v>
      </c>
      <c r="M136" s="97">
        <v>6</v>
      </c>
      <c r="N136" s="97">
        <v>3</v>
      </c>
      <c r="O136" s="97">
        <v>18</v>
      </c>
      <c r="P136" s="97" t="s">
        <v>117</v>
      </c>
      <c r="Q136" s="94">
        <v>25</v>
      </c>
      <c r="R136" s="97">
        <v>450</v>
      </c>
      <c r="S136" s="97" t="s">
        <v>46</v>
      </c>
      <c r="T136" s="97" t="s">
        <v>553</v>
      </c>
      <c r="U136" s="99">
        <v>4</v>
      </c>
      <c r="V136" s="99">
        <v>0</v>
      </c>
      <c r="W136" s="99">
        <v>0</v>
      </c>
      <c r="X136" s="99">
        <f t="shared" si="24"/>
        <v>4</v>
      </c>
      <c r="Y136" s="97" t="s">
        <v>493</v>
      </c>
      <c r="Z136" s="97" t="s">
        <v>581</v>
      </c>
      <c r="AA136" s="97" t="s">
        <v>218</v>
      </c>
      <c r="AB136" s="97" t="s">
        <v>218</v>
      </c>
      <c r="AC136" s="97" t="s">
        <v>582</v>
      </c>
      <c r="AD136" s="97" t="s">
        <v>583</v>
      </c>
      <c r="AE136" s="97" t="s">
        <v>584</v>
      </c>
    </row>
    <row r="137" spans="1:31" ht="111" customHeight="1">
      <c r="A137" s="94" t="s">
        <v>54</v>
      </c>
      <c r="B137" s="97" t="s">
        <v>547</v>
      </c>
      <c r="C137" s="97" t="s">
        <v>548</v>
      </c>
      <c r="D137" s="97" t="s">
        <v>549</v>
      </c>
      <c r="E137" s="97" t="s">
        <v>216</v>
      </c>
      <c r="F137" s="97" t="s">
        <v>585</v>
      </c>
      <c r="G137" s="94" t="s">
        <v>410</v>
      </c>
      <c r="H137" s="97" t="s">
        <v>220</v>
      </c>
      <c r="I137" s="97" t="s">
        <v>586</v>
      </c>
      <c r="J137" s="97" t="s">
        <v>40</v>
      </c>
      <c r="K137" s="97" t="s">
        <v>40</v>
      </c>
      <c r="L137" s="97" t="s">
        <v>40</v>
      </c>
      <c r="M137" s="97">
        <v>6</v>
      </c>
      <c r="N137" s="97">
        <v>3</v>
      </c>
      <c r="O137" s="97">
        <v>18</v>
      </c>
      <c r="P137" s="97" t="s">
        <v>117</v>
      </c>
      <c r="Q137" s="97">
        <v>60</v>
      </c>
      <c r="R137" s="97">
        <v>1080</v>
      </c>
      <c r="S137" s="97" t="s">
        <v>198</v>
      </c>
      <c r="T137" s="97" t="s">
        <v>209</v>
      </c>
      <c r="U137" s="99">
        <v>4</v>
      </c>
      <c r="V137" s="99">
        <v>0</v>
      </c>
      <c r="W137" s="99">
        <v>0</v>
      </c>
      <c r="X137" s="99">
        <f t="shared" si="24"/>
        <v>4</v>
      </c>
      <c r="Y137" s="97" t="s">
        <v>44</v>
      </c>
      <c r="Z137" s="97" t="s">
        <v>587</v>
      </c>
      <c r="AA137" s="97" t="s">
        <v>218</v>
      </c>
      <c r="AB137" s="97" t="s">
        <v>218</v>
      </c>
      <c r="AC137" s="97" t="s">
        <v>588</v>
      </c>
      <c r="AD137" s="97" t="s">
        <v>589</v>
      </c>
      <c r="AE137" s="97" t="s">
        <v>218</v>
      </c>
    </row>
    <row r="138" spans="1:31" ht="111" customHeight="1">
      <c r="A138" s="94" t="s">
        <v>54</v>
      </c>
      <c r="B138" s="97" t="s">
        <v>547</v>
      </c>
      <c r="C138" s="97" t="s">
        <v>548</v>
      </c>
      <c r="D138" s="97" t="s">
        <v>549</v>
      </c>
      <c r="E138" s="97" t="s">
        <v>216</v>
      </c>
      <c r="F138" s="97" t="s">
        <v>590</v>
      </c>
      <c r="G138" s="94" t="s">
        <v>410</v>
      </c>
      <c r="H138" s="97" t="s">
        <v>591</v>
      </c>
      <c r="I138" s="97" t="s">
        <v>592</v>
      </c>
      <c r="J138" s="97" t="s">
        <v>40</v>
      </c>
      <c r="K138" s="97" t="s">
        <v>593</v>
      </c>
      <c r="L138" s="97" t="s">
        <v>40</v>
      </c>
      <c r="M138" s="97">
        <v>6</v>
      </c>
      <c r="N138" s="97">
        <v>3</v>
      </c>
      <c r="O138" s="97">
        <v>18</v>
      </c>
      <c r="P138" s="97" t="s">
        <v>117</v>
      </c>
      <c r="Q138" s="97">
        <v>25</v>
      </c>
      <c r="R138" s="97">
        <v>450</v>
      </c>
      <c r="S138" s="97" t="s">
        <v>46</v>
      </c>
      <c r="T138" s="97" t="s">
        <v>553</v>
      </c>
      <c r="U138" s="99">
        <v>4</v>
      </c>
      <c r="V138" s="99">
        <v>0</v>
      </c>
      <c r="W138" s="99">
        <v>0</v>
      </c>
      <c r="X138" s="99">
        <f t="shared" si="24"/>
        <v>4</v>
      </c>
      <c r="Y138" s="97" t="s">
        <v>44</v>
      </c>
      <c r="Z138" s="100" t="s">
        <v>594</v>
      </c>
      <c r="AA138" s="97" t="s">
        <v>218</v>
      </c>
      <c r="AB138" s="97" t="s">
        <v>218</v>
      </c>
      <c r="AC138" s="97" t="s">
        <v>595</v>
      </c>
      <c r="AD138" s="97" t="s">
        <v>596</v>
      </c>
      <c r="AE138" s="97" t="s">
        <v>218</v>
      </c>
    </row>
    <row r="139" spans="1:31" ht="111" customHeight="1">
      <c r="A139" s="94" t="s">
        <v>54</v>
      </c>
      <c r="B139" s="97" t="s">
        <v>547</v>
      </c>
      <c r="C139" s="97" t="s">
        <v>548</v>
      </c>
      <c r="D139" s="101" t="s">
        <v>597</v>
      </c>
      <c r="E139" s="102" t="s">
        <v>598</v>
      </c>
      <c r="F139" s="103" t="s">
        <v>599</v>
      </c>
      <c r="G139" s="94" t="s">
        <v>410</v>
      </c>
      <c r="H139" s="104" t="s">
        <v>600</v>
      </c>
      <c r="I139" s="105" t="s">
        <v>601</v>
      </c>
      <c r="J139" s="105"/>
      <c r="K139" s="105" t="s">
        <v>602</v>
      </c>
      <c r="L139" s="105" t="s">
        <v>603</v>
      </c>
      <c r="M139" s="106">
        <v>2</v>
      </c>
      <c r="N139" s="106">
        <v>3</v>
      </c>
      <c r="O139" s="107">
        <v>6</v>
      </c>
      <c r="P139" s="107" t="s">
        <v>119</v>
      </c>
      <c r="Q139" s="106">
        <v>60</v>
      </c>
      <c r="R139" s="107">
        <v>360</v>
      </c>
      <c r="S139" s="107" t="s">
        <v>46</v>
      </c>
      <c r="T139" s="105" t="s">
        <v>553</v>
      </c>
      <c r="U139" s="99">
        <v>4</v>
      </c>
      <c r="V139" s="99">
        <v>0</v>
      </c>
      <c r="W139" s="99">
        <v>0</v>
      </c>
      <c r="X139" s="99">
        <f t="shared" si="24"/>
        <v>4</v>
      </c>
      <c r="Y139" s="105" t="s">
        <v>604</v>
      </c>
      <c r="Z139" s="105" t="s">
        <v>605</v>
      </c>
      <c r="AA139" s="105"/>
      <c r="AB139" s="105"/>
      <c r="AC139" s="105"/>
      <c r="AD139" s="105" t="s">
        <v>606</v>
      </c>
      <c r="AE139" s="105" t="s">
        <v>607</v>
      </c>
    </row>
    <row r="140" spans="1:31" ht="111" customHeight="1">
      <c r="A140" s="94" t="s">
        <v>54</v>
      </c>
      <c r="B140" s="97" t="s">
        <v>547</v>
      </c>
      <c r="C140" s="97" t="s">
        <v>548</v>
      </c>
      <c r="D140" s="101" t="s">
        <v>597</v>
      </c>
      <c r="E140" s="102" t="s">
        <v>598</v>
      </c>
      <c r="F140" s="108" t="s">
        <v>608</v>
      </c>
      <c r="G140" s="94" t="s">
        <v>410</v>
      </c>
      <c r="H140" s="108" t="s">
        <v>609</v>
      </c>
      <c r="I140" s="105" t="s">
        <v>610</v>
      </c>
      <c r="J140" s="105"/>
      <c r="K140" s="105"/>
      <c r="L140" s="105" t="s">
        <v>611</v>
      </c>
      <c r="M140" s="106">
        <v>2</v>
      </c>
      <c r="N140" s="106">
        <v>4</v>
      </c>
      <c r="O140" s="107">
        <v>8</v>
      </c>
      <c r="P140" s="107" t="s">
        <v>119</v>
      </c>
      <c r="Q140" s="106">
        <v>60</v>
      </c>
      <c r="R140" s="107">
        <v>480</v>
      </c>
      <c r="S140" s="107" t="s">
        <v>46</v>
      </c>
      <c r="T140" s="105" t="s">
        <v>553</v>
      </c>
      <c r="U140" s="99">
        <v>4</v>
      </c>
      <c r="V140" s="99">
        <v>0</v>
      </c>
      <c r="W140" s="99">
        <v>0</v>
      </c>
      <c r="X140" s="99">
        <f t="shared" si="24"/>
        <v>4</v>
      </c>
      <c r="Y140" s="105" t="s">
        <v>604</v>
      </c>
      <c r="Z140" s="105" t="s">
        <v>605</v>
      </c>
      <c r="AA140" s="109"/>
      <c r="AB140" s="109"/>
      <c r="AC140" s="105"/>
      <c r="AD140" s="105" t="s">
        <v>611</v>
      </c>
      <c r="AE140" s="105" t="s">
        <v>607</v>
      </c>
    </row>
    <row r="141" spans="1:31" ht="111" customHeight="1">
      <c r="A141" s="94" t="s">
        <v>54</v>
      </c>
      <c r="B141" s="97" t="s">
        <v>547</v>
      </c>
      <c r="C141" s="97" t="s">
        <v>548</v>
      </c>
      <c r="D141" s="101" t="s">
        <v>597</v>
      </c>
      <c r="E141" s="102" t="s">
        <v>598</v>
      </c>
      <c r="F141" s="103" t="s">
        <v>612</v>
      </c>
      <c r="G141" s="94" t="s">
        <v>410</v>
      </c>
      <c r="H141" s="104" t="s">
        <v>613</v>
      </c>
      <c r="I141" s="105" t="s">
        <v>610</v>
      </c>
      <c r="J141" s="105"/>
      <c r="K141" s="105"/>
      <c r="L141" s="105" t="s">
        <v>611</v>
      </c>
      <c r="M141" s="106">
        <v>2</v>
      </c>
      <c r="N141" s="106">
        <v>3</v>
      </c>
      <c r="O141" s="107">
        <v>6</v>
      </c>
      <c r="P141" s="107" t="s">
        <v>119</v>
      </c>
      <c r="Q141" s="106">
        <v>60</v>
      </c>
      <c r="R141" s="107">
        <v>360</v>
      </c>
      <c r="S141" s="107" t="s">
        <v>46</v>
      </c>
      <c r="T141" s="105" t="s">
        <v>553</v>
      </c>
      <c r="U141" s="99">
        <v>4</v>
      </c>
      <c r="V141" s="99">
        <v>0</v>
      </c>
      <c r="W141" s="99">
        <v>0</v>
      </c>
      <c r="X141" s="99">
        <f t="shared" si="24"/>
        <v>4</v>
      </c>
      <c r="Y141" s="105" t="s">
        <v>604</v>
      </c>
      <c r="Z141" s="105" t="s">
        <v>605</v>
      </c>
      <c r="AA141" s="109"/>
      <c r="AB141" s="109"/>
      <c r="AC141" s="105"/>
      <c r="AD141" s="105" t="s">
        <v>614</v>
      </c>
      <c r="AE141" s="105" t="s">
        <v>607</v>
      </c>
    </row>
    <row r="142" spans="1:31" ht="111" customHeight="1">
      <c r="A142" s="94" t="s">
        <v>54</v>
      </c>
      <c r="B142" s="97" t="s">
        <v>547</v>
      </c>
      <c r="C142" s="97" t="s">
        <v>548</v>
      </c>
      <c r="D142" s="101" t="s">
        <v>597</v>
      </c>
      <c r="E142" s="102" t="s">
        <v>598</v>
      </c>
      <c r="F142" s="103" t="s">
        <v>615</v>
      </c>
      <c r="G142" s="94" t="s">
        <v>410</v>
      </c>
      <c r="H142" s="104" t="s">
        <v>616</v>
      </c>
      <c r="I142" s="103" t="s">
        <v>617</v>
      </c>
      <c r="J142" s="105"/>
      <c r="K142" s="105"/>
      <c r="L142" s="105" t="s">
        <v>611</v>
      </c>
      <c r="M142" s="106">
        <v>2</v>
      </c>
      <c r="N142" s="106">
        <v>3</v>
      </c>
      <c r="O142" s="107">
        <v>6</v>
      </c>
      <c r="P142" s="107" t="s">
        <v>119</v>
      </c>
      <c r="Q142" s="106">
        <v>60</v>
      </c>
      <c r="R142" s="107">
        <v>360</v>
      </c>
      <c r="S142" s="107" t="s">
        <v>46</v>
      </c>
      <c r="T142" s="105" t="s">
        <v>553</v>
      </c>
      <c r="U142" s="99">
        <v>4</v>
      </c>
      <c r="V142" s="99">
        <v>0</v>
      </c>
      <c r="W142" s="99">
        <v>0</v>
      </c>
      <c r="X142" s="99">
        <f t="shared" si="24"/>
        <v>4</v>
      </c>
      <c r="Y142" s="105" t="s">
        <v>604</v>
      </c>
      <c r="Z142" s="105" t="s">
        <v>605</v>
      </c>
      <c r="AA142" s="109"/>
      <c r="AB142" s="109"/>
      <c r="AC142" s="105"/>
      <c r="AD142" s="105" t="s">
        <v>618</v>
      </c>
      <c r="AE142" s="105" t="s">
        <v>607</v>
      </c>
    </row>
    <row r="143" spans="1:31" ht="111" customHeight="1">
      <c r="A143" s="94" t="s">
        <v>54</v>
      </c>
      <c r="B143" s="97" t="s">
        <v>547</v>
      </c>
      <c r="C143" s="97" t="s">
        <v>548</v>
      </c>
      <c r="D143" s="101" t="s">
        <v>597</v>
      </c>
      <c r="E143" s="102" t="s">
        <v>598</v>
      </c>
      <c r="F143" s="103" t="s">
        <v>619</v>
      </c>
      <c r="G143" s="94" t="s">
        <v>410</v>
      </c>
      <c r="H143" s="104" t="s">
        <v>620</v>
      </c>
      <c r="I143" s="105" t="s">
        <v>621</v>
      </c>
      <c r="J143" s="105"/>
      <c r="K143" s="105"/>
      <c r="L143" s="105" t="s">
        <v>611</v>
      </c>
      <c r="M143" s="106">
        <v>2</v>
      </c>
      <c r="N143" s="106">
        <v>3</v>
      </c>
      <c r="O143" s="107">
        <v>6</v>
      </c>
      <c r="P143" s="107" t="s">
        <v>119</v>
      </c>
      <c r="Q143" s="106">
        <v>60</v>
      </c>
      <c r="R143" s="107">
        <v>360</v>
      </c>
      <c r="S143" s="107" t="s">
        <v>46</v>
      </c>
      <c r="T143" s="105" t="s">
        <v>553</v>
      </c>
      <c r="U143" s="99">
        <v>4</v>
      </c>
      <c r="V143" s="99">
        <v>0</v>
      </c>
      <c r="W143" s="99">
        <v>0</v>
      </c>
      <c r="X143" s="99">
        <f t="shared" si="24"/>
        <v>4</v>
      </c>
      <c r="Y143" s="105" t="s">
        <v>604</v>
      </c>
      <c r="Z143" s="105" t="s">
        <v>605</v>
      </c>
      <c r="AA143" s="109"/>
      <c r="AB143" s="109"/>
      <c r="AC143" s="105"/>
      <c r="AD143" s="105" t="s">
        <v>622</v>
      </c>
      <c r="AE143" s="105" t="s">
        <v>607</v>
      </c>
    </row>
    <row r="144" spans="1:31" ht="111" customHeight="1">
      <c r="A144" s="94" t="s">
        <v>54</v>
      </c>
      <c r="B144" s="97" t="s">
        <v>547</v>
      </c>
      <c r="C144" s="97" t="s">
        <v>548</v>
      </c>
      <c r="D144" s="101" t="s">
        <v>597</v>
      </c>
      <c r="E144" s="102" t="s">
        <v>598</v>
      </c>
      <c r="F144" s="103" t="s">
        <v>623</v>
      </c>
      <c r="G144" s="94" t="s">
        <v>410</v>
      </c>
      <c r="H144" s="104" t="s">
        <v>624</v>
      </c>
      <c r="I144" s="105" t="s">
        <v>625</v>
      </c>
      <c r="J144" s="105"/>
      <c r="K144" s="105"/>
      <c r="L144" s="105" t="s">
        <v>611</v>
      </c>
      <c r="M144" s="106">
        <v>2</v>
      </c>
      <c r="N144" s="106">
        <v>3</v>
      </c>
      <c r="O144" s="107">
        <v>6</v>
      </c>
      <c r="P144" s="107" t="s">
        <v>119</v>
      </c>
      <c r="Q144" s="106">
        <v>60</v>
      </c>
      <c r="R144" s="107">
        <v>360</v>
      </c>
      <c r="S144" s="107" t="s">
        <v>46</v>
      </c>
      <c r="T144" s="105" t="s">
        <v>553</v>
      </c>
      <c r="U144" s="99">
        <v>4</v>
      </c>
      <c r="V144" s="99">
        <v>0</v>
      </c>
      <c r="W144" s="99">
        <v>0</v>
      </c>
      <c r="X144" s="99">
        <f t="shared" si="24"/>
        <v>4</v>
      </c>
      <c r="Y144" s="105" t="s">
        <v>604</v>
      </c>
      <c r="Z144" s="105" t="s">
        <v>605</v>
      </c>
      <c r="AA144" s="109"/>
      <c r="AB144" s="109"/>
      <c r="AC144" s="105"/>
      <c r="AD144" s="105" t="s">
        <v>622</v>
      </c>
      <c r="AE144" s="105" t="s">
        <v>607</v>
      </c>
    </row>
    <row r="145" spans="1:31" ht="111" customHeight="1">
      <c r="A145" s="94" t="s">
        <v>54</v>
      </c>
      <c r="B145" s="97" t="s">
        <v>547</v>
      </c>
      <c r="C145" s="97" t="s">
        <v>548</v>
      </c>
      <c r="D145" s="101" t="s">
        <v>597</v>
      </c>
      <c r="E145" s="102" t="s">
        <v>598</v>
      </c>
      <c r="F145" s="104" t="s">
        <v>626</v>
      </c>
      <c r="G145" s="94" t="s">
        <v>410</v>
      </c>
      <c r="H145" s="104" t="s">
        <v>627</v>
      </c>
      <c r="I145" s="105" t="s">
        <v>610</v>
      </c>
      <c r="J145" s="103"/>
      <c r="K145" s="103"/>
      <c r="L145" s="105"/>
      <c r="M145" s="106">
        <v>2</v>
      </c>
      <c r="N145" s="110">
        <v>2</v>
      </c>
      <c r="O145" s="107">
        <v>4</v>
      </c>
      <c r="P145" s="107" t="s">
        <v>121</v>
      </c>
      <c r="Q145" s="110">
        <v>60</v>
      </c>
      <c r="R145" s="107">
        <v>240</v>
      </c>
      <c r="S145" s="107" t="s">
        <v>46</v>
      </c>
      <c r="T145" s="105" t="s">
        <v>553</v>
      </c>
      <c r="U145" s="99">
        <v>4</v>
      </c>
      <c r="V145" s="99">
        <v>0</v>
      </c>
      <c r="W145" s="99">
        <v>0</v>
      </c>
      <c r="X145" s="99">
        <f t="shared" si="24"/>
        <v>4</v>
      </c>
      <c r="Y145" s="105" t="s">
        <v>604</v>
      </c>
      <c r="Z145" s="105" t="s">
        <v>605</v>
      </c>
      <c r="AA145" s="109"/>
      <c r="AB145" s="109"/>
      <c r="AC145" s="103"/>
      <c r="AD145" s="105" t="s">
        <v>628</v>
      </c>
      <c r="AE145" s="105" t="s">
        <v>607</v>
      </c>
    </row>
    <row r="146" spans="1:31" ht="111" customHeight="1">
      <c r="A146" s="94" t="s">
        <v>54</v>
      </c>
      <c r="B146" s="97" t="s">
        <v>547</v>
      </c>
      <c r="C146" s="97" t="s">
        <v>548</v>
      </c>
      <c r="D146" s="101" t="s">
        <v>597</v>
      </c>
      <c r="E146" s="102" t="s">
        <v>598</v>
      </c>
      <c r="F146" s="103" t="s">
        <v>629</v>
      </c>
      <c r="G146" s="94" t="s">
        <v>410</v>
      </c>
      <c r="H146" s="103" t="s">
        <v>630</v>
      </c>
      <c r="I146" s="103" t="s">
        <v>631</v>
      </c>
      <c r="J146" s="103"/>
      <c r="K146" s="103"/>
      <c r="L146" s="105"/>
      <c r="M146" s="106">
        <v>2</v>
      </c>
      <c r="N146" s="106">
        <v>2</v>
      </c>
      <c r="O146" s="107">
        <v>4</v>
      </c>
      <c r="P146" s="107" t="s">
        <v>121</v>
      </c>
      <c r="Q146" s="106">
        <v>60</v>
      </c>
      <c r="R146" s="107">
        <v>240</v>
      </c>
      <c r="S146" s="107" t="s">
        <v>46</v>
      </c>
      <c r="T146" s="105" t="s">
        <v>553</v>
      </c>
      <c r="U146" s="99">
        <v>4</v>
      </c>
      <c r="V146" s="99">
        <v>0</v>
      </c>
      <c r="W146" s="99">
        <v>0</v>
      </c>
      <c r="X146" s="99">
        <f t="shared" si="24"/>
        <v>4</v>
      </c>
      <c r="Y146" s="105" t="s">
        <v>604</v>
      </c>
      <c r="Z146" s="105" t="s">
        <v>605</v>
      </c>
      <c r="AA146" s="109"/>
      <c r="AB146" s="109"/>
      <c r="AC146" s="103"/>
      <c r="AD146" s="105" t="s">
        <v>632</v>
      </c>
      <c r="AE146" s="105" t="s">
        <v>607</v>
      </c>
    </row>
    <row r="147" spans="1:31" ht="111" customHeight="1">
      <c r="A147" s="94" t="s">
        <v>54</v>
      </c>
      <c r="B147" s="97" t="s">
        <v>547</v>
      </c>
      <c r="C147" s="97" t="s">
        <v>548</v>
      </c>
      <c r="D147" s="101" t="s">
        <v>597</v>
      </c>
      <c r="E147" s="102" t="s">
        <v>598</v>
      </c>
      <c r="F147" s="103" t="s">
        <v>633</v>
      </c>
      <c r="G147" s="94" t="s">
        <v>410</v>
      </c>
      <c r="H147" s="104" t="s">
        <v>634</v>
      </c>
      <c r="I147" s="103" t="s">
        <v>631</v>
      </c>
      <c r="J147" s="103"/>
      <c r="K147" s="103"/>
      <c r="L147" s="105"/>
      <c r="M147" s="106">
        <v>2</v>
      </c>
      <c r="N147" s="106">
        <v>2</v>
      </c>
      <c r="O147" s="107">
        <v>4</v>
      </c>
      <c r="P147" s="107" t="s">
        <v>121</v>
      </c>
      <c r="Q147" s="106">
        <v>60</v>
      </c>
      <c r="R147" s="107">
        <v>240</v>
      </c>
      <c r="S147" s="107" t="s">
        <v>46</v>
      </c>
      <c r="T147" s="105" t="s">
        <v>553</v>
      </c>
      <c r="U147" s="99">
        <v>4</v>
      </c>
      <c r="V147" s="99">
        <v>0</v>
      </c>
      <c r="W147" s="99">
        <v>0</v>
      </c>
      <c r="X147" s="99">
        <f t="shared" si="24"/>
        <v>4</v>
      </c>
      <c r="Y147" s="105" t="s">
        <v>604</v>
      </c>
      <c r="Z147" s="105" t="s">
        <v>605</v>
      </c>
      <c r="AA147" s="109"/>
      <c r="AB147" s="109"/>
      <c r="AC147" s="103"/>
      <c r="AD147" s="105" t="s">
        <v>635</v>
      </c>
      <c r="AE147" s="105" t="s">
        <v>607</v>
      </c>
    </row>
    <row r="148" spans="1:31" ht="111" customHeight="1">
      <c r="A148" s="94" t="s">
        <v>54</v>
      </c>
      <c r="B148" s="97" t="s">
        <v>547</v>
      </c>
      <c r="C148" s="97" t="s">
        <v>548</v>
      </c>
      <c r="D148" s="101" t="s">
        <v>597</v>
      </c>
      <c r="E148" s="102" t="s">
        <v>598</v>
      </c>
      <c r="F148" s="103" t="s">
        <v>636</v>
      </c>
      <c r="G148" s="94" t="s">
        <v>410</v>
      </c>
      <c r="H148" s="108" t="s">
        <v>637</v>
      </c>
      <c r="I148" s="105" t="s">
        <v>610</v>
      </c>
      <c r="J148" s="103"/>
      <c r="K148" s="103"/>
      <c r="L148" s="105" t="s">
        <v>611</v>
      </c>
      <c r="M148" s="106">
        <v>2</v>
      </c>
      <c r="N148" s="106">
        <v>2</v>
      </c>
      <c r="O148" s="107">
        <v>4</v>
      </c>
      <c r="P148" s="107" t="s">
        <v>121</v>
      </c>
      <c r="Q148" s="106">
        <v>60</v>
      </c>
      <c r="R148" s="107">
        <v>240</v>
      </c>
      <c r="S148" s="107" t="s">
        <v>46</v>
      </c>
      <c r="T148" s="105" t="s">
        <v>553</v>
      </c>
      <c r="U148" s="99">
        <v>4</v>
      </c>
      <c r="V148" s="99">
        <v>0</v>
      </c>
      <c r="W148" s="99">
        <v>0</v>
      </c>
      <c r="X148" s="99">
        <f t="shared" si="24"/>
        <v>4</v>
      </c>
      <c r="Y148" s="105" t="s">
        <v>604</v>
      </c>
      <c r="Z148" s="105" t="s">
        <v>605</v>
      </c>
      <c r="AA148" s="109"/>
      <c r="AB148" s="109"/>
      <c r="AC148" s="103"/>
      <c r="AD148" s="105" t="s">
        <v>638</v>
      </c>
      <c r="AE148" s="105" t="s">
        <v>607</v>
      </c>
    </row>
    <row r="149" spans="1:31" ht="111" customHeight="1">
      <c r="A149" s="94" t="s">
        <v>54</v>
      </c>
      <c r="B149" s="97" t="s">
        <v>547</v>
      </c>
      <c r="C149" s="97" t="s">
        <v>548</v>
      </c>
      <c r="D149" s="101" t="s">
        <v>597</v>
      </c>
      <c r="E149" s="102" t="s">
        <v>598</v>
      </c>
      <c r="F149" s="103" t="s">
        <v>639</v>
      </c>
      <c r="G149" s="94" t="s">
        <v>410</v>
      </c>
      <c r="H149" s="103" t="s">
        <v>640</v>
      </c>
      <c r="I149" s="105" t="s">
        <v>610</v>
      </c>
      <c r="J149" s="103"/>
      <c r="K149" s="103"/>
      <c r="L149" s="105" t="s">
        <v>611</v>
      </c>
      <c r="M149" s="106">
        <v>2</v>
      </c>
      <c r="N149" s="106">
        <v>2</v>
      </c>
      <c r="O149" s="107">
        <v>4</v>
      </c>
      <c r="P149" s="107" t="s">
        <v>121</v>
      </c>
      <c r="Q149" s="106">
        <v>60</v>
      </c>
      <c r="R149" s="107">
        <v>240</v>
      </c>
      <c r="S149" s="107" t="s">
        <v>46</v>
      </c>
      <c r="T149" s="105" t="s">
        <v>553</v>
      </c>
      <c r="U149" s="99">
        <v>4</v>
      </c>
      <c r="V149" s="99">
        <v>0</v>
      </c>
      <c r="W149" s="99">
        <v>0</v>
      </c>
      <c r="X149" s="99">
        <f t="shared" si="24"/>
        <v>4</v>
      </c>
      <c r="Y149" s="105" t="s">
        <v>604</v>
      </c>
      <c r="Z149" s="105" t="s">
        <v>605</v>
      </c>
      <c r="AA149" s="109"/>
      <c r="AB149" s="109"/>
      <c r="AC149" s="103"/>
      <c r="AD149" s="105" t="s">
        <v>638</v>
      </c>
      <c r="AE149" s="105" t="s">
        <v>607</v>
      </c>
    </row>
    <row r="150" spans="1:31" ht="111" customHeight="1">
      <c r="A150" s="94" t="s">
        <v>54</v>
      </c>
      <c r="B150" s="97" t="s">
        <v>547</v>
      </c>
      <c r="C150" s="97" t="s">
        <v>548</v>
      </c>
      <c r="D150" s="101" t="s">
        <v>597</v>
      </c>
      <c r="E150" s="102" t="s">
        <v>598</v>
      </c>
      <c r="F150" s="103" t="s">
        <v>641</v>
      </c>
      <c r="G150" s="94" t="s">
        <v>410</v>
      </c>
      <c r="H150" s="104" t="s">
        <v>642</v>
      </c>
      <c r="I150" s="105" t="s">
        <v>610</v>
      </c>
      <c r="J150" s="103" t="s">
        <v>643</v>
      </c>
      <c r="K150" s="103"/>
      <c r="L150" s="105"/>
      <c r="M150" s="106">
        <v>2</v>
      </c>
      <c r="N150" s="111">
        <v>2</v>
      </c>
      <c r="O150" s="107">
        <v>4</v>
      </c>
      <c r="P150" s="107" t="s">
        <v>121</v>
      </c>
      <c r="Q150" s="110">
        <v>60</v>
      </c>
      <c r="R150" s="107">
        <v>240</v>
      </c>
      <c r="S150" s="107" t="s">
        <v>46</v>
      </c>
      <c r="T150" s="105" t="s">
        <v>553</v>
      </c>
      <c r="U150" s="99">
        <v>4</v>
      </c>
      <c r="V150" s="99">
        <v>0</v>
      </c>
      <c r="W150" s="99">
        <v>0</v>
      </c>
      <c r="X150" s="99">
        <f t="shared" si="24"/>
        <v>4</v>
      </c>
      <c r="Y150" s="105" t="s">
        <v>604</v>
      </c>
      <c r="Z150" s="105" t="s">
        <v>605</v>
      </c>
      <c r="AA150" s="109"/>
      <c r="AB150" s="109"/>
      <c r="AC150" s="103" t="s">
        <v>643</v>
      </c>
      <c r="AD150" s="105" t="s">
        <v>644</v>
      </c>
      <c r="AE150" s="105" t="s">
        <v>607</v>
      </c>
    </row>
    <row r="151" spans="1:31" ht="111" customHeight="1">
      <c r="A151" s="94" t="s">
        <v>54</v>
      </c>
      <c r="B151" s="97" t="s">
        <v>547</v>
      </c>
      <c r="C151" s="97" t="s">
        <v>548</v>
      </c>
      <c r="D151" s="101" t="s">
        <v>597</v>
      </c>
      <c r="E151" s="102" t="s">
        <v>598</v>
      </c>
      <c r="F151" s="103" t="s">
        <v>645</v>
      </c>
      <c r="G151" s="94" t="s">
        <v>410</v>
      </c>
      <c r="H151" s="104" t="s">
        <v>646</v>
      </c>
      <c r="I151" s="105" t="s">
        <v>647</v>
      </c>
      <c r="J151" s="103" t="s">
        <v>643</v>
      </c>
      <c r="K151" s="103"/>
      <c r="L151" s="105"/>
      <c r="M151" s="106">
        <v>2</v>
      </c>
      <c r="N151" s="106">
        <v>2</v>
      </c>
      <c r="O151" s="107">
        <v>4</v>
      </c>
      <c r="P151" s="107" t="s">
        <v>121</v>
      </c>
      <c r="Q151" s="106">
        <v>60</v>
      </c>
      <c r="R151" s="107">
        <v>240</v>
      </c>
      <c r="S151" s="107" t="s">
        <v>46</v>
      </c>
      <c r="T151" s="105" t="s">
        <v>553</v>
      </c>
      <c r="U151" s="99">
        <v>4</v>
      </c>
      <c r="V151" s="99">
        <v>0</v>
      </c>
      <c r="W151" s="99">
        <v>0</v>
      </c>
      <c r="X151" s="99">
        <f t="shared" si="24"/>
        <v>4</v>
      </c>
      <c r="Y151" s="105" t="s">
        <v>604</v>
      </c>
      <c r="Z151" s="105" t="s">
        <v>605</v>
      </c>
      <c r="AA151" s="109"/>
      <c r="AB151" s="109"/>
      <c r="AC151" s="103" t="s">
        <v>643</v>
      </c>
      <c r="AD151" s="103" t="s">
        <v>648</v>
      </c>
      <c r="AE151" s="105" t="s">
        <v>607</v>
      </c>
    </row>
    <row r="152" spans="1:31" ht="111" customHeight="1">
      <c r="A152" s="94" t="s">
        <v>54</v>
      </c>
      <c r="B152" s="97" t="s">
        <v>547</v>
      </c>
      <c r="C152" s="97" t="s">
        <v>548</v>
      </c>
      <c r="D152" s="101" t="s">
        <v>597</v>
      </c>
      <c r="E152" s="102" t="s">
        <v>598</v>
      </c>
      <c r="F152" s="103" t="s">
        <v>649</v>
      </c>
      <c r="G152" s="94" t="s">
        <v>410</v>
      </c>
      <c r="H152" s="104" t="s">
        <v>650</v>
      </c>
      <c r="I152" s="105" t="s">
        <v>651</v>
      </c>
      <c r="J152" s="103" t="s">
        <v>643</v>
      </c>
      <c r="K152" s="105"/>
      <c r="L152" s="105"/>
      <c r="M152" s="106">
        <v>2</v>
      </c>
      <c r="N152" s="106">
        <v>2</v>
      </c>
      <c r="O152" s="107">
        <v>4</v>
      </c>
      <c r="P152" s="107" t="s">
        <v>121</v>
      </c>
      <c r="Q152" s="106">
        <v>60</v>
      </c>
      <c r="R152" s="107">
        <v>240</v>
      </c>
      <c r="S152" s="107" t="s">
        <v>46</v>
      </c>
      <c r="T152" s="105" t="s">
        <v>553</v>
      </c>
      <c r="U152" s="99">
        <v>4</v>
      </c>
      <c r="V152" s="99">
        <v>0</v>
      </c>
      <c r="W152" s="99">
        <v>0</v>
      </c>
      <c r="X152" s="99">
        <f t="shared" si="24"/>
        <v>4</v>
      </c>
      <c r="Y152" s="105" t="s">
        <v>604</v>
      </c>
      <c r="Z152" s="105" t="s">
        <v>605</v>
      </c>
      <c r="AA152" s="109"/>
      <c r="AB152" s="109"/>
      <c r="AC152" s="103" t="s">
        <v>643</v>
      </c>
      <c r="AD152" s="103" t="s">
        <v>648</v>
      </c>
      <c r="AE152" s="105" t="s">
        <v>607</v>
      </c>
    </row>
    <row r="153" spans="1:31" ht="111" customHeight="1">
      <c r="A153" s="94" t="s">
        <v>54</v>
      </c>
      <c r="B153" s="97" t="s">
        <v>547</v>
      </c>
      <c r="C153" s="97" t="s">
        <v>548</v>
      </c>
      <c r="D153" s="101" t="s">
        <v>597</v>
      </c>
      <c r="E153" s="102" t="s">
        <v>598</v>
      </c>
      <c r="F153" s="103" t="s">
        <v>652</v>
      </c>
      <c r="G153" s="94" t="s">
        <v>410</v>
      </c>
      <c r="H153" s="103" t="s">
        <v>653</v>
      </c>
      <c r="I153" s="105" t="s">
        <v>610</v>
      </c>
      <c r="J153" s="105"/>
      <c r="K153" s="105"/>
      <c r="L153" s="105" t="s">
        <v>611</v>
      </c>
      <c r="M153" s="106">
        <v>2</v>
      </c>
      <c r="N153" s="106">
        <v>3</v>
      </c>
      <c r="O153" s="107">
        <v>6</v>
      </c>
      <c r="P153" s="107" t="s">
        <v>119</v>
      </c>
      <c r="Q153" s="106">
        <v>60</v>
      </c>
      <c r="R153" s="107">
        <v>360</v>
      </c>
      <c r="S153" s="107" t="s">
        <v>46</v>
      </c>
      <c r="T153" s="105" t="s">
        <v>553</v>
      </c>
      <c r="U153" s="99">
        <v>4</v>
      </c>
      <c r="V153" s="99">
        <v>0</v>
      </c>
      <c r="W153" s="99">
        <v>0</v>
      </c>
      <c r="X153" s="99">
        <f t="shared" si="24"/>
        <v>4</v>
      </c>
      <c r="Y153" s="105" t="s">
        <v>604</v>
      </c>
      <c r="Z153" s="105" t="s">
        <v>605</v>
      </c>
      <c r="AA153" s="109"/>
      <c r="AB153" s="109"/>
      <c r="AC153" s="105"/>
      <c r="AD153" s="105" t="s">
        <v>654</v>
      </c>
      <c r="AE153" s="105" t="s">
        <v>607</v>
      </c>
    </row>
    <row r="154" spans="1:31" ht="111" customHeight="1">
      <c r="A154" s="94" t="s">
        <v>54</v>
      </c>
      <c r="B154" s="97" t="s">
        <v>547</v>
      </c>
      <c r="C154" s="97" t="s">
        <v>548</v>
      </c>
      <c r="D154" s="101" t="s">
        <v>597</v>
      </c>
      <c r="E154" s="102" t="s">
        <v>598</v>
      </c>
      <c r="F154" s="103" t="s">
        <v>655</v>
      </c>
      <c r="G154" s="94" t="s">
        <v>410</v>
      </c>
      <c r="H154" s="103" t="s">
        <v>656</v>
      </c>
      <c r="I154" s="105" t="s">
        <v>610</v>
      </c>
      <c r="J154" s="105"/>
      <c r="K154" s="105"/>
      <c r="L154" s="105" t="s">
        <v>611</v>
      </c>
      <c r="M154" s="106">
        <v>2</v>
      </c>
      <c r="N154" s="106">
        <v>3</v>
      </c>
      <c r="O154" s="107">
        <v>6</v>
      </c>
      <c r="P154" s="107" t="s">
        <v>119</v>
      </c>
      <c r="Q154" s="106">
        <v>60</v>
      </c>
      <c r="R154" s="107">
        <v>360</v>
      </c>
      <c r="S154" s="107" t="s">
        <v>46</v>
      </c>
      <c r="T154" s="105" t="s">
        <v>553</v>
      </c>
      <c r="U154" s="99">
        <v>4</v>
      </c>
      <c r="V154" s="99">
        <v>0</v>
      </c>
      <c r="W154" s="99">
        <v>0</v>
      </c>
      <c r="X154" s="99">
        <f t="shared" si="24"/>
        <v>4</v>
      </c>
      <c r="Y154" s="105" t="s">
        <v>604</v>
      </c>
      <c r="Z154" s="105" t="s">
        <v>605</v>
      </c>
      <c r="AA154" s="109"/>
      <c r="AB154" s="109"/>
      <c r="AC154" s="105"/>
      <c r="AD154" s="105" t="s">
        <v>654</v>
      </c>
      <c r="AE154" s="105" t="s">
        <v>607</v>
      </c>
    </row>
    <row r="155" spans="1:31" ht="111" customHeight="1">
      <c r="A155" s="94" t="s">
        <v>54</v>
      </c>
      <c r="B155" s="97" t="s">
        <v>547</v>
      </c>
      <c r="C155" s="97" t="s">
        <v>548</v>
      </c>
      <c r="D155" s="101" t="s">
        <v>597</v>
      </c>
      <c r="E155" s="102" t="s">
        <v>598</v>
      </c>
      <c r="F155" s="103" t="s">
        <v>657</v>
      </c>
      <c r="G155" s="94" t="s">
        <v>410</v>
      </c>
      <c r="H155" s="103" t="s">
        <v>658</v>
      </c>
      <c r="I155" s="105" t="s">
        <v>610</v>
      </c>
      <c r="J155" s="105"/>
      <c r="K155" s="105"/>
      <c r="L155" s="105" t="s">
        <v>611</v>
      </c>
      <c r="M155" s="106">
        <v>2</v>
      </c>
      <c r="N155" s="106">
        <v>3</v>
      </c>
      <c r="O155" s="107">
        <v>6</v>
      </c>
      <c r="P155" s="107" t="s">
        <v>119</v>
      </c>
      <c r="Q155" s="106">
        <v>25</v>
      </c>
      <c r="R155" s="107">
        <v>150</v>
      </c>
      <c r="S155" s="107" t="s">
        <v>46</v>
      </c>
      <c r="T155" s="105" t="s">
        <v>553</v>
      </c>
      <c r="U155" s="99">
        <v>4</v>
      </c>
      <c r="V155" s="99">
        <v>0</v>
      </c>
      <c r="W155" s="99">
        <v>0</v>
      </c>
      <c r="X155" s="99">
        <f t="shared" si="24"/>
        <v>4</v>
      </c>
      <c r="Y155" s="105" t="s">
        <v>604</v>
      </c>
      <c r="Z155" s="105" t="s">
        <v>605</v>
      </c>
      <c r="AA155" s="109"/>
      <c r="AB155" s="109"/>
      <c r="AC155" s="105"/>
      <c r="AD155" s="105" t="s">
        <v>654</v>
      </c>
      <c r="AE155" s="105" t="s">
        <v>607</v>
      </c>
    </row>
    <row r="156" spans="1:31" ht="111" customHeight="1">
      <c r="A156" s="94" t="s">
        <v>54</v>
      </c>
      <c r="B156" s="97" t="s">
        <v>547</v>
      </c>
      <c r="C156" s="97" t="s">
        <v>548</v>
      </c>
      <c r="D156" s="101" t="s">
        <v>597</v>
      </c>
      <c r="E156" s="102" t="s">
        <v>598</v>
      </c>
      <c r="F156" s="103" t="s">
        <v>659</v>
      </c>
      <c r="G156" s="94" t="s">
        <v>410</v>
      </c>
      <c r="H156" s="103" t="s">
        <v>660</v>
      </c>
      <c r="I156" s="105" t="s">
        <v>610</v>
      </c>
      <c r="J156" s="105"/>
      <c r="K156" s="105"/>
      <c r="L156" s="105" t="s">
        <v>611</v>
      </c>
      <c r="M156" s="106">
        <v>2</v>
      </c>
      <c r="N156" s="106">
        <v>2</v>
      </c>
      <c r="O156" s="107">
        <v>4</v>
      </c>
      <c r="P156" s="107" t="s">
        <v>121</v>
      </c>
      <c r="Q156" s="106">
        <v>60</v>
      </c>
      <c r="R156" s="107">
        <v>240</v>
      </c>
      <c r="S156" s="107" t="s">
        <v>46</v>
      </c>
      <c r="T156" s="105" t="s">
        <v>553</v>
      </c>
      <c r="U156" s="99">
        <v>4</v>
      </c>
      <c r="V156" s="99">
        <v>0</v>
      </c>
      <c r="W156" s="99">
        <v>0</v>
      </c>
      <c r="X156" s="99">
        <f t="shared" si="24"/>
        <v>4</v>
      </c>
      <c r="Y156" s="105" t="s">
        <v>604</v>
      </c>
      <c r="Z156" s="105" t="s">
        <v>605</v>
      </c>
      <c r="AA156" s="109"/>
      <c r="AB156" s="109"/>
      <c r="AC156" s="105"/>
      <c r="AD156" s="105" t="s">
        <v>654</v>
      </c>
      <c r="AE156" s="105" t="s">
        <v>607</v>
      </c>
    </row>
    <row r="157" spans="1:31" ht="111" customHeight="1">
      <c r="A157" s="94" t="s">
        <v>54</v>
      </c>
      <c r="B157" s="97" t="s">
        <v>547</v>
      </c>
      <c r="C157" s="97" t="s">
        <v>548</v>
      </c>
      <c r="D157" s="101" t="s">
        <v>597</v>
      </c>
      <c r="E157" s="102" t="s">
        <v>598</v>
      </c>
      <c r="F157" s="103" t="s">
        <v>661</v>
      </c>
      <c r="G157" s="94" t="s">
        <v>410</v>
      </c>
      <c r="H157" s="103" t="s">
        <v>662</v>
      </c>
      <c r="I157" s="105" t="s">
        <v>610</v>
      </c>
      <c r="J157" s="103"/>
      <c r="K157" s="103"/>
      <c r="L157" s="105" t="s">
        <v>611</v>
      </c>
      <c r="M157" s="106">
        <v>4</v>
      </c>
      <c r="N157" s="106">
        <v>2</v>
      </c>
      <c r="O157" s="107">
        <v>8</v>
      </c>
      <c r="P157" s="107" t="s">
        <v>119</v>
      </c>
      <c r="Q157" s="106">
        <v>60</v>
      </c>
      <c r="R157" s="107">
        <v>480</v>
      </c>
      <c r="S157" s="107" t="s">
        <v>46</v>
      </c>
      <c r="T157" s="105" t="s">
        <v>553</v>
      </c>
      <c r="U157" s="99">
        <v>4</v>
      </c>
      <c r="V157" s="99">
        <v>0</v>
      </c>
      <c r="W157" s="99">
        <v>0</v>
      </c>
      <c r="X157" s="99">
        <f t="shared" si="24"/>
        <v>4</v>
      </c>
      <c r="Y157" s="105" t="s">
        <v>604</v>
      </c>
      <c r="Z157" s="105" t="s">
        <v>605</v>
      </c>
      <c r="AA157" s="109"/>
      <c r="AB157" s="109"/>
      <c r="AC157" s="103"/>
      <c r="AD157" s="105" t="s">
        <v>654</v>
      </c>
      <c r="AE157" s="105" t="s">
        <v>607</v>
      </c>
    </row>
    <row r="158" spans="1:31" ht="111" customHeight="1">
      <c r="A158" s="94" t="s">
        <v>54</v>
      </c>
      <c r="B158" s="97" t="s">
        <v>547</v>
      </c>
      <c r="C158" s="97" t="s">
        <v>548</v>
      </c>
      <c r="D158" s="101" t="s">
        <v>597</v>
      </c>
      <c r="E158" s="102" t="s">
        <v>598</v>
      </c>
      <c r="F158" s="103" t="s">
        <v>663</v>
      </c>
      <c r="G158" s="94" t="s">
        <v>410</v>
      </c>
      <c r="H158" s="103" t="s">
        <v>664</v>
      </c>
      <c r="I158" s="105" t="s">
        <v>610</v>
      </c>
      <c r="J158" s="103"/>
      <c r="K158" s="103"/>
      <c r="L158" s="105" t="s">
        <v>665</v>
      </c>
      <c r="M158" s="106">
        <v>2</v>
      </c>
      <c r="N158" s="106">
        <v>2</v>
      </c>
      <c r="O158" s="107">
        <v>4</v>
      </c>
      <c r="P158" s="107" t="s">
        <v>121</v>
      </c>
      <c r="Q158" s="106">
        <v>25</v>
      </c>
      <c r="R158" s="107">
        <v>100</v>
      </c>
      <c r="S158" s="107" t="s">
        <v>203</v>
      </c>
      <c r="T158" s="105" t="s">
        <v>212</v>
      </c>
      <c r="U158" s="99">
        <v>4</v>
      </c>
      <c r="V158" s="99">
        <v>0</v>
      </c>
      <c r="W158" s="99">
        <v>0</v>
      </c>
      <c r="X158" s="99">
        <f t="shared" si="24"/>
        <v>4</v>
      </c>
      <c r="Y158" s="105" t="s">
        <v>604</v>
      </c>
      <c r="Z158" s="105" t="s">
        <v>605</v>
      </c>
      <c r="AA158" s="109"/>
      <c r="AB158" s="109"/>
      <c r="AC158" s="103"/>
      <c r="AD158" s="105" t="s">
        <v>665</v>
      </c>
      <c r="AE158" s="105" t="s">
        <v>607</v>
      </c>
    </row>
    <row r="159" spans="1:31" ht="111" customHeight="1">
      <c r="A159" s="94" t="s">
        <v>54</v>
      </c>
      <c r="B159" s="97" t="s">
        <v>547</v>
      </c>
      <c r="C159" s="97" t="s">
        <v>548</v>
      </c>
      <c r="D159" s="101" t="s">
        <v>597</v>
      </c>
      <c r="E159" s="102" t="s">
        <v>598</v>
      </c>
      <c r="F159" s="103" t="s">
        <v>666</v>
      </c>
      <c r="G159" s="94" t="s">
        <v>410</v>
      </c>
      <c r="H159" s="103" t="s">
        <v>667</v>
      </c>
      <c r="I159" s="105" t="s">
        <v>610</v>
      </c>
      <c r="J159" s="105"/>
      <c r="K159" s="105"/>
      <c r="L159" s="105" t="s">
        <v>611</v>
      </c>
      <c r="M159" s="110">
        <v>2</v>
      </c>
      <c r="N159" s="110">
        <v>4</v>
      </c>
      <c r="O159" s="107">
        <v>8</v>
      </c>
      <c r="P159" s="107" t="s">
        <v>119</v>
      </c>
      <c r="Q159" s="106">
        <v>60</v>
      </c>
      <c r="R159" s="107">
        <v>480</v>
      </c>
      <c r="S159" s="107" t="s">
        <v>46</v>
      </c>
      <c r="T159" s="105" t="s">
        <v>553</v>
      </c>
      <c r="U159" s="99">
        <v>4</v>
      </c>
      <c r="V159" s="99">
        <v>0</v>
      </c>
      <c r="W159" s="99">
        <v>0</v>
      </c>
      <c r="X159" s="99">
        <f t="shared" si="24"/>
        <v>4</v>
      </c>
      <c r="Y159" s="105" t="s">
        <v>604</v>
      </c>
      <c r="Z159" s="105" t="s">
        <v>605</v>
      </c>
      <c r="AA159" s="109"/>
      <c r="AB159" s="109"/>
      <c r="AC159" s="105"/>
      <c r="AD159" s="105" t="s">
        <v>668</v>
      </c>
      <c r="AE159" s="105" t="s">
        <v>607</v>
      </c>
    </row>
    <row r="160" spans="1:31" ht="111" customHeight="1">
      <c r="A160" s="94" t="s">
        <v>54</v>
      </c>
      <c r="B160" s="112" t="s">
        <v>669</v>
      </c>
      <c r="C160" s="113" t="s">
        <v>670</v>
      </c>
      <c r="D160" s="112" t="s">
        <v>671</v>
      </c>
      <c r="E160" s="109" t="s">
        <v>38</v>
      </c>
      <c r="F160" s="103" t="s">
        <v>672</v>
      </c>
      <c r="G160" s="94" t="s">
        <v>410</v>
      </c>
      <c r="H160" s="103" t="s">
        <v>673</v>
      </c>
      <c r="I160" s="105" t="s">
        <v>610</v>
      </c>
      <c r="J160" s="113"/>
      <c r="K160" s="103" t="s">
        <v>674</v>
      </c>
      <c r="L160" s="105" t="s">
        <v>675</v>
      </c>
      <c r="M160" s="114">
        <v>2</v>
      </c>
      <c r="N160" s="114">
        <v>2</v>
      </c>
      <c r="O160" s="107">
        <v>4</v>
      </c>
      <c r="P160" s="107" t="s">
        <v>121</v>
      </c>
      <c r="Q160" s="114">
        <v>25</v>
      </c>
      <c r="R160" s="107">
        <v>100</v>
      </c>
      <c r="S160" s="107" t="s">
        <v>203</v>
      </c>
      <c r="T160" s="105" t="s">
        <v>212</v>
      </c>
      <c r="U160" s="81">
        <v>104</v>
      </c>
      <c r="V160" s="81">
        <v>22</v>
      </c>
      <c r="W160" s="81">
        <v>7</v>
      </c>
      <c r="X160" s="81">
        <f t="shared" si="24"/>
        <v>133</v>
      </c>
      <c r="Y160" s="105" t="s">
        <v>604</v>
      </c>
      <c r="Z160" s="105" t="s">
        <v>605</v>
      </c>
      <c r="AA160" s="113"/>
      <c r="AB160" s="113"/>
      <c r="AC160" s="103" t="s">
        <v>674</v>
      </c>
      <c r="AD160" s="105" t="s">
        <v>675</v>
      </c>
      <c r="AE160" s="103"/>
    </row>
    <row r="161" spans="1:31" ht="111" customHeight="1">
      <c r="A161" s="94" t="s">
        <v>54</v>
      </c>
      <c r="B161" s="112" t="s">
        <v>669</v>
      </c>
      <c r="C161" s="113" t="s">
        <v>670</v>
      </c>
      <c r="D161" s="112" t="s">
        <v>671</v>
      </c>
      <c r="E161" s="109" t="s">
        <v>38</v>
      </c>
      <c r="F161" s="103" t="s">
        <v>676</v>
      </c>
      <c r="G161" s="94" t="s">
        <v>410</v>
      </c>
      <c r="H161" s="103" t="s">
        <v>677</v>
      </c>
      <c r="I161" s="105" t="s">
        <v>610</v>
      </c>
      <c r="J161" s="113"/>
      <c r="K161" s="103"/>
      <c r="L161" s="105" t="s">
        <v>675</v>
      </c>
      <c r="M161" s="114">
        <v>2</v>
      </c>
      <c r="N161" s="114">
        <v>2</v>
      </c>
      <c r="O161" s="107">
        <v>4</v>
      </c>
      <c r="P161" s="107" t="s">
        <v>121</v>
      </c>
      <c r="Q161" s="114">
        <v>60</v>
      </c>
      <c r="R161" s="107">
        <v>240</v>
      </c>
      <c r="S161" s="107" t="s">
        <v>46</v>
      </c>
      <c r="T161" s="105" t="s">
        <v>553</v>
      </c>
      <c r="U161" s="81">
        <v>104</v>
      </c>
      <c r="V161" s="81">
        <v>22</v>
      </c>
      <c r="W161" s="81">
        <v>7</v>
      </c>
      <c r="X161" s="81">
        <f aca="true" t="shared" si="25" ref="X161:X178">SUM(U161:W161)</f>
        <v>133</v>
      </c>
      <c r="Y161" s="105" t="s">
        <v>604</v>
      </c>
      <c r="Z161" s="105" t="s">
        <v>605</v>
      </c>
      <c r="AA161" s="113"/>
      <c r="AB161" s="113"/>
      <c r="AC161" s="103"/>
      <c r="AD161" s="105" t="s">
        <v>675</v>
      </c>
      <c r="AE161" s="103"/>
    </row>
    <row r="162" spans="1:31" ht="111" customHeight="1">
      <c r="A162" s="94" t="s">
        <v>54</v>
      </c>
      <c r="B162" s="112" t="s">
        <v>669</v>
      </c>
      <c r="C162" s="113" t="s">
        <v>670</v>
      </c>
      <c r="D162" s="112" t="s">
        <v>671</v>
      </c>
      <c r="E162" s="109" t="s">
        <v>38</v>
      </c>
      <c r="F162" s="103" t="s">
        <v>678</v>
      </c>
      <c r="G162" s="94" t="s">
        <v>410</v>
      </c>
      <c r="H162" s="104" t="s">
        <v>613</v>
      </c>
      <c r="I162" s="105" t="s">
        <v>610</v>
      </c>
      <c r="J162" s="113"/>
      <c r="K162" s="103"/>
      <c r="L162" s="105"/>
      <c r="M162" s="115">
        <v>2</v>
      </c>
      <c r="N162" s="115">
        <v>2</v>
      </c>
      <c r="O162" s="107">
        <v>4</v>
      </c>
      <c r="P162" s="107" t="s">
        <v>121</v>
      </c>
      <c r="Q162" s="115">
        <v>60</v>
      </c>
      <c r="R162" s="107">
        <v>240</v>
      </c>
      <c r="S162" s="107" t="s">
        <v>46</v>
      </c>
      <c r="T162" s="105" t="s">
        <v>553</v>
      </c>
      <c r="U162" s="81">
        <v>104</v>
      </c>
      <c r="V162" s="81">
        <v>22</v>
      </c>
      <c r="W162" s="81">
        <v>7</v>
      </c>
      <c r="X162" s="81">
        <f t="shared" si="25"/>
        <v>133</v>
      </c>
      <c r="Y162" s="105" t="s">
        <v>604</v>
      </c>
      <c r="Z162" s="105" t="s">
        <v>605</v>
      </c>
      <c r="AA162" s="113"/>
      <c r="AB162" s="113"/>
      <c r="AC162" s="103"/>
      <c r="AD162" s="103" t="s">
        <v>679</v>
      </c>
      <c r="AE162" s="103"/>
    </row>
    <row r="163" spans="1:31" ht="111" customHeight="1">
      <c r="A163" s="94" t="s">
        <v>54</v>
      </c>
      <c r="B163" s="112" t="s">
        <v>669</v>
      </c>
      <c r="C163" s="113" t="s">
        <v>670</v>
      </c>
      <c r="D163" s="112" t="s">
        <v>671</v>
      </c>
      <c r="E163" s="109" t="s">
        <v>38</v>
      </c>
      <c r="F163" s="103" t="s">
        <v>680</v>
      </c>
      <c r="G163" s="94" t="s">
        <v>410</v>
      </c>
      <c r="H163" s="103" t="s">
        <v>681</v>
      </c>
      <c r="I163" s="105" t="s">
        <v>610</v>
      </c>
      <c r="J163" s="113"/>
      <c r="K163" s="103" t="s">
        <v>674</v>
      </c>
      <c r="L163" s="105"/>
      <c r="M163" s="114">
        <v>2</v>
      </c>
      <c r="N163" s="114">
        <v>2</v>
      </c>
      <c r="O163" s="107">
        <v>4</v>
      </c>
      <c r="P163" s="107" t="s">
        <v>121</v>
      </c>
      <c r="Q163" s="114">
        <v>60</v>
      </c>
      <c r="R163" s="107">
        <v>240</v>
      </c>
      <c r="S163" s="107" t="s">
        <v>46</v>
      </c>
      <c r="T163" s="105" t="s">
        <v>553</v>
      </c>
      <c r="U163" s="81">
        <v>104</v>
      </c>
      <c r="V163" s="81">
        <v>22</v>
      </c>
      <c r="W163" s="81">
        <v>7</v>
      </c>
      <c r="X163" s="81">
        <f t="shared" si="25"/>
        <v>133</v>
      </c>
      <c r="Y163" s="105" t="s">
        <v>604</v>
      </c>
      <c r="Z163" s="105" t="s">
        <v>605</v>
      </c>
      <c r="AA163" s="113"/>
      <c r="AB163" s="113"/>
      <c r="AC163" s="103" t="s">
        <v>674</v>
      </c>
      <c r="AD163" s="103" t="s">
        <v>682</v>
      </c>
      <c r="AE163" s="103"/>
    </row>
    <row r="164" spans="1:31" ht="111" customHeight="1">
      <c r="A164" s="94" t="s">
        <v>54</v>
      </c>
      <c r="B164" s="112" t="s">
        <v>669</v>
      </c>
      <c r="C164" s="113" t="s">
        <v>670</v>
      </c>
      <c r="D164" s="112" t="s">
        <v>671</v>
      </c>
      <c r="E164" s="109" t="s">
        <v>38</v>
      </c>
      <c r="F164" s="103" t="s">
        <v>683</v>
      </c>
      <c r="G164" s="94" t="s">
        <v>410</v>
      </c>
      <c r="H164" s="103" t="s">
        <v>684</v>
      </c>
      <c r="I164" s="105" t="s">
        <v>610</v>
      </c>
      <c r="J164" s="113"/>
      <c r="K164" s="103" t="s">
        <v>685</v>
      </c>
      <c r="L164" s="105"/>
      <c r="M164" s="114">
        <v>6</v>
      </c>
      <c r="N164" s="114">
        <v>3</v>
      </c>
      <c r="O164" s="107">
        <v>18</v>
      </c>
      <c r="P164" s="107" t="s">
        <v>117</v>
      </c>
      <c r="Q164" s="114">
        <v>25</v>
      </c>
      <c r="R164" s="107">
        <v>450</v>
      </c>
      <c r="S164" s="107" t="s">
        <v>46</v>
      </c>
      <c r="T164" s="105" t="s">
        <v>553</v>
      </c>
      <c r="U164" s="81">
        <v>104</v>
      </c>
      <c r="V164" s="81">
        <v>22</v>
      </c>
      <c r="W164" s="81">
        <v>7</v>
      </c>
      <c r="X164" s="81">
        <f t="shared" si="25"/>
        <v>133</v>
      </c>
      <c r="Y164" s="105" t="s">
        <v>604</v>
      </c>
      <c r="Z164" s="105" t="s">
        <v>605</v>
      </c>
      <c r="AA164" s="113"/>
      <c r="AB164" s="113"/>
      <c r="AC164" s="103" t="s">
        <v>685</v>
      </c>
      <c r="AD164" s="103" t="s">
        <v>682</v>
      </c>
      <c r="AE164" s="103"/>
    </row>
    <row r="165" spans="1:31" ht="111" customHeight="1">
      <c r="A165" s="94" t="s">
        <v>54</v>
      </c>
      <c r="B165" s="112" t="s">
        <v>669</v>
      </c>
      <c r="C165" s="113" t="s">
        <v>670</v>
      </c>
      <c r="D165" s="112" t="s">
        <v>671</v>
      </c>
      <c r="E165" s="109" t="s">
        <v>38</v>
      </c>
      <c r="F165" s="103" t="s">
        <v>680</v>
      </c>
      <c r="G165" s="94" t="s">
        <v>410</v>
      </c>
      <c r="H165" s="103" t="s">
        <v>686</v>
      </c>
      <c r="I165" s="105" t="s">
        <v>610</v>
      </c>
      <c r="J165" s="113"/>
      <c r="K165" s="103"/>
      <c r="L165" s="105" t="s">
        <v>675</v>
      </c>
      <c r="M165" s="114">
        <v>2</v>
      </c>
      <c r="N165" s="114">
        <v>2</v>
      </c>
      <c r="O165" s="107">
        <v>4</v>
      </c>
      <c r="P165" s="107" t="s">
        <v>121</v>
      </c>
      <c r="Q165" s="114">
        <v>60</v>
      </c>
      <c r="R165" s="107">
        <v>240</v>
      </c>
      <c r="S165" s="107" t="s">
        <v>46</v>
      </c>
      <c r="T165" s="105" t="s">
        <v>553</v>
      </c>
      <c r="U165" s="81">
        <v>104</v>
      </c>
      <c r="V165" s="81">
        <v>22</v>
      </c>
      <c r="W165" s="81">
        <v>7</v>
      </c>
      <c r="X165" s="81">
        <f t="shared" si="25"/>
        <v>133</v>
      </c>
      <c r="Y165" s="105" t="s">
        <v>604</v>
      </c>
      <c r="Z165" s="105" t="s">
        <v>605</v>
      </c>
      <c r="AA165" s="113"/>
      <c r="AB165" s="113"/>
      <c r="AC165" s="103"/>
      <c r="AD165" s="105" t="s">
        <v>687</v>
      </c>
      <c r="AE165" s="103"/>
    </row>
    <row r="166" spans="1:31" ht="111" customHeight="1">
      <c r="A166" s="94" t="s">
        <v>54</v>
      </c>
      <c r="B166" s="112" t="s">
        <v>669</v>
      </c>
      <c r="C166" s="113" t="s">
        <v>670</v>
      </c>
      <c r="D166" s="112" t="s">
        <v>671</v>
      </c>
      <c r="E166" s="109" t="s">
        <v>38</v>
      </c>
      <c r="F166" s="103" t="s">
        <v>680</v>
      </c>
      <c r="G166" s="94" t="s">
        <v>410</v>
      </c>
      <c r="H166" s="116" t="s">
        <v>688</v>
      </c>
      <c r="I166" s="105" t="s">
        <v>610</v>
      </c>
      <c r="J166" s="113"/>
      <c r="K166" s="103" t="s">
        <v>685</v>
      </c>
      <c r="L166" s="105"/>
      <c r="M166" s="114">
        <v>2</v>
      </c>
      <c r="N166" s="114">
        <v>2</v>
      </c>
      <c r="O166" s="107">
        <v>4</v>
      </c>
      <c r="P166" s="107" t="s">
        <v>121</v>
      </c>
      <c r="Q166" s="114">
        <v>25</v>
      </c>
      <c r="R166" s="107">
        <v>100</v>
      </c>
      <c r="S166" s="107" t="s">
        <v>203</v>
      </c>
      <c r="T166" s="105" t="s">
        <v>212</v>
      </c>
      <c r="U166" s="81">
        <v>104</v>
      </c>
      <c r="V166" s="81">
        <v>22</v>
      </c>
      <c r="W166" s="81">
        <v>7</v>
      </c>
      <c r="X166" s="81">
        <f t="shared" si="25"/>
        <v>133</v>
      </c>
      <c r="Y166" s="105" t="s">
        <v>604</v>
      </c>
      <c r="Z166" s="105" t="s">
        <v>605</v>
      </c>
      <c r="AA166" s="113"/>
      <c r="AB166" s="113"/>
      <c r="AC166" s="103" t="s">
        <v>685</v>
      </c>
      <c r="AD166" s="103" t="s">
        <v>682</v>
      </c>
      <c r="AE166" s="103"/>
    </row>
    <row r="167" spans="1:31" ht="111" customHeight="1">
      <c r="A167" s="94" t="s">
        <v>54</v>
      </c>
      <c r="B167" s="112" t="s">
        <v>689</v>
      </c>
      <c r="C167" s="113" t="s">
        <v>690</v>
      </c>
      <c r="D167" s="112" t="s">
        <v>671</v>
      </c>
      <c r="E167" s="109" t="s">
        <v>223</v>
      </c>
      <c r="F167" s="103" t="s">
        <v>639</v>
      </c>
      <c r="G167" s="94" t="s">
        <v>410</v>
      </c>
      <c r="H167" s="103" t="s">
        <v>640</v>
      </c>
      <c r="I167" s="105" t="s">
        <v>610</v>
      </c>
      <c r="J167" s="103"/>
      <c r="K167" s="117"/>
      <c r="L167" s="105" t="s">
        <v>611</v>
      </c>
      <c r="M167" s="114">
        <v>2</v>
      </c>
      <c r="N167" s="114">
        <v>2</v>
      </c>
      <c r="O167" s="107">
        <v>4</v>
      </c>
      <c r="P167" s="107" t="s">
        <v>121</v>
      </c>
      <c r="Q167" s="114">
        <v>60</v>
      </c>
      <c r="R167" s="107">
        <v>240</v>
      </c>
      <c r="S167" s="107" t="s">
        <v>46</v>
      </c>
      <c r="T167" s="105" t="s">
        <v>553</v>
      </c>
      <c r="U167" s="81">
        <v>104</v>
      </c>
      <c r="V167" s="81">
        <v>22</v>
      </c>
      <c r="W167" s="81">
        <v>7</v>
      </c>
      <c r="X167" s="81">
        <f t="shared" si="25"/>
        <v>133</v>
      </c>
      <c r="Y167" s="105" t="s">
        <v>604</v>
      </c>
      <c r="Z167" s="105" t="s">
        <v>605</v>
      </c>
      <c r="AA167" s="117"/>
      <c r="AB167" s="117"/>
      <c r="AC167" s="103"/>
      <c r="AD167" s="105" t="s">
        <v>691</v>
      </c>
      <c r="AE167" s="105" t="s">
        <v>607</v>
      </c>
    </row>
    <row r="168" spans="1:31" ht="111" customHeight="1">
      <c r="A168" s="94" t="s">
        <v>54</v>
      </c>
      <c r="B168" s="112" t="s">
        <v>689</v>
      </c>
      <c r="C168" s="113" t="s">
        <v>690</v>
      </c>
      <c r="D168" s="112" t="s">
        <v>671</v>
      </c>
      <c r="E168" s="109" t="s">
        <v>223</v>
      </c>
      <c r="F168" s="103" t="s">
        <v>641</v>
      </c>
      <c r="G168" s="94" t="s">
        <v>410</v>
      </c>
      <c r="H168" s="104" t="s">
        <v>642</v>
      </c>
      <c r="I168" s="105" t="s">
        <v>610</v>
      </c>
      <c r="J168" s="103" t="s">
        <v>643</v>
      </c>
      <c r="K168" s="117"/>
      <c r="L168" s="105"/>
      <c r="M168" s="114">
        <v>2</v>
      </c>
      <c r="N168" s="115">
        <v>2</v>
      </c>
      <c r="O168" s="107">
        <v>4</v>
      </c>
      <c r="P168" s="107" t="s">
        <v>121</v>
      </c>
      <c r="Q168" s="115">
        <v>60</v>
      </c>
      <c r="R168" s="107">
        <v>240</v>
      </c>
      <c r="S168" s="107" t="s">
        <v>46</v>
      </c>
      <c r="T168" s="105" t="s">
        <v>553</v>
      </c>
      <c r="U168" s="81">
        <v>104</v>
      </c>
      <c r="V168" s="81">
        <v>22</v>
      </c>
      <c r="W168" s="81">
        <v>7</v>
      </c>
      <c r="X168" s="81">
        <f t="shared" si="25"/>
        <v>133</v>
      </c>
      <c r="Y168" s="105" t="s">
        <v>604</v>
      </c>
      <c r="Z168" s="105" t="s">
        <v>605</v>
      </c>
      <c r="AA168" s="117"/>
      <c r="AB168" s="117"/>
      <c r="AC168" s="103" t="s">
        <v>643</v>
      </c>
      <c r="AD168" s="103" t="s">
        <v>644</v>
      </c>
      <c r="AE168" s="105" t="s">
        <v>607</v>
      </c>
    </row>
    <row r="169" spans="1:31" ht="111" customHeight="1">
      <c r="A169" s="94" t="s">
        <v>54</v>
      </c>
      <c r="B169" s="112" t="s">
        <v>689</v>
      </c>
      <c r="C169" s="113" t="s">
        <v>690</v>
      </c>
      <c r="D169" s="112" t="s">
        <v>671</v>
      </c>
      <c r="E169" s="109" t="s">
        <v>223</v>
      </c>
      <c r="F169" s="103" t="s">
        <v>645</v>
      </c>
      <c r="G169" s="94" t="s">
        <v>410</v>
      </c>
      <c r="H169" s="104" t="s">
        <v>646</v>
      </c>
      <c r="I169" s="105" t="s">
        <v>647</v>
      </c>
      <c r="J169" s="103" t="s">
        <v>643</v>
      </c>
      <c r="K169" s="117"/>
      <c r="L169" s="105"/>
      <c r="M169" s="114">
        <v>2</v>
      </c>
      <c r="N169" s="114">
        <v>2</v>
      </c>
      <c r="O169" s="107">
        <v>4</v>
      </c>
      <c r="P169" s="107" t="s">
        <v>121</v>
      </c>
      <c r="Q169" s="114">
        <v>60</v>
      </c>
      <c r="R169" s="107">
        <v>240</v>
      </c>
      <c r="S169" s="107" t="s">
        <v>46</v>
      </c>
      <c r="T169" s="105" t="s">
        <v>553</v>
      </c>
      <c r="U169" s="81">
        <v>104</v>
      </c>
      <c r="V169" s="81">
        <v>22</v>
      </c>
      <c r="W169" s="81">
        <v>7</v>
      </c>
      <c r="X169" s="81">
        <f t="shared" si="25"/>
        <v>133</v>
      </c>
      <c r="Y169" s="105" t="s">
        <v>604</v>
      </c>
      <c r="Z169" s="105" t="s">
        <v>605</v>
      </c>
      <c r="AA169" s="117"/>
      <c r="AB169" s="117"/>
      <c r="AC169" s="103" t="s">
        <v>643</v>
      </c>
      <c r="AD169" s="103" t="s">
        <v>644</v>
      </c>
      <c r="AE169" s="105" t="s">
        <v>607</v>
      </c>
    </row>
    <row r="170" spans="1:31" ht="111" customHeight="1">
      <c r="A170" s="94" t="s">
        <v>54</v>
      </c>
      <c r="B170" s="112" t="s">
        <v>689</v>
      </c>
      <c r="C170" s="113" t="s">
        <v>690</v>
      </c>
      <c r="D170" s="112" t="s">
        <v>671</v>
      </c>
      <c r="E170" s="109" t="s">
        <v>223</v>
      </c>
      <c r="F170" s="103" t="s">
        <v>652</v>
      </c>
      <c r="G170" s="94" t="s">
        <v>410</v>
      </c>
      <c r="H170" s="103" t="s">
        <v>653</v>
      </c>
      <c r="I170" s="105" t="s">
        <v>610</v>
      </c>
      <c r="J170" s="105"/>
      <c r="K170" s="117"/>
      <c r="L170" s="105" t="s">
        <v>611</v>
      </c>
      <c r="M170" s="114">
        <v>2</v>
      </c>
      <c r="N170" s="114">
        <v>3</v>
      </c>
      <c r="O170" s="107">
        <v>6</v>
      </c>
      <c r="P170" s="107" t="s">
        <v>119</v>
      </c>
      <c r="Q170" s="114">
        <v>60</v>
      </c>
      <c r="R170" s="107">
        <v>360</v>
      </c>
      <c r="S170" s="107" t="s">
        <v>46</v>
      </c>
      <c r="T170" s="105" t="s">
        <v>553</v>
      </c>
      <c r="U170" s="81">
        <v>104</v>
      </c>
      <c r="V170" s="81">
        <v>22</v>
      </c>
      <c r="W170" s="81">
        <v>7</v>
      </c>
      <c r="X170" s="81">
        <f t="shared" si="25"/>
        <v>133</v>
      </c>
      <c r="Y170" s="105" t="s">
        <v>604</v>
      </c>
      <c r="Z170" s="105" t="s">
        <v>605</v>
      </c>
      <c r="AA170" s="117"/>
      <c r="AB170" s="117"/>
      <c r="AC170" s="105"/>
      <c r="AD170" s="105" t="s">
        <v>692</v>
      </c>
      <c r="AE170" s="105" t="s">
        <v>607</v>
      </c>
    </row>
    <row r="171" spans="1:31" ht="111" customHeight="1">
      <c r="A171" s="94" t="s">
        <v>54</v>
      </c>
      <c r="B171" s="112" t="s">
        <v>689</v>
      </c>
      <c r="C171" s="113" t="s">
        <v>690</v>
      </c>
      <c r="D171" s="112" t="s">
        <v>671</v>
      </c>
      <c r="E171" s="109" t="s">
        <v>223</v>
      </c>
      <c r="F171" s="103" t="s">
        <v>655</v>
      </c>
      <c r="G171" s="94" t="s">
        <v>410</v>
      </c>
      <c r="H171" s="103" t="s">
        <v>656</v>
      </c>
      <c r="I171" s="105" t="s">
        <v>610</v>
      </c>
      <c r="J171" s="105"/>
      <c r="K171" s="117"/>
      <c r="L171" s="105" t="s">
        <v>611</v>
      </c>
      <c r="M171" s="114">
        <v>2</v>
      </c>
      <c r="N171" s="114">
        <v>3</v>
      </c>
      <c r="O171" s="107">
        <v>6</v>
      </c>
      <c r="P171" s="107" t="s">
        <v>119</v>
      </c>
      <c r="Q171" s="114">
        <v>60</v>
      </c>
      <c r="R171" s="107">
        <v>360</v>
      </c>
      <c r="S171" s="107" t="s">
        <v>46</v>
      </c>
      <c r="T171" s="105" t="s">
        <v>553</v>
      </c>
      <c r="U171" s="81">
        <v>104</v>
      </c>
      <c r="V171" s="81">
        <v>22</v>
      </c>
      <c r="W171" s="81">
        <v>7</v>
      </c>
      <c r="X171" s="81">
        <f t="shared" si="25"/>
        <v>133</v>
      </c>
      <c r="Y171" s="105" t="s">
        <v>604</v>
      </c>
      <c r="Z171" s="105" t="s">
        <v>605</v>
      </c>
      <c r="AA171" s="117"/>
      <c r="AB171" s="117"/>
      <c r="AC171" s="105"/>
      <c r="AD171" s="105" t="s">
        <v>692</v>
      </c>
      <c r="AE171" s="105" t="s">
        <v>607</v>
      </c>
    </row>
    <row r="172" spans="1:31" ht="111" customHeight="1">
      <c r="A172" s="94" t="s">
        <v>54</v>
      </c>
      <c r="B172" s="112" t="s">
        <v>689</v>
      </c>
      <c r="C172" s="113" t="s">
        <v>690</v>
      </c>
      <c r="D172" s="112" t="s">
        <v>671</v>
      </c>
      <c r="E172" s="109" t="s">
        <v>223</v>
      </c>
      <c r="F172" s="103" t="s">
        <v>659</v>
      </c>
      <c r="G172" s="94" t="s">
        <v>410</v>
      </c>
      <c r="H172" s="103" t="s">
        <v>660</v>
      </c>
      <c r="I172" s="105" t="s">
        <v>610</v>
      </c>
      <c r="J172" s="105"/>
      <c r="K172" s="117"/>
      <c r="L172" s="105" t="s">
        <v>611</v>
      </c>
      <c r="M172" s="114">
        <v>2</v>
      </c>
      <c r="N172" s="114">
        <v>2</v>
      </c>
      <c r="O172" s="107">
        <v>4</v>
      </c>
      <c r="P172" s="107" t="s">
        <v>121</v>
      </c>
      <c r="Q172" s="114">
        <v>60</v>
      </c>
      <c r="R172" s="107">
        <v>240</v>
      </c>
      <c r="S172" s="107" t="s">
        <v>46</v>
      </c>
      <c r="T172" s="105" t="s">
        <v>553</v>
      </c>
      <c r="U172" s="81">
        <v>104</v>
      </c>
      <c r="V172" s="81">
        <v>22</v>
      </c>
      <c r="W172" s="81">
        <v>7</v>
      </c>
      <c r="X172" s="81">
        <f t="shared" si="25"/>
        <v>133</v>
      </c>
      <c r="Y172" s="105" t="s">
        <v>604</v>
      </c>
      <c r="Z172" s="105" t="s">
        <v>605</v>
      </c>
      <c r="AA172" s="117"/>
      <c r="AB172" s="117"/>
      <c r="AC172" s="105"/>
      <c r="AD172" s="105" t="s">
        <v>692</v>
      </c>
      <c r="AE172" s="105" t="s">
        <v>607</v>
      </c>
    </row>
    <row r="173" spans="1:31" ht="111" customHeight="1">
      <c r="A173" s="94" t="s">
        <v>54</v>
      </c>
      <c r="B173" s="112" t="s">
        <v>689</v>
      </c>
      <c r="C173" s="113" t="s">
        <v>690</v>
      </c>
      <c r="D173" s="112" t="s">
        <v>671</v>
      </c>
      <c r="E173" s="109" t="s">
        <v>223</v>
      </c>
      <c r="F173" s="103" t="s">
        <v>661</v>
      </c>
      <c r="G173" s="94" t="s">
        <v>410</v>
      </c>
      <c r="H173" s="103" t="s">
        <v>662</v>
      </c>
      <c r="I173" s="105" t="s">
        <v>610</v>
      </c>
      <c r="J173" s="103"/>
      <c r="K173" s="117"/>
      <c r="L173" s="105" t="s">
        <v>611</v>
      </c>
      <c r="M173" s="114">
        <v>4</v>
      </c>
      <c r="N173" s="114">
        <v>2</v>
      </c>
      <c r="O173" s="107">
        <v>8</v>
      </c>
      <c r="P173" s="107" t="s">
        <v>119</v>
      </c>
      <c r="Q173" s="114">
        <v>60</v>
      </c>
      <c r="R173" s="107">
        <v>480</v>
      </c>
      <c r="S173" s="107" t="s">
        <v>46</v>
      </c>
      <c r="T173" s="105" t="s">
        <v>553</v>
      </c>
      <c r="U173" s="81">
        <v>104</v>
      </c>
      <c r="V173" s="81">
        <v>22</v>
      </c>
      <c r="W173" s="81">
        <v>7</v>
      </c>
      <c r="X173" s="81">
        <f t="shared" si="25"/>
        <v>133</v>
      </c>
      <c r="Y173" s="105" t="s">
        <v>604</v>
      </c>
      <c r="Z173" s="105" t="s">
        <v>605</v>
      </c>
      <c r="AA173" s="117"/>
      <c r="AB173" s="117"/>
      <c r="AC173" s="103"/>
      <c r="AD173" s="105" t="s">
        <v>692</v>
      </c>
      <c r="AE173" s="105" t="s">
        <v>607</v>
      </c>
    </row>
    <row r="174" spans="1:31" ht="111" customHeight="1">
      <c r="A174" s="94" t="s">
        <v>54</v>
      </c>
      <c r="B174" s="112" t="s">
        <v>689</v>
      </c>
      <c r="C174" s="113" t="s">
        <v>690</v>
      </c>
      <c r="D174" s="112" t="s">
        <v>671</v>
      </c>
      <c r="E174" s="109" t="s">
        <v>223</v>
      </c>
      <c r="F174" s="103" t="s">
        <v>663</v>
      </c>
      <c r="G174" s="94" t="s">
        <v>410</v>
      </c>
      <c r="H174" s="103" t="s">
        <v>664</v>
      </c>
      <c r="I174" s="105" t="s">
        <v>610</v>
      </c>
      <c r="J174" s="103"/>
      <c r="K174" s="117"/>
      <c r="L174" s="105" t="s">
        <v>665</v>
      </c>
      <c r="M174" s="114">
        <v>2</v>
      </c>
      <c r="N174" s="114">
        <v>2</v>
      </c>
      <c r="O174" s="107">
        <v>4</v>
      </c>
      <c r="P174" s="107" t="s">
        <v>121</v>
      </c>
      <c r="Q174" s="114">
        <v>25</v>
      </c>
      <c r="R174" s="107">
        <v>100</v>
      </c>
      <c r="S174" s="107" t="s">
        <v>203</v>
      </c>
      <c r="T174" s="105" t="s">
        <v>212</v>
      </c>
      <c r="U174" s="81">
        <v>104</v>
      </c>
      <c r="V174" s="81">
        <v>22</v>
      </c>
      <c r="W174" s="81">
        <v>7</v>
      </c>
      <c r="X174" s="81">
        <f t="shared" si="25"/>
        <v>133</v>
      </c>
      <c r="Y174" s="105" t="s">
        <v>604</v>
      </c>
      <c r="Z174" s="105" t="s">
        <v>605</v>
      </c>
      <c r="AA174" s="117"/>
      <c r="AB174" s="117"/>
      <c r="AC174" s="103"/>
      <c r="AD174" s="105" t="s">
        <v>665</v>
      </c>
      <c r="AE174" s="105" t="s">
        <v>607</v>
      </c>
    </row>
    <row r="175" spans="1:31" ht="111" customHeight="1">
      <c r="A175" s="94" t="s">
        <v>54</v>
      </c>
      <c r="B175" s="112" t="s">
        <v>689</v>
      </c>
      <c r="C175" s="113" t="s">
        <v>690</v>
      </c>
      <c r="D175" s="112" t="s">
        <v>671</v>
      </c>
      <c r="E175" s="109" t="s">
        <v>223</v>
      </c>
      <c r="F175" s="103" t="s">
        <v>666</v>
      </c>
      <c r="G175" s="94" t="s">
        <v>410</v>
      </c>
      <c r="H175" s="103" t="s">
        <v>667</v>
      </c>
      <c r="I175" s="105" t="s">
        <v>610</v>
      </c>
      <c r="J175" s="105"/>
      <c r="K175" s="117"/>
      <c r="L175" s="105" t="s">
        <v>611</v>
      </c>
      <c r="M175" s="115">
        <v>2</v>
      </c>
      <c r="N175" s="115">
        <v>4</v>
      </c>
      <c r="O175" s="107">
        <v>8</v>
      </c>
      <c r="P175" s="107" t="s">
        <v>119</v>
      </c>
      <c r="Q175" s="114">
        <v>60</v>
      </c>
      <c r="R175" s="107">
        <v>480</v>
      </c>
      <c r="S175" s="107" t="s">
        <v>46</v>
      </c>
      <c r="T175" s="105" t="s">
        <v>553</v>
      </c>
      <c r="U175" s="81">
        <v>104</v>
      </c>
      <c r="V175" s="81">
        <v>22</v>
      </c>
      <c r="W175" s="81">
        <v>7</v>
      </c>
      <c r="X175" s="81">
        <f t="shared" si="25"/>
        <v>133</v>
      </c>
      <c r="Y175" s="105" t="s">
        <v>604</v>
      </c>
      <c r="Z175" s="105" t="s">
        <v>605</v>
      </c>
      <c r="AA175" s="117"/>
      <c r="AB175" s="117"/>
      <c r="AC175" s="105"/>
      <c r="AD175" s="105" t="s">
        <v>692</v>
      </c>
      <c r="AE175" s="105" t="s">
        <v>607</v>
      </c>
    </row>
    <row r="176" spans="1:31" ht="111" customHeight="1">
      <c r="A176" s="94" t="s">
        <v>54</v>
      </c>
      <c r="B176" s="112" t="s">
        <v>689</v>
      </c>
      <c r="C176" s="113" t="s">
        <v>690</v>
      </c>
      <c r="D176" s="112" t="s">
        <v>671</v>
      </c>
      <c r="E176" s="109" t="s">
        <v>223</v>
      </c>
      <c r="F176" s="118" t="s">
        <v>693</v>
      </c>
      <c r="G176" s="94" t="s">
        <v>410</v>
      </c>
      <c r="H176" s="119" t="s">
        <v>694</v>
      </c>
      <c r="I176" s="118" t="s">
        <v>695</v>
      </c>
      <c r="J176" s="118"/>
      <c r="K176" s="120"/>
      <c r="L176" s="121" t="s">
        <v>696</v>
      </c>
      <c r="M176" s="114">
        <v>6</v>
      </c>
      <c r="N176" s="114">
        <v>1</v>
      </c>
      <c r="O176" s="107">
        <v>6</v>
      </c>
      <c r="P176" s="107" t="s">
        <v>119</v>
      </c>
      <c r="Q176" s="114">
        <v>60</v>
      </c>
      <c r="R176" s="107">
        <v>360</v>
      </c>
      <c r="S176" s="107" t="s">
        <v>46</v>
      </c>
      <c r="T176" s="105" t="s">
        <v>553</v>
      </c>
      <c r="U176" s="81">
        <v>104</v>
      </c>
      <c r="V176" s="81">
        <v>22</v>
      </c>
      <c r="W176" s="81">
        <v>7</v>
      </c>
      <c r="X176" s="81">
        <f t="shared" si="25"/>
        <v>133</v>
      </c>
      <c r="Y176" s="105" t="s">
        <v>604</v>
      </c>
      <c r="Z176" s="105" t="s">
        <v>605</v>
      </c>
      <c r="AA176" s="117"/>
      <c r="AB176" s="117"/>
      <c r="AC176" s="118"/>
      <c r="AD176" s="118" t="s">
        <v>697</v>
      </c>
      <c r="AE176" s="105" t="s">
        <v>607</v>
      </c>
    </row>
    <row r="177" spans="1:31" ht="111" customHeight="1">
      <c r="A177" s="94" t="s">
        <v>54</v>
      </c>
      <c r="B177" s="112" t="s">
        <v>689</v>
      </c>
      <c r="C177" s="113" t="s">
        <v>690</v>
      </c>
      <c r="D177" s="112" t="s">
        <v>671</v>
      </c>
      <c r="E177" s="109" t="s">
        <v>223</v>
      </c>
      <c r="F177" s="118" t="s">
        <v>693</v>
      </c>
      <c r="G177" s="94" t="s">
        <v>410</v>
      </c>
      <c r="H177" s="119" t="s">
        <v>698</v>
      </c>
      <c r="I177" s="118" t="s">
        <v>695</v>
      </c>
      <c r="J177" s="118"/>
      <c r="K177" s="120"/>
      <c r="L177" s="121" t="s">
        <v>696</v>
      </c>
      <c r="M177" s="114">
        <v>6</v>
      </c>
      <c r="N177" s="114">
        <v>1</v>
      </c>
      <c r="O177" s="107">
        <v>6</v>
      </c>
      <c r="P177" s="107" t="s">
        <v>119</v>
      </c>
      <c r="Q177" s="114">
        <v>60</v>
      </c>
      <c r="R177" s="107">
        <v>360</v>
      </c>
      <c r="S177" s="107" t="s">
        <v>46</v>
      </c>
      <c r="T177" s="105" t="s">
        <v>553</v>
      </c>
      <c r="U177" s="81">
        <v>104</v>
      </c>
      <c r="V177" s="81">
        <v>22</v>
      </c>
      <c r="W177" s="81">
        <v>7</v>
      </c>
      <c r="X177" s="81">
        <f t="shared" si="25"/>
        <v>133</v>
      </c>
      <c r="Y177" s="105" t="s">
        <v>604</v>
      </c>
      <c r="Z177" s="105" t="s">
        <v>605</v>
      </c>
      <c r="AA177" s="117"/>
      <c r="AB177" s="117"/>
      <c r="AC177" s="118"/>
      <c r="AD177" s="118" t="s">
        <v>697</v>
      </c>
      <c r="AE177" s="105" t="s">
        <v>607</v>
      </c>
    </row>
    <row r="178" spans="1:31" ht="111" customHeight="1">
      <c r="A178" s="94" t="s">
        <v>54</v>
      </c>
      <c r="B178" s="112" t="s">
        <v>689</v>
      </c>
      <c r="C178" s="113" t="s">
        <v>690</v>
      </c>
      <c r="D178" s="112" t="s">
        <v>671</v>
      </c>
      <c r="E178" s="109" t="s">
        <v>223</v>
      </c>
      <c r="F178" s="118" t="s">
        <v>693</v>
      </c>
      <c r="G178" s="94" t="s">
        <v>410</v>
      </c>
      <c r="H178" s="119" t="s">
        <v>699</v>
      </c>
      <c r="I178" s="118" t="s">
        <v>695</v>
      </c>
      <c r="J178" s="118"/>
      <c r="K178" s="120"/>
      <c r="L178" s="121" t="s">
        <v>696</v>
      </c>
      <c r="M178" s="114">
        <v>6</v>
      </c>
      <c r="N178" s="115">
        <v>1</v>
      </c>
      <c r="O178" s="107">
        <v>6</v>
      </c>
      <c r="P178" s="107" t="s">
        <v>119</v>
      </c>
      <c r="Q178" s="115">
        <v>60</v>
      </c>
      <c r="R178" s="107">
        <v>360</v>
      </c>
      <c r="S178" s="107" t="s">
        <v>46</v>
      </c>
      <c r="T178" s="105" t="s">
        <v>553</v>
      </c>
      <c r="U178" s="81">
        <v>104</v>
      </c>
      <c r="V178" s="81">
        <v>22</v>
      </c>
      <c r="W178" s="81">
        <v>7</v>
      </c>
      <c r="X178" s="81">
        <f t="shared" si="25"/>
        <v>133</v>
      </c>
      <c r="Y178" s="105" t="s">
        <v>604</v>
      </c>
      <c r="Z178" s="105" t="s">
        <v>605</v>
      </c>
      <c r="AA178" s="117"/>
      <c r="AB178" s="117"/>
      <c r="AC178" s="118"/>
      <c r="AD178" s="118" t="s">
        <v>697</v>
      </c>
      <c r="AE178" s="105" t="s">
        <v>607</v>
      </c>
    </row>
  </sheetData>
  <sheetProtection selectLockedCells="1" selectUnlockedCells="1"/>
  <autoFilter ref="A9:AE130"/>
  <mergeCells count="37">
    <mergeCell ref="A1:AE1"/>
    <mergeCell ref="A2:AE2"/>
    <mergeCell ref="A3:AE3"/>
    <mergeCell ref="A4:AE4"/>
    <mergeCell ref="A7:A9"/>
    <mergeCell ref="B7:B9"/>
    <mergeCell ref="C7:C9"/>
    <mergeCell ref="D7:D9"/>
    <mergeCell ref="E7:E9"/>
    <mergeCell ref="F7:H7"/>
    <mergeCell ref="I7:I9"/>
    <mergeCell ref="J7:L7"/>
    <mergeCell ref="M7:S7"/>
    <mergeCell ref="U7:Z7"/>
    <mergeCell ref="P8:P9"/>
    <mergeCell ref="Q8:Q9"/>
    <mergeCell ref="O8:O9"/>
    <mergeCell ref="Y8:Y9"/>
    <mergeCell ref="AA7:AE7"/>
    <mergeCell ref="F8:F9"/>
    <mergeCell ref="G8:G9"/>
    <mergeCell ref="J8:J9"/>
    <mergeCell ref="K8:K9"/>
    <mergeCell ref="Z8:Z9"/>
    <mergeCell ref="L8:L9"/>
    <mergeCell ref="M8:M9"/>
    <mergeCell ref="N8:N9"/>
    <mergeCell ref="AA8:AA9"/>
    <mergeCell ref="AB8:AB9"/>
    <mergeCell ref="H8:H9"/>
    <mergeCell ref="AC8:AC9"/>
    <mergeCell ref="AD8:AD9"/>
    <mergeCell ref="AE8:AE9"/>
    <mergeCell ref="R8:R9"/>
    <mergeCell ref="S8:S9"/>
    <mergeCell ref="T8:T9"/>
    <mergeCell ref="U8:X8"/>
  </mergeCells>
  <conditionalFormatting sqref="S42:S45 S77:S80 S72:S75 S82:S85 S87:S94 S36:S40 S111:S114 S24:S34 S67:S70 S102:S109 S96:S100 S47:S65 S122:S130 S10:S22">
    <cfRule type="containsText" priority="138" dxfId="14" operator="containsText" stopIfTrue="1" text="IV">
      <formula>NOT(ISERROR(SEARCH("IV",S10)))</formula>
    </cfRule>
    <cfRule type="containsText" priority="139" dxfId="14" operator="containsText" stopIfTrue="1" text="III">
      <formula>NOT(ISERROR(SEARCH("III",S10)))</formula>
    </cfRule>
    <cfRule type="containsText" priority="140" dxfId="13" operator="containsText" stopIfTrue="1" text="II">
      <formula>NOT(ISERROR(SEARCH("II",S10)))</formula>
    </cfRule>
    <cfRule type="containsText" priority="141" dxfId="0" operator="containsText" stopIfTrue="1" text="I">
      <formula>NOT(ISERROR(SEARCH("I",S10)))</formula>
    </cfRule>
  </conditionalFormatting>
  <conditionalFormatting sqref="S23">
    <cfRule type="containsText" priority="82" dxfId="14" operator="containsText" stopIfTrue="1" text="IV">
      <formula>NOT(ISERROR(SEARCH("IV",S23)))</formula>
    </cfRule>
    <cfRule type="containsText" priority="83" dxfId="14" operator="containsText" stopIfTrue="1" text="III">
      <formula>NOT(ISERROR(SEARCH("III",S23)))</formula>
    </cfRule>
    <cfRule type="containsText" priority="84" dxfId="13" operator="containsText" stopIfTrue="1" text="II">
      <formula>NOT(ISERROR(SEARCH("II",S23)))</formula>
    </cfRule>
    <cfRule type="containsText" priority="85" dxfId="0" operator="containsText" stopIfTrue="1" text="I">
      <formula>NOT(ISERROR(SEARCH("I",S23)))</formula>
    </cfRule>
  </conditionalFormatting>
  <conditionalFormatting sqref="S35">
    <cfRule type="containsText" priority="78" dxfId="14" operator="containsText" stopIfTrue="1" text="IV">
      <formula>NOT(ISERROR(SEARCH("IV",S35)))</formula>
    </cfRule>
    <cfRule type="containsText" priority="79" dxfId="14" operator="containsText" stopIfTrue="1" text="III">
      <formula>NOT(ISERROR(SEARCH("III",S35)))</formula>
    </cfRule>
    <cfRule type="containsText" priority="80" dxfId="13" operator="containsText" stopIfTrue="1" text="II">
      <formula>NOT(ISERROR(SEARCH("II",S35)))</formula>
    </cfRule>
    <cfRule type="containsText" priority="81" dxfId="0" operator="containsText" stopIfTrue="1" text="I">
      <formula>NOT(ISERROR(SEARCH("I",S35)))</formula>
    </cfRule>
  </conditionalFormatting>
  <conditionalFormatting sqref="S41">
    <cfRule type="containsText" priority="70" dxfId="14" operator="containsText" stopIfTrue="1" text="IV">
      <formula>NOT(ISERROR(SEARCH("IV",S41)))</formula>
    </cfRule>
    <cfRule type="containsText" priority="71" dxfId="14" operator="containsText" stopIfTrue="1" text="III">
      <formula>NOT(ISERROR(SEARCH("III",S41)))</formula>
    </cfRule>
    <cfRule type="containsText" priority="72" dxfId="13" operator="containsText" stopIfTrue="1" text="II">
      <formula>NOT(ISERROR(SEARCH("II",S41)))</formula>
    </cfRule>
    <cfRule type="containsText" priority="73" dxfId="0" operator="containsText" stopIfTrue="1" text="I">
      <formula>NOT(ISERROR(SEARCH("I",S41)))</formula>
    </cfRule>
  </conditionalFormatting>
  <conditionalFormatting sqref="S71">
    <cfRule type="containsText" priority="62" dxfId="14" operator="containsText" stopIfTrue="1" text="IV">
      <formula>NOT(ISERROR(SEARCH("IV",S71)))</formula>
    </cfRule>
    <cfRule type="containsText" priority="63" dxfId="14" operator="containsText" stopIfTrue="1" text="III">
      <formula>NOT(ISERROR(SEARCH("III",S71)))</formula>
    </cfRule>
    <cfRule type="containsText" priority="64" dxfId="13" operator="containsText" stopIfTrue="1" text="II">
      <formula>NOT(ISERROR(SEARCH("II",S71)))</formula>
    </cfRule>
    <cfRule type="containsText" priority="65" dxfId="0" operator="containsText" stopIfTrue="1" text="I">
      <formula>NOT(ISERROR(SEARCH("I",S71)))</formula>
    </cfRule>
  </conditionalFormatting>
  <conditionalFormatting sqref="S76">
    <cfRule type="containsText" priority="58" dxfId="14" operator="containsText" stopIfTrue="1" text="IV">
      <formula>NOT(ISERROR(SEARCH("IV",S76)))</formula>
    </cfRule>
    <cfRule type="containsText" priority="59" dxfId="14" operator="containsText" stopIfTrue="1" text="III">
      <formula>NOT(ISERROR(SEARCH("III",S76)))</formula>
    </cfRule>
    <cfRule type="containsText" priority="60" dxfId="13" operator="containsText" stopIfTrue="1" text="II">
      <formula>NOT(ISERROR(SEARCH("II",S76)))</formula>
    </cfRule>
    <cfRule type="containsText" priority="61" dxfId="0" operator="containsText" stopIfTrue="1" text="I">
      <formula>NOT(ISERROR(SEARCH("I",S76)))</formula>
    </cfRule>
  </conditionalFormatting>
  <conditionalFormatting sqref="S81">
    <cfRule type="containsText" priority="54" dxfId="14" operator="containsText" stopIfTrue="1" text="IV">
      <formula>NOT(ISERROR(SEARCH("IV",S81)))</formula>
    </cfRule>
    <cfRule type="containsText" priority="55" dxfId="14" operator="containsText" stopIfTrue="1" text="III">
      <formula>NOT(ISERROR(SEARCH("III",S81)))</formula>
    </cfRule>
    <cfRule type="containsText" priority="56" dxfId="13" operator="containsText" stopIfTrue="1" text="II">
      <formula>NOT(ISERROR(SEARCH("II",S81)))</formula>
    </cfRule>
    <cfRule type="containsText" priority="57" dxfId="0" operator="containsText" stopIfTrue="1" text="I">
      <formula>NOT(ISERROR(SEARCH("I",S81)))</formula>
    </cfRule>
  </conditionalFormatting>
  <conditionalFormatting sqref="S95">
    <cfRule type="containsText" priority="50" dxfId="14" operator="containsText" stopIfTrue="1" text="IV">
      <formula>NOT(ISERROR(SEARCH("IV",S95)))</formula>
    </cfRule>
    <cfRule type="containsText" priority="51" dxfId="14" operator="containsText" stopIfTrue="1" text="III">
      <formula>NOT(ISERROR(SEARCH("III",S95)))</formula>
    </cfRule>
    <cfRule type="containsText" priority="52" dxfId="13" operator="containsText" stopIfTrue="1" text="II">
      <formula>NOT(ISERROR(SEARCH("II",S95)))</formula>
    </cfRule>
    <cfRule type="containsText" priority="53" dxfId="0" operator="containsText" stopIfTrue="1" text="I">
      <formula>NOT(ISERROR(SEARCH("I",S95)))</formula>
    </cfRule>
  </conditionalFormatting>
  <conditionalFormatting sqref="S46">
    <cfRule type="containsText" priority="46" dxfId="14" operator="containsText" stopIfTrue="1" text="IV">
      <formula>NOT(ISERROR(SEARCH("IV",S46)))</formula>
    </cfRule>
    <cfRule type="containsText" priority="47" dxfId="14" operator="containsText" stopIfTrue="1" text="III">
      <formula>NOT(ISERROR(SEARCH("III",S46)))</formula>
    </cfRule>
    <cfRule type="containsText" priority="48" dxfId="13" operator="containsText" stopIfTrue="1" text="II">
      <formula>NOT(ISERROR(SEARCH("II",S46)))</formula>
    </cfRule>
    <cfRule type="containsText" priority="49" dxfId="0" operator="containsText" stopIfTrue="1" text="I">
      <formula>NOT(ISERROR(SEARCH("I",S46)))</formula>
    </cfRule>
  </conditionalFormatting>
  <conditionalFormatting sqref="S86">
    <cfRule type="containsText" priority="42" dxfId="14" operator="containsText" stopIfTrue="1" text="IV">
      <formula>NOT(ISERROR(SEARCH("IV",S86)))</formula>
    </cfRule>
    <cfRule type="containsText" priority="43" dxfId="14" operator="containsText" stopIfTrue="1" text="III">
      <formula>NOT(ISERROR(SEARCH("III",S86)))</formula>
    </cfRule>
    <cfRule type="containsText" priority="44" dxfId="13" operator="containsText" stopIfTrue="1" text="II">
      <formula>NOT(ISERROR(SEARCH("II",S86)))</formula>
    </cfRule>
    <cfRule type="containsText" priority="45" dxfId="0" operator="containsText" stopIfTrue="1" text="I">
      <formula>NOT(ISERROR(SEARCH("I",S86)))</formula>
    </cfRule>
  </conditionalFormatting>
  <conditionalFormatting sqref="S110">
    <cfRule type="containsText" priority="38" dxfId="14" operator="containsText" stopIfTrue="1" text="IV">
      <formula>NOT(ISERROR(SEARCH("IV",S110)))</formula>
    </cfRule>
    <cfRule type="containsText" priority="39" dxfId="14" operator="containsText" stopIfTrue="1" text="III">
      <formula>NOT(ISERROR(SEARCH("III",S110)))</formula>
    </cfRule>
    <cfRule type="containsText" priority="40" dxfId="13" operator="containsText" stopIfTrue="1" text="II">
      <formula>NOT(ISERROR(SEARCH("II",S110)))</formula>
    </cfRule>
    <cfRule type="containsText" priority="41" dxfId="0" operator="containsText" stopIfTrue="1" text="I">
      <formula>NOT(ISERROR(SEARCH("I",S110)))</formula>
    </cfRule>
  </conditionalFormatting>
  <conditionalFormatting sqref="S66">
    <cfRule type="containsText" priority="30" dxfId="14" operator="containsText" stopIfTrue="1" text="IV">
      <formula>NOT(ISERROR(SEARCH("IV",S66)))</formula>
    </cfRule>
    <cfRule type="containsText" priority="31" dxfId="14" operator="containsText" stopIfTrue="1" text="III">
      <formula>NOT(ISERROR(SEARCH("III",S66)))</formula>
    </cfRule>
    <cfRule type="containsText" priority="32" dxfId="13" operator="containsText" stopIfTrue="1" text="II">
      <formula>NOT(ISERROR(SEARCH("II",S66)))</formula>
    </cfRule>
    <cfRule type="containsText" priority="33" dxfId="0" operator="containsText" stopIfTrue="1" text="I">
      <formula>NOT(ISERROR(SEARCH("I",S66)))</formula>
    </cfRule>
  </conditionalFormatting>
  <conditionalFormatting sqref="S101">
    <cfRule type="containsText" priority="26" dxfId="14" operator="containsText" stopIfTrue="1" text="IV">
      <formula>NOT(ISERROR(SEARCH("IV",S101)))</formula>
    </cfRule>
    <cfRule type="containsText" priority="27" dxfId="14" operator="containsText" stopIfTrue="1" text="III">
      <formula>NOT(ISERROR(SEARCH("III",S101)))</formula>
    </cfRule>
    <cfRule type="containsText" priority="28" dxfId="13" operator="containsText" stopIfTrue="1" text="II">
      <formula>NOT(ISERROR(SEARCH("II",S101)))</formula>
    </cfRule>
    <cfRule type="containsText" priority="29" dxfId="0" operator="containsText" stopIfTrue="1" text="I">
      <formula>NOT(ISERROR(SEARCH("I",S101)))</formula>
    </cfRule>
  </conditionalFormatting>
  <conditionalFormatting sqref="S115:S119">
    <cfRule type="expression" priority="18" dxfId="2" stopIfTrue="1">
      <formula>$S115="IV"</formula>
    </cfRule>
    <cfRule type="expression" priority="19" dxfId="2" stopIfTrue="1">
      <formula>$S115="III"</formula>
    </cfRule>
    <cfRule type="expression" priority="20" dxfId="0" stopIfTrue="1">
      <formula>$S115="I"</formula>
    </cfRule>
    <cfRule type="expression" priority="21" dxfId="13" stopIfTrue="1">
      <formula>$S115="II"</formula>
    </cfRule>
  </conditionalFormatting>
  <conditionalFormatting sqref="S121">
    <cfRule type="expression" priority="10" dxfId="2" stopIfTrue="1">
      <formula>$S121="IV"</formula>
    </cfRule>
    <cfRule type="expression" priority="11" dxfId="2" stopIfTrue="1">
      <formula>$S121="III"</formula>
    </cfRule>
    <cfRule type="expression" priority="12" dxfId="0" stopIfTrue="1">
      <formula>$S121="I"</formula>
    </cfRule>
    <cfRule type="expression" priority="13" dxfId="13" stopIfTrue="1">
      <formula>$S121="II"</formula>
    </cfRule>
  </conditionalFormatting>
  <conditionalFormatting sqref="S120">
    <cfRule type="expression" priority="6" dxfId="2" stopIfTrue="1">
      <formula>$S120="IV"</formula>
    </cfRule>
    <cfRule type="expression" priority="7" dxfId="2" stopIfTrue="1">
      <formula>$S120="III"</formula>
    </cfRule>
    <cfRule type="expression" priority="8" dxfId="0" stopIfTrue="1">
      <formula>$S120="I"</formula>
    </cfRule>
    <cfRule type="expression" priority="9" dxfId="13" stopIfTrue="1">
      <formula>$S120="II"</formula>
    </cfRule>
  </conditionalFormatting>
  <conditionalFormatting sqref="S131:S178">
    <cfRule type="expression" priority="1" dxfId="2" stopIfTrue="1">
      <formula>$S131="IV"</formula>
    </cfRule>
    <cfRule type="expression" priority="2" dxfId="2" stopIfTrue="1">
      <formula>$S131="III"</formula>
    </cfRule>
    <cfRule type="expression" priority="3" dxfId="0" stopIfTrue="1">
      <formula>$S131="I"</formula>
    </cfRule>
    <cfRule type="expression" priority="4" dxfId="13" stopIfTrue="1">
      <formula>$S131="II"</formula>
    </cfRule>
  </conditionalFormatting>
  <conditionalFormatting sqref="P131:P138">
    <cfRule type="expression" priority="5" dxfId="0" stopIfTrue="1">
      <formula>$P57="Alto(A)"</formula>
    </cfRule>
  </conditionalFormatting>
  <dataValidations count="7">
    <dataValidation operator="equal" allowBlank="1" showErrorMessage="1" sqref="Z111 Z17 Z13:Z14 Z36:Z38 Z87 Z19:Z21 Z30:Z32 Z93:Z94 Z60 Z62:Z63 Z129:Z130 Z78:Z79 Z73:Z74 Z90:Z91 Z49:Z51 Z54:Z57 Z25:Z28 Z104:Z105 Z83:Z85 Z97:Z100 Z67:Z69 Z42:Z45 Z108:Z109 Z114 Z132">
      <formula1>'La Candelaria'!#REF!</formula1>
    </dataValidation>
    <dataValidation allowBlank="1" showErrorMessage="1" sqref="Q13:Q114 Q122:Q130"/>
    <dataValidation allowBlank="1" showInputMessage="1" showErrorMessage="1" sqref="T115:T121 T10:T12 T131:T178"/>
    <dataValidation type="list" allowBlank="1" showInputMessage="1" showErrorMessage="1" errorTitle="TENGA EN CUENTA:" error="Sólo marque &quot;SI&quot; o &quot;NO&quot; según corresponda." sqref="H142:H145 H147">
      <formula1>$AT$330:$AT$551</formula1>
    </dataValidation>
    <dataValidation allowBlank="1" showInputMessage="1" showErrorMessage="1" errorTitle="TENGA EN CUENTA:" error="Sólo marque &quot;SI&quot; o &quot;NO&quot; según corresponda." sqref="H139:H141 H146 H148:H155 H158:H161 F140 H163:H171 F162 H174:H178"/>
    <dataValidation type="whole" allowBlank="1" showInputMessage="1" showErrorMessage="1" promptTitle="IMPORTANTE:" prompt="Ingrese un valor numérico entre 1 y 4" errorTitle="TENGA EN CUENTA:" error="Debe ingresar un valor numérico entre 1 y 4" sqref="N139:N178">
      <formula1>1</formula1>
      <formula2>4</formula2>
    </dataValidation>
    <dataValidation type="whole" allowBlank="1" showInputMessage="1" showErrorMessage="1" promptTitle="IMPORTANTE:" prompt="Ingrese un valor numérico entre 1 y 10" errorTitle="TENGA EN CUENTA:" error="Debe ingresar un valor numérico entre 1 y 10" sqref="M139:M178">
      <formula1>1</formula1>
      <formula2>10</formula2>
    </dataValidation>
  </dataValidations>
  <printOptions/>
  <pageMargins left="0.35433070866141736" right="0.15748031496062992" top="0.4330708661417323" bottom="0.5118110236220472" header="0.5118110236220472" footer="0.35433070866141736"/>
  <pageSetup horizontalDpi="300" verticalDpi="300" orientation="landscape" scale="46" r:id="rId2"/>
  <headerFooter alignWithMargins="0">
    <oddFooter>&amp;R&amp;"Times New Roman,Normal"&amp;12Página &amp;P</oddFooter>
  </headerFooter>
  <rowBreaks count="6" manualBreakCount="6">
    <brk id="28" max="30" man="1"/>
    <brk id="41" max="30" man="1"/>
    <brk id="44" max="30" man="1"/>
    <brk id="48" max="30" man="1"/>
    <brk id="54" max="30" man="1"/>
    <brk id="58" max="30" man="1"/>
  </rowBreaks>
  <drawing r:id="rId1"/>
</worksheet>
</file>

<file path=xl/worksheets/sheet2.xml><?xml version="1.0" encoding="utf-8"?>
<worksheet xmlns="http://schemas.openxmlformats.org/spreadsheetml/2006/main" xmlns:r="http://schemas.openxmlformats.org/officeDocument/2006/relationships">
  <dimension ref="A1:J52"/>
  <sheetViews>
    <sheetView zoomScale="84" zoomScaleNormal="84" zoomScalePageLayoutView="0" workbookViewId="0" topLeftCell="A1">
      <selection activeCell="C16" sqref="C16"/>
    </sheetView>
  </sheetViews>
  <sheetFormatPr defaultColWidth="11.421875" defaultRowHeight="12.75"/>
  <cols>
    <col min="1" max="1" width="21.00390625" style="0" customWidth="1"/>
    <col min="3" max="3" width="74.57421875" style="0" customWidth="1"/>
    <col min="8" max="8" width="12.57421875" style="0" customWidth="1"/>
    <col min="9" max="9" width="13.140625" style="0" customWidth="1"/>
    <col min="10" max="10" width="15.00390625" style="0" customWidth="1"/>
  </cols>
  <sheetData>
    <row r="1" spans="1:10" ht="12.75">
      <c r="A1" s="134" t="s">
        <v>110</v>
      </c>
      <c r="B1" s="135"/>
      <c r="C1" s="135"/>
      <c r="D1" s="135"/>
      <c r="E1" s="135"/>
      <c r="F1" s="135"/>
      <c r="G1" s="135"/>
      <c r="H1" s="135"/>
      <c r="I1" s="135"/>
      <c r="J1" s="136"/>
    </row>
    <row r="2" spans="1:10" ht="12.75">
      <c r="A2" s="137"/>
      <c r="B2" s="138"/>
      <c r="C2" s="138"/>
      <c r="D2" s="138"/>
      <c r="E2" s="138"/>
      <c r="F2" s="138"/>
      <c r="G2" s="138"/>
      <c r="H2" s="138"/>
      <c r="I2" s="138"/>
      <c r="J2" s="139"/>
    </row>
    <row r="3" spans="1:10" ht="13.5" thickBot="1">
      <c r="A3" s="140"/>
      <c r="B3" s="141"/>
      <c r="C3" s="141"/>
      <c r="D3" s="141"/>
      <c r="E3" s="141"/>
      <c r="F3" s="141"/>
      <c r="G3" s="141"/>
      <c r="H3" s="141"/>
      <c r="I3" s="141"/>
      <c r="J3" s="142"/>
    </row>
    <row r="4" spans="1:10" ht="12.75">
      <c r="A4" s="8"/>
      <c r="B4" s="9"/>
      <c r="C4" s="10"/>
      <c r="D4" s="10"/>
      <c r="E4" s="8"/>
      <c r="F4" s="8"/>
      <c r="G4" s="8"/>
      <c r="H4" s="8"/>
      <c r="I4" s="8"/>
      <c r="J4" s="8"/>
    </row>
    <row r="5" spans="1:10" ht="12.75">
      <c r="A5" s="143" t="s">
        <v>111</v>
      </c>
      <c r="B5" s="143"/>
      <c r="C5" s="143"/>
      <c r="D5" s="10"/>
      <c r="E5" s="8"/>
      <c r="F5" s="8"/>
      <c r="G5" s="8"/>
      <c r="H5" s="8"/>
      <c r="I5" s="8"/>
      <c r="J5" s="8"/>
    </row>
    <row r="6" spans="1:10" ht="13.5" thickBot="1">
      <c r="A6" s="10"/>
      <c r="B6" s="10"/>
      <c r="C6" s="10"/>
      <c r="D6" s="10"/>
      <c r="E6" s="8"/>
      <c r="F6" s="8"/>
      <c r="G6" s="8"/>
      <c r="H6" s="8"/>
      <c r="I6" s="8"/>
      <c r="J6" s="8"/>
    </row>
    <row r="7" spans="1:10" ht="13.5" thickBot="1">
      <c r="A7" s="11" t="s">
        <v>112</v>
      </c>
      <c r="B7" s="12" t="s">
        <v>113</v>
      </c>
      <c r="C7" s="13" t="s">
        <v>114</v>
      </c>
      <c r="D7" s="14"/>
      <c r="E7" s="8"/>
      <c r="F7" s="8"/>
      <c r="G7" s="8"/>
      <c r="H7" s="8"/>
      <c r="I7" s="8"/>
      <c r="J7" s="8"/>
    </row>
    <row r="8" spans="1:10" ht="45.75" customHeight="1">
      <c r="A8" s="15" t="s">
        <v>115</v>
      </c>
      <c r="B8" s="16">
        <v>10</v>
      </c>
      <c r="C8" s="17" t="s">
        <v>116</v>
      </c>
      <c r="D8" s="18"/>
      <c r="E8" s="8"/>
      <c r="F8" s="8"/>
      <c r="G8" s="8"/>
      <c r="H8" s="8"/>
      <c r="I8" s="8"/>
      <c r="J8" s="8"/>
    </row>
    <row r="9" spans="1:10" ht="30.75" customHeight="1">
      <c r="A9" s="19" t="s">
        <v>117</v>
      </c>
      <c r="B9" s="20">
        <v>6</v>
      </c>
      <c r="C9" s="21" t="s">
        <v>118</v>
      </c>
      <c r="D9" s="18"/>
      <c r="E9" s="8"/>
      <c r="F9" s="8"/>
      <c r="G9" s="8"/>
      <c r="H9" s="8"/>
      <c r="I9" s="8"/>
      <c r="J9" s="8"/>
    </row>
    <row r="10" spans="1:10" ht="41.25" customHeight="1">
      <c r="A10" s="19" t="s">
        <v>119</v>
      </c>
      <c r="B10" s="20">
        <v>2</v>
      </c>
      <c r="C10" s="21" t="s">
        <v>120</v>
      </c>
      <c r="D10" s="18"/>
      <c r="E10" s="8"/>
      <c r="F10" s="8"/>
      <c r="G10" s="8"/>
      <c r="H10" s="8"/>
      <c r="I10" s="8"/>
      <c r="J10" s="8"/>
    </row>
    <row r="11" spans="1:10" ht="31.5" customHeight="1" thickBot="1">
      <c r="A11" s="22" t="s">
        <v>121</v>
      </c>
      <c r="B11" s="23"/>
      <c r="C11" s="24" t="s">
        <v>122</v>
      </c>
      <c r="D11" s="18"/>
      <c r="E11" s="8"/>
      <c r="F11" s="8"/>
      <c r="G11" s="8"/>
      <c r="H11" s="8"/>
      <c r="I11" s="8"/>
      <c r="J11" s="8"/>
    </row>
    <row r="12" spans="1:10" ht="12.75">
      <c r="A12" s="25"/>
      <c r="B12" s="26"/>
      <c r="C12" s="27"/>
      <c r="D12" s="18"/>
      <c r="E12" s="8"/>
      <c r="F12" s="8"/>
      <c r="G12" s="8"/>
      <c r="H12" s="8"/>
      <c r="I12" s="8"/>
      <c r="J12" s="8"/>
    </row>
    <row r="13" spans="1:10" ht="12.75">
      <c r="A13" s="143" t="s">
        <v>123</v>
      </c>
      <c r="B13" s="143"/>
      <c r="C13" s="143"/>
      <c r="D13" s="8"/>
      <c r="E13" s="143" t="s">
        <v>124</v>
      </c>
      <c r="F13" s="143"/>
      <c r="G13" s="143"/>
      <c r="H13" s="143"/>
      <c r="I13" s="143"/>
      <c r="J13" s="143"/>
    </row>
    <row r="14" spans="1:10" ht="13.5" thickBot="1">
      <c r="A14" s="8"/>
      <c r="B14" s="8"/>
      <c r="C14" s="8"/>
      <c r="D14" s="8"/>
      <c r="E14" s="8"/>
      <c r="F14" s="8"/>
      <c r="G14" s="8"/>
      <c r="H14" s="8"/>
      <c r="I14" s="8"/>
      <c r="J14" s="8"/>
    </row>
    <row r="15" spans="1:10" ht="13.5" thickBot="1">
      <c r="A15" s="11" t="s">
        <v>125</v>
      </c>
      <c r="B15" s="12" t="s">
        <v>126</v>
      </c>
      <c r="C15" s="13" t="s">
        <v>114</v>
      </c>
      <c r="D15" s="8"/>
      <c r="E15" s="144" t="s">
        <v>127</v>
      </c>
      <c r="F15" s="145"/>
      <c r="G15" s="144" t="s">
        <v>128</v>
      </c>
      <c r="H15" s="148"/>
      <c r="I15" s="148"/>
      <c r="J15" s="149"/>
    </row>
    <row r="16" spans="1:10" ht="26.25" customHeight="1" thickBot="1">
      <c r="A16" s="28" t="s">
        <v>129</v>
      </c>
      <c r="B16" s="29">
        <v>4</v>
      </c>
      <c r="C16" s="30" t="s">
        <v>130</v>
      </c>
      <c r="D16" s="8"/>
      <c r="E16" s="146"/>
      <c r="F16" s="147"/>
      <c r="G16" s="31">
        <v>4</v>
      </c>
      <c r="H16" s="32">
        <v>3</v>
      </c>
      <c r="I16" s="32">
        <v>2</v>
      </c>
      <c r="J16" s="33">
        <v>1</v>
      </c>
    </row>
    <row r="17" spans="1:10" ht="25.5" customHeight="1">
      <c r="A17" s="34" t="s">
        <v>131</v>
      </c>
      <c r="B17" s="35">
        <v>3</v>
      </c>
      <c r="C17" s="36" t="s">
        <v>132</v>
      </c>
      <c r="D17" s="8"/>
      <c r="E17" s="144" t="s">
        <v>112</v>
      </c>
      <c r="F17" s="37">
        <v>10</v>
      </c>
      <c r="G17" s="38" t="s">
        <v>133</v>
      </c>
      <c r="H17" s="39" t="s">
        <v>134</v>
      </c>
      <c r="I17" s="40" t="s">
        <v>135</v>
      </c>
      <c r="J17" s="41" t="s">
        <v>136</v>
      </c>
    </row>
    <row r="18" spans="1:10" ht="34.5" customHeight="1">
      <c r="A18" s="34" t="s">
        <v>137</v>
      </c>
      <c r="B18" s="35">
        <v>2</v>
      </c>
      <c r="C18" s="36" t="s">
        <v>138</v>
      </c>
      <c r="D18" s="8"/>
      <c r="E18" s="150"/>
      <c r="F18" s="42">
        <v>6</v>
      </c>
      <c r="G18" s="43" t="s">
        <v>139</v>
      </c>
      <c r="H18" s="44" t="s">
        <v>140</v>
      </c>
      <c r="I18" s="44" t="s">
        <v>141</v>
      </c>
      <c r="J18" s="45" t="s">
        <v>142</v>
      </c>
    </row>
    <row r="19" spans="1:10" ht="26.25" customHeight="1" thickBot="1">
      <c r="A19" s="46" t="s">
        <v>143</v>
      </c>
      <c r="B19" s="47">
        <v>1</v>
      </c>
      <c r="C19" s="48" t="s">
        <v>144</v>
      </c>
      <c r="D19" s="8"/>
      <c r="E19" s="146"/>
      <c r="F19" s="33">
        <v>2</v>
      </c>
      <c r="G19" s="49" t="s">
        <v>145</v>
      </c>
      <c r="H19" s="50" t="s">
        <v>142</v>
      </c>
      <c r="I19" s="51" t="s">
        <v>146</v>
      </c>
      <c r="J19" s="52" t="s">
        <v>147</v>
      </c>
    </row>
    <row r="20" spans="1:10" ht="13.5" thickBot="1">
      <c r="A20" s="8"/>
      <c r="B20" s="8"/>
      <c r="C20" s="8"/>
      <c r="D20" s="8"/>
      <c r="E20" s="151" t="s">
        <v>148</v>
      </c>
      <c r="F20" s="152"/>
      <c r="G20" s="152"/>
      <c r="H20" s="152"/>
      <c r="I20" s="152"/>
      <c r="J20" s="153"/>
    </row>
    <row r="21" spans="1:10" ht="12.75">
      <c r="A21" s="143" t="s">
        <v>149</v>
      </c>
      <c r="B21" s="143"/>
      <c r="C21" s="143"/>
      <c r="D21" s="8"/>
      <c r="E21" s="8"/>
      <c r="F21" s="8"/>
      <c r="G21" s="8"/>
      <c r="H21" s="8"/>
      <c r="I21" s="8"/>
      <c r="J21" s="8"/>
    </row>
    <row r="22" spans="1:10" ht="13.5" thickBot="1">
      <c r="A22" s="8"/>
      <c r="B22" s="8"/>
      <c r="C22" s="8"/>
      <c r="D22" s="8"/>
      <c r="E22" s="8"/>
      <c r="F22" s="8"/>
      <c r="G22" s="8"/>
      <c r="H22" s="8"/>
      <c r="I22" s="8"/>
      <c r="J22" s="8"/>
    </row>
    <row r="23" spans="1:10" ht="13.5" thickBot="1">
      <c r="A23" s="53" t="s">
        <v>150</v>
      </c>
      <c r="B23" s="54" t="s">
        <v>151</v>
      </c>
      <c r="C23" s="55" t="s">
        <v>114</v>
      </c>
      <c r="D23" s="8"/>
      <c r="E23" s="8"/>
      <c r="F23" s="8"/>
      <c r="G23" s="8"/>
      <c r="H23" s="8"/>
      <c r="I23" s="8"/>
      <c r="J23" s="8"/>
    </row>
    <row r="24" spans="1:10" ht="33.75" customHeight="1">
      <c r="A24" s="15" t="s">
        <v>115</v>
      </c>
      <c r="B24" s="16" t="s">
        <v>152</v>
      </c>
      <c r="C24" s="17" t="s">
        <v>153</v>
      </c>
      <c r="D24" s="8"/>
      <c r="E24" s="8"/>
      <c r="F24" s="8"/>
      <c r="G24" s="8"/>
      <c r="H24" s="8"/>
      <c r="I24" s="8"/>
      <c r="J24" s="8"/>
    </row>
    <row r="25" spans="1:10" ht="42.75" customHeight="1">
      <c r="A25" s="19" t="s">
        <v>117</v>
      </c>
      <c r="B25" s="20" t="s">
        <v>154</v>
      </c>
      <c r="C25" s="21" t="s">
        <v>155</v>
      </c>
      <c r="D25" s="8"/>
      <c r="E25" s="8"/>
      <c r="F25" s="8"/>
      <c r="G25" s="8"/>
      <c r="H25" s="8"/>
      <c r="I25" s="8"/>
      <c r="J25" s="8"/>
    </row>
    <row r="26" spans="1:10" ht="35.25" customHeight="1">
      <c r="A26" s="19" t="s">
        <v>119</v>
      </c>
      <c r="B26" s="20" t="s">
        <v>156</v>
      </c>
      <c r="C26" s="21" t="s">
        <v>157</v>
      </c>
      <c r="D26" s="8"/>
      <c r="E26" s="8"/>
      <c r="F26" s="8"/>
      <c r="G26" s="8"/>
      <c r="H26" s="8"/>
      <c r="I26" s="8"/>
      <c r="J26" s="8"/>
    </row>
    <row r="27" spans="1:10" ht="37.5" customHeight="1" thickBot="1">
      <c r="A27" s="22" t="s">
        <v>121</v>
      </c>
      <c r="B27" s="23" t="s">
        <v>158</v>
      </c>
      <c r="C27" s="24" t="s">
        <v>159</v>
      </c>
      <c r="D27" s="8"/>
      <c r="E27" s="8"/>
      <c r="F27" s="8"/>
      <c r="G27" s="8"/>
      <c r="H27" s="8"/>
      <c r="I27" s="8"/>
      <c r="J27" s="8"/>
    </row>
    <row r="28" spans="1:10" ht="12.75">
      <c r="A28" s="8"/>
      <c r="B28" s="8"/>
      <c r="C28" s="8"/>
      <c r="D28" s="8"/>
      <c r="E28" s="143" t="s">
        <v>160</v>
      </c>
      <c r="F28" s="143"/>
      <c r="G28" s="143"/>
      <c r="H28" s="143"/>
      <c r="I28" s="143"/>
      <c r="J28" s="143"/>
    </row>
    <row r="29" spans="1:10" ht="13.5" thickBot="1">
      <c r="A29" s="143" t="s">
        <v>161</v>
      </c>
      <c r="B29" s="143"/>
      <c r="C29" s="143"/>
      <c r="D29" s="8"/>
      <c r="E29" s="8"/>
      <c r="F29" s="8"/>
      <c r="G29" s="8"/>
      <c r="H29" s="8"/>
      <c r="I29" s="8"/>
      <c r="J29" s="8"/>
    </row>
    <row r="30" spans="1:10" ht="13.5" thickBot="1">
      <c r="A30" s="8"/>
      <c r="B30" s="8"/>
      <c r="C30" s="8"/>
      <c r="D30" s="8"/>
      <c r="E30" s="154" t="s">
        <v>162</v>
      </c>
      <c r="F30" s="155"/>
      <c r="G30" s="154" t="s">
        <v>150</v>
      </c>
      <c r="H30" s="158"/>
      <c r="I30" s="158"/>
      <c r="J30" s="159"/>
    </row>
    <row r="31" spans="1:10" ht="13.5" thickBot="1">
      <c r="A31" s="53" t="s">
        <v>163</v>
      </c>
      <c r="B31" s="54" t="s">
        <v>164</v>
      </c>
      <c r="C31" s="55" t="s">
        <v>114</v>
      </c>
      <c r="D31" s="8"/>
      <c r="E31" s="156"/>
      <c r="F31" s="157"/>
      <c r="G31" s="56" t="s">
        <v>165</v>
      </c>
      <c r="H31" s="57" t="s">
        <v>166</v>
      </c>
      <c r="I31" s="57" t="s">
        <v>167</v>
      </c>
      <c r="J31" s="58" t="s">
        <v>168</v>
      </c>
    </row>
    <row r="32" spans="1:10" ht="22.5">
      <c r="A32" s="28" t="s">
        <v>169</v>
      </c>
      <c r="B32" s="29">
        <v>100</v>
      </c>
      <c r="C32" s="30" t="s">
        <v>170</v>
      </c>
      <c r="D32" s="8"/>
      <c r="E32" s="160" t="s">
        <v>163</v>
      </c>
      <c r="F32" s="59">
        <v>100</v>
      </c>
      <c r="G32" s="60" t="s">
        <v>171</v>
      </c>
      <c r="H32" s="61" t="s">
        <v>172</v>
      </c>
      <c r="I32" s="61" t="s">
        <v>173</v>
      </c>
      <c r="J32" s="62" t="s">
        <v>174</v>
      </c>
    </row>
    <row r="33" spans="1:10" ht="34.5" customHeight="1">
      <c r="A33" s="19" t="s">
        <v>175</v>
      </c>
      <c r="B33" s="20">
        <v>60</v>
      </c>
      <c r="C33" s="21" t="s">
        <v>176</v>
      </c>
      <c r="D33" s="8"/>
      <c r="E33" s="161"/>
      <c r="F33" s="63">
        <v>60</v>
      </c>
      <c r="G33" s="64" t="s">
        <v>177</v>
      </c>
      <c r="H33" s="65" t="s">
        <v>178</v>
      </c>
      <c r="I33" s="66" t="s">
        <v>179</v>
      </c>
      <c r="J33" s="67" t="s">
        <v>180</v>
      </c>
    </row>
    <row r="34" spans="1:10" ht="33.75" customHeight="1">
      <c r="A34" s="19" t="s">
        <v>181</v>
      </c>
      <c r="B34" s="20">
        <v>25</v>
      </c>
      <c r="C34" s="21" t="s">
        <v>182</v>
      </c>
      <c r="D34" s="8"/>
      <c r="E34" s="161"/>
      <c r="F34" s="68">
        <v>25</v>
      </c>
      <c r="G34" s="69" t="s">
        <v>183</v>
      </c>
      <c r="H34" s="66" t="s">
        <v>184</v>
      </c>
      <c r="I34" s="66" t="s">
        <v>185</v>
      </c>
      <c r="J34" s="70" t="s">
        <v>186</v>
      </c>
    </row>
    <row r="35" spans="1:10" ht="33" customHeight="1" thickBot="1">
      <c r="A35" s="22" t="s">
        <v>187</v>
      </c>
      <c r="B35" s="23">
        <v>10</v>
      </c>
      <c r="C35" s="24" t="s">
        <v>188</v>
      </c>
      <c r="D35" s="8"/>
      <c r="E35" s="162"/>
      <c r="F35" s="71">
        <v>10</v>
      </c>
      <c r="G35" s="72" t="s">
        <v>189</v>
      </c>
      <c r="H35" s="73" t="s">
        <v>190</v>
      </c>
      <c r="I35" s="74" t="s">
        <v>191</v>
      </c>
      <c r="J35" s="75" t="s">
        <v>192</v>
      </c>
    </row>
    <row r="36" spans="1:10" ht="13.5" thickBot="1">
      <c r="A36" s="151" t="s">
        <v>193</v>
      </c>
      <c r="B36" s="152"/>
      <c r="C36" s="153"/>
      <c r="D36" s="8"/>
      <c r="E36" s="163" t="s">
        <v>194</v>
      </c>
      <c r="F36" s="164"/>
      <c r="G36" s="164"/>
      <c r="H36" s="164"/>
      <c r="I36" s="164"/>
      <c r="J36" s="165"/>
    </row>
    <row r="37" spans="1:10" ht="12.75">
      <c r="A37" s="8"/>
      <c r="B37" s="8"/>
      <c r="C37" s="8"/>
      <c r="D37" s="8"/>
      <c r="E37" s="8"/>
      <c r="F37" s="8"/>
      <c r="G37" s="8"/>
      <c r="H37" s="8"/>
      <c r="I37" s="8"/>
      <c r="J37" s="8"/>
    </row>
    <row r="38" spans="1:10" ht="12.75">
      <c r="A38" s="143" t="s">
        <v>195</v>
      </c>
      <c r="B38" s="143"/>
      <c r="C38" s="143"/>
      <c r="D38" s="8"/>
      <c r="E38" s="8"/>
      <c r="F38" s="8"/>
      <c r="G38" s="8"/>
      <c r="H38" s="8"/>
      <c r="I38" s="8"/>
      <c r="J38" s="8"/>
    </row>
    <row r="39" spans="1:10" ht="13.5" thickBot="1">
      <c r="A39" s="8"/>
      <c r="B39" s="8"/>
      <c r="C39" s="8"/>
      <c r="D39" s="8"/>
      <c r="E39" s="8"/>
      <c r="F39" s="8"/>
      <c r="G39" s="8"/>
      <c r="H39" s="8"/>
      <c r="I39" s="8"/>
      <c r="J39" s="8"/>
    </row>
    <row r="40" spans="1:10" ht="13.5" thickBot="1">
      <c r="A40" s="53" t="s">
        <v>196</v>
      </c>
      <c r="B40" s="54" t="s">
        <v>197</v>
      </c>
      <c r="C40" s="55" t="s">
        <v>114</v>
      </c>
      <c r="D40" s="8"/>
      <c r="E40" s="8"/>
      <c r="F40" s="8"/>
      <c r="G40" s="8"/>
      <c r="H40" s="8"/>
      <c r="I40" s="8"/>
      <c r="J40" s="8"/>
    </row>
    <row r="41" spans="1:10" ht="36" customHeight="1">
      <c r="A41" s="76" t="s">
        <v>198</v>
      </c>
      <c r="B41" s="16" t="s">
        <v>199</v>
      </c>
      <c r="C41" s="17" t="s">
        <v>200</v>
      </c>
      <c r="D41" s="8"/>
      <c r="E41" s="8"/>
      <c r="F41" s="8"/>
      <c r="G41" s="8"/>
      <c r="H41" s="8"/>
      <c r="I41" s="8"/>
      <c r="J41" s="8"/>
    </row>
    <row r="42" spans="1:10" ht="24.75" customHeight="1">
      <c r="A42" s="77" t="s">
        <v>46</v>
      </c>
      <c r="B42" s="20" t="s">
        <v>201</v>
      </c>
      <c r="C42" s="21" t="s">
        <v>202</v>
      </c>
      <c r="D42" s="8"/>
      <c r="E42" s="8"/>
      <c r="F42" s="8"/>
      <c r="G42" s="8"/>
      <c r="H42" s="8"/>
      <c r="I42" s="8"/>
      <c r="J42" s="8"/>
    </row>
    <row r="43" spans="1:10" ht="30.75" customHeight="1">
      <c r="A43" s="77" t="s">
        <v>203</v>
      </c>
      <c r="B43" s="20" t="s">
        <v>204</v>
      </c>
      <c r="C43" s="21" t="s">
        <v>205</v>
      </c>
      <c r="D43" s="8"/>
      <c r="E43" s="8"/>
      <c r="F43" s="8"/>
      <c r="G43" s="8"/>
      <c r="H43" s="8"/>
      <c r="I43" s="8"/>
      <c r="J43" s="8"/>
    </row>
    <row r="44" spans="1:10" ht="35.25" customHeight="1" thickBot="1">
      <c r="A44" s="78" t="s">
        <v>206</v>
      </c>
      <c r="B44" s="23">
        <v>20</v>
      </c>
      <c r="C44" s="24" t="s">
        <v>207</v>
      </c>
      <c r="D44" s="8"/>
      <c r="E44" s="8"/>
      <c r="F44" s="8"/>
      <c r="G44" s="8"/>
      <c r="H44" s="8"/>
      <c r="I44" s="8"/>
      <c r="J44" s="8"/>
    </row>
    <row r="45" spans="1:10" ht="12.75">
      <c r="A45" s="8"/>
      <c r="B45" s="8"/>
      <c r="C45" s="8"/>
      <c r="D45" s="8"/>
      <c r="E45" s="8"/>
      <c r="F45" s="8"/>
      <c r="G45" s="8"/>
      <c r="H45" s="8"/>
      <c r="I45" s="8"/>
      <c r="J45" s="8"/>
    </row>
    <row r="46" spans="1:10" ht="12.75">
      <c r="A46" s="143" t="s">
        <v>208</v>
      </c>
      <c r="B46" s="143"/>
      <c r="C46" s="143"/>
      <c r="D46" s="8"/>
      <c r="E46" s="8"/>
      <c r="F46" s="8"/>
      <c r="G46" s="8"/>
      <c r="H46" s="8"/>
      <c r="I46" s="8"/>
      <c r="J46" s="8"/>
    </row>
    <row r="47" spans="1:10" ht="13.5" thickBot="1">
      <c r="A47" s="8"/>
      <c r="B47" s="8"/>
      <c r="C47" s="8"/>
      <c r="D47" s="8"/>
      <c r="E47" s="8"/>
      <c r="F47" s="8"/>
      <c r="G47" s="8"/>
      <c r="H47" s="8"/>
      <c r="I47" s="8"/>
      <c r="J47" s="8"/>
    </row>
    <row r="48" spans="1:10" ht="13.5" thickBot="1">
      <c r="A48" s="53" t="s">
        <v>196</v>
      </c>
      <c r="B48" s="166" t="s">
        <v>114</v>
      </c>
      <c r="C48" s="167"/>
      <c r="D48" s="8"/>
      <c r="E48" s="8"/>
      <c r="F48" s="8"/>
      <c r="G48" s="8"/>
      <c r="H48" s="8"/>
      <c r="I48" s="8"/>
      <c r="J48" s="8"/>
    </row>
    <row r="49" spans="1:10" ht="27.75" customHeight="1">
      <c r="A49" s="76" t="s">
        <v>198</v>
      </c>
      <c r="B49" s="29" t="s">
        <v>209</v>
      </c>
      <c r="C49" s="30" t="s">
        <v>210</v>
      </c>
      <c r="D49" s="8"/>
      <c r="E49" s="8"/>
      <c r="F49" s="8"/>
      <c r="G49" s="8"/>
      <c r="H49" s="8"/>
      <c r="I49" s="8"/>
      <c r="J49" s="8"/>
    </row>
    <row r="50" spans="1:10" ht="48" customHeight="1">
      <c r="A50" s="77" t="s">
        <v>46</v>
      </c>
      <c r="B50" s="79" t="s">
        <v>219</v>
      </c>
      <c r="C50" s="36" t="s">
        <v>211</v>
      </c>
      <c r="D50" s="8"/>
      <c r="E50" s="8"/>
      <c r="F50" s="8"/>
      <c r="G50" s="8"/>
      <c r="H50" s="8"/>
      <c r="I50" s="8"/>
      <c r="J50" s="8"/>
    </row>
    <row r="51" spans="1:10" ht="24" customHeight="1">
      <c r="A51" s="77" t="s">
        <v>203</v>
      </c>
      <c r="B51" s="35" t="s">
        <v>212</v>
      </c>
      <c r="C51" s="36" t="s">
        <v>213</v>
      </c>
      <c r="D51" s="8"/>
      <c r="E51" s="8"/>
      <c r="F51" s="8"/>
      <c r="G51" s="8"/>
      <c r="H51" s="8"/>
      <c r="I51" s="8"/>
      <c r="J51" s="8"/>
    </row>
    <row r="52" spans="1:10" ht="27.75" customHeight="1" thickBot="1">
      <c r="A52" s="78" t="s">
        <v>206</v>
      </c>
      <c r="B52" s="47" t="s">
        <v>214</v>
      </c>
      <c r="C52" s="48" t="s">
        <v>215</v>
      </c>
      <c r="D52" s="8"/>
      <c r="E52" s="8"/>
      <c r="F52" s="8"/>
      <c r="G52" s="8"/>
      <c r="H52" s="8"/>
      <c r="I52" s="8"/>
      <c r="J52" s="8"/>
    </row>
  </sheetData>
  <sheetProtection/>
  <mergeCells count="19">
    <mergeCell ref="E32:E35"/>
    <mergeCell ref="A36:C36"/>
    <mergeCell ref="E36:J36"/>
    <mergeCell ref="A38:C38"/>
    <mergeCell ref="A46:C46"/>
    <mergeCell ref="B48:C48"/>
    <mergeCell ref="E17:E19"/>
    <mergeCell ref="E20:J20"/>
    <mergeCell ref="A21:C21"/>
    <mergeCell ref="E28:J28"/>
    <mergeCell ref="A29:C29"/>
    <mergeCell ref="E30:F31"/>
    <mergeCell ref="G30:J30"/>
    <mergeCell ref="A1:J3"/>
    <mergeCell ref="A5:C5"/>
    <mergeCell ref="A13:C13"/>
    <mergeCell ref="E13:J13"/>
    <mergeCell ref="E15:F16"/>
    <mergeCell ref="G15:J1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12"/>
  <sheetViews>
    <sheetView zoomScale="68" zoomScaleNormal="68" zoomScalePageLayoutView="0" workbookViewId="0" topLeftCell="A1">
      <selection activeCell="B1" sqref="B1:H1"/>
    </sheetView>
  </sheetViews>
  <sheetFormatPr defaultColWidth="30.57421875" defaultRowHeight="12.75"/>
  <cols>
    <col min="1" max="1" width="4.421875" style="0" customWidth="1"/>
    <col min="2" max="2" width="15.28125" style="0" customWidth="1"/>
    <col min="3" max="3" width="23.140625" style="0" customWidth="1"/>
    <col min="4" max="4" width="17.8515625" style="0" customWidth="1"/>
    <col min="5" max="5" width="35.00390625" style="0" customWidth="1"/>
    <col min="6" max="6" width="21.7109375" style="0" customWidth="1"/>
    <col min="7" max="7" width="31.7109375" style="0" customWidth="1"/>
    <col min="8" max="8" width="18.7109375" style="0" customWidth="1"/>
  </cols>
  <sheetData>
    <row r="1" spans="1:8" ht="14.25" thickBot="1" thickTop="1">
      <c r="A1" s="168" t="s">
        <v>58</v>
      </c>
      <c r="B1" s="169" t="s">
        <v>59</v>
      </c>
      <c r="C1" s="169"/>
      <c r="D1" s="169"/>
      <c r="E1" s="169"/>
      <c r="F1" s="169"/>
      <c r="G1" s="169"/>
      <c r="H1" s="169"/>
    </row>
    <row r="2" spans="1:8" ht="14.25" thickBot="1" thickTop="1">
      <c r="A2" s="168"/>
      <c r="B2" s="169" t="s">
        <v>60</v>
      </c>
      <c r="C2" s="169"/>
      <c r="D2" s="169"/>
      <c r="E2" s="169"/>
      <c r="F2" s="169"/>
      <c r="G2" s="169"/>
      <c r="H2" s="169"/>
    </row>
    <row r="3" spans="1:8" ht="36" customHeight="1" thickBot="1" thickTop="1">
      <c r="A3" s="168"/>
      <c r="B3" s="4" t="s">
        <v>45</v>
      </c>
      <c r="C3" s="4" t="s">
        <v>41</v>
      </c>
      <c r="D3" s="4" t="s">
        <v>49</v>
      </c>
      <c r="E3" s="4" t="s">
        <v>43</v>
      </c>
      <c r="F3" s="4" t="s">
        <v>61</v>
      </c>
      <c r="G3" s="4" t="s">
        <v>62</v>
      </c>
      <c r="H3" s="4" t="s">
        <v>63</v>
      </c>
    </row>
    <row r="4" spans="1:8" ht="77.25" customHeight="1" thickBot="1" thickTop="1">
      <c r="A4" s="168"/>
      <c r="B4" s="7" t="s">
        <v>64</v>
      </c>
      <c r="C4" s="5" t="s">
        <v>65</v>
      </c>
      <c r="D4" s="5" t="s">
        <v>66</v>
      </c>
      <c r="E4" s="5" t="s">
        <v>67</v>
      </c>
      <c r="F4" s="5" t="s">
        <v>68</v>
      </c>
      <c r="G4" s="5" t="s">
        <v>69</v>
      </c>
      <c r="H4" s="5" t="s">
        <v>70</v>
      </c>
    </row>
    <row r="5" spans="1:8" ht="57.75" customHeight="1" thickBot="1" thickTop="1">
      <c r="A5" s="168"/>
      <c r="B5" s="7" t="s">
        <v>71</v>
      </c>
      <c r="C5" s="5" t="s">
        <v>72</v>
      </c>
      <c r="D5" s="5" t="s">
        <v>73</v>
      </c>
      <c r="E5" s="5" t="s">
        <v>74</v>
      </c>
      <c r="F5" s="5" t="s">
        <v>75</v>
      </c>
      <c r="G5" s="5" t="s">
        <v>76</v>
      </c>
      <c r="H5" s="5" t="s">
        <v>77</v>
      </c>
    </row>
    <row r="6" spans="1:8" ht="78" customHeight="1" thickBot="1" thickTop="1">
      <c r="A6" s="168"/>
      <c r="B6" s="7" t="s">
        <v>78</v>
      </c>
      <c r="C6" s="5" t="s">
        <v>79</v>
      </c>
      <c r="D6" s="5" t="s">
        <v>80</v>
      </c>
      <c r="E6" s="5" t="s">
        <v>81</v>
      </c>
      <c r="F6" s="5" t="s">
        <v>82</v>
      </c>
      <c r="G6" s="5" t="s">
        <v>83</v>
      </c>
      <c r="H6" s="5" t="s">
        <v>84</v>
      </c>
    </row>
    <row r="7" spans="1:8" ht="62.25" customHeight="1" thickBot="1" thickTop="1">
      <c r="A7" s="168"/>
      <c r="B7" s="7" t="s">
        <v>85</v>
      </c>
      <c r="C7" s="5" t="s">
        <v>86</v>
      </c>
      <c r="D7" s="5" t="s">
        <v>87</v>
      </c>
      <c r="E7" s="5" t="s">
        <v>88</v>
      </c>
      <c r="F7" s="5" t="s">
        <v>89</v>
      </c>
      <c r="G7" s="5" t="s">
        <v>90</v>
      </c>
      <c r="H7" s="5" t="s">
        <v>91</v>
      </c>
    </row>
    <row r="8" spans="1:8" ht="91.5" customHeight="1" thickBot="1" thickTop="1">
      <c r="A8" s="168"/>
      <c r="B8" s="7" t="s">
        <v>92</v>
      </c>
      <c r="C8" s="5" t="s">
        <v>93</v>
      </c>
      <c r="D8" s="5" t="s">
        <v>94</v>
      </c>
      <c r="E8" s="5" t="s">
        <v>95</v>
      </c>
      <c r="F8" s="5"/>
      <c r="G8" s="5" t="s">
        <v>96</v>
      </c>
      <c r="H8" s="5" t="s">
        <v>97</v>
      </c>
    </row>
    <row r="9" spans="1:8" ht="47.25" customHeight="1" thickBot="1" thickTop="1">
      <c r="A9" s="168"/>
      <c r="B9" s="7" t="s">
        <v>98</v>
      </c>
      <c r="C9" s="5" t="s">
        <v>99</v>
      </c>
      <c r="D9" s="5" t="s">
        <v>100</v>
      </c>
      <c r="E9" s="5" t="s">
        <v>101</v>
      </c>
      <c r="F9" s="5"/>
      <c r="G9" s="5" t="s">
        <v>102</v>
      </c>
      <c r="H9" s="5" t="s">
        <v>103</v>
      </c>
    </row>
    <row r="10" spans="1:8" ht="72" customHeight="1" thickBot="1" thickTop="1">
      <c r="A10" s="168"/>
      <c r="B10" s="7" t="s">
        <v>104</v>
      </c>
      <c r="C10" s="5" t="s">
        <v>109</v>
      </c>
      <c r="D10" s="5"/>
      <c r="E10" s="5"/>
      <c r="F10" s="5"/>
      <c r="G10" s="5" t="s">
        <v>105</v>
      </c>
      <c r="H10" s="6"/>
    </row>
    <row r="11" spans="1:8" ht="27" thickBot="1" thickTop="1">
      <c r="A11" s="168"/>
      <c r="B11" s="7" t="s">
        <v>106</v>
      </c>
      <c r="C11" s="5"/>
      <c r="D11" s="5"/>
      <c r="E11" s="5"/>
      <c r="F11" s="5"/>
      <c r="G11" s="5" t="s">
        <v>107</v>
      </c>
      <c r="H11" s="6"/>
    </row>
    <row r="12" spans="1:8" ht="38.25" customHeight="1" thickBot="1" thickTop="1">
      <c r="A12" s="169" t="s">
        <v>108</v>
      </c>
      <c r="B12" s="169"/>
      <c r="C12" s="169"/>
      <c r="D12" s="169"/>
      <c r="E12" s="169"/>
      <c r="F12" s="169"/>
      <c r="G12" s="169"/>
      <c r="H12" s="169"/>
    </row>
    <row r="13" ht="13.5" thickTop="1"/>
  </sheetData>
  <sheetProtection/>
  <mergeCells count="4">
    <mergeCell ref="A1:A11"/>
    <mergeCell ref="B1:H1"/>
    <mergeCell ref="B2:H2"/>
    <mergeCell ref="A12:H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APTO</dc:creator>
  <cp:keywords/>
  <dc:description/>
  <cp:lastModifiedBy>Carlos Andrés Báez González</cp:lastModifiedBy>
  <cp:lastPrinted>2019-12-10T19:06:21Z</cp:lastPrinted>
  <dcterms:created xsi:type="dcterms:W3CDTF">2017-02-13T21:45:29Z</dcterms:created>
  <dcterms:modified xsi:type="dcterms:W3CDTF">2023-02-05T21:09:44Z</dcterms:modified>
  <cp:category/>
  <cp:version/>
  <cp:contentType/>
  <cp:contentStatus/>
</cp:coreProperties>
</file>