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385" tabRatio="499" activeTab="0"/>
  </bookViews>
  <sheets>
    <sheet name="Matriz Alcaldia Barrios Un" sheetId="1" r:id="rId1"/>
    <sheet name="T - Calificacion" sheetId="2" r:id="rId2"/>
    <sheet name="Tabla de peligros" sheetId="3" r:id="rId3"/>
    <sheet name="inventario recurso emerg" sheetId="4" state="hidden" r:id="rId4"/>
  </sheets>
  <definedNames>
    <definedName name="_xlnm._FilterDatabase" localSheetId="0" hidden="1">'Matriz Alcaldia Barrios Un'!$A$9:$AE$184</definedName>
    <definedName name="_xlnm_Print_Titles" localSheetId="0">#N/A</definedName>
    <definedName name="_xlnm_Print_Titles_0" localSheetId="0">#N/A</definedName>
    <definedName name="_xlnm_Print_Titles_0_0" localSheetId="0">#N/A</definedName>
    <definedName name="_xlnm_Print_Titles_0_0_0" localSheetId="0">#N/A</definedName>
    <definedName name="_xlnm_Print_Titles_0_0_0_0" localSheetId="0">#N/A</definedName>
    <definedName name="_xlnm_Print_Titles_0_0_0_0_0" localSheetId="0">#N/A</definedName>
    <definedName name="_xlnm_Print_Titles_0_0_0_0_0_0" localSheetId="0">#N/A</definedName>
    <definedName name="_xlnm_Print_Titles_0_0_0_0_0_0_0" localSheetId="0">#N/A</definedName>
    <definedName name="_xlnm_Print_Titles_0_0_0_0_0_0_0_0" localSheetId="0">#N/A</definedName>
    <definedName name="_xlnm_Print_Titles_0_0_0_0_0_0_0_0_0" localSheetId="0">#N/A</definedName>
    <definedName name="_xlnm_Print_Titles_0_0_0_0_0_0_0_0_0_0" localSheetId="0">#N/A</definedName>
    <definedName name="_xlnm_Print_Titles_0_0_0_0_0_0_0_0_0_0_0" localSheetId="0">#N/A</definedName>
    <definedName name="_xlnm_Print_Titles_0_0_0_0_0_0_0_0_0_0_0_0" localSheetId="0">#N/A</definedName>
    <definedName name="_xlnm_Print_Titles_0_0_0_0_0_0_0_0_0_0_0_0_0" localSheetId="0">#N/A</definedName>
    <definedName name="_xlnm_Print_Titles_0_0_0_0_0_0_0_0_0_0_0_0_0_0" localSheetId="0">#N/A</definedName>
    <definedName name="_xlnm_Print_Titles_0_0_0_0_0_0_0_0_0_0_0_0_0_0_0" localSheetId="0">#N/A</definedName>
    <definedName name="_xlnm_Print_Titles_0_0_0_0_0_0_0_0_0_0_0_0_0_0_0_0" localSheetId="0">#N/A</definedName>
    <definedName name="_xlnm_Print_Titles_0_0_0_0_0_0_0_0_0_0_0_0_0_0_0_0_0" localSheetId="0">#N/A</definedName>
    <definedName name="_xlnm_Print_Titles_0_0_0_0_0_0_0_0_0_0_0_0_0_0_0_0_0_0" localSheetId="0">#N/A</definedName>
    <definedName name="_xlnm_Print_Titles_0_0_0_0_0_0_0_0_0_0_0_0_0_0_0_0_0_0_0" localSheetId="0">#N/A</definedName>
    <definedName name="_xlnm_Print_Titles_0_0_0_0_0_0_0_0_0_0_0_0_0_0_0_0_0_0_0_0" localSheetId="0">#N/A</definedName>
    <definedName name="_xlnm_Print_Titles_0_0_0_0_0_0_0_0_0_0_0_0_0_0_0_0_0_0_0_0_0" localSheetId="0">#N/A</definedName>
    <definedName name="_xlnm_Print_Titles_0_0_0_0_0_0_0_0_0_0_0_0_0_0_0_0_0_0_0_0_0_0" localSheetId="0">#N/A</definedName>
    <definedName name="_xlnm_Print_Titles_0_0_0_0_0_0_0_0_0_0_0_0_0_0_0_0_0_0_0_0_0_0_0" localSheetId="0">#N/A</definedName>
    <definedName name="_xlnm.Print_Area" localSheetId="0">'Matriz Alcaldia Barrios Un'!$A$1:$AE$184</definedName>
    <definedName name="Print_Titles_0" localSheetId="0">#N/A</definedName>
    <definedName name="Print_Titles_0_0" localSheetId="0">#N/A</definedName>
    <definedName name="Print_Titles_0_0_0" localSheetId="0">#N/A</definedName>
  </definedNames>
  <calcPr fullCalcOnLoad="1"/>
</workbook>
</file>

<file path=xl/sharedStrings.xml><?xml version="1.0" encoding="utf-8"?>
<sst xmlns="http://schemas.openxmlformats.org/spreadsheetml/2006/main" count="3466" uniqueCount="688">
  <si>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</si>
  <si>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</si>
  <si>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</si>
  <si>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</si>
  <si>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</si>
  <si>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</si>
  <si>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</si>
  <si>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</si>
  <si>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</si>
  <si>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</si>
  <si>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</si>
  <si>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</si>
  <si>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</si>
  <si>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</si>
  <si>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</si>
  <si>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</si>
  <si>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</si>
  <si>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</si>
  <si>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</si>
  <si>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</si>
  <si>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</si>
  <si>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</si>
  <si>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</si>
  <si>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</si>
  <si>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</si>
  <si>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</si>
  <si>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</si>
  <si>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</si>
  <si>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</si>
  <si>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</si>
  <si>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</si>
  <si>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</si>
  <si>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</si>
  <si>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</si>
  <si>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</si>
  <si>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</si>
  <si>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</si>
  <si>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</si>
  <si>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</si>
  <si>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</si>
  <si>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</si>
  <si>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Físico</t>
  </si>
  <si>
    <t>Psicosocial</t>
  </si>
  <si>
    <t>Muerte</t>
  </si>
  <si>
    <t>Biológico</t>
  </si>
  <si>
    <t>II</t>
  </si>
  <si>
    <t>Varias</t>
  </si>
  <si>
    <t>Químico</t>
  </si>
  <si>
    <t>Todos</t>
  </si>
  <si>
    <t>Locativo (estructuras e instalaciones)</t>
  </si>
  <si>
    <t>MATRIZ DE PELIGROS Y VALORACIÓN DE RIESGOS</t>
  </si>
  <si>
    <t>Clasificación (especifica)</t>
  </si>
  <si>
    <t xml:space="preserve">DESCRIPCIÓN </t>
  </si>
  <si>
    <t>Tabla de Peligros</t>
  </si>
  <si>
    <t>Clasificacion</t>
  </si>
  <si>
    <t>Biomecánicos</t>
  </si>
  <si>
    <t>Condiciones de Seguridad</t>
  </si>
  <si>
    <t>Fenómenos Naturales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</si>
  <si>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</si>
  <si>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</si>
  <si>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</si>
  <si>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</si>
  <si>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</si>
  <si>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</si>
  <si>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</si>
  <si>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</si>
  <si>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</si>
  <si>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</si>
  <si>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</si>
  <si>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</si>
  <si>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</si>
  <si>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</si>
  <si>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</si>
  <si>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</si>
  <si>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</si>
  <si>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</si>
  <si>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</si>
  <si>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</si>
  <si>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</si>
  <si>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</si>
  <si>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</si>
  <si>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</si>
  <si>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</si>
  <si>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</si>
  <si>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</si>
  <si>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</si>
  <si>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</si>
  <si>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</si>
  <si>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</si>
  <si>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</si>
  <si>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</si>
  <si>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</si>
  <si>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</si>
  <si>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</si>
  <si>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</si>
  <si>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</si>
  <si>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</si>
  <si>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</si>
  <si>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</si>
  <si>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</si>
  <si>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</si>
  <si>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</si>
  <si>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</si>
  <si>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</si>
  <si>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</si>
  <si>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</si>
  <si>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</si>
  <si>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</si>
  <si>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</si>
  <si>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</si>
  <si>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</si>
  <si>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</si>
  <si>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</si>
  <si>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</si>
  <si>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</si>
  <si>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</si>
  <si>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</si>
  <si>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</si>
  <si>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</si>
  <si>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</si>
  <si>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</si>
  <si>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</si>
  <si>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</si>
  <si>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</si>
  <si>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</si>
  <si>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</si>
  <si>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</si>
  <si>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</si>
  <si>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</si>
  <si>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</si>
  <si>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</si>
  <si>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</si>
  <si>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</si>
  <si>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</si>
  <si>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</si>
  <si>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</si>
  <si>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</si>
  <si>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</si>
  <si>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</si>
  <si>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</si>
  <si>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</si>
  <si>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</si>
  <si>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</si>
  <si>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</si>
  <si>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</si>
  <si>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</si>
  <si>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</si>
  <si>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</si>
  <si>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</si>
  <si>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</si>
  <si>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</si>
  <si>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</si>
  <si>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</si>
  <si>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</si>
  <si>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</si>
  <si>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</si>
  <si>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</si>
  <si>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</si>
  <si>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</si>
  <si>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</si>
  <si>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</si>
  <si>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</si>
  <si>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</si>
  <si>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</si>
  <si>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</si>
  <si>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</si>
  <si>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</si>
  <si>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</si>
  <si>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</si>
  <si>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</si>
  <si>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</si>
  <si>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</si>
  <si>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</si>
  <si>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</si>
  <si>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</si>
  <si>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</si>
  <si>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</si>
  <si>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</si>
  <si>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</si>
  <si>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</si>
  <si>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</si>
  <si>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</si>
  <si>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</si>
  <si>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</si>
  <si>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</si>
  <si>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</si>
  <si>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</si>
  <si>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</si>
  <si>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</si>
  <si>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</si>
  <si>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</si>
  <si>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</si>
  <si>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</si>
  <si>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</si>
  <si>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</si>
  <si>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</si>
  <si>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</si>
  <si>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</si>
  <si>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</si>
  <si>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</si>
  <si>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</si>
  <si>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</si>
  <si>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</si>
  <si>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</si>
  <si>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</si>
  <si>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</si>
  <si>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</si>
  <si>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</si>
  <si>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</si>
  <si>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Si</t>
  </si>
  <si>
    <t>Tendinitis, síndrome de túnel del carpo (STC), otros DME.</t>
  </si>
  <si>
    <t>Público (violencia en el puesto de trabajo)</t>
  </si>
  <si>
    <t>No Aplica</t>
  </si>
  <si>
    <t>No Aceptable o  Aceptable con control especifico</t>
  </si>
  <si>
    <t>Eléctrico</t>
  </si>
  <si>
    <t>No</t>
  </si>
  <si>
    <t>Actividades propias de la labor, revisión y entrega de resultados en tiempos determinado.</t>
  </si>
  <si>
    <t>Actividades propias en la sede 
Desplazamiento fuera de las instalaciones de la sede</t>
  </si>
  <si>
    <t xml:space="preserve">Actividades propias de la labor, revisión y entrega de resultados en tiempos determinados.
</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</si>
  <si>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t>
  </si>
  <si>
    <t xml:space="preserve">Agresiones dentro de las instalaciones de la sede 
</t>
  </si>
  <si>
    <t>camillas</t>
  </si>
  <si>
    <t>Gabinete con paleta,casco, otros</t>
  </si>
  <si>
    <t>1 en 3er piso
1 en 5to piso</t>
  </si>
  <si>
    <t>2 camillas de madera 5to piso</t>
  </si>
  <si>
    <t>Exposición a accidentes vehiculares</t>
  </si>
  <si>
    <t>Conductores</t>
  </si>
  <si>
    <t xml:space="preserve">Posturas que adoptan al manejar </t>
  </si>
  <si>
    <t>Descansos intermedios en la jornada laboral</t>
  </si>
  <si>
    <t xml:space="preserve">No aplica </t>
  </si>
  <si>
    <t>Mecánico (herramientas)</t>
  </si>
  <si>
    <t>Heridas en manos</t>
  </si>
  <si>
    <t>Desplazamiento  fuera de las instalaciones de la sede dentro de la localidad.
Agresiones verbales y/o físicas  (dentro y fuera de las instalaciones)</t>
  </si>
  <si>
    <t xml:space="preserve">Disconfort térmico por sensación de frío </t>
  </si>
  <si>
    <t>Atención personalizada, cumplimiento de expectativas del ciudadano. Agresiones verbales y/o físicas por parte de usuarios (dentro y fuera de las instalaciones), cumplimiento de la labor.</t>
  </si>
  <si>
    <t>Actividades propias de la labor, revisión y entrega de resultados en tiempos determinado. Interacción con colaboradores y ciudadanos.</t>
  </si>
  <si>
    <t>Alcaldía sede principal</t>
  </si>
  <si>
    <t xml:space="preserve">Uso de destornilladores y otras herramientas manuales </t>
  </si>
  <si>
    <t>Uso de tijeras, regla plástica, cosedora, perforadora para organizar y foliar documentos</t>
  </si>
  <si>
    <t>Transcripción en computador, escuchando a través de audífonos la grabación de cada sesión</t>
  </si>
  <si>
    <t>Disminución de la agudeza auditiva</t>
  </si>
  <si>
    <t>Realizar mantenimientos   correctivos y preventivo  a sillas.</t>
  </si>
  <si>
    <t>Realizar mantenimientos  correctivos y preventivos a sillas.</t>
  </si>
  <si>
    <t xml:space="preserve">Actividades propias de la labor, revisión y entrega de resultados en tiempos determinados. Agresiones por parte de la comunidad
</t>
  </si>
  <si>
    <t>Actividades propias de la labor, revisión y entrega de resultados en tiempos determinados.
Llegar a acuerdos, hacer cumplir requisitos legales.
Agresiones verbales y/o físicas por parte de usuarios (dentro y fuera de las instalaciones)
Realización de diligencias de acuerdo al código de policía.</t>
  </si>
  <si>
    <t xml:space="preserve">Recepción - Piso 1 </t>
  </si>
  <si>
    <t xml:space="preserve"> Lesiones varias, caída de objetos, de personas, golpes, otros.</t>
  </si>
  <si>
    <t>Traumatismos, golpes, caídas, lesiones varias</t>
  </si>
  <si>
    <t>Actividades propias de la labor, revisión y entrega de resultados en tiempos determinados.
Llegar a acuerdos, supervisión de procesos .</t>
  </si>
  <si>
    <t>Tecnológico (explosión, derrame, incendio).</t>
  </si>
  <si>
    <t xml:space="preserve">Orientar y habilitar ingreso de la ciudadanía a la alcaldía </t>
  </si>
  <si>
    <t xml:space="preserve">Alto nivel de responsabilidad, actividades propias de la labor, revisión y entrega de resultados en tiempos determinados. Agresiones por parte de la comunidad
</t>
  </si>
  <si>
    <t xml:space="preserve">Realizar mantenimientos preventivos, correctivos de sillas del vehículo-conductor </t>
  </si>
  <si>
    <t>Actividades propias de la labor.
Agresiones verbales y/o físicas (dentro y fuera de las instalaciones)</t>
  </si>
  <si>
    <t>Actividades propias de la tarea, demandas emocionales, comunicación, tecnología, organización del trabajo, demandas cualitativas y cuantitativas de la labor</t>
  </si>
  <si>
    <t>Disconfort térmico por sensación de frío , la puerta de entrada a la sede permanece abierta en todo momento.</t>
  </si>
  <si>
    <t>,No Aplica</t>
  </si>
  <si>
    <t xml:space="preserve">Movimientos repetitivos miembros superiores  Se tiene en cuenta el notificador que por su labor maneja moto </t>
  </si>
  <si>
    <t>Locativo (orden y aseo)</t>
  </si>
  <si>
    <t>Almacén - piso 2</t>
  </si>
  <si>
    <t xml:space="preserve">1.Manteniminero a sillas 
</t>
  </si>
  <si>
    <t>Realizar mantenimientos  correctivos y preventivos a sillas</t>
  </si>
  <si>
    <t xml:space="preserve">Actividades propias de la labor, revisión y entrega de resultados . Agresiones por parte de la comunidad
</t>
  </si>
  <si>
    <t xml:space="preserve">Suministrar vehículos rodantes  para ubicación y traslado de elementos </t>
  </si>
  <si>
    <t xml:space="preserve">Realizar mantenimientos   correctivos y preventivo  a sillas
</t>
  </si>
  <si>
    <t>Gestión Documental -Archivo - piso 1</t>
  </si>
  <si>
    <t>Contratación -piso 1</t>
  </si>
  <si>
    <t>Gestión del riesgo - piso 1</t>
  </si>
  <si>
    <t xml:space="preserve">Locativo (superficies de trabajo) </t>
  </si>
  <si>
    <t>Actividades propias en la sede 
Puede tener desplazamiento fuera de las instalaciones de la sede en diferentes horas  en el día</t>
  </si>
  <si>
    <t>Sistemas - piso  2</t>
  </si>
  <si>
    <t>Prensa - piso  2</t>
  </si>
  <si>
    <t>JAL -Ediles, secretarias, otros colaboradores, sala  - piso 2</t>
  </si>
  <si>
    <t>ALCALDÍA LOCAL DE BARRIOS UNIDOS  (SEDE PRINCIPAL,  INSPECCIONES)</t>
  </si>
  <si>
    <t>Despacho (secretaria, asesores, alcalde) - piso  2</t>
  </si>
  <si>
    <t>Actividades propias de la labor. Entablar conversaciones
Agresiones verbales y/o físicas (dentro y fuera de las instalaciones)</t>
  </si>
  <si>
    <t>Coordinan recepción y entrega de insumos u otros elementos. Trabajo de oficina</t>
  </si>
  <si>
    <t>Trabajo en escritorio y computador, realización inventarios y distribución de elementos, manejo una  bodegas de almacén</t>
  </si>
  <si>
    <t>Almacén - piso 2 y 1 (bodega)</t>
  </si>
  <si>
    <t>Presupuesto y Contabilidad  - piso  2</t>
  </si>
  <si>
    <t>Inspecciones (Fondo de Desarrollo Local)</t>
  </si>
  <si>
    <t>Todas</t>
  </si>
  <si>
    <t xml:space="preserve">1.Uso de cosedora, tijeras u otros elementos  en oficina
</t>
  </si>
  <si>
    <t xml:space="preserve">Las personas que salen a la localidad o sus oficinas están cerca de patio del colegio Tomas Carrasquilla  pueden estar expuestas a ruido intermitente </t>
  </si>
  <si>
    <t>Alcaldía sede principal e Inspecciones</t>
  </si>
  <si>
    <t>1. En sede principal ver la viabilidad de otro mecanismo de apertura para el  acceso a la sede, que permite solo al momento que ingresa o sale la persona se abra las puertas, teniendo en cuenta la facilidad de salida en caso de evacuación.</t>
  </si>
  <si>
    <t xml:space="preserve">1.Dar cumplimiento de parámetros de ergonomía y dimensión según norma para los dos puestos de trabajo, teniendo en cuenta espacio de salida hacia el exterior de la oficina.
</t>
  </si>
  <si>
    <t>1. Ver la viabilidad de otro mecanismo de apertura para el  acceso a la sede, que permite solo al momento que ingresa o sale la persona se abra las puertas, teniendo en cuenta la facilidad de salida en caso de evacuación.</t>
  </si>
  <si>
    <t>Al lado de la sede queda un colegio y el área de CDI recibe el ruido generado por los estudiantes en las horas de descanso del colegio.</t>
  </si>
  <si>
    <t xml:space="preserve">1.Realizar mantenimientos   correctivos y preventivo  a sillas
2.Dar cumplimiento de parámetros de ergonomía y dimensión según norma para los dos puestos de trabajo, teniendo en cuenta espacio de salida entre puestos de trabajo hacia puerta de salida
</t>
  </si>
  <si>
    <t xml:space="preserve">1.Realizar mantenimientos   correctivos y preventivo  a sillas
2.Dar cumplimiento de parámetros de ergonomía y dimensión según norma para los  puestos de trabajo, teniendo en cuenta espacio de salida entre puestos de trabajo hacia puerta de salida
</t>
  </si>
  <si>
    <t>Gestión policiva, seguridad - piso 1</t>
  </si>
  <si>
    <t xml:space="preserve">Planeación - Infraestructura, cultura, salud, otros. Piso 2 </t>
  </si>
  <si>
    <t>Gestión para el desarrollo local ( Coordinación administrativa, promotora de calidad)</t>
  </si>
  <si>
    <t>Inspección de Policía - parqueadero-sótano</t>
  </si>
  <si>
    <t>1.Cumplimiento de parámetros de ergonomía en puestos de trabajo, tener en cuenta la altura y distancia de ubicación de televisores para editar imágenes, otros. Asegurar un espacio adecuado para dejar el TV</t>
  </si>
  <si>
    <t xml:space="preserve">1.Realizar mantenimientos   correctivos y preventivo  a sillas.
2.Dar cumplimiento de parámetros de ergonomía y dimensión según norma para los  puestos de trabajo, teniendo en cuenta espacio de salida entre puestos de trabajo hacia puerta de salida
</t>
  </si>
  <si>
    <t>1. Dar cumplimiento de parámetros de ergonomía en puestos de trabajo, contar con mobiliario adecuado y ergonómico en todos los puestos de trabajo</t>
  </si>
  <si>
    <t>Virus (coronavirus)</t>
  </si>
  <si>
    <t>Trabajo en oficina, trabajo en campo, Reuniones - audiencias</t>
  </si>
  <si>
    <t xml:space="preserve">Trabajo de escritorio y computador, Ediles - Digitación y consultas en dispositivos electrónicos (Tablet, celular ,pc), entablar conversaciones, Asistir a reuniones, asistir a actividades, eventos y recorridos por la localidad, Transcripción en computador, escuchando a través de audífonos la grabación de cada sesión, Llevar a cabo audiencias. </t>
  </si>
  <si>
    <t>Trabajo de escritorio y computador, Cuando se requiere mover cajas u otros elementos de un lugar a otro, Coordinan recepción y entrega de insumos u otros elementos.</t>
  </si>
  <si>
    <t xml:space="preserve">Ingreso al sistema de la identificación del ciudadano, con entrega de tarjeta de acceso, Ingreso al sistema de la identificación del ciudadano, a quien visita ,llamada de notificación al área para autorizar ingreso. Control de salidas de equipos e insumos de la alcaldía. </t>
  </si>
  <si>
    <t xml:space="preserve">Trabajo de escritorio y computador en oficina  y radicación de documentos externos, Atención personal a la ciudadanía solicitar información, correspondencia, Manipulación de documentos, Atención al ciudadano, Desplazamiento dentro de la ciudad entregando  correspondencia, </t>
  </si>
  <si>
    <t xml:space="preserve">Trabajo de escritorio y computador. Informes y demás actividades de escritorio derivadas de la asistencia a reuniones con el comité local, entablar conversaciones, interacción con personas,  manipulación de documentos, manejo de herramientas de oficina, entre otras tareas. </t>
  </si>
  <si>
    <t>Trabajo en oficina y de campo , asistencia a reuniones, recorrido por vías, parques, asistencia a reuniones ,  visitas en la localidad, formulación de proyectos y  supervisión a contratos de la malla vial, jardines, espacio público, parques,  salones comunales. Organización diferentes actividades dentro de la localidad,  Arquitectos realizan recorrido por obras de la localidad.</t>
  </si>
  <si>
    <t xml:space="preserve">Mantenimiento de equipos, Desplazamiento dentro de las instalaciones y traslado de equipos, Llegar al puesto de trabajo del colaborador ,requisiciones puntuales que pidan en la sede, garantizar el funcionamiento de plataformas digitales, Desplazamiento dentro de las instalaciones, entre otras tareas. </t>
  </si>
  <si>
    <t xml:space="preserve">Trabajo de escritorio y en campo, manejo de   computador, manipulación de cámaras y demás elementos para toma de diferentes eventos, reuniones que requieran publicación, entablar conversaciones, registrar, editar  eventos, entregar de producto final, Acompañamiento actividades del despacho y la localidad para su registro y comunicación, entre otras tareas. </t>
  </si>
  <si>
    <t xml:space="preserve">Trabajo de escritorio y computador, entablar conversaciones, interacción con personas, elaboración de informes, manipulación de documentos, manejo de herramientas de oficina, acompañamiento a visitas de entes de control, gestión documental, entre otras tareas.   
</t>
  </si>
  <si>
    <t xml:space="preserve">Trabajo en oficina y en campo -Seguimiento a proyectos de plan de inversión social local. Participación en comités, mesas, reuniones (comunidad e instituciones),infraestructura visita a obras.  Encargada de la Formulación, estructuración, estudios previos de los proyectos de inversión del Plan de Desarrollo Local (escuelas deportivas, salones comunales),  estudios de mercado y sus respectivo seguimientos a la ejecución del Plan de Desarrollo. Proyectar repuestas a ciudadanos y entes de control,. Apoyo en los encuentros ciudadanos y atención a la ciudadanía en temas del Plan de desarrollo local, apoyo a la supervisión de contratos.      </t>
  </si>
  <si>
    <t xml:space="preserve">Trabajo de escritorio y computador, Apoyo a supervisión de proyectos (cultura, deportes, salud, recreación) Asistencia a reuniones , realizar visitas y llegar a acuerdos, revisión de carpetas. Manipulación de documentos, entre otras actividades. </t>
  </si>
  <si>
    <t xml:space="preserve">Trabajo de escritorio y computador, digitación y consultas en dispositivos electrónicos ( celular), ,aprobación y firma de documentos, entablar  conversaciones, asistir a reuniones, actividades, gestión documental, digitación, entre otras actividades. </t>
  </si>
  <si>
    <t>Trabajo en oficina, Coordinan recepción y entrega de insumos u otros elementos, Atención requerimientos de la alcaldía como  coordinación , recepción y entrega de insumos u otros elementos.</t>
  </si>
  <si>
    <t xml:space="preserve">Trabajo de escritorio y computador ,entablar conversaciones, gestión documental, manejo de bases de datos, entre otras tareas. </t>
  </si>
  <si>
    <t>Transportar a los servidores de la Alcaldía</t>
  </si>
  <si>
    <t xml:space="preserve">Trabajo de escritorio y computador, entablar conversaciones, orientar al ciudadano, archivar. manejo de expedientes, gestión documental, entre otras tareas. </t>
  </si>
  <si>
    <t>Virus</t>
  </si>
  <si>
    <t>Muerte por COVID - 19.</t>
  </si>
  <si>
    <t>Decreto 1072 de 2015 articulo 2.2.4.6.8 , numeral 8, Resolución 777 de 2021, Resolución 2400 de 1979. Art 176</t>
  </si>
  <si>
    <t xml:space="preserve">Condiciones de seguridad </t>
  </si>
  <si>
    <t xml:space="preserve">Fibrilación ventricular, quemaduras, shock, </t>
  </si>
  <si>
    <t>Eléctrico -  Baja tensión
Exposición de los cables de los videoterminales , tomas en los puestos de trabajo</t>
  </si>
  <si>
    <t>Accidente de transito</t>
  </si>
  <si>
    <t>Atención personalizada, cumplimiento de expectativas del ciudadano. Apremio de tiempo cuando acuden varias personas de manera simultánea. Agresiones verbales y/o físicas por parte de usuarios (dentro de las instalaciones)</t>
  </si>
  <si>
    <t>Condiciones de la tarea (carga mental y demandas emocionales)</t>
  </si>
  <si>
    <t>Actividades propias de la labor, revisión y entrega de resultados en tiempos determinado. Interacción con ciudadanos, alcaldía, otras entidades</t>
  </si>
  <si>
    <t>Estrés, trastornos de atención, cambios de comportamiento, tensión muscular, fatiga, sudoración, pérdida o aumento del apetito, irritabilidad, insomnio.</t>
  </si>
  <si>
    <t>Trastorno mental, presión sanguínea alta, dolores en el pecho.  Deterioro de las relaciones laborales y personales.</t>
  </si>
  <si>
    <t xml:space="preserve">Resolución 2646 de 2008, Circular 064 de 2020 </t>
  </si>
  <si>
    <t>1. Seguir  implementando 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 Seguir realizando   actividades de bienestar. 
5.Definir estrategias de apoyo para fortalecimiento de autoestima y afrontamiento de diversas  situaciones.</t>
  </si>
  <si>
    <t xml:space="preserve">Movimientos repetitivos miembros superiores. Procesos de digitación - ingreso y salida de información. </t>
  </si>
  <si>
    <t xml:space="preserve">Movimientos repetitivos </t>
  </si>
  <si>
    <t xml:space="preserve">Síndrome del túnel carpiano, Epicondilitis lateral y tenosinovitis. </t>
  </si>
  <si>
    <t xml:space="preserve">Decreto 1072 de 2015 articulo 2.2.4.6.8 , numeral 8,  Guía de Atención Integral Basada en la Evidencia para Desórdenes Musculo esqueléticos (DME) - 2006. Resolución 2400 de 1979 Art 37. </t>
  </si>
  <si>
    <t>Garantizar la dotación de sillas, mouse y teclados ergonómicos a todos los Puestos de Trabajo de la entidad</t>
  </si>
  <si>
    <t xml:space="preserve">Posturas sedentes. </t>
  </si>
  <si>
    <t>Molestias cervicales, abdominales, trastornos en la zona lumbar de la espalda y alteraciones del sistema circulatorio y nervioso Desórdenes musculo-esqueléticos.</t>
  </si>
  <si>
    <t>Lesiones osteomusculares múltiples.  Adormecimiento miembros inferiores, Dolor de espalda (zona lumbar y cervical)</t>
  </si>
  <si>
    <t>Decreto 1072 de 2015 articulo 2.2.4.6.8 , numeral 8,  Guía de Atención Integral Basada en la Evidencia para Desórdenes Musculo esqueléticos (DME) - 2006</t>
  </si>
  <si>
    <t xml:space="preserve">1.Generar el programa DME
2.Capacitación en higiene postural y autocuidado
3.Programar y realizar  pausas activas  de forma presencial. 
4 Realizar formación de lideres de pausas activas 
5.Realizar inspección de puestos de trabajo .
7. Seguir realizando  Exámenes Médicos Ocupacionales de ingreso y  periódicos. </t>
  </si>
  <si>
    <t>Seguir Garantizando  la dotación de sillas, mouse y teclados ergonómicos a todos los Puestos de Trabajo de la entidad</t>
  </si>
  <si>
    <t xml:space="preserve"> (Manipulación manual  de cargas)</t>
  </si>
  <si>
    <t xml:space="preserve">Decreto 1072 de 2015 articulo 2.2.4.6.8 , numeral 8,  Guía de Atención Integral Basada en la Evidencia para Desórdenes Musculo esqueléticos (DME) - 2007. Resolución 2400 de 1979. Art 388, 389, 392, 393. </t>
  </si>
  <si>
    <t xml:space="preserve">Dotación de equipos e insumos para atender  emergencias. </t>
  </si>
  <si>
    <t>Heridas, lesiones, traumatismos.</t>
  </si>
  <si>
    <t xml:space="preserve"> Decreto 1072 de 2015. Art 2.2.4.6.25 Prevención, preparación y respuesta ante emergencias, Resolución 0312 de 2019. Resolución 705 de 2007</t>
  </si>
  <si>
    <t xml:space="preserve">1. Capacitaciones sobre medidas de prevención, Protocolo de Bioseguridad, Seguimiento a condiciones de salud.
2. Inspecciones al cumplimiento de medidas de Bioseguridad
3. Verificar el cumplimiento del esquema de vacunación
 4. Seguir Implementando el  programa SOL en la Alcaldía y sus sedes.
 5. Implementar la Gestión Integral de Residuos.
6. Actividades de sensibilización y capacitación asociadas a este Factor de Riesgo
7. Seguir manteniendo el reporte Diario de Condiciones de Salud
</t>
  </si>
  <si>
    <t xml:space="preserve"> Punto de Atención al ciudadano piso 1</t>
  </si>
  <si>
    <t xml:space="preserve">Labores de oficina  y en campo, llegar a acuerdos, cumplimiento de requisitos legales.  (orientar y supervisar el trámite de los asuntos jurídicos relacionados con seguridad, tranquilidad, ambiente y recursos naturales, derecho de reunión, protección de bienes y privacidad, actividad económica, urbanismos, espacio público y libertad de circulación. Orientar la realización de operativos de control y vigilancia de actividad económica, desarrollo urbano, reforma urbana, construcción de obras y urbanismo, ambiente y espacio público y demás actividades contenidas en el Código Nacional de Policía y Convivencia, conforme a las orientaciones del Alcalde Local y los lineamientos distritales en materia, en el marco de la normatividad vigente Decreto 1421).  </t>
  </si>
  <si>
    <t>Trabajo en oficina y trabajo en campo, Coordinación de respuesta a emergencias a nivel local, con las entidades del sistema distrital ,asistencia a reuniones con el comité local Gestión del Riesgo, actividades de prevención, recorridos a comunidades vulnerables de condiciones Ambientales y sociales, Visitas técnicas verificación de condiciones de riesgo estructural, inundaciones,   entre otras a nivel local, tienen que tener  disponibilidad de las 24 horas del día y una persona en la alcaldía es la que realiza la actividad. Visitar el sitio donde se presenta  la emergencia, revisión de fabricas de la localidad, sala situacional de COVID -19</t>
  </si>
  <si>
    <t xml:space="preserve">Trabajo en oficina, responsabilidad en Toma de decisiones, ordenador del gasto Trabajo en campo para asesores y alcalde, aprobación y firma de documentos, entablar reuniones con juntas de acción comunal, asistir a actividades, eventos y recorridos por la localidad para asesores y alcalde, encargado de la gestión de la alcaldía, desplazamiento dentro y fuera de las oficinas reuniones, eventos. 
</t>
  </si>
  <si>
    <t xml:space="preserve">Trabajo en oficina, visitas en la localidad, coordinación de actividades internas y externas a la sede, Visitas en la localidad, coordinación de actividades internas y externas a la sede, Ambiental Externo: participa en jornadas de recuperación ambiental, realiza acompañamiento a establecimientos en operativos, acompañamiento a festividades, jornadas de recuperación ambiental. Jornadas diurnas o nocturnas, pintar fachadas en pro de incentivar en la localidad actividad artística y ambiental, participación jornadas de recuperación ambiental como quebradas 
Ambiental interno: brinda  lineamientos a cumplir en la parte ambiental interna de la sede, :coordinar con personal de servicios generales separación de residuos, manejo de una  bodega como centro de acopio ,almacenamiento en menor cantidad de elementos varios de aseo y de jornadas -eventos en el mismo espacio.
</t>
  </si>
  <si>
    <t xml:space="preserve">Planeación-  Ambiente  - piso 2  </t>
  </si>
  <si>
    <t>Inspección de Policías 12A, 12 B, 12C y 12 D</t>
  </si>
  <si>
    <t xml:space="preserve">Presencia de ventana con rejilla para recibir documentos. </t>
  </si>
  <si>
    <t xml:space="preserve">Presencia de canaletas eléctricas. </t>
  </si>
  <si>
    <t xml:space="preserve">Trabajo de escritorio y computador,  Organización física de archivo, Foliación de documentos, verificación y organización de carpetas, Trabajo de escritorio y computador, foliar, organizar documentos, Organización física de archivo, Préstamo de expedientes, incorporación de documentos a los expedientes, digitalización de expedientes </t>
  </si>
  <si>
    <t xml:space="preserve">Cables de baja tensión desorganizados y multitomas, Conexiones improvisadas en las diferentes áreas y  puestos de trabajo de cada sede de la alcaldía 
</t>
  </si>
  <si>
    <t xml:space="preserve">Realizar mantenimiento a  cuarto eléctrico incluido  el  aire acondicionado con optimo funcionamiento ,así como a UPS, teniendo en cuenta normas de SST.
</t>
  </si>
  <si>
    <t>Exposición a agresiones verbales por parte de ciudadanos  inconformes.</t>
  </si>
  <si>
    <t xml:space="preserve">Agresiones verbales dentro de las instalaciones de la sede 
</t>
  </si>
  <si>
    <t>Público (violencia, robos, atracos, asaltos, de orden público)</t>
  </si>
  <si>
    <t>Llegar a acuerdos con ciudadanos o demás personas fuera de la sede.
Desplazamiento  fuera de las instalaciones de la sede  en mayor proporción arquitectos</t>
  </si>
  <si>
    <t>Desplazamiento  fuera de las instalaciones de la sede dentro de la localidad.
Agresiones verbales y/o físicas  (fuera de las instalaciones)</t>
  </si>
  <si>
    <t xml:space="preserve">Desplazamiento fuera  de las instalaciones de la sede.
Agresiones  verbales por parte de ciudadanos  fuera de la alcaldía
</t>
  </si>
  <si>
    <t xml:space="preserve">Desplazamiento fuera  de las instalaciones de la sede.
Agresiones  verbales por parte de ciudadanos  fuera o dentro de la alcaldía
</t>
  </si>
  <si>
    <t>Desplazamiento  fuera de las instalaciones de la sede dentro de la localidad. 
Agresiones verbales y/o físicas  (dentro y fuera de las instalaciones).</t>
  </si>
  <si>
    <t xml:space="preserve">Desplazamiento fuera  de las instalaciones de la sede.
Agresiones verbales  por parte de ciudadanos dentro o fuera de la alcaldía
</t>
  </si>
  <si>
    <t xml:space="preserve">Exposición a violencia, robo al manejar el vehículo </t>
  </si>
  <si>
    <t xml:space="preserve">Servicio de personal de vigilancia Seguridad Digital, cámaras de seguridad dentro de las instalaciones de la Alcaldía y sedes. </t>
  </si>
  <si>
    <t>Traumatismos de tejidos desde leves hasta severos, Síndrome Postraumático, Secuelas Psicológicas, Heridas y Golpes</t>
  </si>
  <si>
    <t xml:space="preserve">Rotación de turnos con un aforo del 30% - Trabajo virtual. 
</t>
  </si>
  <si>
    <t xml:space="preserve">Uso de chaqueta con distintivos de la Entidad. Rotación de turnos con un aforo del 30% - Trabajo virtual. 
</t>
  </si>
  <si>
    <t xml:space="preserve">Uso de chaqueta con distintivos de la Entidad, Rotación de turnos con un aforo del 30% - Trabajo virtual. </t>
  </si>
  <si>
    <t xml:space="preserve">Uso de chaqueta con distintivos de la Entidad. Rotación de turnos con un aforo del 30% - Trabajo virtual. </t>
  </si>
  <si>
    <t xml:space="preserve">Uso de distintivos de la Entidad. Rotación de turnos con un aforo del 30% - Trabajo virtual. </t>
  </si>
  <si>
    <t xml:space="preserve">Uso de distintivos de la Entidad (chaquetas). Rotación de turnos con un aforo del 30% - Trabajo virtual. </t>
  </si>
  <si>
    <t xml:space="preserve">Servicio de personal de vigilancia Seguridad Digital, cámaras de seguridad dentro de las instalaciones de la Alcaldía y sedes.  Desplazamiento en vehículos oficiales de la Alcaldía. </t>
  </si>
  <si>
    <t>Uso de chaqueta con distintivos de la Entidad. Rotación de turnos con un aforo del 30%</t>
  </si>
  <si>
    <t xml:space="preserve">Servicio de personal de vigilancia Seguridad Digital, cámaras de seguridad dentro de las instalaciones de la Alcaldía y sedes. Desplazamiento en vehículos oficiales de la Alcaldía para transporte de insumos. </t>
  </si>
  <si>
    <t xml:space="preserve">Trabajo en casa. </t>
  </si>
  <si>
    <t xml:space="preserve">Medidas Propias de autoprotección. </t>
  </si>
  <si>
    <t xml:space="preserve">Servicio de personal de vigilancia Seguridad Digital, cámaras de seguridad dentro de las instalaciones de la Alcaldía y sedes. Desplazamiento en vehículos oficiales de la Alcaldía en algunas ocasiones.  </t>
  </si>
  <si>
    <t>Heridas graves, golpes múltiples severos, muerte</t>
  </si>
  <si>
    <t xml:space="preserve"> Decreto 1072 de 2015 articulo 2.2.4.6.8 obligaciones de los empleadores, numeral 8, Ley 1801 de 2016 Código Nacional de Policía y Convivencia.  </t>
  </si>
  <si>
    <t xml:space="preserve">Mantener cámaras de seguridad y vigilancia en optimas condiciones con cobertura en toda la Alcaldía. </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</si>
  <si>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 Reforzar control de ingreso del personal y visitantes con la empresa de servicio de vigilancia</t>
  </si>
  <si>
    <t xml:space="preserve">Presencia de personal de servicios generales Unión Temporal Emilser  -  Implementación del programa SOL a nivel general de la Alcaldía. </t>
  </si>
  <si>
    <t>Luxación, Contusión</t>
  </si>
  <si>
    <t xml:space="preserve"> No se visualiza rampa de acceso para personas en condición de discapacidad
</t>
  </si>
  <si>
    <t xml:space="preserve">Locativo (estructuras e instalaciones) </t>
  </si>
  <si>
    <t xml:space="preserve">En cada sede cuentan con una única puerta de  salida al exterior de la sede y usadas en caso de emergencia. En las dos sedes las puertas son de vidrio con apertura de puerta hacia adentro. </t>
  </si>
  <si>
    <t xml:space="preserve">
Parte del techo y fachada exterior a la sede esta en deterioro. Igualmente  cerca de la bodega de almacén y sala de reunión adjunta la cual están usando y donde se visualizan grandes afectaciones
</t>
  </si>
  <si>
    <t xml:space="preserve">Golpes, heridas, fracturas , contusiones en miembros inferiores y superiores y hasta muerte. </t>
  </si>
  <si>
    <t xml:space="preserve">
Garantizar cumplimiento  de normas de sismo resistencia
</t>
  </si>
  <si>
    <t xml:space="preserve">Presencia de brigadistas dentro de la sede. </t>
  </si>
  <si>
    <t xml:space="preserve">
Verificar con infraestructura y obras la instalación de rampa de acceso para personas en condición de discapacidad
</t>
  </si>
  <si>
    <t xml:space="preserve">Realizar mantenimientos preventivo y correctivo a puertas de salida a calle en caso de emergencia. Evaluar el sistema de apertura de las puertas en pro que estas abran hacia afuera. </t>
  </si>
  <si>
    <t xml:space="preserve">Validar y adecuar las sede principal   dando cumplimiento a reglamentación sobre sismo resistencia.
</t>
  </si>
  <si>
    <t xml:space="preserve">Intervenir la estructura de la sede lo más pronto posible para que techo y fachada no se siga deteriorando
</t>
  </si>
  <si>
    <t xml:space="preserve">Seguir dotando la brigada de emergencias de  insumos y equipos para atender un colapso estructural. (casco, guantes, camillas, entre otros) </t>
  </si>
  <si>
    <t>Locativo (superficies de trabajo deslizantes)</t>
  </si>
  <si>
    <t>Locativo (superficies de trabajo deslizantes e irregulares)</t>
  </si>
  <si>
    <t>Locativo  (orden y aseo)</t>
  </si>
  <si>
    <t>Locativo (sistemas y medios de almacenamiento)</t>
  </si>
  <si>
    <t xml:space="preserve">Presencia de personal de servicios generales Unión Temporal Emilser -  Implementación del programa SOL a nivel general de la Alcaldía. </t>
  </si>
  <si>
    <t xml:space="preserve">1. Asegurar elementos que puedan caer en las oficinas y sedes en general 
2. Realizar mantenimiento  preventivos y correctivos a  pisos que presenten desgaste 
</t>
  </si>
  <si>
    <t xml:space="preserve">Presencia de silla ajustable  para el conductor. </t>
  </si>
  <si>
    <t>1.Realizar mantenimientos preventivos  a sillas
2. Dar cumplimiento de parámetros de ergonomía y dimensión según norma para los puestos de trabajo.</t>
  </si>
  <si>
    <t>Presencia de Silla ergonómica.</t>
  </si>
  <si>
    <t>Trabajo de escritorio
 uso de computador portátil en ocasiones.</t>
  </si>
  <si>
    <t>Trabajo de escritorio. Espacio reducido en puestos de trabajo de auxiliares administrativos</t>
  </si>
  <si>
    <t xml:space="preserve">Presencia de silla ergonómica. </t>
  </si>
  <si>
    <t>Manipulación de cargas permanente (cajas de archivo con expedientes, carpetas), esfuerzos. Cajas de archivo ubicadas a diferentes alturas</t>
  </si>
  <si>
    <t>Manipulación de cargas (equipos e insumos de sistemas) durante traslado de los equipos al área de Sistemas para mantenimiento</t>
  </si>
  <si>
    <t xml:space="preserve">1. Ejercicios de estiramiento y pausas activas
2. Seguir implementando los Exámenes médicos ingreso, periódicos y de egreso.
4.Capacitación en manipulación adecuada de cargas e higiene postural.
5. Capacitación al personal en identificación y control de peligros y riesgos.
6. Aplicación de procedimientos seguros
</t>
  </si>
  <si>
    <t xml:space="preserve">Suministrar vehículos rodantes  para ubicación y traslado de cajas de archivo dentro de las instalaciones de la Alcaldía. </t>
  </si>
  <si>
    <t xml:space="preserve">Manipulación de cargas permanente (insumos de oficina, cajas de resma de papel), insumos de sistemas. </t>
  </si>
  <si>
    <t xml:space="preserve">Suministrar vehículos rodantes  para ubicación y traslado de cajas de resmas de papel, entre otros insumos de oficina dentro de las instalaciones de la Alcaldía. </t>
  </si>
  <si>
    <t>Comité de convivencia laboral desde la SDG.
Descansos intermedios en la jornada laboral</t>
  </si>
  <si>
    <t xml:space="preserve">Temperaturas percepción de frio </t>
  </si>
  <si>
    <t xml:space="preserve">Escalofrío, tensión baja. </t>
  </si>
  <si>
    <t xml:space="preserve">Disconfort térmico por sensación de frío en las dos sedes en mayor medida en la sede principal es por que la puerta de entrada a la sede permanece abierta en todo momento y presencia de zonas verdes dentro de la Alcaldía. </t>
  </si>
  <si>
    <t>El acceso al área consta de paredes, con puerta y una ventana de atención al ciudadano. Descansos intermedios en la jornada laboral</t>
  </si>
  <si>
    <t xml:space="preserve">Suministro de bebidas calientes por el personal de servicios generales. </t>
  </si>
  <si>
    <t>Suministro de bebidas calientes por el personal de servicios generales. Rotación de turnos con un aforo del 30%</t>
  </si>
  <si>
    <t xml:space="preserve">Hipotermia </t>
  </si>
  <si>
    <t>Resolución 2400 de 1979 Art. 64.
Decreto 1072 de 2015 articulo 2.2.4.6.8 , numeral 8.
ACGIH De 19 a 22°C</t>
  </si>
  <si>
    <t xml:space="preserve">Actividades de sensibilización y capacitación asociadas a este Factor de Riesgo.
Implementar  el programa de pausas activas. </t>
  </si>
  <si>
    <t xml:space="preserve">Uso de ropa abrigada por parte de la empresa de vigilancia. </t>
  </si>
  <si>
    <t>Temperaturas percepción de calor</t>
  </si>
  <si>
    <t xml:space="preserve">Cansancio y somnolencia, Desorientación, estado de desasosiego. </t>
  </si>
  <si>
    <t>Deshidratación, Golpe de calor, Agotamiento por calor</t>
  </si>
  <si>
    <t>Ruido intermitente</t>
  </si>
  <si>
    <t>Ruido</t>
  </si>
  <si>
    <t>Descansos intermedios en la jornada labora</t>
  </si>
  <si>
    <t xml:space="preserve">Hipoacusia </t>
  </si>
  <si>
    <t>Resolución 2844 de 2007. Resolución 2400 de 1979 Art. 88
Gatiso Hipoacusia neurosensorial inducida por ruido</t>
  </si>
  <si>
    <t xml:space="preserve">
1.Control anual de agudeza auditiva (Audiometría)
2. Establecer conversación entre alcaldía y Colegio en pro de buscar estrategias para minimizar ruido.
3. Realizar seguimiento a los exámenes médicos ocupacionales.
4. Actividades de sensibilización y capacitación asociadas a este Factor de Riesgo.
5. Inspecciones de Seguridad
</t>
  </si>
  <si>
    <t xml:space="preserve">
1.Control anual de agudeza auditiva (Audiometría)
2.Mantenimiento preventivo, correctivo del sistema de audio
3.Capacitación en uso adecuado de la diadema
4. Control de volumen
5.Programación de pausas que permitan suspender el uso del equipo sin exponerse a ambiente ruidoso.
2  Realizar seguimiento a los exámenes médicos ocupacionales.
3 Actividades de sensibilización y capacitación asociadas a este Factor de Riesgo.
4. Inspecciones de Seguridad
</t>
  </si>
  <si>
    <t xml:space="preserve"> Presencia de Iluminación artificial combinada  con iluminación natural</t>
  </si>
  <si>
    <t>Iluminación</t>
  </si>
  <si>
    <t>Iluminación Natural por exceso</t>
  </si>
  <si>
    <t>Dolor de cabeza, agudeza visual, fatiga visual y migraña</t>
  </si>
  <si>
    <t>Disminución  de la capacidad visual  o trastorno visual</t>
  </si>
  <si>
    <t>Resolución 2400 de 1979. Art 7, 83, 85 y 87
RETILAP Resolución 180540 de 2010 Capítulo 4 Tabla 410.1</t>
  </si>
  <si>
    <t>1. Implementar la capacitación en pausas de higiene visual
2.Incluir ejercicios visuales durante pausas activas. 
3. Actividades de sensibilización y capacitación asociadas a este Factor de Riesgo</t>
  </si>
  <si>
    <t xml:space="preserve">Instalar black out a todas las ventanas de las oficinas de las inspecciones. </t>
  </si>
  <si>
    <t>. Cambiar y mejorar el sistema de iluminación artificial de fluorescente a bombillas tipo LED.</t>
  </si>
  <si>
    <t xml:space="preserve"> Presencia de Iluminación natural</t>
  </si>
  <si>
    <t>Contusiones, heridas</t>
  </si>
  <si>
    <t xml:space="preserve"> Decreto 1072 de 2015 articulo 2.2.4.6.8 obligaciones de los empleadores, numeral 8.</t>
  </si>
  <si>
    <t xml:space="preserve">1.Capacitar en el uso adecuado de los elementos y herramientas para foliar
2.Contar con norma de seguridad en manejo de elementos cortantes y divulgar al personal.
3. Capacitación en cuidado de manos y cuerpo.
4. Autoreporte de condiciones inseguras.
</t>
  </si>
  <si>
    <t>Suministrar Guantes, tapabocas y bata</t>
  </si>
  <si>
    <t xml:space="preserve">Suministrar guantes de pinza fina. </t>
  </si>
  <si>
    <t xml:space="preserve">Traumatismos, Politraumatismos y  Alteraciones del sistema locomotor </t>
  </si>
  <si>
    <t>Politraumatismos o  muerte</t>
  </si>
  <si>
    <t>Código Nacional de Transito ley 769, Resolución 1565 de 2014, Decreto 1079 de 2015,Ley 2050 de 2020.</t>
  </si>
  <si>
    <t>Realizar mantenimientos preventivos y correctivos a las camionetas  y documentación al día</t>
  </si>
  <si>
    <t>Gases y vapores orgánicos.</t>
  </si>
  <si>
    <t xml:space="preserve">Manipulación de productos como alcohol, limpiador de equipos. </t>
  </si>
  <si>
    <t>Alteraciones cutáneas, episodios alérgicos a nivel respiratorio, tos, dolor de garganta</t>
  </si>
  <si>
    <t>Ley 55 de 1993, Decreto 1973 de 1995, Decreto 1496 de 2018, Resolución 773 de 2021.</t>
  </si>
  <si>
    <t>Eliminación segura de desechos.</t>
  </si>
  <si>
    <t xml:space="preserve">1. Cumplir indicaciones de hojas de seguridad de productos químicos. 
2. Comprar insumos de menor afectación a la salud. 
3. Actividades de sensibilización y capacitación asociadas a este Factor de Riesgo.
4. Contar con el listado de sustancias químicas que maneja el área.
5. Rotular y sellar bien  los diferentes frascos  de productos químicos. </t>
  </si>
  <si>
    <t xml:space="preserve">Utilizar Respirador libre de mantenimiento con carbón activado o respirador media cara. </t>
  </si>
  <si>
    <t xml:space="preserve">Almacenamiento en superficies de trabajo -  parqueadero de inspecciones se encuentra insumos de aseo.
</t>
  </si>
  <si>
    <t xml:space="preserve">Presencia de personal de servicios generales Unión Temporal EMILSER. Implementación del programa SOL a nivel general de la Alcaldía. </t>
  </si>
  <si>
    <t xml:space="preserve">Red contraincendios no se visualiza en ninguna de las sedes.
</t>
  </si>
  <si>
    <t>NTC 2885 de 2009, NSR 10 titulo K Y J, Decreto 1072 de 2015. Art 2.2.4.6.12. Numeral 12, Resolución 0312 de 2019. Resolución 2400 de 1979. Art 205, 206 y 207.</t>
  </si>
  <si>
    <t xml:space="preserve">Instalar  sistema contraincendios ( detectores de humo, alarma contraincendio) por parte de personal calificado en las dos sedes de la alcaldía.
</t>
  </si>
  <si>
    <t>Locativo (insumos, equipos)</t>
  </si>
  <si>
    <t xml:space="preserve">Presencia de brigadistas. </t>
  </si>
  <si>
    <t>1. Actualizar   plan de prevención, preparación y respuesta ante emergencias sede principal (tener en cuenta  lineamientos de emergencia que se generen, para inspecciones) 2. Actualizar e instalar planos de evacuación indicando rutas y punto de encuentro de las sedes.
3. Contar con brigadistas en cada  sede y asegurar su entrenamiento. (solicitar a las entidades que laboran en la sede cuenten con brigadistas capacitados)
5. Contar con botiquín y camilla (tabla ) de emergencias ubicadas en sitios estratégicos y por piso mínimo una, sin obstáculos, en cada sede y con cintas de amarre, cuello ortopédico, inmovilizadores.
6. Capacitación en evacuación ,Planes operativos normalizados, primeros auxilios a brigadistas y estos a su vez compartan información a los demás colaboradores de cada sede de la alcaldía.
7. Mejorar señalización de evacuación y de emergencia en general</t>
  </si>
  <si>
    <t>Varias- Atención requerimientos de la alcaldía, espacios de socialización e intercambio de expresiones cotidianas. Todos</t>
  </si>
  <si>
    <t xml:space="preserve">Varias, zona de descanso, relajación, entre otros. </t>
  </si>
  <si>
    <t>Varias - Atención requerimientos de la alcaldía, espacios de socialización e intercambio de expresiones cotidianas. Todos</t>
  </si>
  <si>
    <t xml:space="preserve">Varias - zona de descanso, relajación, entre otros. </t>
  </si>
  <si>
    <t xml:space="preserve">1.Generar el programa DME con cubrimiento al personal- Responsabilidad de la empresa de vigilancia Seguridad Digital. 
2.Capacitación en higiene postural y autocuidado
3.Programar y realizar  pausas activas  de forma presencial. 
4 Realizar formación de lideres de pausas activas 
5.Realizar inspección de puestos de trabajo .
7. Seguir realizando  Exámenes Médicos Ocupacionales de ingreso y  periódicos. por parte de la empresa de vigilancia Seguridad Digital. </t>
  </si>
  <si>
    <t xml:space="preserve">Trabajo de escritorio y computador, Manipulación de documentos. Atención a la ciudadanía. </t>
  </si>
  <si>
    <t xml:space="preserve">Atención al ciudadano, Trabajo en oficina  y radicación de documentos externos, recepción  y entrega de correspondencia relacionada con la Alcaldía, peticiones, solicitud de información, querellas, recepción virtual  Notificación -Distribución de correspondencia y notificaciones por convenio con 4/72.  </t>
  </si>
  <si>
    <t xml:space="preserve">Fiebre, tos, dificultad para respirar, perdida sensación del olfato y del gusto, sensación de debilidad, síntomas gripales, mareos y demás relacionados con el COVID - 19. </t>
  </si>
  <si>
    <t xml:space="preserve">Presencia de lavamanos  a la entrada de la alcaldía y sedes. Dispensadores de alcohol etílico o glicerinado en los puestos de trabajo, Distanciamiento Social, Presencia de personal de servicios generales Unión temporal EMILSER,   - limpieza de puestos, desinfección de superficies  y áreas comunes. Implementación del programa SOL, Jornadas de fumigación cada  6 meses, registro de síntomas y datos generales  asociados al Covid - 19 al ingreso de la Alcaldía y sedes  </t>
  </si>
  <si>
    <t>Exámenes ocupacionales de la empresa Seguridad Digital</t>
  </si>
  <si>
    <t>Presencia de personal de mantenimiento por la Unión temporal Emilser - Contrato vigente de ferretería hasta 07/2022</t>
  </si>
  <si>
    <t xml:space="preserve">NTC 2050: 2020 y las Resoluciones  40157 de 2017 y 40259 de 2017 modificaciones al Retie del 2013 y demás normativa vigente para el caso. </t>
  </si>
  <si>
    <t xml:space="preserve">1. Realizar mantenimiento eléctrico preventivo  a las instalaciones de la alcaldía y sedes. 
2.Inspecciones preoperacionales a instalaciones con énfasis en el riesgo Eléctrico. 
</t>
  </si>
  <si>
    <t>Atención  a la ciudadanía, Recepción de solicitudes de la ciudadanía u orientación en diferentes tramites,  denuncias, certificados residenciales e información en general, trabajo virtual (Bogotá te escuchavisache, Orfeo)</t>
  </si>
  <si>
    <t>Programa de pausas activas establecido desde el PC. 
Exámenes ocupacionales</t>
  </si>
  <si>
    <t xml:space="preserve">1. Generar el programa DME
2. Capacitación en higiene postural y autocuidado
3. Programar y realizar  pausas activas  de forma presencial. 
4. Realizar formación de lideres de pausas activas 
5. Realizar inspección de puestos de trabajo .
6.Seguir implementando los Exámenes Médicos Ocupacionales de ingreso y periódicos.    </t>
  </si>
  <si>
    <t>Trabajo de escritorio
Recepción, redirección, manejo de celular o IP, Manipulación de documentos físicos</t>
  </si>
  <si>
    <t>Pausas  activas establecidas desde el PC. 
Exámenes ocupacionales</t>
  </si>
  <si>
    <t xml:space="preserve">Aplicación de Batería Psicosocial a población muestra de la Secretaria Distrital de Gobierno,  Rotación de turnos con un aforo del 30%, talleres virtuales de riesgo psicosocial ( salud mental, entre otros), actividades de bienestar. </t>
  </si>
  <si>
    <t>Interacción del trabajador con los compañeros de trabajo, usuarios. intercambio de virus aeróbicos   y del COVID - 19</t>
  </si>
  <si>
    <t xml:space="preserve">Utilización del tapabocas,  rotación de turnos con un aforo del 30% en las instalaciones de la Alcaldía, trabajo en casa. </t>
  </si>
  <si>
    <t xml:space="preserve">Seguir Manteniendo  el suministro de Alcohol Antiséptico al 70% de concentración  o Gel Antibacterial y el Suministro de tapabocas por parte de la Alcaldía. </t>
  </si>
  <si>
    <t xml:space="preserve">Presencia y manipulación de  documentos, cajas de archivo, carpetas y demás insumos oficina dentro del puesto de trabajo 
</t>
  </si>
  <si>
    <t>Resolución 2400 de 1979. Artículo 3. literal B, Artículo 5, entre otros.  Decreto 1072 de 2015 articulo 2.2.4.6.8 obligaciones de los empleadores, numeral 8</t>
  </si>
  <si>
    <t xml:space="preserve">
1. Seguir implementando el programa SOL dentro de la Alcaldía. 
2.Realizar inspecciones a los puestos de trabajo con énfasis en orden y aseo.
</t>
  </si>
  <si>
    <t xml:space="preserve"> Centro Documental e información CDI  - piso 1</t>
  </si>
  <si>
    <t xml:space="preserve">Custodia de los documentos por tiempo establecido en tablas de retención, Suministro de documentos para consulta y archivo de los mismos, Actualización unidades internas de conservación para Gestión documental, Trabajo en oficina, Transferencia al archivo central, Archivo de gestión, Suministro de documentos  para consulta y archivo de los mismos, Actualización unidades internas de conservación para Gestión documental, prestamos, inventarios, transferencias documentales, manejo de tablas de retención documental, Archivo de expedientes, apoyo a contratación y jurídica en el manejo de carpetas. </t>
  </si>
  <si>
    <t xml:space="preserve">Rotación de turnos con aforo del 30%. Exámenes de ingreso y  periódicos. </t>
  </si>
  <si>
    <t>Utilizar guantes de agarre (nylon recubiertos con nitrilo)</t>
  </si>
  <si>
    <t>Características de la organización (demandas cualitativas y cuantitativas de la labor)</t>
  </si>
  <si>
    <t xml:space="preserve">trabajo en oficina - estudio de mercado, diseño de contratos de prestación de servicios, revisión jurídica, licitaciones publicas de menor, mínima cuantía entre otros, manejo de la plataforma SECOP II y I, diseño de convenios, liquidaciones, procesos, actos administrativos, aplicación de la ley de garantías. entre otras actividades. </t>
  </si>
  <si>
    <t xml:space="preserve">Trabajo de escritorio y computador, ,entablar conversaciones,  gestión documental, manejo de bases de datos, revisión de expedientes, atención telefónica, entre otras tareas. </t>
  </si>
  <si>
    <t xml:space="preserve">1.Caminar por diferentes espacios de la sede caídas al mismo nivel </t>
  </si>
  <si>
    <t xml:space="preserve">Trabajo de escritorio y en campo , entablar conversaciones, interacción  con la comunidad de la localidad. Participación en operativos,  Asistencia a reuniones, gestión documental, atención al usuario a nivel presencial y telefónico.  </t>
  </si>
  <si>
    <t xml:space="preserve">Servicio de personal de vigilancia Seguridad Digital, cámaras de seguridad dentro de las instalaciones de la Alcaldía y sedes. Acompañamiento de la policía en operativos. </t>
  </si>
  <si>
    <t xml:space="preserve">Caminar por diferentes espacios de la sede o localidad en cumplimiento de sus funciones. Caídas al mismo nivel 
 </t>
  </si>
  <si>
    <t>Obras y jurídica - Gestión policiva - Asesores jurídicos - piso  1</t>
  </si>
  <si>
    <t xml:space="preserve">Trabajo de escritorio y computador ,entablar conversaciones, Arquitectos supervisar procesos de obra en la localidad, Revisión de variedad de documentación. Atención a la ciudadanía, Organización diferentes actividades dentro de la localidad, desplazamiento por diferentes lugares de la sede y de la localidad,  Revisión de variedad de documentación,  verificación de la información documentada, gestión documental, foliación, ordenación de carpetas.                </t>
  </si>
  <si>
    <t xml:space="preserve">Soporte de red antivirus, Software, Data Centro, Mantenimiento de equipos. Enlace entre Alcaldía y Secretaría Distrital de Gobierno, Min TIC, Gobierno Digital,  recepción y entrega de insumos u otros elementos, Atención requerimientos de la alcaldía,  como  coordinación , recepción y entrega de insumos u otros elementos, revisión de  contratos relacionados con el área, </t>
  </si>
  <si>
    <t xml:space="preserve">Descansos intermedios en la jornada laboral, Área de trabajo bastante grande y ventilada. </t>
  </si>
  <si>
    <t>Enfermedades respiratorias, afectación pulmonar,  irritación de fosas nasales y vías respiratorias. Ahogo, intoxicación, pérdida de consciencia.</t>
  </si>
  <si>
    <t xml:space="preserve">Trabajo en oficina y en campo, Recopilación de imágenes en todos los temas de la Alcaldía. Cubrimiento periodístico de actividades,  comunicación interna, cartelera digital, Procesos administrativos, proyección de contratos, cubrimiento de operativos y eventos sociales,  realizar campañas, manejo de paginas WEB, redes sociales elaboración de piezas gráficas. </t>
  </si>
  <si>
    <t xml:space="preserve">Actividades propias de la labor. Actividades propias de la labor. Interacción con la comunidad y compañeros de trabajo. </t>
  </si>
  <si>
    <t xml:space="preserve">Pólizas de vida para los EDILES.  Rotación de turnos con un aforo del 30% - Trabajo virtual. </t>
  </si>
  <si>
    <t>Presencia de insumos y elementos en áreas de circulación dentro de la alcaldía</t>
  </si>
  <si>
    <t xml:space="preserve">Trabajo de escritorio y computador, digitación y consultas en dispositivos electrónicos (Tablet, celular ,pc), atención telefónica, trámite a requerimientos, digitación. </t>
  </si>
  <si>
    <t xml:space="preserve">1.Caminar, transitar por toda la sede y otros lugares cuando asiste a reuniones, Caídas al mismo nivel </t>
  </si>
  <si>
    <t xml:space="preserve">Trabajo en oficina, trabajo en campo, Seguimiento a contratos y procesos, proyecciones presupuestales, seguimiento a obligaciones contractuales, planeación, gestión documental, visto bueno a documentos. Alternativa de soluciones frente a las necesidades de la comunidad, viabilidad, ejecución, gestión y desarrollo de proyectos, servicios, talento humano, actividades presupuestales, contables y financieras, promoción de capacidades.  </t>
  </si>
  <si>
    <t>1.Realizar mantenimientos   preventivos a sillas
2. Suministrar ayuda mecánica al trasladar cajas y demás elementos, así como escalerilla de tres pasos.</t>
  </si>
  <si>
    <t>Utilizar guantes de agarre (nylon recubiertos con nitrilo, botas de seguridad)</t>
  </si>
  <si>
    <t>Almacenamiento en superficies de trabajo (insumos de aseo, papelería, cajas, etc.)</t>
  </si>
  <si>
    <t xml:space="preserve">
Asegurar estantería y reubicar o asegurar elementos que puedan caer</t>
  </si>
  <si>
    <t xml:space="preserve">
1. Seguir implementando el programa SOL dentro de la Alcaldía. 
2.Realizar inspecciones a los puestos de trabajo con énfasis en orden y aseo.
</t>
  </si>
  <si>
    <t xml:space="preserve">Trabajo en oficina, manejo de las finanzas de la alcaldía, asesoría en información financiera, manejo de presupuesto del fondo local, asesoría en información financiera. Revisión de cuentas de personales y de proveedores, pago de servicios, conciliaciones, cierres contables y presupuestales, proyectos de inversión, funcionamiento. </t>
  </si>
  <si>
    <t>Rotación de turnos con un aforo del 30%. Exámenes de ingreso y periódicos. Trabajo en casa.</t>
  </si>
  <si>
    <t xml:space="preserve">Realizar mantenimientos preventivos y correctivos a luminaria del área, garantizando optima iluminación en toda el área y en puestos de trabajo.
Realizar mediciones higiénicas de iluminación. </t>
  </si>
  <si>
    <t>Contrato vigente de mantenimiento de los vehículos, Revisión tecnomecánica del vehículo automotor, Pólizas de todo riesgo, SOAT</t>
  </si>
  <si>
    <t>1. Realizar capacitación sobre prevención del riesgo vial
2. Socializar campañas de sensibilización sobre la responsabilidad de la seguridad vial en  los actores de la vía.
3.  Talleres teórico - prácticos sobre manejo defensivo.</t>
  </si>
  <si>
    <t xml:space="preserve">Delimitación de las áreas afectadas en la fachada. </t>
  </si>
  <si>
    <t xml:space="preserve">Presencia de personal de Mantenimiento Unión Temporal Emilser-  Implementación del programa SOL a nivel general de la Alcaldía, Contrato de ferretería vigente 07/2022. Pólizas de todo riesgo  edificio. </t>
  </si>
  <si>
    <t xml:space="preserve">Resolución 2400 de 1979. Artículo 3. literal B, Artículo 5, entre otros.  Decreto 1072 de 2015 articulo 2.2.4.6.8 obligaciones de los empleadores, numeral 8. Ley 1618 de 2013. Art  14: Acceso y Accesibilidad. </t>
  </si>
  <si>
    <t xml:space="preserve">1. Participar en las actividades propuestas por la SDG  en cuanto a preparación ante respuestas de emergencia
2. Socializar con el personal los procedimientos para como actuar ante una emergencia y el plan de emergencias de la Alcaldía. 
3.  Realizar mantenimiento preventivo y correctivo a nivel locativo de la Alcaldía
5. Ampliar  y seguir capacitando  la brigada de emergencias de la Alcaldía. </t>
  </si>
  <si>
    <t xml:space="preserve">Trabajo en oficina y de  campo, Atención al usuario. Asistencia a diferentes  diligencias fuera de la oficina, Diligencias de orden judicial (inspecciones oculares, desalojos,  lanzamientos, embargos,  entre otros), llegar a acuerdos, cumplimiento de requisitos legales, inspecciones oculares, querellas policivas, espacio público, comportamiento, seguimiento a actividad económica, segunda instancia verificación de comparendos, imposición de multas. </t>
  </si>
  <si>
    <t xml:space="preserve"> Disconfort térmico por aumento de temperatura, especialmente en horas de la tarde, en algunas oficinas de las inspecciones de policía.</t>
  </si>
  <si>
    <t>Suministro de bebidas frías por el personal de servicios generales. Rotación de turnos con un aforo del 30%</t>
  </si>
  <si>
    <t>Analizar e implementar soluciones de  ventilación en las áreas donde se requiera este tipo de intervención. 
Instalar ventanas con rejilla ventilatoria</t>
  </si>
  <si>
    <t xml:space="preserve">Rotación de turnos con un aforo del 30%. Exámenes de ingreso y periódicos. </t>
  </si>
  <si>
    <t xml:space="preserve">Decreto 1072 de 2015 Articulo 2.2.4.6.25, NSR Títulos J y K, Resolución 2400 de 1979 Art. 207, Resolución 0312 de 2019, Acuerdo 341 de 2008. </t>
  </si>
  <si>
    <t>Heridas, lesiones, traumatismos, quemaduras de primer, segundo y tercer grado.</t>
  </si>
  <si>
    <t xml:space="preserve">Presencia de extintores (multipropósito, Solkaflam entre otros) en la Alcaldía y sedes. </t>
  </si>
  <si>
    <t xml:space="preserve">Presencia de brigadistas dentro de la Alcaldía y sede. </t>
  </si>
  <si>
    <t xml:space="preserve">1. Diseñar y divulgar el plan de prevención, preparación y respuesta ante emergencias.
2. Instalar  planos  de evacuación indicando rutas y punto de encuentro de las sedes.
3. Contar con brigadistas en cada  sede y asegurar su entrenamiento. (solicitar a las entidades que laboran en la sede cuenten con brigadistas capacitados)
5. Contar con botiquín y camilla (tabla ) de emergencias ubicadas en sitios estratégicos y por piso mínimo una, sin obstáculos, en cada sede y con cintas de amarre, cuello ortopédico, inmovilizadores.
6. Capacitación en evacuación ,prevención y control de incendios para todo el personal.  
7. Realizar estudio de carga de combustibles en áreas como almacén, archivo, entre otras. 
</t>
  </si>
  <si>
    <t xml:space="preserve">Seguir dotando la brigadas de emergencias en EPP para atender las potenciales emergencias en esta Alcaldía. </t>
  </si>
  <si>
    <t xml:space="preserve">Presencia de extintores (multipropósito, Solkaflam entre otros), gabinetes de emergencias en la Alcaldía y sedes. </t>
  </si>
  <si>
    <t>Diciembre de 2022</t>
  </si>
  <si>
    <t>Trabajo de escritorio
Recepción, redirección, manejo de teléfono o IP, Manipulación de documentos físicos</t>
  </si>
  <si>
    <t>Eléctrico -  Baja tensión
Exposición de los cables de los videoterminales , tomas en los puestos de trabajo</t>
  </si>
  <si>
    <t>Trabajo de escritorio
Recepción, redirección, manejo de celular o IP, Manipulación de documentos físicos</t>
  </si>
  <si>
    <t>CDI - Notificadores</t>
  </si>
  <si>
    <t>Labor de mensajería</t>
  </si>
  <si>
    <t>Desplazamiento dentro de la ciudad entregando  correspondencia en motocicletas propias de los servidores</t>
  </si>
  <si>
    <t>Exposición a accidentes vehiculares con diferentes actores viales</t>
  </si>
  <si>
    <t>Condiciones de seguridad</t>
  </si>
  <si>
    <t>Accidente de tránsito</t>
  </si>
  <si>
    <t>Heridas, lesiones, traumatismos</t>
  </si>
  <si>
    <t>Lesión incapacitante hasta la muerte</t>
  </si>
  <si>
    <t>Ley 769 de 2002,resolucion 1565 del 2014</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</si>
  <si>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</si>
  <si>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</si>
  <si>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Casco certifcado de motocicletas, guates con protección de nudillos, chaqueta con protectores para moto con reflectivos</t>
  </si>
  <si>
    <t>Entregar notificaciones y correspondencia dentro de la ciudad</t>
  </si>
  <si>
    <t>Desplazamiento fuera de las instalaciones, dentro y fuera de la localidad. Se transportan en motocicleta. 
Agresiones de las personas que se enojan por los avisos de notificación.</t>
  </si>
  <si>
    <t>Público (violencia, robos, atracos, asaltos, atentados, de orden público, accidentes de transito etc.)</t>
  </si>
  <si>
    <t>Resolución 1231 de 2016.
Decreto 1310 de 2016.</t>
  </si>
  <si>
    <t xml:space="preserve">1.Capacitación en medidas preventivas y de manejo del riesgo público   
2.Generar  programa de riesgo publico, incluir  protocolo de seguridad
</t>
  </si>
  <si>
    <t>Aseo Y Cafetería</t>
  </si>
  <si>
    <t>Uso de cafeteras, grecas y estufa de cafetería para preparación de bebidas calientes en sedes
Ingesta de bebidas calientes (aromaticas, café)</t>
  </si>
  <si>
    <t>lesiones por quemaduras</t>
  </si>
  <si>
    <t>Quemaduras de segundo grado</t>
  </si>
  <si>
    <t xml:space="preserve">1. Indicar al personal de servicios generales las superficies que son calientes en cafeteras, grecas y/o estufas. 
2. Revisar periódicamente estos aparatos y señalizar preventivamente superficies calientes.
3. En lo posible cada uno de los funcionarios usar vasos anchos estables con oreja y termicos para la ingesta de bebidas calientes. 
</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</si>
  <si>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</si>
  <si>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</si>
  <si>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</si>
  <si>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</si>
  <si>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</si>
  <si>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</si>
  <si>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</si>
  <si>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</si>
  <si>
    <t xml:space="preserve">Manejo de vehículo institucional, transporte de equipos y recursos logísticos de eventos como carpas, pendones, sonido, entre otros. Revisiones preoperacionales y tanqueo del vehículo, entre otras tareas. </t>
  </si>
  <si>
    <t xml:space="preserve">Trasportar a los servidores de la Alcaldía
</t>
  </si>
  <si>
    <t>Conducción de vehículos al servicio de la Alcaldía
Operaciones con maquinaria amarilla al servicio de la localidad</t>
  </si>
  <si>
    <t>Sí</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</si>
  <si>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</si>
  <si>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</si>
  <si>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</si>
  <si>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</si>
  <si>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</si>
  <si>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No Aceptable o Aceptable con control especifico</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</si>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</sst>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5">
    <font>
      <sz val="10"/>
      <name val="Arial"/>
      <family val="2"/>
    </font>
    <font>
      <b/>
      <sz val="10"/>
      <name val="Arial"/>
      <family val="2"/>
    </font>
    <font>
      <b/>
      <sz val="7"/>
      <name val="Century Schoolbook L"/>
      <family val="1"/>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sz val="6"/>
      <color indexed="8"/>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Arial"/>
      <family val="2"/>
    </font>
    <font>
      <sz val="6"/>
      <name val="Arial"/>
      <family val="2"/>
    </font>
    <font>
      <b/>
      <sz val="7"/>
      <name val="Arial"/>
      <family val="2"/>
    </font>
    <font>
      <b/>
      <sz val="6"/>
      <name val="Arial"/>
      <family val="2"/>
    </font>
    <font>
      <b/>
      <sz val="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1"/>
        <bgColor indexed="64"/>
      </patternFill>
    </fill>
    <fill>
      <patternFill patternType="solid">
        <fgColor indexed="5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7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Fill="1" applyAlignment="1">
      <alignment/>
    </xf>
    <xf numFmtId="0" fontId="4"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0" borderId="10" xfId="0" applyFont="1" applyFill="1" applyBorder="1" applyAlignment="1">
      <alignment vertical="center" wrapText="1"/>
    </xf>
    <xf numFmtId="0" fontId="0" fillId="35" borderId="0" xfId="0" applyFill="1" applyAlignment="1">
      <alignment/>
    </xf>
    <xf numFmtId="0" fontId="6" fillId="35" borderId="0" xfId="0" applyFont="1" applyFill="1" applyAlignment="1">
      <alignment vertical="center" wrapText="1"/>
    </xf>
    <xf numFmtId="0" fontId="6" fillId="35" borderId="0" xfId="0" applyFont="1" applyFill="1" applyAlignment="1">
      <alignment/>
    </xf>
    <xf numFmtId="0" fontId="7" fillId="36" borderId="11" xfId="0" applyFont="1" applyFill="1" applyBorder="1" applyAlignment="1">
      <alignment horizontal="center" vertical="center"/>
    </xf>
    <xf numFmtId="0" fontId="7" fillId="36" borderId="12" xfId="0" applyFont="1" applyFill="1" applyBorder="1" applyAlignment="1">
      <alignment horizontal="center" vertical="center"/>
    </xf>
    <xf numFmtId="0" fontId="7" fillId="36" borderId="13" xfId="0" applyFont="1" applyFill="1" applyBorder="1" applyAlignment="1">
      <alignment horizontal="center" vertical="center"/>
    </xf>
    <xf numFmtId="0" fontId="7" fillId="35" borderId="0" xfId="0" applyFont="1" applyFill="1" applyAlignment="1">
      <alignment/>
    </xf>
    <xf numFmtId="0" fontId="6" fillId="37" borderId="14" xfId="0" applyFont="1" applyFill="1" applyBorder="1" applyAlignment="1">
      <alignment vertical="center"/>
    </xf>
    <xf numFmtId="0" fontId="6" fillId="37" borderId="15" xfId="0" applyFont="1" applyFill="1" applyBorder="1" applyAlignment="1">
      <alignment horizontal="center" vertical="center"/>
    </xf>
    <xf numFmtId="0" fontId="6" fillId="37" borderId="16" xfId="0" applyFont="1" applyFill="1" applyBorder="1" applyAlignment="1">
      <alignment vertical="center" wrapText="1"/>
    </xf>
    <xf numFmtId="0" fontId="6" fillId="35" borderId="0" xfId="0" applyFont="1" applyFill="1" applyAlignment="1">
      <alignment vertical="center"/>
    </xf>
    <xf numFmtId="0" fontId="6" fillId="37" borderId="17" xfId="0" applyFont="1" applyFill="1" applyBorder="1" applyAlignment="1">
      <alignment vertical="center"/>
    </xf>
    <xf numFmtId="0" fontId="6" fillId="37" borderId="18" xfId="0" applyFont="1" applyFill="1" applyBorder="1" applyAlignment="1">
      <alignment horizontal="center" vertical="center"/>
    </xf>
    <xf numFmtId="0" fontId="6" fillId="37" borderId="19" xfId="0" applyFont="1" applyFill="1" applyBorder="1" applyAlignment="1">
      <alignment vertical="center" wrapText="1"/>
    </xf>
    <xf numFmtId="0" fontId="6" fillId="37" borderId="20" xfId="0" applyFont="1" applyFill="1" applyBorder="1" applyAlignment="1">
      <alignment vertical="center"/>
    </xf>
    <xf numFmtId="0" fontId="6" fillId="37" borderId="21" xfId="0" applyFont="1" applyFill="1" applyBorder="1" applyAlignment="1">
      <alignment horizontal="center" vertical="center"/>
    </xf>
    <xf numFmtId="0" fontId="6" fillId="37" borderId="22" xfId="0" applyFont="1" applyFill="1" applyBorder="1" applyAlignment="1">
      <alignment vertical="center" wrapText="1"/>
    </xf>
    <xf numFmtId="0" fontId="6" fillId="35" borderId="0" xfId="0" applyFont="1" applyFill="1" applyBorder="1" applyAlignment="1">
      <alignment vertical="center"/>
    </xf>
    <xf numFmtId="0" fontId="6" fillId="35" borderId="0" xfId="0" applyFont="1" applyFill="1" applyBorder="1" applyAlignment="1">
      <alignment horizontal="center" vertical="center"/>
    </xf>
    <xf numFmtId="0" fontId="6" fillId="35" borderId="0" xfId="0" applyFont="1" applyFill="1" applyBorder="1" applyAlignment="1">
      <alignment vertical="center" wrapText="1"/>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vertical="center" wrapText="1"/>
    </xf>
    <xf numFmtId="0" fontId="7" fillId="0" borderId="23" xfId="0" applyFont="1" applyBorder="1" applyAlignment="1">
      <alignment horizontal="center" vertical="center"/>
    </xf>
    <xf numFmtId="0" fontId="7" fillId="38" borderId="24" xfId="0" applyFont="1" applyFill="1" applyBorder="1" applyAlignment="1">
      <alignment horizontal="center" vertical="center"/>
    </xf>
    <xf numFmtId="0" fontId="7" fillId="38" borderId="15" xfId="0" applyFont="1" applyFill="1" applyBorder="1" applyAlignment="1">
      <alignment horizontal="center" vertical="center"/>
    </xf>
    <xf numFmtId="0" fontId="7" fillId="39" borderId="15" xfId="0" applyFont="1" applyFill="1" applyBorder="1" applyAlignment="1">
      <alignment horizontal="center" vertical="center"/>
    </xf>
    <xf numFmtId="0" fontId="7" fillId="39" borderId="16" xfId="0" applyFont="1" applyFill="1" applyBorder="1" applyAlignment="1">
      <alignment horizontal="center" vertical="center"/>
    </xf>
    <xf numFmtId="0" fontId="7" fillId="0" borderId="19" xfId="0" applyFont="1" applyBorder="1" applyAlignment="1">
      <alignment horizontal="center" vertical="center"/>
    </xf>
    <xf numFmtId="0" fontId="7" fillId="38" borderId="25" xfId="0" applyFont="1" applyFill="1" applyBorder="1" applyAlignment="1">
      <alignment horizontal="center" vertical="center"/>
    </xf>
    <xf numFmtId="0" fontId="7" fillId="39" borderId="18" xfId="0" applyFont="1" applyFill="1" applyBorder="1" applyAlignment="1">
      <alignment horizontal="center" vertical="center"/>
    </xf>
    <xf numFmtId="0" fontId="7" fillId="40" borderId="19" xfId="0" applyFont="1" applyFill="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vertical="center" wrapText="1"/>
    </xf>
    <xf numFmtId="0" fontId="7" fillId="40" borderId="26" xfId="0" applyFont="1" applyFill="1" applyBorder="1" applyAlignment="1">
      <alignment horizontal="center" vertical="center"/>
    </xf>
    <xf numFmtId="0" fontId="7" fillId="40" borderId="21" xfId="0" applyFont="1" applyFill="1" applyBorder="1" applyAlignment="1">
      <alignment horizontal="center" vertical="center"/>
    </xf>
    <xf numFmtId="0" fontId="7" fillId="41" borderId="21" xfId="0" applyFont="1" applyFill="1" applyBorder="1" applyAlignment="1">
      <alignment horizontal="center" vertical="center"/>
    </xf>
    <xf numFmtId="0" fontId="7" fillId="41" borderId="22"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7" fillId="0" borderId="27" xfId="0" applyFont="1" applyBorder="1" applyAlignment="1">
      <alignment horizontal="center" vertical="center"/>
    </xf>
    <xf numFmtId="0" fontId="7" fillId="38" borderId="24" xfId="0" applyFont="1" applyFill="1" applyBorder="1" applyAlignment="1">
      <alignment horizontal="left" vertical="center" wrapText="1"/>
    </xf>
    <xf numFmtId="0" fontId="7" fillId="38" borderId="15" xfId="0" applyFont="1" applyFill="1" applyBorder="1" applyAlignment="1">
      <alignment horizontal="left" vertical="center" wrapText="1"/>
    </xf>
    <xf numFmtId="0" fontId="7" fillId="42" borderId="16" xfId="0" applyFont="1" applyFill="1" applyBorder="1" applyAlignment="1">
      <alignment horizontal="left" vertical="center" wrapText="1"/>
    </xf>
    <xf numFmtId="0" fontId="7" fillId="0" borderId="28" xfId="0" applyFont="1" applyBorder="1" applyAlignment="1">
      <alignment horizontal="center" vertical="center"/>
    </xf>
    <xf numFmtId="0" fontId="7" fillId="38" borderId="25" xfId="0" applyFont="1" applyFill="1" applyBorder="1" applyAlignment="1">
      <alignment horizontal="left" vertical="center" wrapText="1"/>
    </xf>
    <xf numFmtId="0" fontId="7" fillId="38" borderId="18" xfId="0" applyFont="1" applyFill="1" applyBorder="1" applyAlignment="1">
      <alignment horizontal="left" vertical="center" wrapText="1"/>
    </xf>
    <xf numFmtId="0" fontId="7" fillId="42" borderId="1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Border="1" applyAlignment="1">
      <alignment horizontal="center" vertical="center"/>
    </xf>
    <xf numFmtId="0" fontId="7" fillId="38" borderId="17" xfId="0" applyFont="1" applyFill="1" applyBorder="1" applyAlignment="1">
      <alignment horizontal="left" vertical="center" wrapText="1"/>
    </xf>
    <xf numFmtId="0" fontId="7" fillId="41" borderId="19" xfId="0" applyFont="1" applyFill="1" applyBorder="1" applyAlignment="1">
      <alignment horizontal="left" vertical="center" wrapText="1"/>
    </xf>
    <xf numFmtId="0" fontId="7" fillId="0" borderId="31" xfId="0" applyFont="1" applyBorder="1" applyAlignment="1">
      <alignment horizontal="center" vertical="center"/>
    </xf>
    <xf numFmtId="0" fontId="7" fillId="42" borderId="17"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41" borderId="18" xfId="0" applyFont="1" applyFill="1" applyBorder="1" applyAlignment="1">
      <alignment horizontal="left" vertical="center" wrapText="1"/>
    </xf>
    <xf numFmtId="0" fontId="7" fillId="41" borderId="29" xfId="0" applyFont="1" applyFill="1" applyBorder="1" applyAlignment="1">
      <alignment horizontal="left"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wrapText="1"/>
    </xf>
    <xf numFmtId="0" fontId="52" fillId="0" borderId="0" xfId="0" applyFont="1" applyFill="1" applyBorder="1" applyAlignment="1">
      <alignment horizontal="left" vertical="center"/>
    </xf>
    <xf numFmtId="0" fontId="0" fillId="0" borderId="0" xfId="0" applyAlignment="1">
      <alignment wrapText="1"/>
    </xf>
    <xf numFmtId="0" fontId="0" fillId="34" borderId="0" xfId="0" applyFill="1" applyAlignment="1">
      <alignment/>
    </xf>
    <xf numFmtId="0" fontId="0" fillId="34" borderId="33" xfId="0" applyFill="1" applyBorder="1" applyAlignment="1">
      <alignment/>
    </xf>
    <xf numFmtId="0" fontId="0" fillId="34" borderId="0"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24" xfId="0" applyFill="1" applyBorder="1" applyAlignment="1">
      <alignment/>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34" borderId="33"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34" xfId="0" applyFont="1" applyFill="1" applyBorder="1" applyAlignment="1">
      <alignment horizontal="center" vertical="center"/>
    </xf>
    <xf numFmtId="0" fontId="3" fillId="35" borderId="40"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46" xfId="0" applyFont="1" applyFill="1" applyBorder="1" applyAlignment="1">
      <alignment horizontal="center" vertical="center"/>
    </xf>
    <xf numFmtId="0" fontId="3" fillId="35" borderId="31" xfId="0" applyFont="1" applyFill="1" applyBorder="1" applyAlignment="1">
      <alignment horizontal="center" vertical="center"/>
    </xf>
    <xf numFmtId="0" fontId="7" fillId="35" borderId="0" xfId="0" applyFont="1" applyFill="1" applyAlignment="1">
      <alignment horizontal="center"/>
    </xf>
    <xf numFmtId="0" fontId="7" fillId="36" borderId="47" xfId="0" applyFont="1" applyFill="1" applyBorder="1" applyAlignment="1">
      <alignment horizontal="center" vertical="center" wrapText="1"/>
    </xf>
    <xf numFmtId="0" fontId="7" fillId="36" borderId="48" xfId="0" applyFont="1" applyFill="1" applyBorder="1" applyAlignment="1">
      <alignment horizontal="center" vertical="center" wrapText="1"/>
    </xf>
    <xf numFmtId="0" fontId="7" fillId="36" borderId="20" xfId="0" applyFont="1" applyFill="1" applyBorder="1" applyAlignment="1">
      <alignment horizontal="center" vertical="center" wrapText="1"/>
    </xf>
    <xf numFmtId="0" fontId="7" fillId="36" borderId="49" xfId="0" applyFont="1" applyFill="1" applyBorder="1" applyAlignment="1">
      <alignment horizontal="center" vertical="center" wrapText="1"/>
    </xf>
    <xf numFmtId="0" fontId="7" fillId="36" borderId="50"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6" fillId="37" borderId="51" xfId="0" applyFont="1" applyFill="1" applyBorder="1" applyAlignment="1">
      <alignment horizontal="center" vertical="center"/>
    </xf>
    <xf numFmtId="0" fontId="6" fillId="37" borderId="52" xfId="0" applyFont="1" applyFill="1" applyBorder="1" applyAlignment="1">
      <alignment horizontal="center" vertical="center"/>
    </xf>
    <xf numFmtId="0" fontId="6" fillId="37" borderId="53" xfId="0" applyFont="1" applyFill="1" applyBorder="1" applyAlignment="1">
      <alignment horizontal="center" vertical="center"/>
    </xf>
    <xf numFmtId="0" fontId="7" fillId="35" borderId="47" xfId="0" applyFont="1" applyFill="1" applyBorder="1" applyAlignment="1">
      <alignment horizontal="center" vertical="center" wrapText="1"/>
    </xf>
    <xf numFmtId="0" fontId="7" fillId="35" borderId="48"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49" xfId="0" applyFont="1" applyFill="1" applyBorder="1" applyAlignment="1">
      <alignment horizontal="center" vertical="center" wrapText="1"/>
    </xf>
    <xf numFmtId="0" fontId="7" fillId="35" borderId="50"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35" borderId="56" xfId="0" applyFont="1" applyFill="1"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7" fillId="35" borderId="57" xfId="0" applyFont="1" applyFill="1" applyBorder="1" applyAlignment="1">
      <alignment horizontal="center" vertical="center"/>
    </xf>
    <xf numFmtId="0" fontId="7" fillId="35" borderId="53" xfId="0" applyFont="1" applyFill="1" applyBorder="1" applyAlignment="1">
      <alignment horizontal="center" vertical="center"/>
    </xf>
    <xf numFmtId="0" fontId="4" fillId="33" borderId="10" xfId="0" applyFont="1" applyFill="1" applyBorder="1" applyAlignment="1">
      <alignment horizontal="center" vertical="center" textRotation="90" wrapText="1"/>
    </xf>
    <xf numFmtId="0" fontId="4" fillId="33" borderId="1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8" xfId="0" applyFont="1" applyBorder="1" applyAlignment="1">
      <alignment horizontal="center" vertical="center" wrapText="1"/>
    </xf>
    <xf numFmtId="0" fontId="52" fillId="0" borderId="18" xfId="55" applyFont="1" applyBorder="1" applyAlignment="1">
      <alignment horizontal="center" vertical="center" wrapText="1"/>
      <protection/>
    </xf>
    <xf numFmtId="0" fontId="52" fillId="0" borderId="18" xfId="55" applyFont="1" applyFill="1" applyBorder="1" applyAlignment="1">
      <alignment horizontal="center" vertical="center" wrapText="1"/>
      <protection/>
    </xf>
    <xf numFmtId="0" fontId="28" fillId="34" borderId="18" xfId="0" applyFont="1" applyFill="1" applyBorder="1" applyAlignment="1">
      <alignment horizontal="center" vertical="center" wrapText="1"/>
    </xf>
    <xf numFmtId="0" fontId="28" fillId="11" borderId="18" xfId="0" applyFont="1" applyFill="1" applyBorder="1" applyAlignment="1">
      <alignment horizontal="center" vertical="center" wrapText="1"/>
    </xf>
    <xf numFmtId="0" fontId="28" fillId="0" borderId="18" xfId="0" applyFont="1" applyFill="1" applyBorder="1" applyAlignment="1">
      <alignment horizontal="center" textRotation="90" wrapText="1"/>
    </xf>
    <xf numFmtId="0" fontId="29" fillId="43" borderId="15" xfId="0" applyFont="1" applyFill="1" applyBorder="1" applyAlignment="1">
      <alignment horizontal="center" vertical="center" textRotation="90" wrapText="1"/>
    </xf>
    <xf numFmtId="0" fontId="29" fillId="44" borderId="15" xfId="0" applyFont="1" applyFill="1" applyBorder="1" applyAlignment="1">
      <alignment horizontal="center" vertical="center" wrapText="1"/>
    </xf>
    <xf numFmtId="0" fontId="29" fillId="45" borderId="15" xfId="0" applyFont="1" applyFill="1" applyBorder="1" applyAlignment="1">
      <alignment horizontal="center" vertical="center" wrapText="1"/>
    </xf>
    <xf numFmtId="0" fontId="29" fillId="45" borderId="15" xfId="0" applyFont="1" applyFill="1" applyBorder="1" applyAlignment="1">
      <alignment horizontal="center" vertical="center" textRotation="90" wrapText="1"/>
    </xf>
    <xf numFmtId="0" fontId="29" fillId="43" borderId="18" xfId="0" applyFont="1" applyFill="1" applyBorder="1" applyAlignment="1">
      <alignment horizontal="center" vertical="center" textRotation="90" wrapText="1"/>
    </xf>
    <xf numFmtId="0" fontId="29" fillId="43" borderId="18" xfId="0" applyFont="1" applyFill="1" applyBorder="1" applyAlignment="1">
      <alignment horizontal="center" vertical="center" wrapText="1"/>
    </xf>
    <xf numFmtId="0" fontId="29" fillId="43" borderId="58" xfId="0" applyFont="1" applyFill="1" applyBorder="1" applyAlignment="1">
      <alignment horizontal="center" vertical="center" textRotation="90" wrapText="1"/>
    </xf>
    <xf numFmtId="0" fontId="29" fillId="43" borderId="58" xfId="0" applyFont="1" applyFill="1" applyBorder="1" applyAlignment="1">
      <alignment horizontal="center" vertical="center" textRotation="90" wrapText="1"/>
    </xf>
    <xf numFmtId="0" fontId="28" fillId="0" borderId="18" xfId="0" applyFont="1" applyBorder="1" applyAlignment="1">
      <alignment horizontal="center" textRotation="90" wrapText="1"/>
    </xf>
    <xf numFmtId="0" fontId="28" fillId="34" borderId="18" xfId="0" applyFont="1" applyFill="1" applyBorder="1" applyAlignment="1">
      <alignment horizontal="center" textRotation="90" wrapText="1"/>
    </xf>
    <xf numFmtId="0" fontId="28" fillId="0" borderId="18" xfId="0" applyFont="1" applyBorder="1" applyAlignment="1">
      <alignment horizontal="center" vertical="center" wrapText="1"/>
    </xf>
    <xf numFmtId="0" fontId="53" fillId="34" borderId="18" xfId="0" applyFont="1" applyFill="1" applyBorder="1" applyAlignment="1">
      <alignment horizontal="center" textRotation="90" wrapText="1"/>
    </xf>
    <xf numFmtId="0" fontId="28" fillId="2" borderId="58" xfId="0" applyFont="1" applyFill="1" applyBorder="1" applyAlignment="1">
      <alignment vertical="center" textRotation="90" wrapText="1"/>
    </xf>
    <xf numFmtId="0" fontId="28" fillId="2" borderId="58" xfId="0" applyFont="1" applyFill="1" applyBorder="1" applyAlignment="1">
      <alignment vertical="center" wrapText="1"/>
    </xf>
    <xf numFmtId="0" fontId="53" fillId="2" borderId="18" xfId="0" applyFont="1" applyFill="1" applyBorder="1" applyAlignment="1">
      <alignment horizontal="center" vertical="center" textRotation="90" wrapText="1"/>
    </xf>
    <xf numFmtId="0" fontId="53" fillId="2" borderId="18" xfId="0" applyFont="1" applyFill="1" applyBorder="1" applyAlignment="1">
      <alignment horizontal="center" vertical="center" textRotation="90"/>
    </xf>
    <xf numFmtId="0" fontId="28" fillId="2" borderId="18" xfId="0" applyFont="1" applyFill="1" applyBorder="1" applyAlignment="1">
      <alignment horizontal="center" vertical="center" textRotation="90" wrapText="1"/>
    </xf>
    <xf numFmtId="0" fontId="28" fillId="2" borderId="18" xfId="0" applyFont="1" applyFill="1" applyBorder="1" applyAlignment="1">
      <alignment horizontal="center" vertical="center"/>
    </xf>
    <xf numFmtId="0" fontId="28" fillId="2" borderId="18" xfId="0" applyFont="1" applyFill="1" applyBorder="1" applyAlignment="1">
      <alignment horizontal="center" vertical="center" wrapText="1"/>
    </xf>
    <xf numFmtId="0" fontId="28" fillId="34" borderId="18" xfId="0" applyFont="1" applyFill="1" applyBorder="1" applyAlignment="1">
      <alignment horizontal="center" vertical="center" wrapText="1"/>
    </xf>
    <xf numFmtId="0" fontId="52" fillId="2" borderId="18" xfId="0" applyFont="1" applyFill="1" applyBorder="1" applyAlignment="1">
      <alignment horizontal="center" vertical="center" textRotation="90" wrapText="1"/>
    </xf>
    <xf numFmtId="0" fontId="28" fillId="2" borderId="18" xfId="0" applyFont="1" applyFill="1" applyBorder="1" applyAlignment="1">
      <alignment vertical="center"/>
    </xf>
    <xf numFmtId="0" fontId="53" fillId="2" borderId="18" xfId="0" applyFont="1" applyFill="1" applyBorder="1" applyAlignment="1">
      <alignment horizontal="center" vertical="center"/>
    </xf>
    <xf numFmtId="0" fontId="53" fillId="2" borderId="18" xfId="0" applyFont="1" applyFill="1" applyBorder="1" applyAlignment="1">
      <alignment vertical="center"/>
    </xf>
    <xf numFmtId="0" fontId="28" fillId="2" borderId="18" xfId="0" applyFont="1" applyFill="1" applyBorder="1" applyAlignment="1">
      <alignment vertical="center" textRotation="90"/>
    </xf>
    <xf numFmtId="0" fontId="28" fillId="2" borderId="18" xfId="0" applyFont="1" applyFill="1" applyBorder="1" applyAlignment="1">
      <alignment horizontal="center" vertical="center" textRotation="90"/>
    </xf>
    <xf numFmtId="0" fontId="30" fillId="2" borderId="18" xfId="0" applyFont="1" applyFill="1" applyBorder="1" applyAlignment="1">
      <alignment horizontal="center" vertical="center"/>
    </xf>
    <xf numFmtId="0" fontId="54" fillId="2" borderId="18" xfId="0" applyFont="1" applyFill="1" applyBorder="1" applyAlignment="1">
      <alignment horizontal="center" vertical="center"/>
    </xf>
    <xf numFmtId="0" fontId="28" fillId="2" borderId="18" xfId="57" applyFont="1" applyFill="1" applyBorder="1" applyAlignment="1">
      <alignment horizontal="center" vertical="center" textRotation="90" wrapText="1"/>
      <protection/>
    </xf>
    <xf numFmtId="0" fontId="28" fillId="2" borderId="18" xfId="0" applyFont="1" applyFill="1" applyBorder="1" applyAlignment="1">
      <alignment horizontal="center" textRotation="90"/>
    </xf>
    <xf numFmtId="0" fontId="53" fillId="2" borderId="18" xfId="0" applyFont="1" applyFill="1" applyBorder="1" applyAlignment="1">
      <alignment vertical="center" textRotation="90" wrapText="1"/>
    </xf>
    <xf numFmtId="0" fontId="8" fillId="2" borderId="18" xfId="0" applyFont="1" applyFill="1" applyBorder="1" applyAlignment="1">
      <alignment horizontal="center" vertical="center" textRotation="90" wrapText="1"/>
    </xf>
    <xf numFmtId="0" fontId="28" fillId="2" borderId="18" xfId="0" applyFont="1" applyFill="1" applyBorder="1" applyAlignment="1">
      <alignment textRotation="90"/>
    </xf>
    <xf numFmtId="0" fontId="28" fillId="2" borderId="18" xfId="0" applyFont="1" applyFill="1" applyBorder="1" applyAlignment="1">
      <alignment vertical="center" textRotation="90"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2 3"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96">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1771650</xdr:colOff>
      <xdr:row>0</xdr:row>
      <xdr:rowOff>66675</xdr:rowOff>
    </xdr:from>
    <xdr:to>
      <xdr:col>31</xdr:col>
      <xdr:colOff>314325</xdr:colOff>
      <xdr:row>5</xdr:row>
      <xdr:rowOff>104775</xdr:rowOff>
    </xdr:to>
    <xdr:pic>
      <xdr:nvPicPr>
        <xdr:cNvPr id="1" name="Imagen 1"/>
        <xdr:cNvPicPr preferRelativeResize="1">
          <a:picLocks noChangeAspect="1"/>
        </xdr:cNvPicPr>
      </xdr:nvPicPr>
      <xdr:blipFill>
        <a:blip r:embed="rId1"/>
        <a:stretch>
          <a:fillRect/>
        </a:stretch>
      </xdr:blipFill>
      <xdr:spPr>
        <a:xfrm>
          <a:off x="18011775" y="66675"/>
          <a:ext cx="1771650" cy="847725"/>
        </a:xfrm>
        <a:prstGeom prst="rect">
          <a:avLst/>
        </a:prstGeom>
        <a:blipFill>
          <a:blip r:embed=""/>
          <a:srcRect/>
          <a:stretch>
            <a:fillRect/>
          </a:stretch>
        </a:blipFill>
        <a:ln w="9525" cmpd="sng">
          <a:noFill/>
        </a:ln>
      </xdr:spPr>
    </xdr:pic>
    <xdr:clientData/>
  </xdr:twoCellAnchor>
  <xdr:twoCellAnchor editAs="absolute">
    <xdr:from>
      <xdr:col>0</xdr:col>
      <xdr:colOff>114300</xdr:colOff>
      <xdr:row>0</xdr:row>
      <xdr:rowOff>123825</xdr:rowOff>
    </xdr:from>
    <xdr:to>
      <xdr:col>1</xdr:col>
      <xdr:colOff>609600</xdr:colOff>
      <xdr:row>5</xdr:row>
      <xdr:rowOff>57150</xdr:rowOff>
    </xdr:to>
    <xdr:pic>
      <xdr:nvPicPr>
        <xdr:cNvPr id="2" name="Imagen 2"/>
        <xdr:cNvPicPr preferRelativeResize="1">
          <a:picLocks noChangeAspect="1"/>
        </xdr:cNvPicPr>
      </xdr:nvPicPr>
      <xdr:blipFill>
        <a:blip r:embed="rId2"/>
        <a:stretch>
          <a:fillRect/>
        </a:stretch>
      </xdr:blipFill>
      <xdr:spPr>
        <a:xfrm>
          <a:off x="114300" y="123825"/>
          <a:ext cx="1095375"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84"/>
  <sheetViews>
    <sheetView tabSelected="1" view="pageBreakPreview" zoomScale="110" zoomScaleNormal="116" zoomScaleSheetLayoutView="110" zoomScalePageLayoutView="0" workbookViewId="0" topLeftCell="A1">
      <selection activeCell="A10" sqref="A10"/>
    </sheetView>
  </sheetViews>
  <sheetFormatPr defaultColWidth="11.421875" defaultRowHeight="12.75"/>
  <cols>
    <col min="1" max="1" width="9.00390625" style="0" customWidth="1"/>
    <col min="2" max="2" width="11.7109375" style="0" customWidth="1"/>
    <col min="3" max="3" width="19.8515625" style="0" customWidth="1"/>
    <col min="4" max="4" width="20.57421875" style="0" customWidth="1"/>
    <col min="5" max="5" width="3.7109375" style="0" customWidth="1"/>
    <col min="6" max="6" width="14.28125" style="0" customWidth="1"/>
    <col min="7" max="7" width="6.421875" style="0" customWidth="1"/>
    <col min="8" max="8" width="8.28125" style="0" customWidth="1"/>
    <col min="9" max="9" width="12.7109375" style="0" customWidth="1"/>
    <col min="10" max="10" width="7.8515625" style="0" customWidth="1"/>
    <col min="11" max="11" width="19.140625" style="0" customWidth="1"/>
    <col min="12" max="12" width="15.7109375" style="0" customWidth="1"/>
    <col min="13" max="13" width="3.57421875" style="0" customWidth="1"/>
    <col min="14" max="14" width="3.00390625" style="0" customWidth="1"/>
    <col min="15" max="15" width="4.00390625" style="0" customWidth="1"/>
    <col min="16" max="16" width="4.57421875" style="0" customWidth="1"/>
    <col min="17" max="17" width="3.57421875" style="0" customWidth="1"/>
    <col min="18" max="18" width="6.421875" style="0" customWidth="1"/>
    <col min="19" max="19" width="4.140625" style="0" customWidth="1"/>
    <col min="20" max="20" width="4.421875" style="0" customWidth="1"/>
    <col min="21" max="21" width="4.28125" style="0" customWidth="1"/>
    <col min="22" max="22" width="3.421875" style="0" customWidth="1"/>
    <col min="23" max="23" width="3.57421875" style="0" customWidth="1"/>
    <col min="24" max="24" width="4.00390625" style="0" customWidth="1"/>
    <col min="25" max="25" width="7.00390625" style="0" customWidth="1"/>
    <col min="26" max="26" width="16.140625" style="0" customWidth="1"/>
    <col min="27" max="27" width="5.421875" style="0" customWidth="1"/>
    <col min="28" max="28" width="6.00390625" style="0" customWidth="1"/>
    <col min="29" max="29" width="10.7109375" style="0" customWidth="1"/>
    <col min="30" max="30" width="27.421875" style="0" customWidth="1"/>
    <col min="31" max="31" width="21.00390625" style="0" customWidth="1"/>
  </cols>
  <sheetData>
    <row r="1" spans="1:31" ht="12.75">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1"/>
    </row>
    <row r="2" spans="1:31" s="82" customFormat="1" ht="12.75">
      <c r="A2" s="92" t="s">
        <v>273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4"/>
    </row>
    <row r="3" spans="1:31" s="82" customFormat="1" ht="12.75">
      <c r="A3" s="92" t="s">
        <v>50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4"/>
    </row>
    <row r="4" spans="1:31" s="82" customFormat="1" ht="12.75">
      <c r="A4" s="92" t="s">
        <v>548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4"/>
    </row>
    <row r="5" spans="1:31" s="82" customFormat="1" ht="12.75">
      <c r="A5" s="83"/>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5"/>
    </row>
    <row r="6" spans="1:31" s="82" customFormat="1" ht="12.75">
      <c r="A6" s="86"/>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8"/>
    </row>
    <row r="7" spans="1:31" s="1" customFormat="1" ht="51" customHeight="1">
      <c r="A7" s="138" t="s">
        <v>1</v>
      </c>
      <c r="B7" s="138" t="s">
        <v>2</v>
      </c>
      <c r="C7" s="138" t="s">
        <v>3</v>
      </c>
      <c r="D7" s="138" t="s">
        <v>4</v>
      </c>
      <c r="E7" s="138" t="s">
        <v>5</v>
      </c>
      <c r="F7" s="139" t="s">
        <v>6</v>
      </c>
      <c r="G7" s="139"/>
      <c r="H7" s="139"/>
      <c r="I7" s="138" t="s">
        <v>7</v>
      </c>
      <c r="J7" s="140" t="s">
        <v>8</v>
      </c>
      <c r="K7" s="140"/>
      <c r="L7" s="140"/>
      <c r="M7" s="139" t="s">
        <v>9</v>
      </c>
      <c r="N7" s="139"/>
      <c r="O7" s="139"/>
      <c r="P7" s="139"/>
      <c r="Q7" s="139"/>
      <c r="R7" s="139"/>
      <c r="S7" s="139"/>
      <c r="T7" s="141" t="s">
        <v>10</v>
      </c>
      <c r="U7" s="139" t="s">
        <v>11</v>
      </c>
      <c r="V7" s="139"/>
      <c r="W7" s="139"/>
      <c r="X7" s="139"/>
      <c r="Y7" s="139"/>
      <c r="Z7" s="139"/>
      <c r="AA7" s="140" t="s">
        <v>12</v>
      </c>
      <c r="AB7" s="140"/>
      <c r="AC7" s="140"/>
      <c r="AD7" s="140"/>
      <c r="AE7" s="140"/>
    </row>
    <row r="8" spans="1:31" s="2" customFormat="1" ht="51" customHeight="1">
      <c r="A8" s="142"/>
      <c r="B8" s="142"/>
      <c r="C8" s="142"/>
      <c r="D8" s="142"/>
      <c r="E8" s="142"/>
      <c r="F8" s="138" t="s">
        <v>13</v>
      </c>
      <c r="G8" s="138" t="s">
        <v>14</v>
      </c>
      <c r="H8" s="138" t="s">
        <v>51</v>
      </c>
      <c r="I8" s="142"/>
      <c r="J8" s="138" t="s">
        <v>15</v>
      </c>
      <c r="K8" s="138" t="s">
        <v>16</v>
      </c>
      <c r="L8" s="138" t="s">
        <v>17</v>
      </c>
      <c r="M8" s="142" t="s">
        <v>18</v>
      </c>
      <c r="N8" s="142" t="s">
        <v>19</v>
      </c>
      <c r="O8" s="142" t="s">
        <v>20</v>
      </c>
      <c r="P8" s="142" t="s">
        <v>21</v>
      </c>
      <c r="Q8" s="142" t="s">
        <v>22</v>
      </c>
      <c r="R8" s="142" t="s">
        <v>23</v>
      </c>
      <c r="S8" s="142" t="s">
        <v>24</v>
      </c>
      <c r="T8" s="142" t="s">
        <v>25</v>
      </c>
      <c r="U8" s="143" t="s">
        <v>26</v>
      </c>
      <c r="V8" s="143"/>
      <c r="W8" s="143"/>
      <c r="X8" s="143"/>
      <c r="Y8" s="142" t="s">
        <v>27</v>
      </c>
      <c r="Z8" s="142" t="s">
        <v>28</v>
      </c>
      <c r="AA8" s="142" t="s">
        <v>29</v>
      </c>
      <c r="AB8" s="142" t="s">
        <v>30</v>
      </c>
      <c r="AC8" s="142" t="s">
        <v>31</v>
      </c>
      <c r="AD8" s="142" t="s">
        <v>32</v>
      </c>
      <c r="AE8" s="142" t="s">
        <v>33</v>
      </c>
    </row>
    <row r="9" spans="1:31" s="1" customFormat="1" ht="77.25" customHeight="1">
      <c r="A9" s="144"/>
      <c r="B9" s="144"/>
      <c r="C9" s="144"/>
      <c r="D9" s="144"/>
      <c r="E9" s="144"/>
      <c r="F9" s="142"/>
      <c r="G9" s="142"/>
      <c r="H9" s="142"/>
      <c r="I9" s="144"/>
      <c r="J9" s="142"/>
      <c r="K9" s="142"/>
      <c r="L9" s="142"/>
      <c r="M9" s="144"/>
      <c r="N9" s="144"/>
      <c r="O9" s="144"/>
      <c r="P9" s="144"/>
      <c r="Q9" s="144"/>
      <c r="R9" s="144"/>
      <c r="S9" s="144"/>
      <c r="T9" s="144"/>
      <c r="U9" s="145" t="s">
        <v>34</v>
      </c>
      <c r="V9" s="145" t="s">
        <v>35</v>
      </c>
      <c r="W9" s="145" t="s">
        <v>36</v>
      </c>
      <c r="X9" s="145" t="s">
        <v>37</v>
      </c>
      <c r="Y9" s="144"/>
      <c r="Z9" s="144"/>
      <c r="AA9" s="144"/>
      <c r="AB9" s="144"/>
      <c r="AC9" s="144"/>
      <c r="AD9" s="144"/>
      <c r="AE9" s="144"/>
    </row>
    <row r="10" spans="1:31" s="3" customFormat="1" ht="111" customHeight="1">
      <c r="A10" s="137" t="s">
        <v>236</v>
      </c>
      <c r="B10" s="137" t="s">
        <v>245</v>
      </c>
      <c r="C10" s="137" t="s">
        <v>250</v>
      </c>
      <c r="D10" s="137" t="s">
        <v>302</v>
      </c>
      <c r="E10" s="131" t="s">
        <v>209</v>
      </c>
      <c r="F10" s="137" t="s">
        <v>549</v>
      </c>
      <c r="G10" s="137" t="s">
        <v>39</v>
      </c>
      <c r="H10" s="137" t="s">
        <v>335</v>
      </c>
      <c r="I10" s="137" t="s">
        <v>336</v>
      </c>
      <c r="J10" s="137" t="s">
        <v>412</v>
      </c>
      <c r="K10" s="137" t="s">
        <v>228</v>
      </c>
      <c r="L10" s="137" t="s">
        <v>483</v>
      </c>
      <c r="M10" s="132">
        <v>2</v>
      </c>
      <c r="N10" s="132">
        <v>3</v>
      </c>
      <c r="O10" s="132">
        <f>+M10*N10</f>
        <v>6</v>
      </c>
      <c r="P10" s="133" t="str">
        <f aca="true" t="shared" si="0" ref="P10:P17">IF(O10&gt;=21,"Muy Alto (MA)",IF(O10&lt;6,"Bajo (B)",IF(AND(O10&gt;=9,O10&lt;21),"Alto (a)",IF(AND(O10&gt;=6,O10&lt;9),"Medio (M)"))))</f>
        <v>Medio (M)</v>
      </c>
      <c r="Q10" s="132">
        <v>25</v>
      </c>
      <c r="R10" s="132">
        <f aca="true" t="shared" si="1" ref="R10:R17">O10*Q10</f>
        <v>150</v>
      </c>
      <c r="S10" s="133" t="str">
        <f aca="true" t="shared" si="2" ref="S10:S35">IF(R10&gt;500,"I",IF(R10&lt;21,"IV",IF(AND(R10&gt;=121,R10&lt;=500),"II",IF(AND(R10&gt;=21,R10&lt;=120),"III"))))</f>
        <v>II</v>
      </c>
      <c r="T10" s="137" t="str">
        <f aca="true" t="shared" si="3" ref="T10:T17">IF(R10&gt;500,"NO ACEPTABLE",IF(R10&lt;21,"ACEPTABLE",IF(AND(R10&gt;=121,R10&lt;=500),"NO ACEPTABLE O ACEPTABLE CON CONTROL ESPECÍFICO",IF(AND(R10&gt;=21,R10&lt;=120),"MEJORABLE"))))</f>
        <v>NO ACEPTABLE O ACEPTABLE CON CONTROL ESPECÍFICO</v>
      </c>
      <c r="U10" s="131">
        <v>0</v>
      </c>
      <c r="V10" s="131">
        <v>1</v>
      </c>
      <c r="W10" s="131">
        <v>0</v>
      </c>
      <c r="X10" s="131">
        <f>SUM(U10:W10)</f>
        <v>1</v>
      </c>
      <c r="Y10" s="137" t="s">
        <v>337</v>
      </c>
      <c r="Z10" s="137" t="s">
        <v>338</v>
      </c>
      <c r="AA10" s="137" t="s">
        <v>212</v>
      </c>
      <c r="AB10" s="137" t="s">
        <v>212</v>
      </c>
      <c r="AC10" s="137" t="s">
        <v>264</v>
      </c>
      <c r="AD10" s="137" t="s">
        <v>478</v>
      </c>
      <c r="AE10" s="137" t="s">
        <v>340</v>
      </c>
    </row>
    <row r="11" spans="1:31" s="3" customFormat="1" ht="111" customHeight="1">
      <c r="A11" s="137" t="s">
        <v>236</v>
      </c>
      <c r="B11" s="137" t="s">
        <v>245</v>
      </c>
      <c r="C11" s="137" t="s">
        <v>250</v>
      </c>
      <c r="D11" s="137" t="s">
        <v>302</v>
      </c>
      <c r="E11" s="131" t="s">
        <v>209</v>
      </c>
      <c r="F11" s="137" t="s">
        <v>330</v>
      </c>
      <c r="G11" s="137" t="s">
        <v>39</v>
      </c>
      <c r="H11" s="137" t="s">
        <v>331</v>
      </c>
      <c r="I11" s="137" t="s">
        <v>210</v>
      </c>
      <c r="J11" s="137" t="s">
        <v>409</v>
      </c>
      <c r="K11" s="137" t="s">
        <v>228</v>
      </c>
      <c r="L11" s="137" t="s">
        <v>483</v>
      </c>
      <c r="M11" s="132">
        <v>2</v>
      </c>
      <c r="N11" s="132">
        <v>4</v>
      </c>
      <c r="O11" s="132">
        <f>+M11*N11</f>
        <v>8</v>
      </c>
      <c r="P11" s="133" t="str">
        <f t="shared" si="0"/>
        <v>Medio (M)</v>
      </c>
      <c r="Q11" s="132">
        <v>25</v>
      </c>
      <c r="R11" s="132">
        <f>O11*Q11</f>
        <v>200</v>
      </c>
      <c r="S11" s="133" t="str">
        <f t="shared" si="2"/>
        <v>II</v>
      </c>
      <c r="T11" s="137" t="str">
        <f>IF(R11&gt;500,"NO ACEPTABLE",IF(R11&lt;21,"ACEPTABLE",IF(AND(R11&gt;=121,R11&lt;=500),"NO ACEPTABLE O ACEPTABLE CON CONTROL ESPECÍFICO",IF(AND(R11&gt;=21,R11&lt;=120),"MEJORABLE"))))</f>
        <v>NO ACEPTABLE O ACEPTABLE CON CONTROL ESPECÍFICO</v>
      </c>
      <c r="U11" s="131">
        <v>0</v>
      </c>
      <c r="V11" s="131">
        <v>1</v>
      </c>
      <c r="W11" s="131">
        <v>0</v>
      </c>
      <c r="X11" s="131">
        <f>SUM(U11:W11)</f>
        <v>1</v>
      </c>
      <c r="Y11" s="137" t="s">
        <v>332</v>
      </c>
      <c r="Z11" s="137" t="s">
        <v>333</v>
      </c>
      <c r="AA11" s="137" t="s">
        <v>212</v>
      </c>
      <c r="AB11" s="137" t="s">
        <v>212</v>
      </c>
      <c r="AC11" s="137" t="s">
        <v>408</v>
      </c>
      <c r="AD11" s="137" t="s">
        <v>478</v>
      </c>
      <c r="AE11" s="137" t="s">
        <v>334</v>
      </c>
    </row>
    <row r="12" spans="1:31" ht="111" customHeight="1">
      <c r="A12" s="137" t="s">
        <v>236</v>
      </c>
      <c r="B12" s="137" t="s">
        <v>245</v>
      </c>
      <c r="C12" s="137" t="s">
        <v>250</v>
      </c>
      <c r="D12" s="137" t="s">
        <v>302</v>
      </c>
      <c r="E12" s="131" t="s">
        <v>209</v>
      </c>
      <c r="F12" s="137" t="s">
        <v>550</v>
      </c>
      <c r="G12" s="137" t="s">
        <v>319</v>
      </c>
      <c r="H12" s="137" t="s">
        <v>214</v>
      </c>
      <c r="I12" s="137" t="s">
        <v>320</v>
      </c>
      <c r="J12" s="137" t="s">
        <v>355</v>
      </c>
      <c r="K12" s="137" t="s">
        <v>484</v>
      </c>
      <c r="L12" s="137" t="s">
        <v>40</v>
      </c>
      <c r="M12" s="132">
        <v>2</v>
      </c>
      <c r="N12" s="132">
        <v>4</v>
      </c>
      <c r="O12" s="132">
        <f>+M12*N12</f>
        <v>8</v>
      </c>
      <c r="P12" s="133" t="str">
        <f t="shared" si="0"/>
        <v>Medio (M)</v>
      </c>
      <c r="Q12" s="132">
        <v>100</v>
      </c>
      <c r="R12" s="132">
        <f t="shared" si="1"/>
        <v>800</v>
      </c>
      <c r="S12" s="133" t="str">
        <f t="shared" si="2"/>
        <v>I</v>
      </c>
      <c r="T12" s="137" t="str">
        <f t="shared" si="3"/>
        <v>NO ACEPTABLE</v>
      </c>
      <c r="U12" s="131">
        <v>0</v>
      </c>
      <c r="V12" s="131">
        <v>0</v>
      </c>
      <c r="W12" s="131">
        <v>1</v>
      </c>
      <c r="X12" s="131">
        <f>SUM(U12:W12)</f>
        <v>1</v>
      </c>
      <c r="Y12" s="137" t="s">
        <v>43</v>
      </c>
      <c r="Z12" s="137" t="s">
        <v>485</v>
      </c>
      <c r="AA12" s="137" t="s">
        <v>212</v>
      </c>
      <c r="AB12" s="137" t="s">
        <v>212</v>
      </c>
      <c r="AC12" s="137" t="s">
        <v>212</v>
      </c>
      <c r="AD12" s="137" t="s">
        <v>486</v>
      </c>
      <c r="AE12" s="137" t="s">
        <v>212</v>
      </c>
    </row>
    <row r="13" spans="1:31" s="80" customFormat="1" ht="111" customHeight="1">
      <c r="A13" s="137" t="s">
        <v>236</v>
      </c>
      <c r="B13" s="137" t="s">
        <v>245</v>
      </c>
      <c r="C13" s="137" t="s">
        <v>250</v>
      </c>
      <c r="D13" s="137" t="s">
        <v>302</v>
      </c>
      <c r="E13" s="135" t="s">
        <v>38</v>
      </c>
      <c r="F13" s="137" t="s">
        <v>255</v>
      </c>
      <c r="G13" s="137" t="s">
        <v>41</v>
      </c>
      <c r="H13" s="137" t="s">
        <v>420</v>
      </c>
      <c r="I13" s="137" t="s">
        <v>421</v>
      </c>
      <c r="J13" s="137" t="s">
        <v>40</v>
      </c>
      <c r="K13" s="137" t="s">
        <v>228</v>
      </c>
      <c r="L13" s="137" t="s">
        <v>424</v>
      </c>
      <c r="M13" s="132">
        <v>2</v>
      </c>
      <c r="N13" s="132">
        <v>4</v>
      </c>
      <c r="O13" s="132">
        <f>+M13*N13</f>
        <v>8</v>
      </c>
      <c r="P13" s="133" t="str">
        <f t="shared" si="0"/>
        <v>Medio (M)</v>
      </c>
      <c r="Q13" s="132">
        <v>10</v>
      </c>
      <c r="R13" s="132">
        <f t="shared" si="1"/>
        <v>80</v>
      </c>
      <c r="S13" s="133" t="str">
        <f t="shared" si="2"/>
        <v>III</v>
      </c>
      <c r="T13" s="137" t="str">
        <f t="shared" si="3"/>
        <v>MEJORABLE</v>
      </c>
      <c r="U13" s="131">
        <v>0</v>
      </c>
      <c r="V13" s="131">
        <v>0</v>
      </c>
      <c r="W13" s="131">
        <v>1</v>
      </c>
      <c r="X13" s="131">
        <v>1</v>
      </c>
      <c r="Y13" s="137" t="s">
        <v>426</v>
      </c>
      <c r="Z13" s="137" t="s">
        <v>427</v>
      </c>
      <c r="AA13" s="137" t="s">
        <v>212</v>
      </c>
      <c r="AB13" s="137" t="s">
        <v>212</v>
      </c>
      <c r="AC13" s="137" t="s">
        <v>287</v>
      </c>
      <c r="AD13" s="137" t="s">
        <v>428</v>
      </c>
      <c r="AE13" s="137" t="s">
        <v>429</v>
      </c>
    </row>
    <row r="14" spans="1:31" s="3" customFormat="1" ht="111" customHeight="1">
      <c r="A14" s="137" t="s">
        <v>236</v>
      </c>
      <c r="B14" s="137" t="s">
        <v>347</v>
      </c>
      <c r="C14" s="137" t="s">
        <v>487</v>
      </c>
      <c r="D14" s="137" t="s">
        <v>479</v>
      </c>
      <c r="E14" s="131" t="s">
        <v>209</v>
      </c>
      <c r="F14" s="137" t="s">
        <v>330</v>
      </c>
      <c r="G14" s="137" t="s">
        <v>39</v>
      </c>
      <c r="H14" s="137" t="s">
        <v>331</v>
      </c>
      <c r="I14" s="137" t="s">
        <v>210</v>
      </c>
      <c r="J14" s="137" t="s">
        <v>409</v>
      </c>
      <c r="K14" s="137" t="s">
        <v>228</v>
      </c>
      <c r="L14" s="137" t="s">
        <v>488</v>
      </c>
      <c r="M14" s="132">
        <v>2</v>
      </c>
      <c r="N14" s="132">
        <v>4</v>
      </c>
      <c r="O14" s="132">
        <f>+M14*N14</f>
        <v>8</v>
      </c>
      <c r="P14" s="133" t="str">
        <f t="shared" si="0"/>
        <v>Medio (M)</v>
      </c>
      <c r="Q14" s="132">
        <v>25</v>
      </c>
      <c r="R14" s="132">
        <f t="shared" si="1"/>
        <v>200</v>
      </c>
      <c r="S14" s="133" t="str">
        <f t="shared" si="2"/>
        <v>II</v>
      </c>
      <c r="T14" s="137" t="str">
        <f t="shared" si="3"/>
        <v>NO ACEPTABLE O ACEPTABLE CON CONTROL ESPECÍFICO</v>
      </c>
      <c r="U14" s="131">
        <v>0</v>
      </c>
      <c r="V14" s="131">
        <v>1</v>
      </c>
      <c r="W14" s="131">
        <v>0</v>
      </c>
      <c r="X14" s="131">
        <f aca="true" t="shared" si="4" ref="X14:X23">SUM(U14:W14)</f>
        <v>1</v>
      </c>
      <c r="Y14" s="137" t="s">
        <v>332</v>
      </c>
      <c r="Z14" s="137" t="s">
        <v>333</v>
      </c>
      <c r="AA14" s="137" t="s">
        <v>212</v>
      </c>
      <c r="AB14" s="137" t="s">
        <v>212</v>
      </c>
      <c r="AC14" s="137" t="s">
        <v>408</v>
      </c>
      <c r="AD14" s="137" t="s">
        <v>489</v>
      </c>
      <c r="AE14" s="137" t="s">
        <v>334</v>
      </c>
    </row>
    <row r="15" spans="1:31" s="3" customFormat="1" ht="111" customHeight="1">
      <c r="A15" s="137" t="s">
        <v>236</v>
      </c>
      <c r="B15" s="137" t="s">
        <v>347</v>
      </c>
      <c r="C15" s="137" t="s">
        <v>487</v>
      </c>
      <c r="D15" s="137" t="s">
        <v>479</v>
      </c>
      <c r="E15" s="131" t="s">
        <v>209</v>
      </c>
      <c r="F15" s="137" t="s">
        <v>551</v>
      </c>
      <c r="G15" s="137" t="s">
        <v>39</v>
      </c>
      <c r="H15" s="137" t="s">
        <v>335</v>
      </c>
      <c r="I15" s="137" t="s">
        <v>336</v>
      </c>
      <c r="J15" s="137" t="s">
        <v>412</v>
      </c>
      <c r="K15" s="137" t="s">
        <v>228</v>
      </c>
      <c r="L15" s="137" t="s">
        <v>491</v>
      </c>
      <c r="M15" s="132">
        <v>2</v>
      </c>
      <c r="N15" s="132">
        <v>4</v>
      </c>
      <c r="O15" s="132">
        <f aca="true" t="shared" si="5" ref="O15:O35">+M15*N15</f>
        <v>8</v>
      </c>
      <c r="P15" s="133" t="str">
        <f t="shared" si="0"/>
        <v>Medio (M)</v>
      </c>
      <c r="Q15" s="132">
        <v>25</v>
      </c>
      <c r="R15" s="132">
        <f t="shared" si="1"/>
        <v>200</v>
      </c>
      <c r="S15" s="133" t="str">
        <f t="shared" si="2"/>
        <v>II</v>
      </c>
      <c r="T15" s="137" t="str">
        <f t="shared" si="3"/>
        <v>NO ACEPTABLE O ACEPTABLE CON CONTROL ESPECÍFICO</v>
      </c>
      <c r="U15" s="131">
        <v>0</v>
      </c>
      <c r="V15" s="131">
        <v>1</v>
      </c>
      <c r="W15" s="131">
        <v>0</v>
      </c>
      <c r="X15" s="131">
        <f t="shared" si="4"/>
        <v>1</v>
      </c>
      <c r="Y15" s="137" t="s">
        <v>337</v>
      </c>
      <c r="Z15" s="137" t="s">
        <v>338</v>
      </c>
      <c r="AA15" s="137" t="s">
        <v>212</v>
      </c>
      <c r="AB15" s="137" t="s">
        <v>212</v>
      </c>
      <c r="AC15" s="137" t="s">
        <v>286</v>
      </c>
      <c r="AD15" s="137" t="s">
        <v>339</v>
      </c>
      <c r="AE15" s="137" t="s">
        <v>340</v>
      </c>
    </row>
    <row r="16" spans="1:31" s="3" customFormat="1" ht="111" customHeight="1">
      <c r="A16" s="137" t="s">
        <v>236</v>
      </c>
      <c r="B16" s="137" t="s">
        <v>347</v>
      </c>
      <c r="C16" s="137" t="s">
        <v>487</v>
      </c>
      <c r="D16" s="137" t="s">
        <v>479</v>
      </c>
      <c r="E16" s="131" t="s">
        <v>209</v>
      </c>
      <c r="F16" s="137" t="s">
        <v>323</v>
      </c>
      <c r="G16" s="137" t="s">
        <v>42</v>
      </c>
      <c r="H16" s="137" t="s">
        <v>324</v>
      </c>
      <c r="I16" s="137" t="s">
        <v>326</v>
      </c>
      <c r="J16" s="137" t="s">
        <v>40</v>
      </c>
      <c r="K16" s="137" t="s">
        <v>419</v>
      </c>
      <c r="L16" s="137" t="s">
        <v>492</v>
      </c>
      <c r="M16" s="132">
        <v>2</v>
      </c>
      <c r="N16" s="132">
        <v>3</v>
      </c>
      <c r="O16" s="132">
        <f t="shared" si="5"/>
        <v>6</v>
      </c>
      <c r="P16" s="133" t="str">
        <f t="shared" si="0"/>
        <v>Medio (M)</v>
      </c>
      <c r="Q16" s="132">
        <v>25</v>
      </c>
      <c r="R16" s="132">
        <f t="shared" si="1"/>
        <v>150</v>
      </c>
      <c r="S16" s="133" t="str">
        <f t="shared" si="2"/>
        <v>II</v>
      </c>
      <c r="T16" s="137" t="str">
        <f t="shared" si="3"/>
        <v>NO ACEPTABLE O ACEPTABLE CON CONTROL ESPECÍFICO</v>
      </c>
      <c r="U16" s="131">
        <v>0</v>
      </c>
      <c r="V16" s="131">
        <v>1</v>
      </c>
      <c r="W16" s="131">
        <v>0</v>
      </c>
      <c r="X16" s="131">
        <f t="shared" si="4"/>
        <v>1</v>
      </c>
      <c r="Y16" s="137" t="s">
        <v>327</v>
      </c>
      <c r="Z16" s="137" t="s">
        <v>328</v>
      </c>
      <c r="AA16" s="137" t="s">
        <v>212</v>
      </c>
      <c r="AB16" s="137" t="s">
        <v>212</v>
      </c>
      <c r="AC16" s="137" t="s">
        <v>212</v>
      </c>
      <c r="AD16" s="137" t="s">
        <v>219</v>
      </c>
      <c r="AE16" s="137" t="s">
        <v>212</v>
      </c>
    </row>
    <row r="17" spans="1:31" s="3" customFormat="1" ht="111" customHeight="1">
      <c r="A17" s="137" t="s">
        <v>236</v>
      </c>
      <c r="B17" s="137" t="s">
        <v>347</v>
      </c>
      <c r="C17" s="137" t="s">
        <v>487</v>
      </c>
      <c r="D17" s="137" t="s">
        <v>479</v>
      </c>
      <c r="E17" s="131" t="s">
        <v>209</v>
      </c>
      <c r="F17" s="137" t="s">
        <v>359</v>
      </c>
      <c r="G17" s="137" t="s">
        <v>319</v>
      </c>
      <c r="H17" s="137" t="s">
        <v>211</v>
      </c>
      <c r="I17" s="137" t="s">
        <v>370</v>
      </c>
      <c r="J17" s="137" t="s">
        <v>40</v>
      </c>
      <c r="K17" s="137" t="s">
        <v>369</v>
      </c>
      <c r="L17" s="137" t="s">
        <v>40</v>
      </c>
      <c r="M17" s="132">
        <v>2</v>
      </c>
      <c r="N17" s="132">
        <v>3</v>
      </c>
      <c r="O17" s="132">
        <f t="shared" si="5"/>
        <v>6</v>
      </c>
      <c r="P17" s="133" t="str">
        <f t="shared" si="0"/>
        <v>Medio (M)</v>
      </c>
      <c r="Q17" s="132">
        <v>100</v>
      </c>
      <c r="R17" s="132">
        <f t="shared" si="1"/>
        <v>600</v>
      </c>
      <c r="S17" s="133" t="str">
        <f t="shared" si="2"/>
        <v>I</v>
      </c>
      <c r="T17" s="137" t="str">
        <f t="shared" si="3"/>
        <v>NO ACEPTABLE</v>
      </c>
      <c r="U17" s="131">
        <v>0</v>
      </c>
      <c r="V17" s="131">
        <v>1</v>
      </c>
      <c r="W17" s="131">
        <v>0</v>
      </c>
      <c r="X17" s="131">
        <f t="shared" si="4"/>
        <v>1</v>
      </c>
      <c r="Y17" s="137" t="s">
        <v>383</v>
      </c>
      <c r="Z17" s="137" t="s">
        <v>384</v>
      </c>
      <c r="AA17" s="137" t="s">
        <v>212</v>
      </c>
      <c r="AB17" s="137" t="s">
        <v>212</v>
      </c>
      <c r="AC17" s="137" t="s">
        <v>385</v>
      </c>
      <c r="AD17" s="137" t="s">
        <v>386</v>
      </c>
      <c r="AE17" s="137" t="s">
        <v>212</v>
      </c>
    </row>
    <row r="18" spans="1:31" s="80" customFormat="1" ht="111" customHeight="1">
      <c r="A18" s="137" t="s">
        <v>236</v>
      </c>
      <c r="B18" s="137" t="s">
        <v>347</v>
      </c>
      <c r="C18" s="137" t="s">
        <v>487</v>
      </c>
      <c r="D18" s="137" t="s">
        <v>479</v>
      </c>
      <c r="E18" s="135" t="s">
        <v>38</v>
      </c>
      <c r="F18" s="137" t="s">
        <v>233</v>
      </c>
      <c r="G18" s="137" t="s">
        <v>41</v>
      </c>
      <c r="H18" s="137" t="s">
        <v>420</v>
      </c>
      <c r="I18" s="137" t="s">
        <v>421</v>
      </c>
      <c r="J18" s="137" t="s">
        <v>40</v>
      </c>
      <c r="K18" s="137" t="s">
        <v>228</v>
      </c>
      <c r="L18" s="137" t="s">
        <v>425</v>
      </c>
      <c r="M18" s="135">
        <v>2</v>
      </c>
      <c r="N18" s="135">
        <v>3</v>
      </c>
      <c r="O18" s="135">
        <f>+M18*N18</f>
        <v>6</v>
      </c>
      <c r="P18" s="135" t="str">
        <f>+IF(O18&gt;=24,"Muy Alto (MA)",IF(O18&gt;=10,"Alto (A)",IF(O18&gt;=6,"Medio(M)",IF(O18&gt;=2,"Bajo(B)"))))</f>
        <v>Medio(M)</v>
      </c>
      <c r="Q18" s="132">
        <v>10</v>
      </c>
      <c r="R18" s="135">
        <f>+O18*Q18</f>
        <v>60</v>
      </c>
      <c r="S18" s="133" t="str">
        <f t="shared" si="2"/>
        <v>III</v>
      </c>
      <c r="T18" s="137" t="str">
        <f>+IF(S18="I","No Aceptable",IF(S18="II","No Aceptable o Aceptable con control especifico",IF(S18="III","Mejorable",IF(S18="IV","Aceptable"))))</f>
        <v>Mejorable</v>
      </c>
      <c r="U18" s="131">
        <v>0</v>
      </c>
      <c r="V18" s="131">
        <v>1</v>
      </c>
      <c r="W18" s="131">
        <v>0</v>
      </c>
      <c r="X18" s="131">
        <f>SUM(U18:W18)</f>
        <v>1</v>
      </c>
      <c r="Y18" s="137" t="s">
        <v>426</v>
      </c>
      <c r="Z18" s="137" t="s">
        <v>427</v>
      </c>
      <c r="AA18" s="137" t="s">
        <v>212</v>
      </c>
      <c r="AB18" s="137" t="s">
        <v>212</v>
      </c>
      <c r="AC18" s="137" t="s">
        <v>212</v>
      </c>
      <c r="AD18" s="137" t="s">
        <v>428</v>
      </c>
      <c r="AE18" s="137" t="s">
        <v>212</v>
      </c>
    </row>
    <row r="19" spans="1:31" s="3" customFormat="1" ht="111" customHeight="1">
      <c r="A19" s="137" t="s">
        <v>236</v>
      </c>
      <c r="B19" s="137" t="s">
        <v>347</v>
      </c>
      <c r="C19" s="137" t="s">
        <v>487</v>
      </c>
      <c r="D19" s="137" t="s">
        <v>479</v>
      </c>
      <c r="E19" s="131" t="s">
        <v>38</v>
      </c>
      <c r="F19" s="137" t="s">
        <v>496</v>
      </c>
      <c r="G19" s="137" t="s">
        <v>319</v>
      </c>
      <c r="H19" s="137" t="s">
        <v>258</v>
      </c>
      <c r="I19" s="137" t="s">
        <v>247</v>
      </c>
      <c r="J19" s="137" t="s">
        <v>40</v>
      </c>
      <c r="K19" s="137" t="s">
        <v>387</v>
      </c>
      <c r="L19" s="137" t="s">
        <v>40</v>
      </c>
      <c r="M19" s="132">
        <v>0</v>
      </c>
      <c r="N19" s="132">
        <v>3</v>
      </c>
      <c r="O19" s="132">
        <f>+M19*N19</f>
        <v>0</v>
      </c>
      <c r="P19" s="133" t="str">
        <f aca="true" t="shared" si="6" ref="P19:P26">IF(O19&gt;=21,"Muy Alto (MA)",IF(O19&lt;6,"Bajo (B)",IF(AND(O19&gt;=9,O19&lt;21),"Alto (a)",IF(AND(O19&gt;=6,O19&lt;9),"Medio (M)"))))</f>
        <v>Bajo (B)</v>
      </c>
      <c r="Q19" s="132">
        <v>25</v>
      </c>
      <c r="R19" s="132">
        <f aca="true" t="shared" si="7" ref="R19:R26">O19*Q19</f>
        <v>0</v>
      </c>
      <c r="S19" s="133" t="str">
        <f t="shared" si="2"/>
        <v>IV</v>
      </c>
      <c r="T19" s="137" t="str">
        <f aca="true" t="shared" si="8" ref="T19:T26">IF(R19&gt;500,"NO ACEPTABLE",IF(R19&lt;21,"ACEPTABLE",IF(AND(R19&gt;=121,R19&lt;=500),"NO ACEPTABLE O ACEPTABLE CON CONTROL ESPECÍFICO",IF(AND(R19&gt;=21,R19&lt;=120),"MEJORABLE"))))</f>
        <v>ACEPTABLE</v>
      </c>
      <c r="U19" s="131">
        <v>0</v>
      </c>
      <c r="V19" s="131">
        <v>1</v>
      </c>
      <c r="W19" s="131">
        <v>0</v>
      </c>
      <c r="X19" s="131">
        <f t="shared" si="4"/>
        <v>1</v>
      </c>
      <c r="Y19" s="137" t="s">
        <v>388</v>
      </c>
      <c r="Z19" s="137" t="s">
        <v>497</v>
      </c>
      <c r="AA19" s="137" t="s">
        <v>212</v>
      </c>
      <c r="AB19" s="137" t="s">
        <v>212</v>
      </c>
      <c r="AC19" s="137" t="s">
        <v>212</v>
      </c>
      <c r="AD19" s="137" t="s">
        <v>498</v>
      </c>
      <c r="AE19" s="137" t="s">
        <v>212</v>
      </c>
    </row>
    <row r="20" spans="1:31" ht="111" customHeight="1">
      <c r="A20" s="137" t="s">
        <v>236</v>
      </c>
      <c r="B20" s="137" t="s">
        <v>347</v>
      </c>
      <c r="C20" s="137" t="s">
        <v>487</v>
      </c>
      <c r="D20" s="137" t="s">
        <v>479</v>
      </c>
      <c r="E20" s="131" t="s">
        <v>209</v>
      </c>
      <c r="F20" s="137" t="s">
        <v>321</v>
      </c>
      <c r="G20" s="137" t="s">
        <v>319</v>
      </c>
      <c r="H20" s="137" t="s">
        <v>214</v>
      </c>
      <c r="I20" s="137" t="s">
        <v>320</v>
      </c>
      <c r="J20" s="137" t="s">
        <v>355</v>
      </c>
      <c r="K20" s="137" t="s">
        <v>484</v>
      </c>
      <c r="L20" s="137" t="s">
        <v>40</v>
      </c>
      <c r="M20" s="132">
        <v>2</v>
      </c>
      <c r="N20" s="132">
        <v>4</v>
      </c>
      <c r="O20" s="132">
        <f>+M20*N20</f>
        <v>8</v>
      </c>
      <c r="P20" s="133" t="str">
        <f t="shared" si="6"/>
        <v>Medio (M)</v>
      </c>
      <c r="Q20" s="132">
        <v>100</v>
      </c>
      <c r="R20" s="132">
        <f t="shared" si="7"/>
        <v>800</v>
      </c>
      <c r="S20" s="133" t="str">
        <f t="shared" si="2"/>
        <v>I</v>
      </c>
      <c r="T20" s="137" t="str">
        <f t="shared" si="8"/>
        <v>NO ACEPTABLE</v>
      </c>
      <c r="U20" s="131">
        <v>0</v>
      </c>
      <c r="V20" s="131">
        <v>1</v>
      </c>
      <c r="W20" s="131">
        <v>0</v>
      </c>
      <c r="X20" s="131">
        <f t="shared" si="4"/>
        <v>1</v>
      </c>
      <c r="Y20" s="137" t="s">
        <v>43</v>
      </c>
      <c r="Z20" s="137" t="s">
        <v>485</v>
      </c>
      <c r="AA20" s="137" t="s">
        <v>212</v>
      </c>
      <c r="AB20" s="137" t="s">
        <v>212</v>
      </c>
      <c r="AC20" s="137" t="s">
        <v>212</v>
      </c>
      <c r="AD20" s="137" t="s">
        <v>486</v>
      </c>
      <c r="AE20" s="137" t="s">
        <v>212</v>
      </c>
    </row>
    <row r="21" spans="1:31" ht="111" customHeight="1">
      <c r="A21" s="137" t="s">
        <v>236</v>
      </c>
      <c r="B21" s="146" t="s">
        <v>552</v>
      </c>
      <c r="C21" s="146" t="s">
        <v>553</v>
      </c>
      <c r="D21" s="147" t="s">
        <v>554</v>
      </c>
      <c r="E21" s="147" t="s">
        <v>209</v>
      </c>
      <c r="F21" s="147" t="s">
        <v>555</v>
      </c>
      <c r="G21" s="146" t="s">
        <v>556</v>
      </c>
      <c r="H21" s="147" t="s">
        <v>557</v>
      </c>
      <c r="I21" s="147" t="s">
        <v>558</v>
      </c>
      <c r="J21" s="147" t="s">
        <v>40</v>
      </c>
      <c r="K21" s="147" t="s">
        <v>40</v>
      </c>
      <c r="L21" s="147" t="s">
        <v>40</v>
      </c>
      <c r="M21" s="148">
        <v>6</v>
      </c>
      <c r="N21" s="148">
        <v>4</v>
      </c>
      <c r="O21" s="148">
        <f>+M21*N21</f>
        <v>24</v>
      </c>
      <c r="P21" s="148" t="str">
        <f>+IF(O21&gt;=24,"Muy Alto (MA)",IF(O21&gt;=10,"Alto (A)",IF(O21&gt;=6,"Medio(M)",IF(O21&gt;=2,"Bajo(B)"))))</f>
        <v>Muy Alto (MA)</v>
      </c>
      <c r="Q21" s="148">
        <v>100</v>
      </c>
      <c r="R21" s="148">
        <f>+O21*Q21</f>
        <v>2400</v>
      </c>
      <c r="S21" s="149" t="str">
        <f>IF(M21="No Asigna Valor","IV",IF(R21&gt;=600,"I",IF(R21&gt;=150,"II",IF(R21&gt;=40,"III",IF(R21&gt;=20,"IV")*IF(R21="No Asigna Valor","IV")))))</f>
        <v>I</v>
      </c>
      <c r="T21" s="146" t="str">
        <f>+IF(S21="I","No Aceptable",IF(S21="II","No Aceptable o Aceptable con control especifico",IF(S21="III","Mejorable",IF(S21="IV","Aceptable"))))</f>
        <v>No Aceptable</v>
      </c>
      <c r="U21" s="148">
        <v>2</v>
      </c>
      <c r="V21" s="148">
        <v>0</v>
      </c>
      <c r="W21" s="148">
        <v>0</v>
      </c>
      <c r="X21" s="148">
        <f>SUM(U21:W21)</f>
        <v>2</v>
      </c>
      <c r="Y21" s="146" t="s">
        <v>559</v>
      </c>
      <c r="Z21" s="146" t="s">
        <v>560</v>
      </c>
      <c r="AA21" s="147" t="s">
        <v>212</v>
      </c>
      <c r="AB21" s="147" t="s">
        <v>212</v>
      </c>
      <c r="AC21" s="147" t="s">
        <v>561</v>
      </c>
      <c r="AD21" s="147" t="s">
        <v>562</v>
      </c>
      <c r="AE21" s="147" t="s">
        <v>563</v>
      </c>
    </row>
    <row r="22" spans="1:31" ht="111" customHeight="1">
      <c r="A22" s="137" t="s">
        <v>236</v>
      </c>
      <c r="B22" s="146" t="s">
        <v>552</v>
      </c>
      <c r="C22" s="146" t="s">
        <v>553</v>
      </c>
      <c r="D22" s="146" t="s">
        <v>564</v>
      </c>
      <c r="E22" s="148" t="s">
        <v>209</v>
      </c>
      <c r="F22" s="146" t="s">
        <v>565</v>
      </c>
      <c r="G22" s="146" t="s">
        <v>556</v>
      </c>
      <c r="H22" s="146" t="s">
        <v>566</v>
      </c>
      <c r="I22" s="146" t="s">
        <v>558</v>
      </c>
      <c r="J22" s="146" t="s">
        <v>40</v>
      </c>
      <c r="K22" s="146" t="s">
        <v>40</v>
      </c>
      <c r="L22" s="146" t="s">
        <v>40</v>
      </c>
      <c r="M22" s="148">
        <v>6</v>
      </c>
      <c r="N22" s="148">
        <v>3</v>
      </c>
      <c r="O22" s="148">
        <f>+M22*N22</f>
        <v>18</v>
      </c>
      <c r="P22" s="148" t="str">
        <f>+IF(O22&gt;=24,"Muy Alto (MA)",IF(O22&gt;=10,"Alto (A)",IF(O22&gt;=6,"Medio(M)",IF(O22&gt;=2,"Bajo(B)"))))</f>
        <v>Alto (A)</v>
      </c>
      <c r="Q22" s="148">
        <v>100</v>
      </c>
      <c r="R22" s="148">
        <f>+O22*Q22</f>
        <v>1800</v>
      </c>
      <c r="S22" s="149" t="str">
        <f>IF(R22&lt;=20,"IV",IF(R22&gt;=600,"I",IF(R22&gt;=150,"II",IF(R22&gt;=40,"III",IF(R22&gt;=20,"IV")*IF(R22&lt;=20,"IV")))))</f>
        <v>I</v>
      </c>
      <c r="T22" s="146" t="str">
        <f>+IF(S22="I","No Aceptable",IF(S22="II","No Aceptable o Aceptable con control especifico",IF(S22="III","Mejorable",IF(S22="IV","Aceptable"))))</f>
        <v>No Aceptable</v>
      </c>
      <c r="U22" s="148">
        <v>2</v>
      </c>
      <c r="V22" s="148">
        <v>0</v>
      </c>
      <c r="W22" s="148">
        <v>0</v>
      </c>
      <c r="X22" s="148">
        <f>SUM(U22:W22)</f>
        <v>2</v>
      </c>
      <c r="Y22" s="146" t="s">
        <v>43</v>
      </c>
      <c r="Z22" s="146" t="s">
        <v>567</v>
      </c>
      <c r="AA22" s="146"/>
      <c r="AB22" s="146"/>
      <c r="AC22" s="146"/>
      <c r="AD22" s="146" t="s">
        <v>568</v>
      </c>
      <c r="AE22" s="146"/>
    </row>
    <row r="23" spans="1:31" s="3" customFormat="1" ht="111" customHeight="1">
      <c r="A23" s="137" t="s">
        <v>236</v>
      </c>
      <c r="B23" s="137" t="s">
        <v>499</v>
      </c>
      <c r="C23" s="137" t="s">
        <v>480</v>
      </c>
      <c r="D23" s="137" t="s">
        <v>303</v>
      </c>
      <c r="E23" s="131" t="s">
        <v>209</v>
      </c>
      <c r="F23" s="137" t="s">
        <v>257</v>
      </c>
      <c r="G23" s="137" t="s">
        <v>39</v>
      </c>
      <c r="H23" s="137" t="s">
        <v>331</v>
      </c>
      <c r="I23" s="137" t="s">
        <v>210</v>
      </c>
      <c r="J23" s="137" t="s">
        <v>409</v>
      </c>
      <c r="K23" s="137" t="s">
        <v>228</v>
      </c>
      <c r="L23" s="137" t="s">
        <v>488</v>
      </c>
      <c r="M23" s="132">
        <v>2</v>
      </c>
      <c r="N23" s="132">
        <v>4</v>
      </c>
      <c r="O23" s="132">
        <f t="shared" si="5"/>
        <v>8</v>
      </c>
      <c r="P23" s="133" t="str">
        <f t="shared" si="6"/>
        <v>Medio (M)</v>
      </c>
      <c r="Q23" s="132">
        <v>25</v>
      </c>
      <c r="R23" s="132">
        <f t="shared" si="7"/>
        <v>200</v>
      </c>
      <c r="S23" s="133" t="str">
        <f t="shared" si="2"/>
        <v>II</v>
      </c>
      <c r="T23" s="137" t="str">
        <f t="shared" si="8"/>
        <v>NO ACEPTABLE O ACEPTABLE CON CONTROL ESPECÍFICO</v>
      </c>
      <c r="U23" s="131">
        <v>3</v>
      </c>
      <c r="V23" s="131">
        <v>1</v>
      </c>
      <c r="W23" s="131">
        <v>0</v>
      </c>
      <c r="X23" s="131">
        <f t="shared" si="4"/>
        <v>4</v>
      </c>
      <c r="Y23" s="137" t="s">
        <v>332</v>
      </c>
      <c r="Z23" s="137" t="s">
        <v>333</v>
      </c>
      <c r="AA23" s="137" t="s">
        <v>212</v>
      </c>
      <c r="AB23" s="137" t="s">
        <v>212</v>
      </c>
      <c r="AC23" s="137" t="s">
        <v>408</v>
      </c>
      <c r="AD23" s="137" t="s">
        <v>489</v>
      </c>
      <c r="AE23" s="137" t="s">
        <v>334</v>
      </c>
    </row>
    <row r="24" spans="1:31" s="3" customFormat="1" ht="111" customHeight="1">
      <c r="A24" s="137" t="s">
        <v>236</v>
      </c>
      <c r="B24" s="137" t="s">
        <v>499</v>
      </c>
      <c r="C24" s="137" t="s">
        <v>480</v>
      </c>
      <c r="D24" s="137" t="s">
        <v>303</v>
      </c>
      <c r="E24" s="131" t="s">
        <v>209</v>
      </c>
      <c r="F24" s="137" t="s">
        <v>551</v>
      </c>
      <c r="G24" s="137" t="s">
        <v>39</v>
      </c>
      <c r="H24" s="137" t="s">
        <v>335</v>
      </c>
      <c r="I24" s="137" t="s">
        <v>336</v>
      </c>
      <c r="J24" s="137" t="s">
        <v>412</v>
      </c>
      <c r="K24" s="137" t="s">
        <v>228</v>
      </c>
      <c r="L24" s="137" t="s">
        <v>491</v>
      </c>
      <c r="M24" s="132">
        <v>2</v>
      </c>
      <c r="N24" s="132">
        <v>4</v>
      </c>
      <c r="O24" s="132">
        <f t="shared" si="5"/>
        <v>8</v>
      </c>
      <c r="P24" s="133" t="str">
        <f t="shared" si="6"/>
        <v>Medio (M)</v>
      </c>
      <c r="Q24" s="132">
        <v>25</v>
      </c>
      <c r="R24" s="132">
        <f t="shared" si="7"/>
        <v>200</v>
      </c>
      <c r="S24" s="133" t="str">
        <f t="shared" si="2"/>
        <v>II</v>
      </c>
      <c r="T24" s="137" t="str">
        <f t="shared" si="8"/>
        <v>NO ACEPTABLE O ACEPTABLE CON CONTROL ESPECÍFICO</v>
      </c>
      <c r="U24" s="131">
        <v>3</v>
      </c>
      <c r="V24" s="131">
        <v>1</v>
      </c>
      <c r="W24" s="131">
        <v>0</v>
      </c>
      <c r="X24" s="131">
        <f aca="true" t="shared" si="9" ref="X24:X31">SUM(U24:W24)</f>
        <v>4</v>
      </c>
      <c r="Y24" s="137" t="s">
        <v>337</v>
      </c>
      <c r="Z24" s="137" t="s">
        <v>338</v>
      </c>
      <c r="AA24" s="137" t="s">
        <v>212</v>
      </c>
      <c r="AB24" s="137" t="s">
        <v>212</v>
      </c>
      <c r="AC24" s="137" t="s">
        <v>264</v>
      </c>
      <c r="AD24" s="137" t="s">
        <v>339</v>
      </c>
      <c r="AE24" s="137" t="s">
        <v>340</v>
      </c>
    </row>
    <row r="25" spans="1:31" s="3" customFormat="1" ht="111" customHeight="1">
      <c r="A25" s="137" t="s">
        <v>236</v>
      </c>
      <c r="B25" s="137" t="s">
        <v>499</v>
      </c>
      <c r="C25" s="137" t="s">
        <v>480</v>
      </c>
      <c r="D25" s="137" t="s">
        <v>303</v>
      </c>
      <c r="E25" s="131" t="s">
        <v>209</v>
      </c>
      <c r="F25" s="137" t="s">
        <v>234</v>
      </c>
      <c r="G25" s="137" t="s">
        <v>42</v>
      </c>
      <c r="H25" s="137" t="s">
        <v>324</v>
      </c>
      <c r="I25" s="137" t="s">
        <v>326</v>
      </c>
      <c r="J25" s="137" t="s">
        <v>40</v>
      </c>
      <c r="K25" s="137" t="s">
        <v>419</v>
      </c>
      <c r="L25" s="137" t="s">
        <v>492</v>
      </c>
      <c r="M25" s="132">
        <v>2</v>
      </c>
      <c r="N25" s="132">
        <v>3</v>
      </c>
      <c r="O25" s="132">
        <f t="shared" si="5"/>
        <v>6</v>
      </c>
      <c r="P25" s="133" t="str">
        <f t="shared" si="6"/>
        <v>Medio (M)</v>
      </c>
      <c r="Q25" s="132">
        <v>25</v>
      </c>
      <c r="R25" s="132">
        <f t="shared" si="7"/>
        <v>150</v>
      </c>
      <c r="S25" s="133" t="str">
        <f t="shared" si="2"/>
        <v>II</v>
      </c>
      <c r="T25" s="137" t="str">
        <f t="shared" si="8"/>
        <v>NO ACEPTABLE O ACEPTABLE CON CONTROL ESPECÍFICO</v>
      </c>
      <c r="U25" s="131">
        <v>3</v>
      </c>
      <c r="V25" s="131">
        <v>1</v>
      </c>
      <c r="W25" s="131">
        <v>0</v>
      </c>
      <c r="X25" s="131">
        <f t="shared" si="9"/>
        <v>4</v>
      </c>
      <c r="Y25" s="137" t="s">
        <v>327</v>
      </c>
      <c r="Z25" s="137" t="s">
        <v>328</v>
      </c>
      <c r="AA25" s="137" t="s">
        <v>212</v>
      </c>
      <c r="AB25" s="137" t="s">
        <v>212</v>
      </c>
      <c r="AC25" s="137" t="s">
        <v>212</v>
      </c>
      <c r="AD25" s="137" t="s">
        <v>219</v>
      </c>
      <c r="AE25" s="137" t="s">
        <v>212</v>
      </c>
    </row>
    <row r="26" spans="1:31" s="3" customFormat="1" ht="111" customHeight="1">
      <c r="A26" s="137" t="s">
        <v>236</v>
      </c>
      <c r="B26" s="137" t="s">
        <v>499</v>
      </c>
      <c r="C26" s="137" t="s">
        <v>480</v>
      </c>
      <c r="D26" s="137" t="s">
        <v>303</v>
      </c>
      <c r="E26" s="131" t="s">
        <v>209</v>
      </c>
      <c r="F26" s="137" t="s">
        <v>359</v>
      </c>
      <c r="G26" s="137" t="s">
        <v>319</v>
      </c>
      <c r="H26" s="137" t="s">
        <v>211</v>
      </c>
      <c r="I26" s="137" t="s">
        <v>370</v>
      </c>
      <c r="J26" s="137" t="s">
        <v>354</v>
      </c>
      <c r="K26" s="137" t="s">
        <v>369</v>
      </c>
      <c r="L26" s="137" t="s">
        <v>371</v>
      </c>
      <c r="M26" s="132">
        <v>2</v>
      </c>
      <c r="N26" s="132">
        <v>3</v>
      </c>
      <c r="O26" s="132">
        <f t="shared" si="5"/>
        <v>6</v>
      </c>
      <c r="P26" s="133" t="str">
        <f t="shared" si="6"/>
        <v>Medio (M)</v>
      </c>
      <c r="Q26" s="132">
        <v>100</v>
      </c>
      <c r="R26" s="132">
        <f t="shared" si="7"/>
        <v>600</v>
      </c>
      <c r="S26" s="133" t="str">
        <f t="shared" si="2"/>
        <v>I</v>
      </c>
      <c r="T26" s="137" t="str">
        <f t="shared" si="8"/>
        <v>NO ACEPTABLE</v>
      </c>
      <c r="U26" s="131">
        <v>3</v>
      </c>
      <c r="V26" s="131">
        <v>1</v>
      </c>
      <c r="W26" s="131">
        <v>0</v>
      </c>
      <c r="X26" s="131">
        <f t="shared" si="9"/>
        <v>4</v>
      </c>
      <c r="Y26" s="137" t="s">
        <v>383</v>
      </c>
      <c r="Z26" s="137" t="s">
        <v>384</v>
      </c>
      <c r="AA26" s="137" t="s">
        <v>212</v>
      </c>
      <c r="AB26" s="137" t="s">
        <v>212</v>
      </c>
      <c r="AC26" s="137" t="s">
        <v>385</v>
      </c>
      <c r="AD26" s="137" t="s">
        <v>386</v>
      </c>
      <c r="AE26" s="137" t="s">
        <v>212</v>
      </c>
    </row>
    <row r="27" spans="1:31" s="80" customFormat="1" ht="111" customHeight="1">
      <c r="A27" s="137" t="s">
        <v>236</v>
      </c>
      <c r="B27" s="137" t="s">
        <v>499</v>
      </c>
      <c r="C27" s="137" t="s">
        <v>480</v>
      </c>
      <c r="D27" s="137" t="s">
        <v>303</v>
      </c>
      <c r="E27" s="135" t="s">
        <v>38</v>
      </c>
      <c r="F27" s="137" t="s">
        <v>233</v>
      </c>
      <c r="G27" s="137" t="s">
        <v>41</v>
      </c>
      <c r="H27" s="137" t="s">
        <v>420</v>
      </c>
      <c r="I27" s="137" t="s">
        <v>421</v>
      </c>
      <c r="J27" s="137" t="s">
        <v>40</v>
      </c>
      <c r="K27" s="137" t="s">
        <v>423</v>
      </c>
      <c r="L27" s="137" t="s">
        <v>425</v>
      </c>
      <c r="M27" s="135">
        <v>2</v>
      </c>
      <c r="N27" s="135">
        <v>3</v>
      </c>
      <c r="O27" s="135">
        <f>+M27*N27</f>
        <v>6</v>
      </c>
      <c r="P27" s="135" t="str">
        <f>+IF(O27&gt;=24,"Muy Alto (MA)",IF(O27&gt;=10,"Alto (A)",IF(O27&gt;=6,"Medio(M)",IF(O27&gt;=2,"Bajo(B)"))))</f>
        <v>Medio(M)</v>
      </c>
      <c r="Q27" s="132">
        <v>10</v>
      </c>
      <c r="R27" s="135">
        <f>+O27*Q27</f>
        <v>60</v>
      </c>
      <c r="S27" s="133" t="str">
        <f t="shared" si="2"/>
        <v>III</v>
      </c>
      <c r="T27" s="137" t="str">
        <f>+IF(S27="I","No Aceptable",IF(S27="II","No Aceptable o Aceptable con control especifico",IF(S27="III","Mejorable",IF(S27="IV","Aceptable"))))</f>
        <v>Mejorable</v>
      </c>
      <c r="U27" s="131">
        <v>3</v>
      </c>
      <c r="V27" s="131">
        <v>1</v>
      </c>
      <c r="W27" s="131">
        <v>0</v>
      </c>
      <c r="X27" s="131">
        <f>SUM(U27:W27)</f>
        <v>4</v>
      </c>
      <c r="Y27" s="137" t="s">
        <v>426</v>
      </c>
      <c r="Z27" s="137" t="s">
        <v>427</v>
      </c>
      <c r="AA27" s="137" t="s">
        <v>212</v>
      </c>
      <c r="AB27" s="137" t="s">
        <v>212</v>
      </c>
      <c r="AC27" s="137" t="s">
        <v>212</v>
      </c>
      <c r="AD27" s="137" t="s">
        <v>428</v>
      </c>
      <c r="AE27" s="137" t="s">
        <v>212</v>
      </c>
    </row>
    <row r="28" spans="1:31" ht="111" customHeight="1">
      <c r="A28" s="137" t="s">
        <v>236</v>
      </c>
      <c r="B28" s="137" t="s">
        <v>499</v>
      </c>
      <c r="C28" s="137" t="s">
        <v>480</v>
      </c>
      <c r="D28" s="137" t="s">
        <v>303</v>
      </c>
      <c r="E28" s="131" t="s">
        <v>209</v>
      </c>
      <c r="F28" s="137" t="s">
        <v>288</v>
      </c>
      <c r="G28" s="137" t="s">
        <v>41</v>
      </c>
      <c r="H28" s="137" t="s">
        <v>433</v>
      </c>
      <c r="I28" s="137" t="s">
        <v>240</v>
      </c>
      <c r="J28" s="137" t="s">
        <v>40</v>
      </c>
      <c r="K28" s="137" t="s">
        <v>435</v>
      </c>
      <c r="L28" s="137" t="s">
        <v>540</v>
      </c>
      <c r="M28" s="132">
        <v>2</v>
      </c>
      <c r="N28" s="132">
        <v>2</v>
      </c>
      <c r="O28" s="132">
        <f>+M28*N28</f>
        <v>4</v>
      </c>
      <c r="P28" s="133" t="str">
        <f aca="true" t="shared" si="10" ref="P28:P35">IF(O28&gt;=21,"Muy Alto (MA)",IF(O28&lt;6,"Bajo (B)",IF(AND(O28&gt;=9,O28&lt;21),"Alto (a)",IF(AND(O28&gt;=6,O28&lt;9),"Medio (M)"))))</f>
        <v>Bajo (B)</v>
      </c>
      <c r="Q28" s="132">
        <v>10</v>
      </c>
      <c r="R28" s="132">
        <f aca="true" t="shared" si="11" ref="R28:R35">O28*Q28</f>
        <v>40</v>
      </c>
      <c r="S28" s="133" t="str">
        <f t="shared" si="2"/>
        <v>III</v>
      </c>
      <c r="T28" s="137" t="str">
        <f>IF(R28&gt;500,"NO ACEPTABLE",IF(R28&lt;21,"ACEPTABLE",IF(AND(R28&gt;=121,R28&lt;=500),"NO ACEPTABLE O ACEPTABLE CON CONTROL ESPECÍFICO",IF(AND(R28&gt;=21,R28&lt;=120),"MEJORABLE"))))</f>
        <v>MEJORABLE</v>
      </c>
      <c r="U28" s="131">
        <v>3</v>
      </c>
      <c r="V28" s="131">
        <v>1</v>
      </c>
      <c r="W28" s="131">
        <v>0</v>
      </c>
      <c r="X28" s="131">
        <f>SUM(U28:W28)</f>
        <v>4</v>
      </c>
      <c r="Y28" s="137" t="s">
        <v>436</v>
      </c>
      <c r="Z28" s="137" t="s">
        <v>437</v>
      </c>
      <c r="AA28" s="137" t="s">
        <v>212</v>
      </c>
      <c r="AB28" s="137" t="s">
        <v>212</v>
      </c>
      <c r="AC28" s="137" t="s">
        <v>212</v>
      </c>
      <c r="AD28" s="137" t="s">
        <v>438</v>
      </c>
      <c r="AE28" s="137" t="s">
        <v>212</v>
      </c>
    </row>
    <row r="29" spans="1:31" ht="111" customHeight="1">
      <c r="A29" s="137" t="s">
        <v>236</v>
      </c>
      <c r="B29" s="137" t="s">
        <v>499</v>
      </c>
      <c r="C29" s="137" t="s">
        <v>480</v>
      </c>
      <c r="D29" s="137" t="s">
        <v>303</v>
      </c>
      <c r="E29" s="131" t="s">
        <v>209</v>
      </c>
      <c r="F29" s="137" t="s">
        <v>550</v>
      </c>
      <c r="G29" s="137" t="s">
        <v>319</v>
      </c>
      <c r="H29" s="137" t="s">
        <v>214</v>
      </c>
      <c r="I29" s="137" t="s">
        <v>320</v>
      </c>
      <c r="J29" s="137" t="s">
        <v>355</v>
      </c>
      <c r="K29" s="137" t="s">
        <v>484</v>
      </c>
      <c r="L29" s="137" t="s">
        <v>40</v>
      </c>
      <c r="M29" s="132">
        <v>2</v>
      </c>
      <c r="N29" s="132">
        <v>2</v>
      </c>
      <c r="O29" s="132">
        <f>+M29*N29</f>
        <v>4</v>
      </c>
      <c r="P29" s="133" t="str">
        <f t="shared" si="10"/>
        <v>Bajo (B)</v>
      </c>
      <c r="Q29" s="132">
        <v>100</v>
      </c>
      <c r="R29" s="132">
        <f t="shared" si="11"/>
        <v>400</v>
      </c>
      <c r="S29" s="133" t="str">
        <f t="shared" si="2"/>
        <v>II</v>
      </c>
      <c r="T29" s="137" t="str">
        <f>IF(R29&gt;500,"NO ACEPTABLE",IF(R29&lt;21,"ACEPTABLE",IF(AND(R29&gt;=121,R29&lt;=500),"NO ACEPTABLE O ACEPTABLE CON CONTROL ESPECÍFICO",IF(AND(R29&gt;=21,R29&lt;=120),"MEJORABLE"))))</f>
        <v>NO ACEPTABLE O ACEPTABLE CON CONTROL ESPECÍFICO</v>
      </c>
      <c r="U29" s="131">
        <v>3</v>
      </c>
      <c r="V29" s="131">
        <v>1</v>
      </c>
      <c r="W29" s="131">
        <v>0</v>
      </c>
      <c r="X29" s="131">
        <f>SUM(U29:W29)</f>
        <v>4</v>
      </c>
      <c r="Y29" s="137" t="s">
        <v>43</v>
      </c>
      <c r="Z29" s="137" t="s">
        <v>485</v>
      </c>
      <c r="AA29" s="137" t="s">
        <v>212</v>
      </c>
      <c r="AB29" s="137" t="s">
        <v>212</v>
      </c>
      <c r="AC29" s="137" t="s">
        <v>212</v>
      </c>
      <c r="AD29" s="137" t="s">
        <v>486</v>
      </c>
      <c r="AE29" s="137" t="s">
        <v>212</v>
      </c>
    </row>
    <row r="30" spans="1:31" s="3" customFormat="1" ht="111" customHeight="1">
      <c r="A30" s="137" t="s">
        <v>236</v>
      </c>
      <c r="B30" s="137" t="s">
        <v>499</v>
      </c>
      <c r="C30" s="137" t="s">
        <v>480</v>
      </c>
      <c r="D30" s="137" t="s">
        <v>303</v>
      </c>
      <c r="E30" s="131" t="s">
        <v>38</v>
      </c>
      <c r="F30" s="137" t="s">
        <v>496</v>
      </c>
      <c r="G30" s="137" t="s">
        <v>319</v>
      </c>
      <c r="H30" s="137" t="s">
        <v>258</v>
      </c>
      <c r="I30" s="137" t="s">
        <v>247</v>
      </c>
      <c r="J30" s="137" t="s">
        <v>40</v>
      </c>
      <c r="K30" s="137" t="s">
        <v>387</v>
      </c>
      <c r="L30" s="137" t="s">
        <v>40</v>
      </c>
      <c r="M30" s="132">
        <v>0</v>
      </c>
      <c r="N30" s="132">
        <v>3</v>
      </c>
      <c r="O30" s="132">
        <f>+M30*N30</f>
        <v>0</v>
      </c>
      <c r="P30" s="133" t="str">
        <f t="shared" si="10"/>
        <v>Bajo (B)</v>
      </c>
      <c r="Q30" s="132">
        <v>25</v>
      </c>
      <c r="R30" s="132">
        <f t="shared" si="11"/>
        <v>0</v>
      </c>
      <c r="S30" s="133" t="str">
        <f t="shared" si="2"/>
        <v>IV</v>
      </c>
      <c r="T30" s="137" t="str">
        <f>+IF(S30="I","No Aceptable",IF(S30="II","No Aceptable o Aceptable con control especifico",IF(S30="III","Mejorable",IF(S30="IV","Aceptable"))))</f>
        <v>Aceptable</v>
      </c>
      <c r="U30" s="131">
        <v>3</v>
      </c>
      <c r="V30" s="131">
        <v>1</v>
      </c>
      <c r="W30" s="131">
        <v>0</v>
      </c>
      <c r="X30" s="131">
        <f t="shared" si="9"/>
        <v>4</v>
      </c>
      <c r="Y30" s="137" t="s">
        <v>388</v>
      </c>
      <c r="Z30" s="137" t="s">
        <v>497</v>
      </c>
      <c r="AA30" s="137" t="s">
        <v>212</v>
      </c>
      <c r="AB30" s="137" t="s">
        <v>212</v>
      </c>
      <c r="AC30" s="137" t="s">
        <v>212</v>
      </c>
      <c r="AD30" s="137" t="s">
        <v>498</v>
      </c>
      <c r="AE30" s="137" t="s">
        <v>212</v>
      </c>
    </row>
    <row r="31" spans="1:31" s="3" customFormat="1" ht="111" customHeight="1">
      <c r="A31" s="137" t="s">
        <v>236</v>
      </c>
      <c r="B31" s="137" t="s">
        <v>265</v>
      </c>
      <c r="C31" s="137" t="s">
        <v>500</v>
      </c>
      <c r="D31" s="137" t="s">
        <v>356</v>
      </c>
      <c r="E31" s="131" t="s">
        <v>209</v>
      </c>
      <c r="F31" s="137" t="s">
        <v>330</v>
      </c>
      <c r="G31" s="137" t="s">
        <v>39</v>
      </c>
      <c r="H31" s="137" t="s">
        <v>331</v>
      </c>
      <c r="I31" s="137" t="s">
        <v>210</v>
      </c>
      <c r="J31" s="137" t="s">
        <v>409</v>
      </c>
      <c r="K31" s="137" t="s">
        <v>228</v>
      </c>
      <c r="L31" s="137" t="s">
        <v>488</v>
      </c>
      <c r="M31" s="132">
        <v>2</v>
      </c>
      <c r="N31" s="132">
        <v>4</v>
      </c>
      <c r="O31" s="132">
        <f t="shared" si="5"/>
        <v>8</v>
      </c>
      <c r="P31" s="133" t="str">
        <f t="shared" si="10"/>
        <v>Medio (M)</v>
      </c>
      <c r="Q31" s="132">
        <v>25</v>
      </c>
      <c r="R31" s="132">
        <f t="shared" si="11"/>
        <v>200</v>
      </c>
      <c r="S31" s="133" t="str">
        <f t="shared" si="2"/>
        <v>II</v>
      </c>
      <c r="T31" s="137" t="str">
        <f>IF(R31&gt;500,"NO ACEPTABLE",IF(R31&lt;21,"ACEPTABLE",IF(AND(R31&gt;=121,R31&lt;=500),"NO ACEPTABLE O ACEPTABLE CON CONTROL ESPECÍFICO",IF(AND(R31&gt;=21,R31&lt;=120),"MEJORABLE"))))</f>
        <v>NO ACEPTABLE O ACEPTABLE CON CONTROL ESPECÍFICO</v>
      </c>
      <c r="U31" s="131">
        <v>4</v>
      </c>
      <c r="V31" s="131">
        <v>0</v>
      </c>
      <c r="W31" s="131">
        <v>0</v>
      </c>
      <c r="X31" s="131">
        <f t="shared" si="9"/>
        <v>4</v>
      </c>
      <c r="Y31" s="137" t="s">
        <v>332</v>
      </c>
      <c r="Z31" s="137" t="s">
        <v>333</v>
      </c>
      <c r="AA31" s="137" t="s">
        <v>212</v>
      </c>
      <c r="AB31" s="137" t="s">
        <v>212</v>
      </c>
      <c r="AC31" s="137" t="s">
        <v>408</v>
      </c>
      <c r="AD31" s="137" t="s">
        <v>489</v>
      </c>
      <c r="AE31" s="137" t="s">
        <v>334</v>
      </c>
    </row>
    <row r="32" spans="1:31" s="3" customFormat="1" ht="111" customHeight="1">
      <c r="A32" s="137" t="s">
        <v>236</v>
      </c>
      <c r="B32" s="137" t="s">
        <v>265</v>
      </c>
      <c r="C32" s="137" t="s">
        <v>500</v>
      </c>
      <c r="D32" s="137" t="s">
        <v>356</v>
      </c>
      <c r="E32" s="131" t="s">
        <v>209</v>
      </c>
      <c r="F32" s="137" t="s">
        <v>490</v>
      </c>
      <c r="G32" s="137" t="s">
        <v>39</v>
      </c>
      <c r="H32" s="137" t="s">
        <v>335</v>
      </c>
      <c r="I32" s="137" t="s">
        <v>336</v>
      </c>
      <c r="J32" s="137" t="s">
        <v>412</v>
      </c>
      <c r="K32" s="137" t="s">
        <v>228</v>
      </c>
      <c r="L32" s="137" t="s">
        <v>491</v>
      </c>
      <c r="M32" s="132">
        <v>2</v>
      </c>
      <c r="N32" s="132">
        <v>4</v>
      </c>
      <c r="O32" s="132">
        <f t="shared" si="5"/>
        <v>8</v>
      </c>
      <c r="P32" s="133" t="str">
        <f t="shared" si="10"/>
        <v>Medio (M)</v>
      </c>
      <c r="Q32" s="132">
        <v>25</v>
      </c>
      <c r="R32" s="132">
        <f t="shared" si="11"/>
        <v>200</v>
      </c>
      <c r="S32" s="133" t="str">
        <f t="shared" si="2"/>
        <v>II</v>
      </c>
      <c r="T32" s="137" t="str">
        <f>IF(R32&gt;500,"NO ACEPTABLE",IF(R32&lt;21,"ACEPTABLE",IF(AND(R32&gt;=121,R32&lt;=500),"NO ACEPTABLE O ACEPTABLE CON CONTROL ESPECÍFICO",IF(AND(R32&gt;=21,R32&lt;=120),"MEJORABLE"))))</f>
        <v>NO ACEPTABLE O ACEPTABLE CON CONTROL ESPECÍFICO</v>
      </c>
      <c r="U32" s="131">
        <v>4</v>
      </c>
      <c r="V32" s="131">
        <v>0</v>
      </c>
      <c r="W32" s="131">
        <v>0</v>
      </c>
      <c r="X32" s="131">
        <f>SUM(U32:W32)</f>
        <v>4</v>
      </c>
      <c r="Y32" s="137" t="s">
        <v>337</v>
      </c>
      <c r="Z32" s="137" t="s">
        <v>338</v>
      </c>
      <c r="AA32" s="137" t="s">
        <v>212</v>
      </c>
      <c r="AB32" s="137" t="s">
        <v>212</v>
      </c>
      <c r="AC32" s="137" t="s">
        <v>289</v>
      </c>
      <c r="AD32" s="137" t="s">
        <v>339</v>
      </c>
      <c r="AE32" s="137" t="s">
        <v>340</v>
      </c>
    </row>
    <row r="33" spans="1:31" s="3" customFormat="1" ht="111" customHeight="1">
      <c r="A33" s="137" t="s">
        <v>236</v>
      </c>
      <c r="B33" s="137" t="s">
        <v>265</v>
      </c>
      <c r="C33" s="137" t="s">
        <v>500</v>
      </c>
      <c r="D33" s="137" t="s">
        <v>356</v>
      </c>
      <c r="E33" s="131" t="s">
        <v>38</v>
      </c>
      <c r="F33" s="137" t="s">
        <v>413</v>
      </c>
      <c r="G33" s="137" t="s">
        <v>39</v>
      </c>
      <c r="H33" s="137" t="s">
        <v>341</v>
      </c>
      <c r="I33" s="137" t="s">
        <v>336</v>
      </c>
      <c r="J33" s="137" t="s">
        <v>40</v>
      </c>
      <c r="K33" s="137" t="s">
        <v>228</v>
      </c>
      <c r="L33" s="137" t="s">
        <v>501</v>
      </c>
      <c r="M33" s="132">
        <v>2</v>
      </c>
      <c r="N33" s="132">
        <v>4</v>
      </c>
      <c r="O33" s="132">
        <f t="shared" si="5"/>
        <v>8</v>
      </c>
      <c r="P33" s="133" t="str">
        <f t="shared" si="10"/>
        <v>Medio (M)</v>
      </c>
      <c r="Q33" s="132">
        <v>25</v>
      </c>
      <c r="R33" s="132">
        <f t="shared" si="11"/>
        <v>200</v>
      </c>
      <c r="S33" s="133" t="str">
        <f t="shared" si="2"/>
        <v>II</v>
      </c>
      <c r="T33" s="137" t="str">
        <f>IF(R33&gt;500,"NO ACEPTABLE",IF(R33&lt;21,"ACEPTABLE",IF(AND(R33&gt;=121,R33&lt;=500),"NO ACEPTABLE O ACEPTABLE CON CONTROL ESPECÍFICO",IF(AND(R33&gt;=21,R33&lt;=120),"MEJORABLE"))))</f>
        <v>NO ACEPTABLE O ACEPTABLE CON CONTROL ESPECÍFICO</v>
      </c>
      <c r="U33" s="131">
        <v>4</v>
      </c>
      <c r="V33" s="131">
        <v>0</v>
      </c>
      <c r="W33" s="131">
        <v>0</v>
      </c>
      <c r="X33" s="131">
        <f>SUM(U33:W33)</f>
        <v>4</v>
      </c>
      <c r="Y33" s="137" t="s">
        <v>337</v>
      </c>
      <c r="Z33" s="137" t="s">
        <v>342</v>
      </c>
      <c r="AA33" s="137" t="s">
        <v>212</v>
      </c>
      <c r="AB33" s="137" t="s">
        <v>212</v>
      </c>
      <c r="AC33" s="137" t="s">
        <v>416</v>
      </c>
      <c r="AD33" s="137" t="s">
        <v>415</v>
      </c>
      <c r="AE33" s="137" t="s">
        <v>502</v>
      </c>
    </row>
    <row r="34" spans="1:31" s="3" customFormat="1" ht="111" customHeight="1">
      <c r="A34" s="137" t="s">
        <v>236</v>
      </c>
      <c r="B34" s="137" t="s">
        <v>265</v>
      </c>
      <c r="C34" s="137" t="s">
        <v>500</v>
      </c>
      <c r="D34" s="137" t="s">
        <v>356</v>
      </c>
      <c r="E34" s="131" t="s">
        <v>209</v>
      </c>
      <c r="F34" s="137" t="s">
        <v>218</v>
      </c>
      <c r="G34" s="137" t="s">
        <v>42</v>
      </c>
      <c r="H34" s="137" t="s">
        <v>503</v>
      </c>
      <c r="I34" s="137" t="s">
        <v>326</v>
      </c>
      <c r="J34" s="137" t="s">
        <v>40</v>
      </c>
      <c r="K34" s="137" t="s">
        <v>419</v>
      </c>
      <c r="L34" s="137" t="s">
        <v>492</v>
      </c>
      <c r="M34" s="131">
        <v>0</v>
      </c>
      <c r="N34" s="131">
        <v>3</v>
      </c>
      <c r="O34" s="131">
        <f t="shared" si="5"/>
        <v>0</v>
      </c>
      <c r="P34" s="134" t="str">
        <f t="shared" si="10"/>
        <v>Bajo (B)</v>
      </c>
      <c r="Q34" s="132">
        <v>25</v>
      </c>
      <c r="R34" s="131">
        <f t="shared" si="11"/>
        <v>0</v>
      </c>
      <c r="S34" s="133" t="str">
        <f t="shared" si="2"/>
        <v>IV</v>
      </c>
      <c r="T34" s="137" t="str">
        <f>IF(R34&gt;500,"NO ACEPTABLE",IF(R34&lt;21,"ACEPTABLE",IF(AND(R34&gt;=121,R34&lt;=500),"NO ACEPTABLE O ACEPTABLE CON CONTROL ESPECÍFICO",IF(AND(R34&gt;=21,R34&lt;=120),"MEJORABLE"))))</f>
        <v>ACEPTABLE</v>
      </c>
      <c r="U34" s="131">
        <v>4</v>
      </c>
      <c r="V34" s="131">
        <v>0</v>
      </c>
      <c r="W34" s="131">
        <v>0</v>
      </c>
      <c r="X34" s="131">
        <f>SUM(U34:W34)</f>
        <v>4</v>
      </c>
      <c r="Y34" s="137" t="s">
        <v>327</v>
      </c>
      <c r="Z34" s="137" t="s">
        <v>328</v>
      </c>
      <c r="AA34" s="137" t="s">
        <v>212</v>
      </c>
      <c r="AB34" s="137" t="s">
        <v>212</v>
      </c>
      <c r="AC34" s="137" t="s">
        <v>212</v>
      </c>
      <c r="AD34" s="137" t="s">
        <v>219</v>
      </c>
      <c r="AE34" s="137" t="s">
        <v>212</v>
      </c>
    </row>
    <row r="35" spans="1:31" s="3" customFormat="1" ht="111" customHeight="1">
      <c r="A35" s="137" t="s">
        <v>236</v>
      </c>
      <c r="B35" s="137" t="s">
        <v>265</v>
      </c>
      <c r="C35" s="137" t="s">
        <v>500</v>
      </c>
      <c r="D35" s="137" t="s">
        <v>356</v>
      </c>
      <c r="E35" s="131" t="s">
        <v>209</v>
      </c>
      <c r="F35" s="137" t="s">
        <v>496</v>
      </c>
      <c r="G35" s="137" t="s">
        <v>319</v>
      </c>
      <c r="H35" s="137" t="s">
        <v>258</v>
      </c>
      <c r="I35" s="137" t="s">
        <v>247</v>
      </c>
      <c r="J35" s="137" t="s">
        <v>40</v>
      </c>
      <c r="K35" s="137" t="s">
        <v>387</v>
      </c>
      <c r="L35" s="137" t="s">
        <v>40</v>
      </c>
      <c r="M35" s="132">
        <v>2</v>
      </c>
      <c r="N35" s="132">
        <v>4</v>
      </c>
      <c r="O35" s="132">
        <f t="shared" si="5"/>
        <v>8</v>
      </c>
      <c r="P35" s="133" t="str">
        <f t="shared" si="10"/>
        <v>Medio (M)</v>
      </c>
      <c r="Q35" s="132">
        <v>25</v>
      </c>
      <c r="R35" s="132">
        <f t="shared" si="11"/>
        <v>200</v>
      </c>
      <c r="S35" s="133" t="str">
        <f t="shared" si="2"/>
        <v>II</v>
      </c>
      <c r="T35" s="137" t="str">
        <f>+IF(S35="I","No Aceptable",IF(S35="II","No Aceptable o Aceptable con control especifico",IF(S35="III","Mejorable",IF(S35="IV","Aceptable"))))</f>
        <v>No Aceptable o Aceptable con control especifico</v>
      </c>
      <c r="U35" s="131">
        <v>4</v>
      </c>
      <c r="V35" s="131">
        <v>0</v>
      </c>
      <c r="W35" s="131">
        <v>0</v>
      </c>
      <c r="X35" s="131">
        <f>SUM(U35:W35)</f>
        <v>4</v>
      </c>
      <c r="Y35" s="137" t="s">
        <v>388</v>
      </c>
      <c r="Z35" s="137" t="s">
        <v>497</v>
      </c>
      <c r="AA35" s="137" t="s">
        <v>212</v>
      </c>
      <c r="AB35" s="137" t="s">
        <v>212</v>
      </c>
      <c r="AC35" s="137" t="s">
        <v>212</v>
      </c>
      <c r="AD35" s="137" t="s">
        <v>498</v>
      </c>
      <c r="AE35" s="137" t="s">
        <v>212</v>
      </c>
    </row>
    <row r="36" spans="1:31" s="3" customFormat="1" ht="111" customHeight="1">
      <c r="A36" s="137" t="s">
        <v>236</v>
      </c>
      <c r="B36" s="137" t="s">
        <v>265</v>
      </c>
      <c r="C36" s="137" t="s">
        <v>500</v>
      </c>
      <c r="D36" s="137" t="s">
        <v>356</v>
      </c>
      <c r="E36" s="131" t="s">
        <v>38</v>
      </c>
      <c r="F36" s="137" t="s">
        <v>238</v>
      </c>
      <c r="G36" s="137" t="s">
        <v>319</v>
      </c>
      <c r="H36" s="137" t="s">
        <v>230</v>
      </c>
      <c r="I36" s="137" t="s">
        <v>231</v>
      </c>
      <c r="J36" s="137" t="s">
        <v>40</v>
      </c>
      <c r="K36" s="137" t="s">
        <v>40</v>
      </c>
      <c r="L36" s="137" t="s">
        <v>40</v>
      </c>
      <c r="M36" s="132">
        <v>2</v>
      </c>
      <c r="N36" s="132">
        <v>3</v>
      </c>
      <c r="O36" s="132">
        <f aca="true" t="shared" si="12" ref="O36:O89">+M36*N36</f>
        <v>6</v>
      </c>
      <c r="P36" s="133" t="str">
        <f aca="true" t="shared" si="13" ref="P36:P89">IF(O36&gt;=21,"Muy Alto (MA)",IF(O36&lt;6,"Bajo (B)",IF(AND(O36&gt;=9,O36&lt;21),"Alto (a)",IF(AND(O36&gt;=6,O36&lt;9),"Medio (M)"))))</f>
        <v>Medio (M)</v>
      </c>
      <c r="Q36" s="132">
        <v>25</v>
      </c>
      <c r="R36" s="132">
        <f aca="true" t="shared" si="14" ref="R36:R89">O36*Q36</f>
        <v>150</v>
      </c>
      <c r="S36" s="133" t="str">
        <f aca="true" t="shared" si="15" ref="S36:S89">IF(R36&gt;500,"I",IF(R36&lt;21,"IV",IF(AND(R36&gt;=121,R36&lt;=500),"II",IF(AND(R36&gt;=21,R36&lt;=120),"III"))))</f>
        <v>II</v>
      </c>
      <c r="T36" s="137" t="str">
        <f aca="true" t="shared" si="16" ref="T36:T89">IF(R36&gt;500,"NO ACEPTABLE",IF(R36&lt;21,"ACEPTABLE",IF(AND(R36&gt;=121,R36&lt;=500),"NO ACEPTABLE O ACEPTABLE CON CONTROL ESPECÍFICO",IF(AND(R36&gt;=21,R36&lt;=120),"MEJORABLE"))))</f>
        <v>NO ACEPTABLE O ACEPTABLE CON CONTROL ESPECÍFICO</v>
      </c>
      <c r="U36" s="131">
        <v>4</v>
      </c>
      <c r="V36" s="131">
        <v>0</v>
      </c>
      <c r="W36" s="131">
        <v>0</v>
      </c>
      <c r="X36" s="131">
        <f>SUM(U36:W36)</f>
        <v>4</v>
      </c>
      <c r="Y36" s="137" t="s">
        <v>450</v>
      </c>
      <c r="Z36" s="137" t="s">
        <v>451</v>
      </c>
      <c r="AA36" s="137" t="s">
        <v>212</v>
      </c>
      <c r="AB36" s="137" t="s">
        <v>212</v>
      </c>
      <c r="AC36" s="137" t="s">
        <v>212</v>
      </c>
      <c r="AD36" s="137" t="s">
        <v>452</v>
      </c>
      <c r="AE36" s="137" t="s">
        <v>453</v>
      </c>
    </row>
    <row r="37" spans="1:31" s="3" customFormat="1" ht="111" customHeight="1">
      <c r="A37" s="137" t="s">
        <v>236</v>
      </c>
      <c r="B37" s="137" t="s">
        <v>265</v>
      </c>
      <c r="C37" s="137" t="s">
        <v>500</v>
      </c>
      <c r="D37" s="137" t="s">
        <v>356</v>
      </c>
      <c r="E37" s="131" t="s">
        <v>209</v>
      </c>
      <c r="F37" s="137" t="s">
        <v>321</v>
      </c>
      <c r="G37" s="137" t="s">
        <v>319</v>
      </c>
      <c r="H37" s="137" t="s">
        <v>214</v>
      </c>
      <c r="I37" s="137" t="s">
        <v>320</v>
      </c>
      <c r="J37" s="137" t="s">
        <v>355</v>
      </c>
      <c r="K37" s="137" t="s">
        <v>484</v>
      </c>
      <c r="L37" s="137" t="s">
        <v>40</v>
      </c>
      <c r="M37" s="132">
        <v>2</v>
      </c>
      <c r="N37" s="132">
        <v>4</v>
      </c>
      <c r="O37" s="132">
        <f t="shared" si="12"/>
        <v>8</v>
      </c>
      <c r="P37" s="133" t="str">
        <f t="shared" si="13"/>
        <v>Medio (M)</v>
      </c>
      <c r="Q37" s="132">
        <v>100</v>
      </c>
      <c r="R37" s="132">
        <f t="shared" si="14"/>
        <v>800</v>
      </c>
      <c r="S37" s="133" t="str">
        <f t="shared" si="15"/>
        <v>I</v>
      </c>
      <c r="T37" s="137" t="str">
        <f t="shared" si="16"/>
        <v>NO ACEPTABLE</v>
      </c>
      <c r="U37" s="131">
        <v>4</v>
      </c>
      <c r="V37" s="131">
        <v>0</v>
      </c>
      <c r="W37" s="131">
        <v>0</v>
      </c>
      <c r="X37" s="131">
        <f aca="true" t="shared" si="17" ref="X37:X43">SUM(U37:W37)</f>
        <v>4</v>
      </c>
      <c r="Y37" s="137" t="s">
        <v>43</v>
      </c>
      <c r="Z37" s="137" t="s">
        <v>485</v>
      </c>
      <c r="AA37" s="137" t="s">
        <v>212</v>
      </c>
      <c r="AB37" s="137" t="s">
        <v>212</v>
      </c>
      <c r="AC37" s="137" t="s">
        <v>212</v>
      </c>
      <c r="AD37" s="137" t="s">
        <v>486</v>
      </c>
      <c r="AE37" s="137" t="s">
        <v>212</v>
      </c>
    </row>
    <row r="38" spans="1:31" s="3" customFormat="1" ht="111" customHeight="1">
      <c r="A38" s="137" t="s">
        <v>236</v>
      </c>
      <c r="B38" s="137" t="s">
        <v>266</v>
      </c>
      <c r="C38" s="137" t="s">
        <v>504</v>
      </c>
      <c r="D38" s="137" t="s">
        <v>505</v>
      </c>
      <c r="E38" s="131" t="s">
        <v>209</v>
      </c>
      <c r="F38" s="137" t="s">
        <v>330</v>
      </c>
      <c r="G38" s="137" t="s">
        <v>39</v>
      </c>
      <c r="H38" s="137" t="s">
        <v>331</v>
      </c>
      <c r="I38" s="137" t="s">
        <v>210</v>
      </c>
      <c r="J38" s="137" t="s">
        <v>409</v>
      </c>
      <c r="K38" s="137" t="s">
        <v>228</v>
      </c>
      <c r="L38" s="137" t="s">
        <v>488</v>
      </c>
      <c r="M38" s="132">
        <v>2</v>
      </c>
      <c r="N38" s="132">
        <v>4</v>
      </c>
      <c r="O38" s="132">
        <f t="shared" si="12"/>
        <v>8</v>
      </c>
      <c r="P38" s="133" t="str">
        <f t="shared" si="13"/>
        <v>Medio (M)</v>
      </c>
      <c r="Q38" s="132">
        <v>25</v>
      </c>
      <c r="R38" s="132">
        <f t="shared" si="14"/>
        <v>200</v>
      </c>
      <c r="S38" s="133" t="str">
        <f t="shared" si="15"/>
        <v>II</v>
      </c>
      <c r="T38" s="137" t="str">
        <f t="shared" si="16"/>
        <v>NO ACEPTABLE O ACEPTABLE CON CONTROL ESPECÍFICO</v>
      </c>
      <c r="U38" s="131">
        <v>8</v>
      </c>
      <c r="V38" s="131">
        <v>1</v>
      </c>
      <c r="W38" s="131">
        <v>0</v>
      </c>
      <c r="X38" s="131">
        <f t="shared" si="17"/>
        <v>9</v>
      </c>
      <c r="Y38" s="137" t="s">
        <v>332</v>
      </c>
      <c r="Z38" s="137" t="s">
        <v>333</v>
      </c>
      <c r="AA38" s="137" t="s">
        <v>212</v>
      </c>
      <c r="AB38" s="137" t="s">
        <v>212</v>
      </c>
      <c r="AC38" s="137" t="s">
        <v>408</v>
      </c>
      <c r="AD38" s="137" t="s">
        <v>489</v>
      </c>
      <c r="AE38" s="137" t="s">
        <v>334</v>
      </c>
    </row>
    <row r="39" spans="1:31" s="3" customFormat="1" ht="111" customHeight="1">
      <c r="A39" s="137" t="s">
        <v>236</v>
      </c>
      <c r="B39" s="137" t="s">
        <v>266</v>
      </c>
      <c r="C39" s="137" t="s">
        <v>504</v>
      </c>
      <c r="D39" s="137" t="s">
        <v>505</v>
      </c>
      <c r="E39" s="131" t="s">
        <v>209</v>
      </c>
      <c r="F39" s="137" t="s">
        <v>490</v>
      </c>
      <c r="G39" s="137" t="s">
        <v>39</v>
      </c>
      <c r="H39" s="137" t="s">
        <v>335</v>
      </c>
      <c r="I39" s="137" t="s">
        <v>336</v>
      </c>
      <c r="J39" s="137" t="s">
        <v>412</v>
      </c>
      <c r="K39" s="137" t="s">
        <v>228</v>
      </c>
      <c r="L39" s="137" t="s">
        <v>491</v>
      </c>
      <c r="M39" s="132">
        <v>2</v>
      </c>
      <c r="N39" s="132">
        <v>4</v>
      </c>
      <c r="O39" s="132">
        <f t="shared" si="12"/>
        <v>8</v>
      </c>
      <c r="P39" s="133" t="str">
        <f t="shared" si="13"/>
        <v>Medio (M)</v>
      </c>
      <c r="Q39" s="132">
        <v>25</v>
      </c>
      <c r="R39" s="132">
        <f t="shared" si="14"/>
        <v>200</v>
      </c>
      <c r="S39" s="133" t="str">
        <f t="shared" si="15"/>
        <v>II</v>
      </c>
      <c r="T39" s="137" t="str">
        <f t="shared" si="16"/>
        <v>NO ACEPTABLE O ACEPTABLE CON CONTROL ESPECÍFICO</v>
      </c>
      <c r="U39" s="131">
        <v>8</v>
      </c>
      <c r="V39" s="131">
        <v>1</v>
      </c>
      <c r="W39" s="131">
        <v>0</v>
      </c>
      <c r="X39" s="131">
        <f t="shared" si="17"/>
        <v>9</v>
      </c>
      <c r="Y39" s="137" t="s">
        <v>337</v>
      </c>
      <c r="Z39" s="137" t="s">
        <v>338</v>
      </c>
      <c r="AA39" s="137" t="s">
        <v>212</v>
      </c>
      <c r="AB39" s="137" t="s">
        <v>212</v>
      </c>
      <c r="AC39" s="137" t="s">
        <v>290</v>
      </c>
      <c r="AD39" s="137" t="s">
        <v>339</v>
      </c>
      <c r="AE39" s="137" t="s">
        <v>340</v>
      </c>
    </row>
    <row r="40" spans="1:31" s="3" customFormat="1" ht="111" customHeight="1">
      <c r="A40" s="137" t="s">
        <v>236</v>
      </c>
      <c r="B40" s="137" t="s">
        <v>266</v>
      </c>
      <c r="C40" s="137" t="s">
        <v>504</v>
      </c>
      <c r="D40" s="137" t="s">
        <v>505</v>
      </c>
      <c r="E40" s="131" t="s">
        <v>209</v>
      </c>
      <c r="F40" s="137" t="s">
        <v>218</v>
      </c>
      <c r="G40" s="137" t="s">
        <v>42</v>
      </c>
      <c r="H40" s="137" t="s">
        <v>324</v>
      </c>
      <c r="I40" s="137" t="s">
        <v>326</v>
      </c>
      <c r="J40" s="137" t="s">
        <v>40</v>
      </c>
      <c r="K40" s="137" t="s">
        <v>419</v>
      </c>
      <c r="L40" s="137" t="s">
        <v>492</v>
      </c>
      <c r="M40" s="132">
        <v>6</v>
      </c>
      <c r="N40" s="132">
        <v>4</v>
      </c>
      <c r="O40" s="132">
        <f t="shared" si="12"/>
        <v>24</v>
      </c>
      <c r="P40" s="133" t="str">
        <f t="shared" si="13"/>
        <v>Muy Alto (MA)</v>
      </c>
      <c r="Q40" s="132">
        <v>25</v>
      </c>
      <c r="R40" s="132">
        <f t="shared" si="14"/>
        <v>600</v>
      </c>
      <c r="S40" s="133" t="str">
        <f t="shared" si="15"/>
        <v>I</v>
      </c>
      <c r="T40" s="137" t="str">
        <f t="shared" si="16"/>
        <v>NO ACEPTABLE</v>
      </c>
      <c r="U40" s="131">
        <v>8</v>
      </c>
      <c r="V40" s="131">
        <v>1</v>
      </c>
      <c r="W40" s="131">
        <v>0</v>
      </c>
      <c r="X40" s="131">
        <f t="shared" si="17"/>
        <v>9</v>
      </c>
      <c r="Y40" s="137" t="s">
        <v>327</v>
      </c>
      <c r="Z40" s="137" t="s">
        <v>328</v>
      </c>
      <c r="AA40" s="137" t="s">
        <v>212</v>
      </c>
      <c r="AB40" s="137" t="s">
        <v>212</v>
      </c>
      <c r="AC40" s="137" t="s">
        <v>212</v>
      </c>
      <c r="AD40" s="137" t="s">
        <v>219</v>
      </c>
      <c r="AE40" s="137" t="s">
        <v>212</v>
      </c>
    </row>
    <row r="41" spans="1:31" s="3" customFormat="1" ht="111" customHeight="1">
      <c r="A41" s="137" t="s">
        <v>236</v>
      </c>
      <c r="B41" s="137" t="s">
        <v>266</v>
      </c>
      <c r="C41" s="137" t="s">
        <v>504</v>
      </c>
      <c r="D41" s="137" t="s">
        <v>505</v>
      </c>
      <c r="E41" s="131" t="s">
        <v>215</v>
      </c>
      <c r="F41" s="137" t="s">
        <v>360</v>
      </c>
      <c r="G41" s="137" t="s">
        <v>319</v>
      </c>
      <c r="H41" s="137" t="s">
        <v>211</v>
      </c>
      <c r="I41" s="137" t="s">
        <v>370</v>
      </c>
      <c r="J41" s="137" t="s">
        <v>40</v>
      </c>
      <c r="K41" s="137" t="s">
        <v>369</v>
      </c>
      <c r="L41" s="137" t="s">
        <v>371</v>
      </c>
      <c r="M41" s="132">
        <v>2</v>
      </c>
      <c r="N41" s="132">
        <v>3</v>
      </c>
      <c r="O41" s="132">
        <f t="shared" si="12"/>
        <v>6</v>
      </c>
      <c r="P41" s="133" t="str">
        <f t="shared" si="13"/>
        <v>Medio (M)</v>
      </c>
      <c r="Q41" s="132">
        <v>100</v>
      </c>
      <c r="R41" s="132">
        <f t="shared" si="14"/>
        <v>600</v>
      </c>
      <c r="S41" s="133" t="str">
        <f t="shared" si="15"/>
        <v>I</v>
      </c>
      <c r="T41" s="137" t="str">
        <f t="shared" si="16"/>
        <v>NO ACEPTABLE</v>
      </c>
      <c r="U41" s="131">
        <v>8</v>
      </c>
      <c r="V41" s="131">
        <v>1</v>
      </c>
      <c r="W41" s="131">
        <v>0</v>
      </c>
      <c r="X41" s="131">
        <f t="shared" si="17"/>
        <v>9</v>
      </c>
      <c r="Y41" s="137" t="s">
        <v>383</v>
      </c>
      <c r="Z41" s="137" t="s">
        <v>384</v>
      </c>
      <c r="AA41" s="137" t="s">
        <v>212</v>
      </c>
      <c r="AB41" s="137" t="s">
        <v>212</v>
      </c>
      <c r="AC41" s="137" t="s">
        <v>385</v>
      </c>
      <c r="AD41" s="137" t="s">
        <v>386</v>
      </c>
      <c r="AE41" s="137" t="s">
        <v>212</v>
      </c>
    </row>
    <row r="42" spans="1:31" s="3" customFormat="1" ht="111" customHeight="1">
      <c r="A42" s="137" t="s">
        <v>236</v>
      </c>
      <c r="B42" s="137" t="s">
        <v>266</v>
      </c>
      <c r="C42" s="137" t="s">
        <v>504</v>
      </c>
      <c r="D42" s="137" t="s">
        <v>505</v>
      </c>
      <c r="E42" s="131" t="s">
        <v>209</v>
      </c>
      <c r="F42" s="137" t="s">
        <v>506</v>
      </c>
      <c r="G42" s="137" t="s">
        <v>319</v>
      </c>
      <c r="H42" s="137" t="s">
        <v>401</v>
      </c>
      <c r="I42" s="137" t="s">
        <v>247</v>
      </c>
      <c r="J42" s="137" t="s">
        <v>40</v>
      </c>
      <c r="K42" s="137" t="s">
        <v>405</v>
      </c>
      <c r="L42" s="137" t="s">
        <v>40</v>
      </c>
      <c r="M42" s="132">
        <v>0</v>
      </c>
      <c r="N42" s="132">
        <v>4</v>
      </c>
      <c r="O42" s="132">
        <f t="shared" si="12"/>
        <v>0</v>
      </c>
      <c r="P42" s="133" t="str">
        <f t="shared" si="13"/>
        <v>Bajo (B)</v>
      </c>
      <c r="Q42" s="132">
        <v>25</v>
      </c>
      <c r="R42" s="132">
        <f t="shared" si="14"/>
        <v>0</v>
      </c>
      <c r="S42" s="133" t="str">
        <f t="shared" si="15"/>
        <v>IV</v>
      </c>
      <c r="T42" s="137" t="str">
        <f t="shared" si="16"/>
        <v>ACEPTABLE</v>
      </c>
      <c r="U42" s="131">
        <v>8</v>
      </c>
      <c r="V42" s="131">
        <v>1</v>
      </c>
      <c r="W42" s="131">
        <v>0</v>
      </c>
      <c r="X42" s="131">
        <f t="shared" si="17"/>
        <v>9</v>
      </c>
      <c r="Y42" s="137" t="s">
        <v>388</v>
      </c>
      <c r="Z42" s="137" t="s">
        <v>497</v>
      </c>
      <c r="AA42" s="137" t="s">
        <v>212</v>
      </c>
      <c r="AB42" s="137" t="s">
        <v>212</v>
      </c>
      <c r="AC42" s="137" t="s">
        <v>212</v>
      </c>
      <c r="AD42" s="137" t="s">
        <v>498</v>
      </c>
      <c r="AE42" s="137" t="s">
        <v>212</v>
      </c>
    </row>
    <row r="43" spans="1:31" s="3" customFormat="1" ht="111" customHeight="1">
      <c r="A43" s="137" t="s">
        <v>236</v>
      </c>
      <c r="B43" s="137" t="s">
        <v>266</v>
      </c>
      <c r="C43" s="137" t="s">
        <v>504</v>
      </c>
      <c r="D43" s="137" t="s">
        <v>505</v>
      </c>
      <c r="E43" s="131" t="s">
        <v>209</v>
      </c>
      <c r="F43" s="137" t="s">
        <v>321</v>
      </c>
      <c r="G43" s="137" t="s">
        <v>319</v>
      </c>
      <c r="H43" s="137" t="s">
        <v>214</v>
      </c>
      <c r="I43" s="137" t="s">
        <v>320</v>
      </c>
      <c r="J43" s="137" t="s">
        <v>355</v>
      </c>
      <c r="K43" s="137" t="s">
        <v>484</v>
      </c>
      <c r="L43" s="137" t="s">
        <v>40</v>
      </c>
      <c r="M43" s="132">
        <v>2</v>
      </c>
      <c r="N43" s="132">
        <v>4</v>
      </c>
      <c r="O43" s="132">
        <f t="shared" si="12"/>
        <v>8</v>
      </c>
      <c r="P43" s="133" t="str">
        <f t="shared" si="13"/>
        <v>Medio (M)</v>
      </c>
      <c r="Q43" s="132">
        <v>100</v>
      </c>
      <c r="R43" s="132">
        <f t="shared" si="14"/>
        <v>800</v>
      </c>
      <c r="S43" s="133" t="str">
        <f t="shared" si="15"/>
        <v>I</v>
      </c>
      <c r="T43" s="137" t="str">
        <f t="shared" si="16"/>
        <v>NO ACEPTABLE</v>
      </c>
      <c r="U43" s="131">
        <v>8</v>
      </c>
      <c r="V43" s="131">
        <v>1</v>
      </c>
      <c r="W43" s="131">
        <v>0</v>
      </c>
      <c r="X43" s="131">
        <f t="shared" si="17"/>
        <v>9</v>
      </c>
      <c r="Y43" s="137" t="s">
        <v>43</v>
      </c>
      <c r="Z43" s="137" t="s">
        <v>485</v>
      </c>
      <c r="AA43" s="137" t="s">
        <v>212</v>
      </c>
      <c r="AB43" s="137" t="s">
        <v>212</v>
      </c>
      <c r="AC43" s="137" t="s">
        <v>212</v>
      </c>
      <c r="AD43" s="137" t="s">
        <v>486</v>
      </c>
      <c r="AE43" s="137" t="s">
        <v>212</v>
      </c>
    </row>
    <row r="44" spans="1:31" s="3" customFormat="1" ht="111" customHeight="1">
      <c r="A44" s="137" t="s">
        <v>236</v>
      </c>
      <c r="B44" s="137" t="s">
        <v>291</v>
      </c>
      <c r="C44" s="137" t="s">
        <v>348</v>
      </c>
      <c r="D44" s="137" t="s">
        <v>507</v>
      </c>
      <c r="E44" s="131" t="s">
        <v>209</v>
      </c>
      <c r="F44" s="137" t="s">
        <v>330</v>
      </c>
      <c r="G44" s="137" t="s">
        <v>39</v>
      </c>
      <c r="H44" s="137" t="s">
        <v>331</v>
      </c>
      <c r="I44" s="137" t="s">
        <v>210</v>
      </c>
      <c r="J44" s="137" t="s">
        <v>409</v>
      </c>
      <c r="K44" s="137" t="s">
        <v>228</v>
      </c>
      <c r="L44" s="137" t="s">
        <v>488</v>
      </c>
      <c r="M44" s="132">
        <v>2</v>
      </c>
      <c r="N44" s="132">
        <v>4</v>
      </c>
      <c r="O44" s="132">
        <f t="shared" si="12"/>
        <v>8</v>
      </c>
      <c r="P44" s="133" t="str">
        <f t="shared" si="13"/>
        <v>Medio (M)</v>
      </c>
      <c r="Q44" s="132">
        <v>25</v>
      </c>
      <c r="R44" s="132">
        <f t="shared" si="14"/>
        <v>200</v>
      </c>
      <c r="S44" s="133" t="str">
        <f t="shared" si="15"/>
        <v>II</v>
      </c>
      <c r="T44" s="137" t="str">
        <f t="shared" si="16"/>
        <v>NO ACEPTABLE O ACEPTABLE CON CONTROL ESPECÍFICO</v>
      </c>
      <c r="U44" s="131">
        <v>1</v>
      </c>
      <c r="V44" s="131">
        <v>6</v>
      </c>
      <c r="W44" s="131">
        <v>0</v>
      </c>
      <c r="X44" s="131">
        <f aca="true" t="shared" si="18" ref="X44:X55">SUM(U44:W44)</f>
        <v>7</v>
      </c>
      <c r="Y44" s="137" t="s">
        <v>332</v>
      </c>
      <c r="Z44" s="137" t="s">
        <v>333</v>
      </c>
      <c r="AA44" s="137" t="s">
        <v>212</v>
      </c>
      <c r="AB44" s="137" t="s">
        <v>212</v>
      </c>
      <c r="AC44" s="137" t="s">
        <v>408</v>
      </c>
      <c r="AD44" s="137" t="s">
        <v>489</v>
      </c>
      <c r="AE44" s="137" t="s">
        <v>334</v>
      </c>
    </row>
    <row r="45" spans="1:31" s="3" customFormat="1" ht="111" customHeight="1">
      <c r="A45" s="137" t="s">
        <v>236</v>
      </c>
      <c r="B45" s="137" t="s">
        <v>291</v>
      </c>
      <c r="C45" s="137" t="s">
        <v>348</v>
      </c>
      <c r="D45" s="137" t="s">
        <v>507</v>
      </c>
      <c r="E45" s="131" t="s">
        <v>209</v>
      </c>
      <c r="F45" s="137" t="s">
        <v>490</v>
      </c>
      <c r="G45" s="137" t="s">
        <v>39</v>
      </c>
      <c r="H45" s="137" t="s">
        <v>335</v>
      </c>
      <c r="I45" s="137" t="s">
        <v>336</v>
      </c>
      <c r="J45" s="137" t="s">
        <v>412</v>
      </c>
      <c r="K45" s="137" t="s">
        <v>228</v>
      </c>
      <c r="L45" s="137" t="s">
        <v>491</v>
      </c>
      <c r="M45" s="132">
        <v>2</v>
      </c>
      <c r="N45" s="132">
        <v>4</v>
      </c>
      <c r="O45" s="132">
        <f t="shared" si="12"/>
        <v>8</v>
      </c>
      <c r="P45" s="133" t="str">
        <f t="shared" si="13"/>
        <v>Medio (M)</v>
      </c>
      <c r="Q45" s="132">
        <v>25</v>
      </c>
      <c r="R45" s="132">
        <f t="shared" si="14"/>
        <v>200</v>
      </c>
      <c r="S45" s="133" t="str">
        <f t="shared" si="15"/>
        <v>II</v>
      </c>
      <c r="T45" s="137" t="str">
        <f t="shared" si="16"/>
        <v>NO ACEPTABLE O ACEPTABLE CON CONTROL ESPECÍFICO</v>
      </c>
      <c r="U45" s="131">
        <v>1</v>
      </c>
      <c r="V45" s="131">
        <v>6</v>
      </c>
      <c r="W45" s="131">
        <v>0</v>
      </c>
      <c r="X45" s="131">
        <f>SUM(U45:W45)</f>
        <v>7</v>
      </c>
      <c r="Y45" s="137" t="s">
        <v>337</v>
      </c>
      <c r="Z45" s="137" t="s">
        <v>338</v>
      </c>
      <c r="AA45" s="137" t="s">
        <v>212</v>
      </c>
      <c r="AB45" s="137" t="s">
        <v>212</v>
      </c>
      <c r="AC45" s="137" t="s">
        <v>212</v>
      </c>
      <c r="AD45" s="137" t="s">
        <v>339</v>
      </c>
      <c r="AE45" s="137" t="s">
        <v>340</v>
      </c>
    </row>
    <row r="46" spans="1:31" s="3" customFormat="1" ht="111" customHeight="1">
      <c r="A46" s="137" t="s">
        <v>236</v>
      </c>
      <c r="B46" s="137" t="s">
        <v>291</v>
      </c>
      <c r="C46" s="137" t="s">
        <v>348</v>
      </c>
      <c r="D46" s="137" t="s">
        <v>507</v>
      </c>
      <c r="E46" s="131" t="s">
        <v>209</v>
      </c>
      <c r="F46" s="137" t="s">
        <v>253</v>
      </c>
      <c r="G46" s="137" t="s">
        <v>42</v>
      </c>
      <c r="H46" s="137" t="s">
        <v>324</v>
      </c>
      <c r="I46" s="137" t="s">
        <v>326</v>
      </c>
      <c r="J46" s="137" t="s">
        <v>40</v>
      </c>
      <c r="K46" s="137" t="s">
        <v>419</v>
      </c>
      <c r="L46" s="137" t="s">
        <v>492</v>
      </c>
      <c r="M46" s="132">
        <v>2</v>
      </c>
      <c r="N46" s="132">
        <v>4</v>
      </c>
      <c r="O46" s="132">
        <f t="shared" si="12"/>
        <v>8</v>
      </c>
      <c r="P46" s="133" t="str">
        <f t="shared" si="13"/>
        <v>Medio (M)</v>
      </c>
      <c r="Q46" s="132">
        <v>25</v>
      </c>
      <c r="R46" s="132">
        <f t="shared" si="14"/>
        <v>200</v>
      </c>
      <c r="S46" s="133" t="str">
        <f t="shared" si="15"/>
        <v>II</v>
      </c>
      <c r="T46" s="137" t="str">
        <f t="shared" si="16"/>
        <v>NO ACEPTABLE O ACEPTABLE CON CONTROL ESPECÍFICO</v>
      </c>
      <c r="U46" s="131">
        <v>1</v>
      </c>
      <c r="V46" s="131">
        <v>6</v>
      </c>
      <c r="W46" s="131">
        <v>0</v>
      </c>
      <c r="X46" s="131">
        <f>SUM(U46:W46)</f>
        <v>7</v>
      </c>
      <c r="Y46" s="137" t="s">
        <v>327</v>
      </c>
      <c r="Z46" s="137" t="s">
        <v>328</v>
      </c>
      <c r="AA46" s="137" t="s">
        <v>212</v>
      </c>
      <c r="AB46" s="137" t="s">
        <v>212</v>
      </c>
      <c r="AC46" s="137" t="s">
        <v>212</v>
      </c>
      <c r="AD46" s="137" t="s">
        <v>219</v>
      </c>
      <c r="AE46" s="137" t="s">
        <v>212</v>
      </c>
    </row>
    <row r="47" spans="1:31" s="3" customFormat="1" ht="111" customHeight="1">
      <c r="A47" s="137" t="s">
        <v>236</v>
      </c>
      <c r="B47" s="137" t="s">
        <v>291</v>
      </c>
      <c r="C47" s="137" t="s">
        <v>348</v>
      </c>
      <c r="D47" s="137" t="s">
        <v>507</v>
      </c>
      <c r="E47" s="131" t="s">
        <v>209</v>
      </c>
      <c r="F47" s="137" t="s">
        <v>232</v>
      </c>
      <c r="G47" s="137" t="s">
        <v>319</v>
      </c>
      <c r="H47" s="137" t="s">
        <v>361</v>
      </c>
      <c r="I47" s="137" t="s">
        <v>370</v>
      </c>
      <c r="J47" s="137" t="s">
        <v>40</v>
      </c>
      <c r="K47" s="137" t="s">
        <v>508</v>
      </c>
      <c r="L47" s="137" t="s">
        <v>372</v>
      </c>
      <c r="M47" s="132">
        <v>6</v>
      </c>
      <c r="N47" s="132">
        <v>3</v>
      </c>
      <c r="O47" s="132">
        <f t="shared" si="12"/>
        <v>18</v>
      </c>
      <c r="P47" s="133" t="str">
        <f t="shared" si="13"/>
        <v>Alto (a)</v>
      </c>
      <c r="Q47" s="132">
        <v>100</v>
      </c>
      <c r="R47" s="132">
        <f t="shared" si="14"/>
        <v>1800</v>
      </c>
      <c r="S47" s="133" t="str">
        <f t="shared" si="15"/>
        <v>I</v>
      </c>
      <c r="T47" s="137" t="str">
        <f t="shared" si="16"/>
        <v>NO ACEPTABLE</v>
      </c>
      <c r="U47" s="131">
        <v>1</v>
      </c>
      <c r="V47" s="131">
        <v>6</v>
      </c>
      <c r="W47" s="131">
        <v>0</v>
      </c>
      <c r="X47" s="131">
        <f>SUM(U47:W47)</f>
        <v>7</v>
      </c>
      <c r="Y47" s="137" t="s">
        <v>383</v>
      </c>
      <c r="Z47" s="137" t="s">
        <v>384</v>
      </c>
      <c r="AA47" s="137" t="s">
        <v>212</v>
      </c>
      <c r="AB47" s="137" t="s">
        <v>212</v>
      </c>
      <c r="AC47" s="137" t="s">
        <v>385</v>
      </c>
      <c r="AD47" s="137" t="s">
        <v>386</v>
      </c>
      <c r="AE47" s="137" t="s">
        <v>212</v>
      </c>
    </row>
    <row r="48" spans="1:31" ht="111" customHeight="1">
      <c r="A48" s="137" t="s">
        <v>236</v>
      </c>
      <c r="B48" s="137" t="s">
        <v>291</v>
      </c>
      <c r="C48" s="137" t="s">
        <v>348</v>
      </c>
      <c r="D48" s="137" t="s">
        <v>507</v>
      </c>
      <c r="E48" s="131" t="s">
        <v>209</v>
      </c>
      <c r="F48" s="137" t="s">
        <v>321</v>
      </c>
      <c r="G48" s="137" t="s">
        <v>319</v>
      </c>
      <c r="H48" s="137" t="s">
        <v>214</v>
      </c>
      <c r="I48" s="137" t="s">
        <v>320</v>
      </c>
      <c r="J48" s="137" t="s">
        <v>355</v>
      </c>
      <c r="K48" s="137" t="s">
        <v>484</v>
      </c>
      <c r="L48" s="137" t="s">
        <v>40</v>
      </c>
      <c r="M48" s="132">
        <v>2</v>
      </c>
      <c r="N48" s="132">
        <v>4</v>
      </c>
      <c r="O48" s="132">
        <f>+M48*N48</f>
        <v>8</v>
      </c>
      <c r="P48" s="133" t="str">
        <f>IF(O48&gt;=21,"Muy Alto (MA)",IF(O48&lt;6,"Bajo (B)",IF(AND(O48&gt;=9,O48&lt;21),"Alto (a)",IF(AND(O48&gt;=6,O48&lt;9),"Medio (M)"))))</f>
        <v>Medio (M)</v>
      </c>
      <c r="Q48" s="132">
        <v>100</v>
      </c>
      <c r="R48" s="132">
        <f>O48*Q48</f>
        <v>800</v>
      </c>
      <c r="S48" s="133" t="str">
        <f>IF(R48&gt;500,"I",IF(R48&lt;21,"IV",IF(AND(R48&gt;=121,R48&lt;=500),"II",IF(AND(R48&gt;=21,R48&lt;=120),"III"))))</f>
        <v>I</v>
      </c>
      <c r="T48" s="137" t="str">
        <f>IF(R48&gt;500,"NO ACEPTABLE",IF(R48&lt;21,"ACEPTABLE",IF(AND(R48&gt;=121,R48&lt;=500),"NO ACEPTABLE O ACEPTABLE CON CONTROL ESPECÍFICO",IF(AND(R48&gt;=21,R48&lt;=120),"MEJORABLE"))))</f>
        <v>NO ACEPTABLE</v>
      </c>
      <c r="U48" s="131">
        <v>1</v>
      </c>
      <c r="V48" s="131">
        <v>6</v>
      </c>
      <c r="W48" s="131">
        <v>0</v>
      </c>
      <c r="X48" s="131">
        <f>SUM(U48:W48)</f>
        <v>7</v>
      </c>
      <c r="Y48" s="137" t="s">
        <v>43</v>
      </c>
      <c r="Z48" s="137" t="s">
        <v>485</v>
      </c>
      <c r="AA48" s="137" t="s">
        <v>212</v>
      </c>
      <c r="AB48" s="137" t="s">
        <v>212</v>
      </c>
      <c r="AC48" s="137" t="s">
        <v>212</v>
      </c>
      <c r="AD48" s="137" t="s">
        <v>486</v>
      </c>
      <c r="AE48" s="137" t="s">
        <v>212</v>
      </c>
    </row>
    <row r="49" spans="1:31" s="3" customFormat="1" ht="111" customHeight="1">
      <c r="A49" s="137" t="s">
        <v>236</v>
      </c>
      <c r="B49" s="137" t="s">
        <v>291</v>
      </c>
      <c r="C49" s="137" t="s">
        <v>348</v>
      </c>
      <c r="D49" s="137" t="s">
        <v>507</v>
      </c>
      <c r="E49" s="131" t="s">
        <v>209</v>
      </c>
      <c r="F49" s="137" t="s">
        <v>509</v>
      </c>
      <c r="G49" s="137" t="s">
        <v>319</v>
      </c>
      <c r="H49" s="137" t="s">
        <v>268</v>
      </c>
      <c r="I49" s="137" t="s">
        <v>247</v>
      </c>
      <c r="J49" s="137" t="s">
        <v>40</v>
      </c>
      <c r="K49" s="137" t="s">
        <v>405</v>
      </c>
      <c r="L49" s="137" t="s">
        <v>40</v>
      </c>
      <c r="M49" s="132">
        <v>0</v>
      </c>
      <c r="N49" s="132">
        <v>4</v>
      </c>
      <c r="O49" s="132">
        <f t="shared" si="12"/>
        <v>0</v>
      </c>
      <c r="P49" s="133" t="str">
        <f t="shared" si="13"/>
        <v>Bajo (B)</v>
      </c>
      <c r="Q49" s="132">
        <v>25</v>
      </c>
      <c r="R49" s="132">
        <f t="shared" si="14"/>
        <v>0</v>
      </c>
      <c r="S49" s="133" t="str">
        <f t="shared" si="15"/>
        <v>IV</v>
      </c>
      <c r="T49" s="137" t="str">
        <f t="shared" si="16"/>
        <v>ACEPTABLE</v>
      </c>
      <c r="U49" s="131">
        <v>1</v>
      </c>
      <c r="V49" s="131">
        <v>6</v>
      </c>
      <c r="W49" s="131">
        <v>0</v>
      </c>
      <c r="X49" s="131">
        <f>SUM(U49:W49)</f>
        <v>7</v>
      </c>
      <c r="Y49" s="137" t="s">
        <v>388</v>
      </c>
      <c r="Z49" s="137" t="s">
        <v>497</v>
      </c>
      <c r="AA49" s="137" t="s">
        <v>212</v>
      </c>
      <c r="AB49" s="137" t="s">
        <v>212</v>
      </c>
      <c r="AC49" s="137" t="s">
        <v>212</v>
      </c>
      <c r="AD49" s="137" t="s">
        <v>498</v>
      </c>
      <c r="AE49" s="137" t="s">
        <v>212</v>
      </c>
    </row>
    <row r="50" spans="1:31" s="3" customFormat="1" ht="111" customHeight="1">
      <c r="A50" s="137" t="s">
        <v>236</v>
      </c>
      <c r="B50" s="137" t="s">
        <v>267</v>
      </c>
      <c r="C50" s="137" t="s">
        <v>349</v>
      </c>
      <c r="D50" s="137" t="s">
        <v>304</v>
      </c>
      <c r="E50" s="131" t="s">
        <v>209</v>
      </c>
      <c r="F50" s="137" t="s">
        <v>330</v>
      </c>
      <c r="G50" s="137" t="s">
        <v>39</v>
      </c>
      <c r="H50" s="137" t="s">
        <v>331</v>
      </c>
      <c r="I50" s="137" t="s">
        <v>210</v>
      </c>
      <c r="J50" s="137" t="s">
        <v>409</v>
      </c>
      <c r="K50" s="137" t="s">
        <v>228</v>
      </c>
      <c r="L50" s="137" t="s">
        <v>488</v>
      </c>
      <c r="M50" s="132">
        <v>2</v>
      </c>
      <c r="N50" s="132">
        <v>4</v>
      </c>
      <c r="O50" s="132">
        <f t="shared" si="12"/>
        <v>8</v>
      </c>
      <c r="P50" s="133" t="str">
        <f t="shared" si="13"/>
        <v>Medio (M)</v>
      </c>
      <c r="Q50" s="132">
        <v>25</v>
      </c>
      <c r="R50" s="132">
        <f t="shared" si="14"/>
        <v>200</v>
      </c>
      <c r="S50" s="133" t="str">
        <f t="shared" si="15"/>
        <v>II</v>
      </c>
      <c r="T50" s="137" t="str">
        <f t="shared" si="16"/>
        <v>NO ACEPTABLE O ACEPTABLE CON CONTROL ESPECÍFICO</v>
      </c>
      <c r="U50" s="131">
        <v>3</v>
      </c>
      <c r="V50" s="131">
        <v>0</v>
      </c>
      <c r="W50" s="131">
        <v>0</v>
      </c>
      <c r="X50" s="131">
        <f t="shared" si="18"/>
        <v>3</v>
      </c>
      <c r="Y50" s="137" t="s">
        <v>332</v>
      </c>
      <c r="Z50" s="137" t="s">
        <v>333</v>
      </c>
      <c r="AA50" s="137" t="s">
        <v>212</v>
      </c>
      <c r="AB50" s="137" t="s">
        <v>212</v>
      </c>
      <c r="AC50" s="137" t="s">
        <v>408</v>
      </c>
      <c r="AD50" s="137" t="s">
        <v>489</v>
      </c>
      <c r="AE50" s="137" t="s">
        <v>334</v>
      </c>
    </row>
    <row r="51" spans="1:31" s="3" customFormat="1" ht="111" customHeight="1">
      <c r="A51" s="137" t="s">
        <v>236</v>
      </c>
      <c r="B51" s="137" t="s">
        <v>267</v>
      </c>
      <c r="C51" s="137" t="s">
        <v>349</v>
      </c>
      <c r="D51" s="137" t="s">
        <v>304</v>
      </c>
      <c r="E51" s="131" t="s">
        <v>209</v>
      </c>
      <c r="F51" s="137" t="s">
        <v>490</v>
      </c>
      <c r="G51" s="137" t="s">
        <v>39</v>
      </c>
      <c r="H51" s="137" t="s">
        <v>335</v>
      </c>
      <c r="I51" s="137" t="s">
        <v>336</v>
      </c>
      <c r="J51" s="137" t="s">
        <v>412</v>
      </c>
      <c r="K51" s="137" t="s">
        <v>228</v>
      </c>
      <c r="L51" s="137" t="s">
        <v>491</v>
      </c>
      <c r="M51" s="132">
        <v>2</v>
      </c>
      <c r="N51" s="132">
        <v>4</v>
      </c>
      <c r="O51" s="132">
        <f t="shared" si="12"/>
        <v>8</v>
      </c>
      <c r="P51" s="133" t="str">
        <f t="shared" si="13"/>
        <v>Medio (M)</v>
      </c>
      <c r="Q51" s="132">
        <v>25</v>
      </c>
      <c r="R51" s="132">
        <f t="shared" si="14"/>
        <v>200</v>
      </c>
      <c r="S51" s="133" t="str">
        <f t="shared" si="15"/>
        <v>II</v>
      </c>
      <c r="T51" s="137" t="str">
        <f t="shared" si="16"/>
        <v>NO ACEPTABLE O ACEPTABLE CON CONTROL ESPECÍFICO</v>
      </c>
      <c r="U51" s="131">
        <v>3</v>
      </c>
      <c r="V51" s="131">
        <v>0</v>
      </c>
      <c r="W51" s="131">
        <v>0</v>
      </c>
      <c r="X51" s="131">
        <f t="shared" si="18"/>
        <v>3</v>
      </c>
      <c r="Y51" s="137" t="s">
        <v>337</v>
      </c>
      <c r="Z51" s="137" t="s">
        <v>338</v>
      </c>
      <c r="AA51" s="137" t="s">
        <v>212</v>
      </c>
      <c r="AB51" s="137" t="s">
        <v>212</v>
      </c>
      <c r="AC51" s="137" t="s">
        <v>212</v>
      </c>
      <c r="AD51" s="137" t="s">
        <v>339</v>
      </c>
      <c r="AE51" s="137" t="s">
        <v>340</v>
      </c>
    </row>
    <row r="52" spans="1:31" s="3" customFormat="1" ht="111" customHeight="1">
      <c r="A52" s="137" t="s">
        <v>236</v>
      </c>
      <c r="B52" s="137" t="s">
        <v>267</v>
      </c>
      <c r="C52" s="137" t="s">
        <v>349</v>
      </c>
      <c r="D52" s="137" t="s">
        <v>304</v>
      </c>
      <c r="E52" s="131" t="s">
        <v>209</v>
      </c>
      <c r="F52" s="137" t="s">
        <v>325</v>
      </c>
      <c r="G52" s="137" t="s">
        <v>42</v>
      </c>
      <c r="H52" s="137" t="s">
        <v>503</v>
      </c>
      <c r="I52" s="137" t="s">
        <v>326</v>
      </c>
      <c r="J52" s="137" t="s">
        <v>40</v>
      </c>
      <c r="K52" s="137" t="s">
        <v>419</v>
      </c>
      <c r="L52" s="137" t="s">
        <v>492</v>
      </c>
      <c r="M52" s="131">
        <v>2</v>
      </c>
      <c r="N52" s="131">
        <v>4</v>
      </c>
      <c r="O52" s="131">
        <f t="shared" si="12"/>
        <v>8</v>
      </c>
      <c r="P52" s="134" t="str">
        <f t="shared" si="13"/>
        <v>Medio (M)</v>
      </c>
      <c r="Q52" s="132">
        <v>25</v>
      </c>
      <c r="R52" s="131">
        <f t="shared" si="14"/>
        <v>200</v>
      </c>
      <c r="S52" s="133" t="str">
        <f t="shared" si="15"/>
        <v>II</v>
      </c>
      <c r="T52" s="137" t="str">
        <f t="shared" si="16"/>
        <v>NO ACEPTABLE O ACEPTABLE CON CONTROL ESPECÍFICO</v>
      </c>
      <c r="U52" s="131">
        <v>3</v>
      </c>
      <c r="V52" s="131">
        <v>0</v>
      </c>
      <c r="W52" s="131">
        <v>0</v>
      </c>
      <c r="X52" s="131">
        <f t="shared" si="18"/>
        <v>3</v>
      </c>
      <c r="Y52" s="137" t="s">
        <v>327</v>
      </c>
      <c r="Z52" s="137" t="s">
        <v>328</v>
      </c>
      <c r="AA52" s="137" t="s">
        <v>212</v>
      </c>
      <c r="AB52" s="137" t="s">
        <v>212</v>
      </c>
      <c r="AC52" s="137" t="s">
        <v>212</v>
      </c>
      <c r="AD52" s="137" t="s">
        <v>329</v>
      </c>
      <c r="AE52" s="137" t="s">
        <v>212</v>
      </c>
    </row>
    <row r="53" spans="1:31" s="3" customFormat="1" ht="111" customHeight="1">
      <c r="A53" s="137" t="s">
        <v>236</v>
      </c>
      <c r="B53" s="137" t="s">
        <v>267</v>
      </c>
      <c r="C53" s="137" t="s">
        <v>349</v>
      </c>
      <c r="D53" s="137" t="s">
        <v>304</v>
      </c>
      <c r="E53" s="131" t="s">
        <v>215</v>
      </c>
      <c r="F53" s="137" t="s">
        <v>269</v>
      </c>
      <c r="G53" s="137" t="s">
        <v>319</v>
      </c>
      <c r="H53" s="137" t="s">
        <v>361</v>
      </c>
      <c r="I53" s="137" t="s">
        <v>370</v>
      </c>
      <c r="J53" s="137" t="s">
        <v>40</v>
      </c>
      <c r="K53" s="137" t="s">
        <v>369</v>
      </c>
      <c r="L53" s="137" t="s">
        <v>376</v>
      </c>
      <c r="M53" s="132">
        <v>6</v>
      </c>
      <c r="N53" s="132">
        <v>3</v>
      </c>
      <c r="O53" s="132">
        <f t="shared" si="12"/>
        <v>18</v>
      </c>
      <c r="P53" s="133" t="str">
        <f t="shared" si="13"/>
        <v>Alto (a)</v>
      </c>
      <c r="Q53" s="132">
        <v>100</v>
      </c>
      <c r="R53" s="132">
        <f t="shared" si="14"/>
        <v>1800</v>
      </c>
      <c r="S53" s="133" t="str">
        <f t="shared" si="15"/>
        <v>I</v>
      </c>
      <c r="T53" s="137" t="str">
        <f t="shared" si="16"/>
        <v>NO ACEPTABLE</v>
      </c>
      <c r="U53" s="131">
        <v>3</v>
      </c>
      <c r="V53" s="131">
        <v>0</v>
      </c>
      <c r="W53" s="131">
        <v>0</v>
      </c>
      <c r="X53" s="131">
        <f t="shared" si="18"/>
        <v>3</v>
      </c>
      <c r="Y53" s="137" t="s">
        <v>383</v>
      </c>
      <c r="Z53" s="137" t="s">
        <v>384</v>
      </c>
      <c r="AA53" s="137" t="s">
        <v>212</v>
      </c>
      <c r="AB53" s="137" t="s">
        <v>212</v>
      </c>
      <c r="AC53" s="137" t="s">
        <v>385</v>
      </c>
      <c r="AD53" s="137" t="s">
        <v>386</v>
      </c>
      <c r="AE53" s="137" t="s">
        <v>212</v>
      </c>
    </row>
    <row r="54" spans="1:31" s="3" customFormat="1" ht="111" customHeight="1">
      <c r="A54" s="137" t="s">
        <v>236</v>
      </c>
      <c r="B54" s="137" t="s">
        <v>267</v>
      </c>
      <c r="C54" s="137" t="s">
        <v>349</v>
      </c>
      <c r="D54" s="137" t="s">
        <v>304</v>
      </c>
      <c r="E54" s="131" t="s">
        <v>209</v>
      </c>
      <c r="F54" s="137" t="s">
        <v>509</v>
      </c>
      <c r="G54" s="137" t="s">
        <v>319</v>
      </c>
      <c r="H54" s="137" t="s">
        <v>402</v>
      </c>
      <c r="I54" s="137" t="s">
        <v>247</v>
      </c>
      <c r="J54" s="137" t="s">
        <v>40</v>
      </c>
      <c r="K54" s="137" t="s">
        <v>405</v>
      </c>
      <c r="L54" s="137" t="s">
        <v>40</v>
      </c>
      <c r="M54" s="132">
        <v>0</v>
      </c>
      <c r="N54" s="132">
        <v>4</v>
      </c>
      <c r="O54" s="132">
        <f t="shared" si="12"/>
        <v>0</v>
      </c>
      <c r="P54" s="133" t="str">
        <f t="shared" si="13"/>
        <v>Bajo (B)</v>
      </c>
      <c r="Q54" s="132">
        <v>25</v>
      </c>
      <c r="R54" s="132">
        <f t="shared" si="14"/>
        <v>0</v>
      </c>
      <c r="S54" s="133" t="str">
        <f t="shared" si="15"/>
        <v>IV</v>
      </c>
      <c r="T54" s="137" t="str">
        <f t="shared" si="16"/>
        <v>ACEPTABLE</v>
      </c>
      <c r="U54" s="131">
        <v>3</v>
      </c>
      <c r="V54" s="131">
        <v>0</v>
      </c>
      <c r="W54" s="131">
        <v>0</v>
      </c>
      <c r="X54" s="131">
        <f t="shared" si="18"/>
        <v>3</v>
      </c>
      <c r="Y54" s="137" t="s">
        <v>388</v>
      </c>
      <c r="Z54" s="137" t="s">
        <v>497</v>
      </c>
      <c r="AA54" s="137" t="s">
        <v>212</v>
      </c>
      <c r="AB54" s="137" t="s">
        <v>212</v>
      </c>
      <c r="AC54" s="137" t="s">
        <v>212</v>
      </c>
      <c r="AD54" s="137" t="s">
        <v>498</v>
      </c>
      <c r="AE54" s="137" t="s">
        <v>212</v>
      </c>
    </row>
    <row r="55" spans="1:31" ht="111" customHeight="1">
      <c r="A55" s="137" t="s">
        <v>236</v>
      </c>
      <c r="B55" s="137" t="s">
        <v>267</v>
      </c>
      <c r="C55" s="137" t="s">
        <v>349</v>
      </c>
      <c r="D55" s="137" t="s">
        <v>304</v>
      </c>
      <c r="E55" s="131" t="s">
        <v>209</v>
      </c>
      <c r="F55" s="137" t="s">
        <v>321</v>
      </c>
      <c r="G55" s="137" t="s">
        <v>319</v>
      </c>
      <c r="H55" s="137" t="s">
        <v>214</v>
      </c>
      <c r="I55" s="137" t="s">
        <v>320</v>
      </c>
      <c r="J55" s="137" t="s">
        <v>355</v>
      </c>
      <c r="K55" s="137" t="s">
        <v>484</v>
      </c>
      <c r="L55" s="137" t="s">
        <v>40</v>
      </c>
      <c r="M55" s="132">
        <v>2</v>
      </c>
      <c r="N55" s="132">
        <v>4</v>
      </c>
      <c r="O55" s="132">
        <f>+M55*N55</f>
        <v>8</v>
      </c>
      <c r="P55" s="133" t="str">
        <f>IF(O55&gt;=21,"Muy Alto (MA)",IF(O55&lt;6,"Bajo (B)",IF(AND(O55&gt;=9,O55&lt;21),"Alto (a)",IF(AND(O55&gt;=6,O55&lt;9),"Medio (M)"))))</f>
        <v>Medio (M)</v>
      </c>
      <c r="Q55" s="132">
        <v>100</v>
      </c>
      <c r="R55" s="132">
        <f>O55*Q55</f>
        <v>800</v>
      </c>
      <c r="S55" s="133" t="str">
        <f>IF(R55&gt;500,"I",IF(R55&lt;21,"IV",IF(AND(R55&gt;=121,R55&lt;=500),"II",IF(AND(R55&gt;=21,R55&lt;=120),"III"))))</f>
        <v>I</v>
      </c>
      <c r="T55" s="137" t="str">
        <f>IF(R55&gt;500,"NO ACEPTABLE",IF(R55&lt;21,"ACEPTABLE",IF(AND(R55&gt;=121,R55&lt;=500),"NO ACEPTABLE O ACEPTABLE CON CONTROL ESPECÍFICO",IF(AND(R55&gt;=21,R55&lt;=120),"MEJORABLE"))))</f>
        <v>NO ACEPTABLE</v>
      </c>
      <c r="U55" s="131">
        <v>3</v>
      </c>
      <c r="V55" s="131">
        <v>0</v>
      </c>
      <c r="W55" s="131">
        <v>0</v>
      </c>
      <c r="X55" s="131">
        <f t="shared" si="18"/>
        <v>3</v>
      </c>
      <c r="Y55" s="137" t="s">
        <v>43</v>
      </c>
      <c r="Z55" s="137" t="s">
        <v>485</v>
      </c>
      <c r="AA55" s="137" t="s">
        <v>212</v>
      </c>
      <c r="AB55" s="137" t="s">
        <v>212</v>
      </c>
      <c r="AC55" s="137" t="s">
        <v>212</v>
      </c>
      <c r="AD55" s="137" t="s">
        <v>486</v>
      </c>
      <c r="AE55" s="137" t="s">
        <v>212</v>
      </c>
    </row>
    <row r="56" spans="1:31" s="3" customFormat="1" ht="111" customHeight="1">
      <c r="A56" s="137" t="s">
        <v>236</v>
      </c>
      <c r="B56" s="137" t="s">
        <v>510</v>
      </c>
      <c r="C56" s="137" t="s">
        <v>305</v>
      </c>
      <c r="D56" s="137" t="s">
        <v>511</v>
      </c>
      <c r="E56" s="131" t="s">
        <v>209</v>
      </c>
      <c r="F56" s="137" t="s">
        <v>330</v>
      </c>
      <c r="G56" s="137" t="s">
        <v>39</v>
      </c>
      <c r="H56" s="137" t="s">
        <v>331</v>
      </c>
      <c r="I56" s="137" t="s">
        <v>210</v>
      </c>
      <c r="J56" s="137" t="s">
        <v>409</v>
      </c>
      <c r="K56" s="137" t="s">
        <v>228</v>
      </c>
      <c r="L56" s="137" t="s">
        <v>488</v>
      </c>
      <c r="M56" s="132">
        <v>2</v>
      </c>
      <c r="N56" s="132">
        <v>4</v>
      </c>
      <c r="O56" s="132">
        <f t="shared" si="12"/>
        <v>8</v>
      </c>
      <c r="P56" s="133" t="str">
        <f t="shared" si="13"/>
        <v>Medio (M)</v>
      </c>
      <c r="Q56" s="132">
        <v>25</v>
      </c>
      <c r="R56" s="132">
        <f t="shared" si="14"/>
        <v>200</v>
      </c>
      <c r="S56" s="133" t="str">
        <f t="shared" si="15"/>
        <v>II</v>
      </c>
      <c r="T56" s="137" t="str">
        <f t="shared" si="16"/>
        <v>NO ACEPTABLE O ACEPTABLE CON CONTROL ESPECÍFICO</v>
      </c>
      <c r="U56" s="131">
        <v>6</v>
      </c>
      <c r="V56" s="131">
        <v>1</v>
      </c>
      <c r="W56" s="131">
        <v>0</v>
      </c>
      <c r="X56" s="131">
        <f aca="true" t="shared" si="19" ref="X56:X61">SUM(U56:W56)</f>
        <v>7</v>
      </c>
      <c r="Y56" s="137" t="s">
        <v>332</v>
      </c>
      <c r="Z56" s="137" t="s">
        <v>333</v>
      </c>
      <c r="AA56" s="137" t="s">
        <v>212</v>
      </c>
      <c r="AB56" s="137" t="s">
        <v>212</v>
      </c>
      <c r="AC56" s="137" t="s">
        <v>408</v>
      </c>
      <c r="AD56" s="137" t="s">
        <v>489</v>
      </c>
      <c r="AE56" s="137" t="s">
        <v>334</v>
      </c>
    </row>
    <row r="57" spans="1:31" s="3" customFormat="1" ht="111" customHeight="1">
      <c r="A57" s="137" t="s">
        <v>236</v>
      </c>
      <c r="B57" s="137" t="s">
        <v>510</v>
      </c>
      <c r="C57" s="137" t="s">
        <v>305</v>
      </c>
      <c r="D57" s="137" t="s">
        <v>511</v>
      </c>
      <c r="E57" s="131" t="s">
        <v>209</v>
      </c>
      <c r="F57" s="137" t="s">
        <v>490</v>
      </c>
      <c r="G57" s="137" t="s">
        <v>39</v>
      </c>
      <c r="H57" s="137" t="s">
        <v>335</v>
      </c>
      <c r="I57" s="137" t="s">
        <v>336</v>
      </c>
      <c r="J57" s="137" t="s">
        <v>412</v>
      </c>
      <c r="K57" s="137" t="s">
        <v>228</v>
      </c>
      <c r="L57" s="137" t="s">
        <v>491</v>
      </c>
      <c r="M57" s="132">
        <v>2</v>
      </c>
      <c r="N57" s="132">
        <v>4</v>
      </c>
      <c r="O57" s="132">
        <f t="shared" si="12"/>
        <v>8</v>
      </c>
      <c r="P57" s="133" t="str">
        <f t="shared" si="13"/>
        <v>Medio (M)</v>
      </c>
      <c r="Q57" s="132">
        <v>25</v>
      </c>
      <c r="R57" s="132">
        <f t="shared" si="14"/>
        <v>200</v>
      </c>
      <c r="S57" s="133" t="str">
        <f t="shared" si="15"/>
        <v>II</v>
      </c>
      <c r="T57" s="137" t="str">
        <f t="shared" si="16"/>
        <v>NO ACEPTABLE O ACEPTABLE CON CONTROL ESPECÍFICO</v>
      </c>
      <c r="U57" s="131">
        <v>6</v>
      </c>
      <c r="V57" s="131">
        <v>1</v>
      </c>
      <c r="W57" s="131">
        <v>0</v>
      </c>
      <c r="X57" s="131">
        <f t="shared" si="19"/>
        <v>7</v>
      </c>
      <c r="Y57" s="137" t="s">
        <v>337</v>
      </c>
      <c r="Z57" s="137" t="s">
        <v>338</v>
      </c>
      <c r="AA57" s="137" t="s">
        <v>212</v>
      </c>
      <c r="AB57" s="137" t="s">
        <v>212</v>
      </c>
      <c r="AC57" s="137" t="s">
        <v>212</v>
      </c>
      <c r="AD57" s="137" t="s">
        <v>339</v>
      </c>
      <c r="AE57" s="137" t="s">
        <v>340</v>
      </c>
    </row>
    <row r="58" spans="1:31" s="3" customFormat="1" ht="111" customHeight="1">
      <c r="A58" s="137" t="s">
        <v>236</v>
      </c>
      <c r="B58" s="137" t="s">
        <v>510</v>
      </c>
      <c r="C58" s="137" t="s">
        <v>305</v>
      </c>
      <c r="D58" s="137" t="s">
        <v>511</v>
      </c>
      <c r="E58" s="131" t="s">
        <v>209</v>
      </c>
      <c r="F58" s="137" t="s">
        <v>248</v>
      </c>
      <c r="G58" s="137" t="s">
        <v>42</v>
      </c>
      <c r="H58" s="137" t="s">
        <v>503</v>
      </c>
      <c r="I58" s="137" t="s">
        <v>326</v>
      </c>
      <c r="J58" s="137" t="s">
        <v>40</v>
      </c>
      <c r="K58" s="137" t="s">
        <v>419</v>
      </c>
      <c r="L58" s="137" t="s">
        <v>492</v>
      </c>
      <c r="M58" s="132">
        <v>0</v>
      </c>
      <c r="N58" s="132">
        <v>3</v>
      </c>
      <c r="O58" s="132">
        <f t="shared" si="12"/>
        <v>0</v>
      </c>
      <c r="P58" s="133" t="str">
        <f>IF(O58&gt;=21,"Muy Alto (MA)",IF(O58&lt;6,"Bajo (B)",IF(AND(O58&gt;=9,O58&lt;21),"Alto (a)",IF(AND(O58&gt;=6,O58&lt;9),"Medio (M)"))))</f>
        <v>Bajo (B)</v>
      </c>
      <c r="Q58" s="132">
        <v>25</v>
      </c>
      <c r="R58" s="132">
        <f t="shared" si="14"/>
        <v>0</v>
      </c>
      <c r="S58" s="133" t="str">
        <f t="shared" si="15"/>
        <v>IV</v>
      </c>
      <c r="T58" s="137" t="str">
        <f t="shared" si="16"/>
        <v>ACEPTABLE</v>
      </c>
      <c r="U58" s="131">
        <v>6</v>
      </c>
      <c r="V58" s="131">
        <v>1</v>
      </c>
      <c r="W58" s="131">
        <v>0</v>
      </c>
      <c r="X58" s="131">
        <f t="shared" si="19"/>
        <v>7</v>
      </c>
      <c r="Y58" s="137" t="s">
        <v>327</v>
      </c>
      <c r="Z58" s="137" t="s">
        <v>328</v>
      </c>
      <c r="AA58" s="137" t="s">
        <v>212</v>
      </c>
      <c r="AB58" s="137" t="s">
        <v>212</v>
      </c>
      <c r="AC58" s="137" t="s">
        <v>212</v>
      </c>
      <c r="AD58" s="137" t="s">
        <v>329</v>
      </c>
      <c r="AE58" s="137" t="s">
        <v>212</v>
      </c>
    </row>
    <row r="59" spans="1:31" s="3" customFormat="1" ht="111" customHeight="1">
      <c r="A59" s="137" t="s">
        <v>236</v>
      </c>
      <c r="B59" s="137" t="s">
        <v>510</v>
      </c>
      <c r="C59" s="137" t="s">
        <v>305</v>
      </c>
      <c r="D59" s="137" t="s">
        <v>511</v>
      </c>
      <c r="E59" s="131" t="s">
        <v>209</v>
      </c>
      <c r="F59" s="137" t="s">
        <v>362</v>
      </c>
      <c r="G59" s="137" t="s">
        <v>319</v>
      </c>
      <c r="H59" s="137" t="s">
        <v>361</v>
      </c>
      <c r="I59" s="137" t="s">
        <v>370</v>
      </c>
      <c r="J59" s="137" t="s">
        <v>40</v>
      </c>
      <c r="K59" s="137" t="s">
        <v>369</v>
      </c>
      <c r="L59" s="137" t="s">
        <v>373</v>
      </c>
      <c r="M59" s="132">
        <v>2</v>
      </c>
      <c r="N59" s="132">
        <v>4</v>
      </c>
      <c r="O59" s="132">
        <f t="shared" si="12"/>
        <v>8</v>
      </c>
      <c r="P59" s="133" t="str">
        <f t="shared" si="13"/>
        <v>Medio (M)</v>
      </c>
      <c r="Q59" s="132">
        <v>100</v>
      </c>
      <c r="R59" s="132">
        <f t="shared" si="14"/>
        <v>800</v>
      </c>
      <c r="S59" s="133" t="str">
        <f t="shared" si="15"/>
        <v>I</v>
      </c>
      <c r="T59" s="137" t="str">
        <f t="shared" si="16"/>
        <v>NO ACEPTABLE</v>
      </c>
      <c r="U59" s="131">
        <v>6</v>
      </c>
      <c r="V59" s="131">
        <v>1</v>
      </c>
      <c r="W59" s="131">
        <v>0</v>
      </c>
      <c r="X59" s="131">
        <f t="shared" si="19"/>
        <v>7</v>
      </c>
      <c r="Y59" s="137" t="s">
        <v>383</v>
      </c>
      <c r="Z59" s="137" t="s">
        <v>384</v>
      </c>
      <c r="AA59" s="137" t="s">
        <v>212</v>
      </c>
      <c r="AB59" s="137" t="s">
        <v>212</v>
      </c>
      <c r="AC59" s="137" t="s">
        <v>385</v>
      </c>
      <c r="AD59" s="137" t="s">
        <v>386</v>
      </c>
      <c r="AE59" s="137" t="s">
        <v>212</v>
      </c>
    </row>
    <row r="60" spans="1:31" s="3" customFormat="1" ht="111" customHeight="1">
      <c r="A60" s="137" t="s">
        <v>236</v>
      </c>
      <c r="B60" s="137" t="s">
        <v>510</v>
      </c>
      <c r="C60" s="137" t="s">
        <v>305</v>
      </c>
      <c r="D60" s="137" t="s">
        <v>511</v>
      </c>
      <c r="E60" s="131" t="s">
        <v>209</v>
      </c>
      <c r="F60" s="137" t="s">
        <v>509</v>
      </c>
      <c r="G60" s="137" t="s">
        <v>319</v>
      </c>
      <c r="H60" s="137" t="s">
        <v>402</v>
      </c>
      <c r="I60" s="137" t="s">
        <v>247</v>
      </c>
      <c r="J60" s="137" t="s">
        <v>40</v>
      </c>
      <c r="K60" s="137" t="s">
        <v>405</v>
      </c>
      <c r="L60" s="137" t="s">
        <v>40</v>
      </c>
      <c r="M60" s="132">
        <v>0</v>
      </c>
      <c r="N60" s="132">
        <v>4</v>
      </c>
      <c r="O60" s="132">
        <f t="shared" si="12"/>
        <v>0</v>
      </c>
      <c r="P60" s="133" t="str">
        <f t="shared" si="13"/>
        <v>Bajo (B)</v>
      </c>
      <c r="Q60" s="132">
        <v>25</v>
      </c>
      <c r="R60" s="132">
        <f t="shared" si="14"/>
        <v>0</v>
      </c>
      <c r="S60" s="133" t="str">
        <f t="shared" si="15"/>
        <v>IV</v>
      </c>
      <c r="T60" s="137" t="str">
        <f t="shared" si="16"/>
        <v>ACEPTABLE</v>
      </c>
      <c r="U60" s="131">
        <v>6</v>
      </c>
      <c r="V60" s="131">
        <v>1</v>
      </c>
      <c r="W60" s="131">
        <v>0</v>
      </c>
      <c r="X60" s="131">
        <f t="shared" si="19"/>
        <v>7</v>
      </c>
      <c r="Y60" s="137" t="s">
        <v>388</v>
      </c>
      <c r="Z60" s="137" t="s">
        <v>497</v>
      </c>
      <c r="AA60" s="137" t="s">
        <v>212</v>
      </c>
      <c r="AB60" s="137" t="s">
        <v>212</v>
      </c>
      <c r="AC60" s="137" t="s">
        <v>212</v>
      </c>
      <c r="AD60" s="137" t="s">
        <v>498</v>
      </c>
      <c r="AE60" s="137" t="s">
        <v>212</v>
      </c>
    </row>
    <row r="61" spans="1:31" ht="111" customHeight="1">
      <c r="A61" s="137" t="s">
        <v>236</v>
      </c>
      <c r="B61" s="137" t="s">
        <v>510</v>
      </c>
      <c r="C61" s="137" t="s">
        <v>305</v>
      </c>
      <c r="D61" s="137" t="s">
        <v>511</v>
      </c>
      <c r="E61" s="131" t="s">
        <v>209</v>
      </c>
      <c r="F61" s="137" t="s">
        <v>321</v>
      </c>
      <c r="G61" s="137" t="s">
        <v>319</v>
      </c>
      <c r="H61" s="137" t="s">
        <v>214</v>
      </c>
      <c r="I61" s="137" t="s">
        <v>320</v>
      </c>
      <c r="J61" s="137" t="s">
        <v>355</v>
      </c>
      <c r="K61" s="137" t="s">
        <v>484</v>
      </c>
      <c r="L61" s="137" t="s">
        <v>40</v>
      </c>
      <c r="M61" s="132">
        <v>2</v>
      </c>
      <c r="N61" s="132">
        <v>4</v>
      </c>
      <c r="O61" s="132">
        <f>+M61*N61</f>
        <v>8</v>
      </c>
      <c r="P61" s="133" t="str">
        <f>IF(O61&gt;=21,"Muy Alto (MA)",IF(O61&lt;6,"Bajo (B)",IF(AND(O61&gt;=9,O61&lt;21),"Alto (a)",IF(AND(O61&gt;=6,O61&lt;9),"Medio (M)"))))</f>
        <v>Medio (M)</v>
      </c>
      <c r="Q61" s="132">
        <v>100</v>
      </c>
      <c r="R61" s="132">
        <f>O61*Q61</f>
        <v>800</v>
      </c>
      <c r="S61" s="133" t="str">
        <f>IF(R61&gt;500,"I",IF(R61&lt;21,"IV",IF(AND(R61&gt;=121,R61&lt;=500),"II",IF(AND(R61&gt;=21,R61&lt;=120),"III"))))</f>
        <v>I</v>
      </c>
      <c r="T61" s="137" t="str">
        <f>IF(R61&gt;500,"NO ACEPTABLE",IF(R61&lt;21,"ACEPTABLE",IF(AND(R61&gt;=121,R61&lt;=500),"NO ACEPTABLE O ACEPTABLE CON CONTROL ESPECÍFICO",IF(AND(R61&gt;=21,R61&lt;=120),"MEJORABLE"))))</f>
        <v>NO ACEPTABLE</v>
      </c>
      <c r="U61" s="131">
        <v>6</v>
      </c>
      <c r="V61" s="131">
        <v>1</v>
      </c>
      <c r="W61" s="131">
        <v>0</v>
      </c>
      <c r="X61" s="131">
        <f t="shared" si="19"/>
        <v>7</v>
      </c>
      <c r="Y61" s="137" t="s">
        <v>43</v>
      </c>
      <c r="Z61" s="137" t="s">
        <v>485</v>
      </c>
      <c r="AA61" s="137" t="s">
        <v>212</v>
      </c>
      <c r="AB61" s="137" t="s">
        <v>212</v>
      </c>
      <c r="AC61" s="137" t="s">
        <v>212</v>
      </c>
      <c r="AD61" s="137" t="s">
        <v>486</v>
      </c>
      <c r="AE61" s="137" t="s">
        <v>212</v>
      </c>
    </row>
    <row r="62" spans="1:31" s="3" customFormat="1" ht="111" customHeight="1">
      <c r="A62" s="137" t="s">
        <v>236</v>
      </c>
      <c r="B62" s="137" t="s">
        <v>270</v>
      </c>
      <c r="C62" s="137" t="s">
        <v>512</v>
      </c>
      <c r="D62" s="137" t="s">
        <v>306</v>
      </c>
      <c r="E62" s="131" t="s">
        <v>209</v>
      </c>
      <c r="F62" s="137" t="s">
        <v>414</v>
      </c>
      <c r="G62" s="137" t="s">
        <v>39</v>
      </c>
      <c r="H62" s="137" t="s">
        <v>341</v>
      </c>
      <c r="I62" s="137" t="s">
        <v>336</v>
      </c>
      <c r="J62" s="137" t="s">
        <v>40</v>
      </c>
      <c r="K62" s="137" t="s">
        <v>228</v>
      </c>
      <c r="L62" s="137" t="s">
        <v>501</v>
      </c>
      <c r="M62" s="132">
        <v>2</v>
      </c>
      <c r="N62" s="132">
        <v>2</v>
      </c>
      <c r="O62" s="132">
        <f t="shared" si="12"/>
        <v>4</v>
      </c>
      <c r="P62" s="133" t="str">
        <f t="shared" si="13"/>
        <v>Bajo (B)</v>
      </c>
      <c r="Q62" s="132">
        <v>25</v>
      </c>
      <c r="R62" s="132">
        <f t="shared" si="14"/>
        <v>100</v>
      </c>
      <c r="S62" s="133" t="str">
        <f t="shared" si="15"/>
        <v>III</v>
      </c>
      <c r="T62" s="137" t="str">
        <f t="shared" si="16"/>
        <v>MEJORABLE</v>
      </c>
      <c r="U62" s="131">
        <v>2</v>
      </c>
      <c r="V62" s="131">
        <v>0</v>
      </c>
      <c r="W62" s="131">
        <v>0</v>
      </c>
      <c r="X62" s="131">
        <f>SUM(U62:W62)</f>
        <v>2</v>
      </c>
      <c r="Y62" s="137" t="s">
        <v>337</v>
      </c>
      <c r="Z62" s="137" t="s">
        <v>342</v>
      </c>
      <c r="AA62" s="137" t="s">
        <v>212</v>
      </c>
      <c r="AB62" s="137" t="s">
        <v>212</v>
      </c>
      <c r="AC62" s="137" t="s">
        <v>263</v>
      </c>
      <c r="AD62" s="137" t="s">
        <v>415</v>
      </c>
      <c r="AE62" s="137" t="s">
        <v>502</v>
      </c>
    </row>
    <row r="63" spans="1:31" s="3" customFormat="1" ht="111" customHeight="1">
      <c r="A63" s="137" t="s">
        <v>236</v>
      </c>
      <c r="B63" s="137" t="s">
        <v>270</v>
      </c>
      <c r="C63" s="137" t="s">
        <v>512</v>
      </c>
      <c r="D63" s="137" t="s">
        <v>306</v>
      </c>
      <c r="E63" s="131" t="s">
        <v>209</v>
      </c>
      <c r="F63" s="137" t="s">
        <v>218</v>
      </c>
      <c r="G63" s="137" t="s">
        <v>42</v>
      </c>
      <c r="H63" s="137" t="s">
        <v>503</v>
      </c>
      <c r="I63" s="137" t="s">
        <v>326</v>
      </c>
      <c r="J63" s="137" t="s">
        <v>40</v>
      </c>
      <c r="K63" s="137" t="s">
        <v>419</v>
      </c>
      <c r="L63" s="137" t="s">
        <v>492</v>
      </c>
      <c r="M63" s="132">
        <v>6</v>
      </c>
      <c r="N63" s="132">
        <v>3</v>
      </c>
      <c r="O63" s="132">
        <f t="shared" si="12"/>
        <v>18</v>
      </c>
      <c r="P63" s="133" t="str">
        <f t="shared" si="13"/>
        <v>Alto (a)</v>
      </c>
      <c r="Q63" s="132">
        <v>25</v>
      </c>
      <c r="R63" s="132">
        <f t="shared" si="14"/>
        <v>450</v>
      </c>
      <c r="S63" s="133" t="str">
        <f t="shared" si="15"/>
        <v>II</v>
      </c>
      <c r="T63" s="137" t="str">
        <f t="shared" si="16"/>
        <v>NO ACEPTABLE O ACEPTABLE CON CONTROL ESPECÍFICO</v>
      </c>
      <c r="U63" s="131">
        <v>2</v>
      </c>
      <c r="V63" s="131">
        <v>0</v>
      </c>
      <c r="W63" s="131">
        <v>0</v>
      </c>
      <c r="X63" s="131">
        <f aca="true" t="shared" si="20" ref="X63:X73">SUM(U63:W63)</f>
        <v>2</v>
      </c>
      <c r="Y63" s="137" t="s">
        <v>327</v>
      </c>
      <c r="Z63" s="137" t="s">
        <v>328</v>
      </c>
      <c r="AA63" s="137" t="s">
        <v>212</v>
      </c>
      <c r="AB63" s="137" t="s">
        <v>212</v>
      </c>
      <c r="AC63" s="137" t="s">
        <v>212</v>
      </c>
      <c r="AD63" s="137" t="s">
        <v>329</v>
      </c>
      <c r="AE63" s="137" t="s">
        <v>212</v>
      </c>
    </row>
    <row r="64" spans="1:31" s="3" customFormat="1" ht="111" customHeight="1">
      <c r="A64" s="137" t="s">
        <v>236</v>
      </c>
      <c r="B64" s="137" t="s">
        <v>270</v>
      </c>
      <c r="C64" s="137" t="s">
        <v>512</v>
      </c>
      <c r="D64" s="137" t="s">
        <v>306</v>
      </c>
      <c r="E64" s="131" t="s">
        <v>209</v>
      </c>
      <c r="F64" s="137" t="s">
        <v>496</v>
      </c>
      <c r="G64" s="137" t="s">
        <v>319</v>
      </c>
      <c r="H64" s="137" t="s">
        <v>403</v>
      </c>
      <c r="I64" s="137" t="s">
        <v>247</v>
      </c>
      <c r="J64" s="137" t="s">
        <v>40</v>
      </c>
      <c r="K64" s="137" t="s">
        <v>387</v>
      </c>
      <c r="L64" s="137" t="s">
        <v>40</v>
      </c>
      <c r="M64" s="132">
        <v>0</v>
      </c>
      <c r="N64" s="132">
        <v>4</v>
      </c>
      <c r="O64" s="132">
        <f t="shared" si="12"/>
        <v>0</v>
      </c>
      <c r="P64" s="133" t="str">
        <f t="shared" si="13"/>
        <v>Bajo (B)</v>
      </c>
      <c r="Q64" s="132">
        <v>25</v>
      </c>
      <c r="R64" s="132">
        <f t="shared" si="14"/>
        <v>0</v>
      </c>
      <c r="S64" s="133" t="str">
        <f t="shared" si="15"/>
        <v>IV</v>
      </c>
      <c r="T64" s="137" t="str">
        <f t="shared" si="16"/>
        <v>ACEPTABLE</v>
      </c>
      <c r="U64" s="131">
        <v>2</v>
      </c>
      <c r="V64" s="131">
        <v>0</v>
      </c>
      <c r="W64" s="131">
        <v>0</v>
      </c>
      <c r="X64" s="131">
        <f t="shared" si="20"/>
        <v>2</v>
      </c>
      <c r="Y64" s="137" t="s">
        <v>388</v>
      </c>
      <c r="Z64" s="137" t="s">
        <v>497</v>
      </c>
      <c r="AA64" s="137" t="s">
        <v>212</v>
      </c>
      <c r="AB64" s="137" t="s">
        <v>212</v>
      </c>
      <c r="AC64" s="137" t="s">
        <v>212</v>
      </c>
      <c r="AD64" s="137" t="s">
        <v>498</v>
      </c>
      <c r="AE64" s="137" t="s">
        <v>212</v>
      </c>
    </row>
    <row r="65" spans="1:31" s="3" customFormat="1" ht="111" customHeight="1">
      <c r="A65" s="137" t="s">
        <v>236</v>
      </c>
      <c r="B65" s="137" t="s">
        <v>270</v>
      </c>
      <c r="C65" s="137" t="s">
        <v>512</v>
      </c>
      <c r="D65" s="137" t="s">
        <v>306</v>
      </c>
      <c r="E65" s="131" t="s">
        <v>209</v>
      </c>
      <c r="F65" s="137" t="s">
        <v>460</v>
      </c>
      <c r="G65" s="137" t="s">
        <v>47</v>
      </c>
      <c r="H65" s="137" t="s">
        <v>459</v>
      </c>
      <c r="I65" s="137" t="s">
        <v>461</v>
      </c>
      <c r="J65" s="137" t="s">
        <v>40</v>
      </c>
      <c r="K65" s="137" t="s">
        <v>513</v>
      </c>
      <c r="L65" s="137" t="s">
        <v>40</v>
      </c>
      <c r="M65" s="132">
        <v>2</v>
      </c>
      <c r="N65" s="132">
        <v>2</v>
      </c>
      <c r="O65" s="132">
        <f t="shared" si="12"/>
        <v>4</v>
      </c>
      <c r="P65" s="133" t="str">
        <f t="shared" si="13"/>
        <v>Bajo (B)</v>
      </c>
      <c r="Q65" s="132">
        <v>25</v>
      </c>
      <c r="R65" s="132">
        <f t="shared" si="14"/>
        <v>100</v>
      </c>
      <c r="S65" s="133" t="str">
        <f t="shared" si="15"/>
        <v>III</v>
      </c>
      <c r="T65" s="137" t="str">
        <f t="shared" si="16"/>
        <v>MEJORABLE</v>
      </c>
      <c r="U65" s="131">
        <v>2</v>
      </c>
      <c r="V65" s="131">
        <v>0</v>
      </c>
      <c r="W65" s="131">
        <v>0</v>
      </c>
      <c r="X65" s="131">
        <f t="shared" si="20"/>
        <v>2</v>
      </c>
      <c r="Y65" s="137" t="s">
        <v>514</v>
      </c>
      <c r="Z65" s="137" t="s">
        <v>462</v>
      </c>
      <c r="AA65" s="137" t="s">
        <v>212</v>
      </c>
      <c r="AB65" s="137" t="s">
        <v>212</v>
      </c>
      <c r="AC65" s="137" t="s">
        <v>463</v>
      </c>
      <c r="AD65" s="137" t="s">
        <v>464</v>
      </c>
      <c r="AE65" s="137" t="s">
        <v>465</v>
      </c>
    </row>
    <row r="66" spans="1:31" s="3" customFormat="1" ht="111" customHeight="1">
      <c r="A66" s="137" t="s">
        <v>236</v>
      </c>
      <c r="B66" s="137" t="s">
        <v>270</v>
      </c>
      <c r="C66" s="137" t="s">
        <v>512</v>
      </c>
      <c r="D66" s="137" t="s">
        <v>306</v>
      </c>
      <c r="E66" s="131" t="s">
        <v>38</v>
      </c>
      <c r="F66" s="137" t="s">
        <v>237</v>
      </c>
      <c r="G66" s="137" t="s">
        <v>319</v>
      </c>
      <c r="H66" s="137" t="s">
        <v>230</v>
      </c>
      <c r="I66" s="137" t="s">
        <v>231</v>
      </c>
      <c r="J66" s="137" t="s">
        <v>40</v>
      </c>
      <c r="K66" s="137" t="s">
        <v>40</v>
      </c>
      <c r="L66" s="137" t="s">
        <v>40</v>
      </c>
      <c r="M66" s="132">
        <v>2</v>
      </c>
      <c r="N66" s="132">
        <v>3</v>
      </c>
      <c r="O66" s="132">
        <f t="shared" si="12"/>
        <v>6</v>
      </c>
      <c r="P66" s="133" t="str">
        <f t="shared" si="13"/>
        <v>Medio (M)</v>
      </c>
      <c r="Q66" s="132">
        <v>25</v>
      </c>
      <c r="R66" s="132">
        <f t="shared" si="14"/>
        <v>150</v>
      </c>
      <c r="S66" s="133" t="str">
        <f t="shared" si="15"/>
        <v>II</v>
      </c>
      <c r="T66" s="137" t="str">
        <f t="shared" si="16"/>
        <v>NO ACEPTABLE O ACEPTABLE CON CONTROL ESPECÍFICO</v>
      </c>
      <c r="U66" s="131">
        <v>2</v>
      </c>
      <c r="V66" s="131">
        <v>0</v>
      </c>
      <c r="W66" s="131">
        <v>0</v>
      </c>
      <c r="X66" s="131">
        <f t="shared" si="20"/>
        <v>2</v>
      </c>
      <c r="Y66" s="137" t="s">
        <v>450</v>
      </c>
      <c r="Z66" s="137" t="s">
        <v>451</v>
      </c>
      <c r="AA66" s="137" t="s">
        <v>212</v>
      </c>
      <c r="AB66" s="137" t="s">
        <v>212</v>
      </c>
      <c r="AC66" s="137" t="s">
        <v>212</v>
      </c>
      <c r="AD66" s="137" t="s">
        <v>452</v>
      </c>
      <c r="AE66" s="137" t="s">
        <v>454</v>
      </c>
    </row>
    <row r="67" spans="1:31" s="3" customFormat="1" ht="111" customHeight="1">
      <c r="A67" s="137" t="s">
        <v>236</v>
      </c>
      <c r="B67" s="137" t="s">
        <v>270</v>
      </c>
      <c r="C67" s="137" t="s">
        <v>512</v>
      </c>
      <c r="D67" s="137" t="s">
        <v>306</v>
      </c>
      <c r="E67" s="131" t="s">
        <v>209</v>
      </c>
      <c r="F67" s="137" t="s">
        <v>321</v>
      </c>
      <c r="G67" s="137" t="s">
        <v>319</v>
      </c>
      <c r="H67" s="137" t="s">
        <v>214</v>
      </c>
      <c r="I67" s="137" t="s">
        <v>320</v>
      </c>
      <c r="J67" s="137" t="s">
        <v>355</v>
      </c>
      <c r="K67" s="137" t="s">
        <v>484</v>
      </c>
      <c r="L67" s="137" t="s">
        <v>40</v>
      </c>
      <c r="M67" s="132">
        <v>2</v>
      </c>
      <c r="N67" s="132">
        <v>4</v>
      </c>
      <c r="O67" s="132">
        <f t="shared" si="12"/>
        <v>8</v>
      </c>
      <c r="P67" s="133" t="str">
        <f t="shared" si="13"/>
        <v>Medio (M)</v>
      </c>
      <c r="Q67" s="132">
        <v>100</v>
      </c>
      <c r="R67" s="132">
        <f t="shared" si="14"/>
        <v>800</v>
      </c>
      <c r="S67" s="133" t="str">
        <f t="shared" si="15"/>
        <v>I</v>
      </c>
      <c r="T67" s="137" t="str">
        <f t="shared" si="16"/>
        <v>NO ACEPTABLE</v>
      </c>
      <c r="U67" s="131">
        <v>2</v>
      </c>
      <c r="V67" s="131">
        <v>0</v>
      </c>
      <c r="W67" s="131">
        <v>0</v>
      </c>
      <c r="X67" s="131">
        <f>SUM(U67:W67)</f>
        <v>2</v>
      </c>
      <c r="Y67" s="137" t="s">
        <v>43</v>
      </c>
      <c r="Z67" s="137" t="s">
        <v>485</v>
      </c>
      <c r="AA67" s="137" t="s">
        <v>212</v>
      </c>
      <c r="AB67" s="137" t="s">
        <v>212</v>
      </c>
      <c r="AC67" s="137" t="s">
        <v>212</v>
      </c>
      <c r="AD67" s="137" t="s">
        <v>486</v>
      </c>
      <c r="AE67" s="137" t="s">
        <v>212</v>
      </c>
    </row>
    <row r="68" spans="1:31" s="3" customFormat="1" ht="111" customHeight="1">
      <c r="A68" s="137" t="s">
        <v>236</v>
      </c>
      <c r="B68" s="137" t="s">
        <v>271</v>
      </c>
      <c r="C68" s="137" t="s">
        <v>515</v>
      </c>
      <c r="D68" s="137" t="s">
        <v>307</v>
      </c>
      <c r="E68" s="131" t="s">
        <v>209</v>
      </c>
      <c r="F68" s="137" t="s">
        <v>330</v>
      </c>
      <c r="G68" s="137" t="s">
        <v>39</v>
      </c>
      <c r="H68" s="137" t="s">
        <v>331</v>
      </c>
      <c r="I68" s="137" t="s">
        <v>210</v>
      </c>
      <c r="J68" s="137" t="s">
        <v>409</v>
      </c>
      <c r="K68" s="137" t="s">
        <v>228</v>
      </c>
      <c r="L68" s="137" t="s">
        <v>488</v>
      </c>
      <c r="M68" s="132">
        <v>2</v>
      </c>
      <c r="N68" s="132">
        <v>4</v>
      </c>
      <c r="O68" s="132">
        <f t="shared" si="12"/>
        <v>8</v>
      </c>
      <c r="P68" s="133" t="str">
        <f t="shared" si="13"/>
        <v>Medio (M)</v>
      </c>
      <c r="Q68" s="132">
        <v>25</v>
      </c>
      <c r="R68" s="132">
        <f t="shared" si="14"/>
        <v>200</v>
      </c>
      <c r="S68" s="133" t="str">
        <f t="shared" si="15"/>
        <v>II</v>
      </c>
      <c r="T68" s="137" t="str">
        <f t="shared" si="16"/>
        <v>NO ACEPTABLE O ACEPTABLE CON CONTROL ESPECÍFICO</v>
      </c>
      <c r="U68" s="131">
        <v>4</v>
      </c>
      <c r="V68" s="131">
        <v>0</v>
      </c>
      <c r="W68" s="131">
        <v>0</v>
      </c>
      <c r="X68" s="131">
        <f t="shared" si="20"/>
        <v>4</v>
      </c>
      <c r="Y68" s="137" t="s">
        <v>332</v>
      </c>
      <c r="Z68" s="137" t="s">
        <v>333</v>
      </c>
      <c r="AA68" s="137" t="s">
        <v>212</v>
      </c>
      <c r="AB68" s="137" t="s">
        <v>212</v>
      </c>
      <c r="AC68" s="137" t="s">
        <v>408</v>
      </c>
      <c r="AD68" s="137" t="s">
        <v>489</v>
      </c>
      <c r="AE68" s="137" t="s">
        <v>334</v>
      </c>
    </row>
    <row r="69" spans="1:31" s="3" customFormat="1" ht="111" customHeight="1">
      <c r="A69" s="137" t="s">
        <v>236</v>
      </c>
      <c r="B69" s="137" t="s">
        <v>271</v>
      </c>
      <c r="C69" s="137" t="s">
        <v>515</v>
      </c>
      <c r="D69" s="137" t="s">
        <v>307</v>
      </c>
      <c r="E69" s="131" t="s">
        <v>209</v>
      </c>
      <c r="F69" s="137" t="s">
        <v>410</v>
      </c>
      <c r="G69" s="137" t="s">
        <v>39</v>
      </c>
      <c r="H69" s="137" t="s">
        <v>335</v>
      </c>
      <c r="I69" s="137" t="s">
        <v>336</v>
      </c>
      <c r="J69" s="137" t="s">
        <v>412</v>
      </c>
      <c r="K69" s="137" t="s">
        <v>228</v>
      </c>
      <c r="L69" s="137" t="s">
        <v>491</v>
      </c>
      <c r="M69" s="132">
        <v>2</v>
      </c>
      <c r="N69" s="132">
        <v>4</v>
      </c>
      <c r="O69" s="132">
        <f t="shared" si="12"/>
        <v>8</v>
      </c>
      <c r="P69" s="133" t="str">
        <f t="shared" si="13"/>
        <v>Medio (M)</v>
      </c>
      <c r="Q69" s="132">
        <v>25</v>
      </c>
      <c r="R69" s="132">
        <f t="shared" si="14"/>
        <v>200</v>
      </c>
      <c r="S69" s="133" t="str">
        <f t="shared" si="15"/>
        <v>II</v>
      </c>
      <c r="T69" s="137" t="str">
        <f t="shared" si="16"/>
        <v>NO ACEPTABLE O ACEPTABLE CON CONTROL ESPECÍFICO</v>
      </c>
      <c r="U69" s="131">
        <v>4</v>
      </c>
      <c r="V69" s="131">
        <v>0</v>
      </c>
      <c r="W69" s="131">
        <v>0</v>
      </c>
      <c r="X69" s="131">
        <f t="shared" si="20"/>
        <v>4</v>
      </c>
      <c r="Y69" s="137" t="s">
        <v>337</v>
      </c>
      <c r="Z69" s="137" t="s">
        <v>338</v>
      </c>
      <c r="AA69" s="137" t="s">
        <v>212</v>
      </c>
      <c r="AB69" s="137" t="s">
        <v>212</v>
      </c>
      <c r="AC69" s="137" t="s">
        <v>295</v>
      </c>
      <c r="AD69" s="137" t="s">
        <v>339</v>
      </c>
      <c r="AE69" s="137" t="s">
        <v>340</v>
      </c>
    </row>
    <row r="70" spans="1:31" s="3" customFormat="1" ht="111" customHeight="1">
      <c r="A70" s="137" t="s">
        <v>236</v>
      </c>
      <c r="B70" s="137" t="s">
        <v>271</v>
      </c>
      <c r="C70" s="137" t="s">
        <v>515</v>
      </c>
      <c r="D70" s="137" t="s">
        <v>307</v>
      </c>
      <c r="E70" s="131" t="s">
        <v>209</v>
      </c>
      <c r="F70" s="137" t="s">
        <v>516</v>
      </c>
      <c r="G70" s="137" t="s">
        <v>42</v>
      </c>
      <c r="H70" s="137" t="s">
        <v>324</v>
      </c>
      <c r="I70" s="137" t="s">
        <v>326</v>
      </c>
      <c r="J70" s="137" t="s">
        <v>40</v>
      </c>
      <c r="K70" s="137" t="s">
        <v>419</v>
      </c>
      <c r="L70" s="137" t="s">
        <v>492</v>
      </c>
      <c r="M70" s="131">
        <v>0</v>
      </c>
      <c r="N70" s="131">
        <v>4</v>
      </c>
      <c r="O70" s="131">
        <f t="shared" si="12"/>
        <v>0</v>
      </c>
      <c r="P70" s="134" t="str">
        <f t="shared" si="13"/>
        <v>Bajo (B)</v>
      </c>
      <c r="Q70" s="132">
        <v>25</v>
      </c>
      <c r="R70" s="131">
        <f t="shared" si="14"/>
        <v>0</v>
      </c>
      <c r="S70" s="133" t="str">
        <f t="shared" si="15"/>
        <v>IV</v>
      </c>
      <c r="T70" s="137" t="str">
        <f t="shared" si="16"/>
        <v>ACEPTABLE</v>
      </c>
      <c r="U70" s="131">
        <v>4</v>
      </c>
      <c r="V70" s="131">
        <v>0</v>
      </c>
      <c r="W70" s="131">
        <v>0</v>
      </c>
      <c r="X70" s="131">
        <f t="shared" si="20"/>
        <v>4</v>
      </c>
      <c r="Y70" s="137" t="s">
        <v>327</v>
      </c>
      <c r="Z70" s="137" t="s">
        <v>328</v>
      </c>
      <c r="AA70" s="137" t="s">
        <v>212</v>
      </c>
      <c r="AB70" s="137" t="s">
        <v>212</v>
      </c>
      <c r="AC70" s="137" t="s">
        <v>212</v>
      </c>
      <c r="AD70" s="137" t="s">
        <v>329</v>
      </c>
      <c r="AE70" s="137" t="s">
        <v>212</v>
      </c>
    </row>
    <row r="71" spans="1:31" s="3" customFormat="1" ht="111" customHeight="1">
      <c r="A71" s="137" t="s">
        <v>236</v>
      </c>
      <c r="B71" s="137" t="s">
        <v>271</v>
      </c>
      <c r="C71" s="137" t="s">
        <v>515</v>
      </c>
      <c r="D71" s="137" t="s">
        <v>307</v>
      </c>
      <c r="E71" s="131" t="s">
        <v>209</v>
      </c>
      <c r="F71" s="137" t="s">
        <v>363</v>
      </c>
      <c r="G71" s="137" t="s">
        <v>319</v>
      </c>
      <c r="H71" s="137" t="s">
        <v>361</v>
      </c>
      <c r="I71" s="137" t="s">
        <v>370</v>
      </c>
      <c r="J71" s="137" t="s">
        <v>40</v>
      </c>
      <c r="K71" s="137" t="s">
        <v>369</v>
      </c>
      <c r="L71" s="137" t="s">
        <v>374</v>
      </c>
      <c r="M71" s="132">
        <v>2</v>
      </c>
      <c r="N71" s="132">
        <v>3</v>
      </c>
      <c r="O71" s="132">
        <f t="shared" si="12"/>
        <v>6</v>
      </c>
      <c r="P71" s="133" t="str">
        <f t="shared" si="13"/>
        <v>Medio (M)</v>
      </c>
      <c r="Q71" s="132">
        <v>100</v>
      </c>
      <c r="R71" s="132">
        <f t="shared" si="14"/>
        <v>600</v>
      </c>
      <c r="S71" s="133" t="str">
        <f t="shared" si="15"/>
        <v>I</v>
      </c>
      <c r="T71" s="137" t="str">
        <f t="shared" si="16"/>
        <v>NO ACEPTABLE</v>
      </c>
      <c r="U71" s="131">
        <v>4</v>
      </c>
      <c r="V71" s="131">
        <v>0</v>
      </c>
      <c r="W71" s="131">
        <v>0</v>
      </c>
      <c r="X71" s="131">
        <f t="shared" si="20"/>
        <v>4</v>
      </c>
      <c r="Y71" s="137" t="s">
        <v>383</v>
      </c>
      <c r="Z71" s="137" t="s">
        <v>384</v>
      </c>
      <c r="AA71" s="137" t="s">
        <v>212</v>
      </c>
      <c r="AB71" s="137" t="s">
        <v>212</v>
      </c>
      <c r="AC71" s="137" t="s">
        <v>385</v>
      </c>
      <c r="AD71" s="137" t="s">
        <v>386</v>
      </c>
      <c r="AE71" s="137" t="s">
        <v>212</v>
      </c>
    </row>
    <row r="72" spans="1:31" ht="111" customHeight="1">
      <c r="A72" s="137" t="s">
        <v>236</v>
      </c>
      <c r="B72" s="137" t="s">
        <v>271</v>
      </c>
      <c r="C72" s="137" t="s">
        <v>515</v>
      </c>
      <c r="D72" s="137" t="s">
        <v>307</v>
      </c>
      <c r="E72" s="131" t="s">
        <v>209</v>
      </c>
      <c r="F72" s="137" t="s">
        <v>321</v>
      </c>
      <c r="G72" s="137" t="s">
        <v>319</v>
      </c>
      <c r="H72" s="137" t="s">
        <v>214</v>
      </c>
      <c r="I72" s="137" t="s">
        <v>320</v>
      </c>
      <c r="J72" s="137" t="s">
        <v>355</v>
      </c>
      <c r="K72" s="137" t="s">
        <v>484</v>
      </c>
      <c r="L72" s="137" t="s">
        <v>40</v>
      </c>
      <c r="M72" s="132">
        <v>2</v>
      </c>
      <c r="N72" s="132">
        <v>4</v>
      </c>
      <c r="O72" s="132">
        <f>+M72*N72</f>
        <v>8</v>
      </c>
      <c r="P72" s="133" t="str">
        <f>IF(O72&gt;=21,"Muy Alto (MA)",IF(O72&lt;6,"Bajo (B)",IF(AND(O72&gt;=9,O72&lt;21),"Alto (a)",IF(AND(O72&gt;=6,O72&lt;9),"Medio (M)"))))</f>
        <v>Medio (M)</v>
      </c>
      <c r="Q72" s="132">
        <v>100</v>
      </c>
      <c r="R72" s="132">
        <f>O72*Q72</f>
        <v>800</v>
      </c>
      <c r="S72" s="133" t="str">
        <f>IF(R72&gt;500,"I",IF(R72&lt;21,"IV",IF(AND(R72&gt;=121,R72&lt;=500),"II",IF(AND(R72&gt;=21,R72&lt;=120),"III"))))</f>
        <v>I</v>
      </c>
      <c r="T72" s="137" t="str">
        <f>IF(R72&gt;500,"NO ACEPTABLE",IF(R72&lt;21,"ACEPTABLE",IF(AND(R72&gt;=121,R72&lt;=500),"NO ACEPTABLE O ACEPTABLE CON CONTROL ESPECÍFICO",IF(AND(R72&gt;=21,R72&lt;=120),"MEJORABLE"))))</f>
        <v>NO ACEPTABLE</v>
      </c>
      <c r="U72" s="131">
        <v>4</v>
      </c>
      <c r="V72" s="131">
        <v>0</v>
      </c>
      <c r="W72" s="131">
        <v>0</v>
      </c>
      <c r="X72" s="131">
        <f t="shared" si="20"/>
        <v>4</v>
      </c>
      <c r="Y72" s="137" t="s">
        <v>43</v>
      </c>
      <c r="Z72" s="137" t="s">
        <v>485</v>
      </c>
      <c r="AA72" s="137" t="s">
        <v>212</v>
      </c>
      <c r="AB72" s="137" t="s">
        <v>212</v>
      </c>
      <c r="AC72" s="137" t="s">
        <v>212</v>
      </c>
      <c r="AD72" s="137" t="s">
        <v>486</v>
      </c>
      <c r="AE72" s="137" t="s">
        <v>212</v>
      </c>
    </row>
    <row r="73" spans="1:31" s="3" customFormat="1" ht="111" customHeight="1">
      <c r="A73" s="137" t="s">
        <v>236</v>
      </c>
      <c r="B73" s="137" t="s">
        <v>272</v>
      </c>
      <c r="C73" s="137" t="s">
        <v>299</v>
      </c>
      <c r="D73" s="137" t="s">
        <v>300</v>
      </c>
      <c r="E73" s="131" t="s">
        <v>209</v>
      </c>
      <c r="F73" s="137" t="s">
        <v>330</v>
      </c>
      <c r="G73" s="137" t="s">
        <v>39</v>
      </c>
      <c r="H73" s="137" t="s">
        <v>331</v>
      </c>
      <c r="I73" s="137" t="s">
        <v>210</v>
      </c>
      <c r="J73" s="137" t="s">
        <v>409</v>
      </c>
      <c r="K73" s="137" t="s">
        <v>228</v>
      </c>
      <c r="L73" s="137" t="s">
        <v>488</v>
      </c>
      <c r="M73" s="132">
        <v>2</v>
      </c>
      <c r="N73" s="132">
        <v>4</v>
      </c>
      <c r="O73" s="132">
        <f t="shared" si="12"/>
        <v>8</v>
      </c>
      <c r="P73" s="133" t="str">
        <f t="shared" si="13"/>
        <v>Medio (M)</v>
      </c>
      <c r="Q73" s="132">
        <v>25</v>
      </c>
      <c r="R73" s="132">
        <f t="shared" si="14"/>
        <v>200</v>
      </c>
      <c r="S73" s="133" t="str">
        <f t="shared" si="15"/>
        <v>II</v>
      </c>
      <c r="T73" s="137" t="str">
        <f t="shared" si="16"/>
        <v>NO ACEPTABLE O ACEPTABLE CON CONTROL ESPECÍFICO</v>
      </c>
      <c r="U73" s="131">
        <v>2</v>
      </c>
      <c r="V73" s="131">
        <v>9</v>
      </c>
      <c r="W73" s="131">
        <v>0</v>
      </c>
      <c r="X73" s="131">
        <f t="shared" si="20"/>
        <v>11</v>
      </c>
      <c r="Y73" s="137" t="s">
        <v>332</v>
      </c>
      <c r="Z73" s="137" t="s">
        <v>333</v>
      </c>
      <c r="AA73" s="137" t="s">
        <v>212</v>
      </c>
      <c r="AB73" s="137" t="s">
        <v>212</v>
      </c>
      <c r="AC73" s="137" t="s">
        <v>408</v>
      </c>
      <c r="AD73" s="137" t="s">
        <v>489</v>
      </c>
      <c r="AE73" s="137" t="s">
        <v>334</v>
      </c>
    </row>
    <row r="74" spans="1:31" s="3" customFormat="1" ht="111" customHeight="1">
      <c r="A74" s="137" t="s">
        <v>236</v>
      </c>
      <c r="B74" s="137" t="s">
        <v>272</v>
      </c>
      <c r="C74" s="137" t="s">
        <v>299</v>
      </c>
      <c r="D74" s="137" t="s">
        <v>300</v>
      </c>
      <c r="E74" s="131" t="s">
        <v>209</v>
      </c>
      <c r="F74" s="137" t="s">
        <v>411</v>
      </c>
      <c r="G74" s="137" t="s">
        <v>39</v>
      </c>
      <c r="H74" s="137" t="s">
        <v>335</v>
      </c>
      <c r="I74" s="137" t="s">
        <v>336</v>
      </c>
      <c r="J74" s="137" t="s">
        <v>412</v>
      </c>
      <c r="K74" s="137" t="s">
        <v>228</v>
      </c>
      <c r="L74" s="137" t="s">
        <v>491</v>
      </c>
      <c r="M74" s="132">
        <v>2</v>
      </c>
      <c r="N74" s="132">
        <v>4</v>
      </c>
      <c r="O74" s="132">
        <f t="shared" si="12"/>
        <v>8</v>
      </c>
      <c r="P74" s="133" t="str">
        <f t="shared" si="13"/>
        <v>Medio (M)</v>
      </c>
      <c r="Q74" s="132">
        <v>25</v>
      </c>
      <c r="R74" s="132">
        <f t="shared" si="14"/>
        <v>200</v>
      </c>
      <c r="S74" s="133" t="str">
        <f t="shared" si="15"/>
        <v>II</v>
      </c>
      <c r="T74" s="137" t="str">
        <f t="shared" si="16"/>
        <v>NO ACEPTABLE O ACEPTABLE CON CONTROL ESPECÍFICO</v>
      </c>
      <c r="U74" s="131">
        <v>2</v>
      </c>
      <c r="V74" s="131">
        <v>9</v>
      </c>
      <c r="W74" s="131">
        <v>0</v>
      </c>
      <c r="X74" s="131">
        <f aca="true" t="shared" si="21" ref="X74:X85">SUM(U74:W74)</f>
        <v>11</v>
      </c>
      <c r="Y74" s="137" t="s">
        <v>337</v>
      </c>
      <c r="Z74" s="137" t="s">
        <v>338</v>
      </c>
      <c r="AA74" s="137" t="s">
        <v>212</v>
      </c>
      <c r="AB74" s="137" t="s">
        <v>212</v>
      </c>
      <c r="AC74" s="137" t="s">
        <v>296</v>
      </c>
      <c r="AD74" s="137" t="s">
        <v>339</v>
      </c>
      <c r="AE74" s="137" t="s">
        <v>340</v>
      </c>
    </row>
    <row r="75" spans="1:31" s="3" customFormat="1" ht="111" customHeight="1">
      <c r="A75" s="137" t="s">
        <v>236</v>
      </c>
      <c r="B75" s="137" t="s">
        <v>272</v>
      </c>
      <c r="C75" s="137" t="s">
        <v>299</v>
      </c>
      <c r="D75" s="137" t="s">
        <v>300</v>
      </c>
      <c r="E75" s="131" t="s">
        <v>209</v>
      </c>
      <c r="F75" s="137" t="s">
        <v>243</v>
      </c>
      <c r="G75" s="137" t="s">
        <v>42</v>
      </c>
      <c r="H75" s="137" t="s">
        <v>324</v>
      </c>
      <c r="I75" s="137" t="s">
        <v>326</v>
      </c>
      <c r="J75" s="137" t="s">
        <v>40</v>
      </c>
      <c r="K75" s="137" t="s">
        <v>419</v>
      </c>
      <c r="L75" s="137" t="s">
        <v>492</v>
      </c>
      <c r="M75" s="131">
        <v>0</v>
      </c>
      <c r="N75" s="131">
        <v>4</v>
      </c>
      <c r="O75" s="131">
        <f t="shared" si="12"/>
        <v>0</v>
      </c>
      <c r="P75" s="134" t="str">
        <f t="shared" si="13"/>
        <v>Bajo (B)</v>
      </c>
      <c r="Q75" s="132">
        <v>25</v>
      </c>
      <c r="R75" s="131">
        <f t="shared" si="14"/>
        <v>0</v>
      </c>
      <c r="S75" s="133" t="str">
        <f t="shared" si="15"/>
        <v>IV</v>
      </c>
      <c r="T75" s="137" t="str">
        <f t="shared" si="16"/>
        <v>ACEPTABLE</v>
      </c>
      <c r="U75" s="131">
        <v>2</v>
      </c>
      <c r="V75" s="131">
        <v>9</v>
      </c>
      <c r="W75" s="131">
        <v>0</v>
      </c>
      <c r="X75" s="131">
        <f t="shared" si="21"/>
        <v>11</v>
      </c>
      <c r="Y75" s="137" t="s">
        <v>327</v>
      </c>
      <c r="Z75" s="137" t="s">
        <v>328</v>
      </c>
      <c r="AA75" s="137" t="s">
        <v>212</v>
      </c>
      <c r="AB75" s="137" t="s">
        <v>212</v>
      </c>
      <c r="AC75" s="137" t="s">
        <v>212</v>
      </c>
      <c r="AD75" s="137" t="s">
        <v>329</v>
      </c>
      <c r="AE75" s="137" t="s">
        <v>212</v>
      </c>
    </row>
    <row r="76" spans="1:31" s="3" customFormat="1" ht="111" customHeight="1">
      <c r="A76" s="137" t="s">
        <v>236</v>
      </c>
      <c r="B76" s="137" t="s">
        <v>272</v>
      </c>
      <c r="C76" s="137" t="s">
        <v>299</v>
      </c>
      <c r="D76" s="137" t="s">
        <v>300</v>
      </c>
      <c r="E76" s="131" t="s">
        <v>215</v>
      </c>
      <c r="F76" s="137" t="s">
        <v>364</v>
      </c>
      <c r="G76" s="137" t="s">
        <v>319</v>
      </c>
      <c r="H76" s="137" t="s">
        <v>361</v>
      </c>
      <c r="I76" s="137" t="s">
        <v>370</v>
      </c>
      <c r="J76" s="137" t="s">
        <v>40</v>
      </c>
      <c r="K76" s="137" t="s">
        <v>369</v>
      </c>
      <c r="L76" s="137" t="s">
        <v>517</v>
      </c>
      <c r="M76" s="132">
        <v>2</v>
      </c>
      <c r="N76" s="132">
        <v>3</v>
      </c>
      <c r="O76" s="132">
        <f t="shared" si="12"/>
        <v>6</v>
      </c>
      <c r="P76" s="133" t="str">
        <f t="shared" si="13"/>
        <v>Medio (M)</v>
      </c>
      <c r="Q76" s="132">
        <v>100</v>
      </c>
      <c r="R76" s="132">
        <f t="shared" si="14"/>
        <v>600</v>
      </c>
      <c r="S76" s="133" t="str">
        <f t="shared" si="15"/>
        <v>I</v>
      </c>
      <c r="T76" s="137" t="str">
        <f t="shared" si="16"/>
        <v>NO ACEPTABLE</v>
      </c>
      <c r="U76" s="131">
        <v>2</v>
      </c>
      <c r="V76" s="131">
        <v>9</v>
      </c>
      <c r="W76" s="131">
        <v>0</v>
      </c>
      <c r="X76" s="131">
        <f t="shared" si="21"/>
        <v>11</v>
      </c>
      <c r="Y76" s="137" t="s">
        <v>383</v>
      </c>
      <c r="Z76" s="137" t="s">
        <v>384</v>
      </c>
      <c r="AA76" s="137" t="s">
        <v>212</v>
      </c>
      <c r="AB76" s="137" t="s">
        <v>212</v>
      </c>
      <c r="AC76" s="137" t="s">
        <v>385</v>
      </c>
      <c r="AD76" s="137" t="s">
        <v>386</v>
      </c>
      <c r="AE76" s="137" t="s">
        <v>212</v>
      </c>
    </row>
    <row r="77" spans="1:31" s="3" customFormat="1" ht="111" customHeight="1">
      <c r="A77" s="137" t="s">
        <v>236</v>
      </c>
      <c r="B77" s="137" t="s">
        <v>272</v>
      </c>
      <c r="C77" s="137" t="s">
        <v>299</v>
      </c>
      <c r="D77" s="137" t="s">
        <v>300</v>
      </c>
      <c r="E77" s="131" t="s">
        <v>209</v>
      </c>
      <c r="F77" s="137" t="s">
        <v>518</v>
      </c>
      <c r="G77" s="137" t="s">
        <v>319</v>
      </c>
      <c r="H77" s="137" t="s">
        <v>258</v>
      </c>
      <c r="I77" s="137" t="s">
        <v>247</v>
      </c>
      <c r="J77" s="137" t="s">
        <v>40</v>
      </c>
      <c r="K77" s="137" t="s">
        <v>387</v>
      </c>
      <c r="L77" s="137" t="s">
        <v>40</v>
      </c>
      <c r="M77" s="132">
        <v>0</v>
      </c>
      <c r="N77" s="132">
        <v>4</v>
      </c>
      <c r="O77" s="132">
        <f t="shared" si="12"/>
        <v>0</v>
      </c>
      <c r="P77" s="133" t="str">
        <f t="shared" si="13"/>
        <v>Bajo (B)</v>
      </c>
      <c r="Q77" s="132">
        <v>25</v>
      </c>
      <c r="R77" s="132">
        <f t="shared" si="14"/>
        <v>0</v>
      </c>
      <c r="S77" s="133" t="str">
        <f t="shared" si="15"/>
        <v>IV</v>
      </c>
      <c r="T77" s="137" t="str">
        <f t="shared" si="16"/>
        <v>ACEPTABLE</v>
      </c>
      <c r="U77" s="131">
        <v>2</v>
      </c>
      <c r="V77" s="131">
        <v>9</v>
      </c>
      <c r="W77" s="131">
        <v>0</v>
      </c>
      <c r="X77" s="131">
        <f t="shared" si="21"/>
        <v>11</v>
      </c>
      <c r="Y77" s="137" t="s">
        <v>388</v>
      </c>
      <c r="Z77" s="137" t="s">
        <v>497</v>
      </c>
      <c r="AA77" s="137" t="s">
        <v>212</v>
      </c>
      <c r="AB77" s="137" t="s">
        <v>212</v>
      </c>
      <c r="AC77" s="137" t="s">
        <v>212</v>
      </c>
      <c r="AD77" s="137" t="s">
        <v>498</v>
      </c>
      <c r="AE77" s="137" t="s">
        <v>212</v>
      </c>
    </row>
    <row r="78" spans="1:31" s="3" customFormat="1" ht="111" customHeight="1">
      <c r="A78" s="137" t="s">
        <v>236</v>
      </c>
      <c r="B78" s="137" t="s">
        <v>272</v>
      </c>
      <c r="C78" s="137" t="s">
        <v>299</v>
      </c>
      <c r="D78" s="137" t="s">
        <v>300</v>
      </c>
      <c r="E78" s="131" t="s">
        <v>38</v>
      </c>
      <c r="F78" s="137" t="s">
        <v>239</v>
      </c>
      <c r="G78" s="137" t="s">
        <v>41</v>
      </c>
      <c r="H78" s="137" t="s">
        <v>434</v>
      </c>
      <c r="I78" s="137" t="s">
        <v>240</v>
      </c>
      <c r="J78" s="137" t="s">
        <v>40</v>
      </c>
      <c r="K78" s="137" t="s">
        <v>435</v>
      </c>
      <c r="L78" s="137" t="s">
        <v>540</v>
      </c>
      <c r="M78" s="132">
        <v>2</v>
      </c>
      <c r="N78" s="132">
        <v>3</v>
      </c>
      <c r="O78" s="132">
        <f t="shared" si="12"/>
        <v>6</v>
      </c>
      <c r="P78" s="133" t="str">
        <f t="shared" si="13"/>
        <v>Medio (M)</v>
      </c>
      <c r="Q78" s="132">
        <v>10</v>
      </c>
      <c r="R78" s="132">
        <f t="shared" si="14"/>
        <v>60</v>
      </c>
      <c r="S78" s="133" t="str">
        <f t="shared" si="15"/>
        <v>III</v>
      </c>
      <c r="T78" s="137" t="str">
        <f t="shared" si="16"/>
        <v>MEJORABLE</v>
      </c>
      <c r="U78" s="131">
        <v>2</v>
      </c>
      <c r="V78" s="131">
        <v>9</v>
      </c>
      <c r="W78" s="131">
        <v>0</v>
      </c>
      <c r="X78" s="131">
        <f t="shared" si="21"/>
        <v>11</v>
      </c>
      <c r="Y78" s="137" t="s">
        <v>436</v>
      </c>
      <c r="Z78" s="137" t="s">
        <v>437</v>
      </c>
      <c r="AA78" s="137" t="s">
        <v>212</v>
      </c>
      <c r="AB78" s="137" t="s">
        <v>212</v>
      </c>
      <c r="AC78" s="137" t="s">
        <v>212</v>
      </c>
      <c r="AD78" s="137" t="s">
        <v>439</v>
      </c>
      <c r="AE78" s="137" t="s">
        <v>212</v>
      </c>
    </row>
    <row r="79" spans="1:31" s="3" customFormat="1" ht="111" customHeight="1">
      <c r="A79" s="137" t="s">
        <v>236</v>
      </c>
      <c r="B79" s="137" t="s">
        <v>272</v>
      </c>
      <c r="C79" s="137" t="s">
        <v>299</v>
      </c>
      <c r="D79" s="137" t="s">
        <v>300</v>
      </c>
      <c r="E79" s="131" t="s">
        <v>209</v>
      </c>
      <c r="F79" s="137" t="s">
        <v>321</v>
      </c>
      <c r="G79" s="137" t="s">
        <v>319</v>
      </c>
      <c r="H79" s="137" t="s">
        <v>214</v>
      </c>
      <c r="I79" s="137" t="s">
        <v>320</v>
      </c>
      <c r="J79" s="137" t="s">
        <v>355</v>
      </c>
      <c r="K79" s="137" t="s">
        <v>484</v>
      </c>
      <c r="L79" s="137" t="s">
        <v>40</v>
      </c>
      <c r="M79" s="132">
        <v>2</v>
      </c>
      <c r="N79" s="132">
        <v>4</v>
      </c>
      <c r="O79" s="132">
        <f t="shared" si="12"/>
        <v>8</v>
      </c>
      <c r="P79" s="133" t="str">
        <f t="shared" si="13"/>
        <v>Medio (M)</v>
      </c>
      <c r="Q79" s="132">
        <v>100</v>
      </c>
      <c r="R79" s="132">
        <f t="shared" si="14"/>
        <v>800</v>
      </c>
      <c r="S79" s="133" t="str">
        <f t="shared" si="15"/>
        <v>I</v>
      </c>
      <c r="T79" s="137" t="str">
        <f t="shared" si="16"/>
        <v>NO ACEPTABLE</v>
      </c>
      <c r="U79" s="131">
        <v>2</v>
      </c>
      <c r="V79" s="131">
        <v>9</v>
      </c>
      <c r="W79" s="131">
        <v>0</v>
      </c>
      <c r="X79" s="131">
        <f t="shared" si="21"/>
        <v>11</v>
      </c>
      <c r="Y79" s="137" t="s">
        <v>43</v>
      </c>
      <c r="Z79" s="137" t="s">
        <v>485</v>
      </c>
      <c r="AA79" s="137" t="s">
        <v>212</v>
      </c>
      <c r="AB79" s="137" t="s">
        <v>212</v>
      </c>
      <c r="AC79" s="137" t="s">
        <v>212</v>
      </c>
      <c r="AD79" s="137" t="s">
        <v>486</v>
      </c>
      <c r="AE79" s="137" t="s">
        <v>212</v>
      </c>
    </row>
    <row r="80" spans="1:31" s="3" customFormat="1" ht="111" customHeight="1">
      <c r="A80" s="137" t="s">
        <v>236</v>
      </c>
      <c r="B80" s="137" t="s">
        <v>274</v>
      </c>
      <c r="C80" s="137" t="s">
        <v>350</v>
      </c>
      <c r="D80" s="137" t="s">
        <v>519</v>
      </c>
      <c r="E80" s="131" t="s">
        <v>209</v>
      </c>
      <c r="F80" s="137" t="s">
        <v>330</v>
      </c>
      <c r="G80" s="137" t="s">
        <v>39</v>
      </c>
      <c r="H80" s="137" t="s">
        <v>331</v>
      </c>
      <c r="I80" s="137" t="s">
        <v>210</v>
      </c>
      <c r="J80" s="137" t="s">
        <v>409</v>
      </c>
      <c r="K80" s="137" t="s">
        <v>228</v>
      </c>
      <c r="L80" s="137" t="s">
        <v>488</v>
      </c>
      <c r="M80" s="132">
        <v>2</v>
      </c>
      <c r="N80" s="132">
        <v>4</v>
      </c>
      <c r="O80" s="132">
        <f t="shared" si="12"/>
        <v>8</v>
      </c>
      <c r="P80" s="133" t="str">
        <f t="shared" si="13"/>
        <v>Medio (M)</v>
      </c>
      <c r="Q80" s="132">
        <v>25</v>
      </c>
      <c r="R80" s="132">
        <f t="shared" si="14"/>
        <v>200</v>
      </c>
      <c r="S80" s="133" t="str">
        <f t="shared" si="15"/>
        <v>II</v>
      </c>
      <c r="T80" s="137" t="str">
        <f t="shared" si="16"/>
        <v>NO ACEPTABLE O ACEPTABLE CON CONTROL ESPECÍFICO</v>
      </c>
      <c r="U80" s="131">
        <v>0</v>
      </c>
      <c r="V80" s="131">
        <v>3</v>
      </c>
      <c r="W80" s="131">
        <v>0</v>
      </c>
      <c r="X80" s="131">
        <f t="shared" si="21"/>
        <v>3</v>
      </c>
      <c r="Y80" s="137" t="s">
        <v>332</v>
      </c>
      <c r="Z80" s="137" t="s">
        <v>333</v>
      </c>
      <c r="AA80" s="137" t="s">
        <v>212</v>
      </c>
      <c r="AB80" s="137" t="s">
        <v>212</v>
      </c>
      <c r="AC80" s="137" t="s">
        <v>408</v>
      </c>
      <c r="AD80" s="137" t="s">
        <v>489</v>
      </c>
      <c r="AE80" s="137" t="s">
        <v>334</v>
      </c>
    </row>
    <row r="81" spans="1:31" s="3" customFormat="1" ht="111" customHeight="1">
      <c r="A81" s="137" t="s">
        <v>236</v>
      </c>
      <c r="B81" s="137" t="s">
        <v>274</v>
      </c>
      <c r="C81" s="137" t="s">
        <v>350</v>
      </c>
      <c r="D81" s="137" t="s">
        <v>519</v>
      </c>
      <c r="E81" s="131" t="s">
        <v>209</v>
      </c>
      <c r="F81" s="137" t="s">
        <v>490</v>
      </c>
      <c r="G81" s="137" t="s">
        <v>39</v>
      </c>
      <c r="H81" s="137" t="s">
        <v>335</v>
      </c>
      <c r="I81" s="137" t="s">
        <v>336</v>
      </c>
      <c r="J81" s="137" t="s">
        <v>412</v>
      </c>
      <c r="K81" s="137" t="s">
        <v>228</v>
      </c>
      <c r="L81" s="137" t="s">
        <v>491</v>
      </c>
      <c r="M81" s="132">
        <v>2</v>
      </c>
      <c r="N81" s="132">
        <v>4</v>
      </c>
      <c r="O81" s="132">
        <f t="shared" si="12"/>
        <v>8</v>
      </c>
      <c r="P81" s="133" t="str">
        <f t="shared" si="13"/>
        <v>Medio (M)</v>
      </c>
      <c r="Q81" s="132">
        <v>25</v>
      </c>
      <c r="R81" s="132">
        <f t="shared" si="14"/>
        <v>200</v>
      </c>
      <c r="S81" s="133" t="str">
        <f t="shared" si="15"/>
        <v>II</v>
      </c>
      <c r="T81" s="137" t="str">
        <f t="shared" si="16"/>
        <v>NO ACEPTABLE O ACEPTABLE CON CONTROL ESPECÍFICO</v>
      </c>
      <c r="U81" s="131">
        <v>0</v>
      </c>
      <c r="V81" s="131">
        <v>3</v>
      </c>
      <c r="W81" s="131">
        <v>0</v>
      </c>
      <c r="X81" s="131">
        <f t="shared" si="21"/>
        <v>3</v>
      </c>
      <c r="Y81" s="137" t="s">
        <v>337</v>
      </c>
      <c r="Z81" s="137" t="s">
        <v>338</v>
      </c>
      <c r="AA81" s="137" t="s">
        <v>212</v>
      </c>
      <c r="AB81" s="137" t="s">
        <v>212</v>
      </c>
      <c r="AC81" s="137" t="s">
        <v>261</v>
      </c>
      <c r="AD81" s="137" t="s">
        <v>339</v>
      </c>
      <c r="AE81" s="137" t="s">
        <v>340</v>
      </c>
    </row>
    <row r="82" spans="1:31" s="3" customFormat="1" ht="111" customHeight="1">
      <c r="A82" s="137" t="s">
        <v>236</v>
      </c>
      <c r="B82" s="137" t="s">
        <v>274</v>
      </c>
      <c r="C82" s="137" t="s">
        <v>350</v>
      </c>
      <c r="D82" s="137" t="s">
        <v>519</v>
      </c>
      <c r="E82" s="131" t="s">
        <v>209</v>
      </c>
      <c r="F82" s="137" t="s">
        <v>251</v>
      </c>
      <c r="G82" s="137" t="s">
        <v>42</v>
      </c>
      <c r="H82" s="137" t="s">
        <v>324</v>
      </c>
      <c r="I82" s="137" t="s">
        <v>326</v>
      </c>
      <c r="J82" s="137" t="s">
        <v>40</v>
      </c>
      <c r="K82" s="137" t="s">
        <v>419</v>
      </c>
      <c r="L82" s="137" t="s">
        <v>492</v>
      </c>
      <c r="M82" s="132">
        <v>6</v>
      </c>
      <c r="N82" s="132">
        <v>3</v>
      </c>
      <c r="O82" s="132">
        <f t="shared" si="12"/>
        <v>18</v>
      </c>
      <c r="P82" s="133" t="str">
        <f t="shared" si="13"/>
        <v>Alto (a)</v>
      </c>
      <c r="Q82" s="132">
        <v>25</v>
      </c>
      <c r="R82" s="132">
        <f t="shared" si="14"/>
        <v>450</v>
      </c>
      <c r="S82" s="133" t="str">
        <f t="shared" si="15"/>
        <v>II</v>
      </c>
      <c r="T82" s="137" t="str">
        <f t="shared" si="16"/>
        <v>NO ACEPTABLE O ACEPTABLE CON CONTROL ESPECÍFICO</v>
      </c>
      <c r="U82" s="131">
        <v>0</v>
      </c>
      <c r="V82" s="131">
        <v>3</v>
      </c>
      <c r="W82" s="131">
        <v>0</v>
      </c>
      <c r="X82" s="131">
        <f t="shared" si="21"/>
        <v>3</v>
      </c>
      <c r="Y82" s="137" t="s">
        <v>327</v>
      </c>
      <c r="Z82" s="137" t="s">
        <v>328</v>
      </c>
      <c r="AA82" s="137" t="s">
        <v>212</v>
      </c>
      <c r="AB82" s="137" t="s">
        <v>212</v>
      </c>
      <c r="AC82" s="137" t="s">
        <v>212</v>
      </c>
      <c r="AD82" s="137" t="s">
        <v>329</v>
      </c>
      <c r="AE82" s="137" t="s">
        <v>212</v>
      </c>
    </row>
    <row r="83" spans="1:31" s="3" customFormat="1" ht="111" customHeight="1">
      <c r="A83" s="137" t="s">
        <v>236</v>
      </c>
      <c r="B83" s="137" t="s">
        <v>274</v>
      </c>
      <c r="C83" s="137" t="s">
        <v>350</v>
      </c>
      <c r="D83" s="137" t="s">
        <v>519</v>
      </c>
      <c r="E83" s="131" t="s">
        <v>209</v>
      </c>
      <c r="F83" s="137" t="s">
        <v>218</v>
      </c>
      <c r="G83" s="137" t="s">
        <v>42</v>
      </c>
      <c r="H83" s="137" t="s">
        <v>503</v>
      </c>
      <c r="I83" s="137" t="s">
        <v>326</v>
      </c>
      <c r="J83" s="137" t="s">
        <v>40</v>
      </c>
      <c r="K83" s="137" t="s">
        <v>419</v>
      </c>
      <c r="L83" s="137" t="s">
        <v>492</v>
      </c>
      <c r="M83" s="132">
        <v>2</v>
      </c>
      <c r="N83" s="132">
        <v>4</v>
      </c>
      <c r="O83" s="132">
        <f t="shared" si="12"/>
        <v>8</v>
      </c>
      <c r="P83" s="133" t="str">
        <f t="shared" si="13"/>
        <v>Medio (M)</v>
      </c>
      <c r="Q83" s="132">
        <v>25</v>
      </c>
      <c r="R83" s="132">
        <f t="shared" si="14"/>
        <v>200</v>
      </c>
      <c r="S83" s="133" t="str">
        <f t="shared" si="15"/>
        <v>II</v>
      </c>
      <c r="T83" s="137" t="str">
        <f t="shared" si="16"/>
        <v>NO ACEPTABLE O ACEPTABLE CON CONTROL ESPECÍFICO</v>
      </c>
      <c r="U83" s="131">
        <v>0</v>
      </c>
      <c r="V83" s="131">
        <v>3</v>
      </c>
      <c r="W83" s="131">
        <v>0</v>
      </c>
      <c r="X83" s="131">
        <f t="shared" si="21"/>
        <v>3</v>
      </c>
      <c r="Y83" s="137" t="s">
        <v>327</v>
      </c>
      <c r="Z83" s="137" t="s">
        <v>328</v>
      </c>
      <c r="AA83" s="137" t="s">
        <v>212</v>
      </c>
      <c r="AB83" s="137" t="s">
        <v>212</v>
      </c>
      <c r="AC83" s="137" t="s">
        <v>212</v>
      </c>
      <c r="AD83" s="137" t="s">
        <v>329</v>
      </c>
      <c r="AE83" s="137" t="s">
        <v>212</v>
      </c>
    </row>
    <row r="84" spans="1:31" s="3" customFormat="1" ht="111" customHeight="1">
      <c r="A84" s="137" t="s">
        <v>236</v>
      </c>
      <c r="B84" s="137" t="s">
        <v>274</v>
      </c>
      <c r="C84" s="137" t="s">
        <v>350</v>
      </c>
      <c r="D84" s="137" t="s">
        <v>519</v>
      </c>
      <c r="E84" s="131" t="s">
        <v>215</v>
      </c>
      <c r="F84" s="137" t="s">
        <v>365</v>
      </c>
      <c r="G84" s="137" t="s">
        <v>319</v>
      </c>
      <c r="H84" s="137" t="s">
        <v>361</v>
      </c>
      <c r="I84" s="137" t="s">
        <v>370</v>
      </c>
      <c r="J84" s="137" t="s">
        <v>40</v>
      </c>
      <c r="K84" s="137" t="s">
        <v>369</v>
      </c>
      <c r="L84" s="137" t="s">
        <v>374</v>
      </c>
      <c r="M84" s="132">
        <v>2</v>
      </c>
      <c r="N84" s="132">
        <v>3</v>
      </c>
      <c r="O84" s="132">
        <f t="shared" si="12"/>
        <v>6</v>
      </c>
      <c r="P84" s="133" t="str">
        <f t="shared" si="13"/>
        <v>Medio (M)</v>
      </c>
      <c r="Q84" s="132">
        <v>100</v>
      </c>
      <c r="R84" s="132">
        <f t="shared" si="14"/>
        <v>600</v>
      </c>
      <c r="S84" s="133" t="str">
        <f t="shared" si="15"/>
        <v>I</v>
      </c>
      <c r="T84" s="137" t="str">
        <f t="shared" si="16"/>
        <v>NO ACEPTABLE</v>
      </c>
      <c r="U84" s="131">
        <v>0</v>
      </c>
      <c r="V84" s="131">
        <v>3</v>
      </c>
      <c r="W84" s="131">
        <v>0</v>
      </c>
      <c r="X84" s="131">
        <f t="shared" si="21"/>
        <v>3</v>
      </c>
      <c r="Y84" s="137" t="s">
        <v>383</v>
      </c>
      <c r="Z84" s="137" t="s">
        <v>384</v>
      </c>
      <c r="AA84" s="137" t="s">
        <v>212</v>
      </c>
      <c r="AB84" s="137" t="s">
        <v>212</v>
      </c>
      <c r="AC84" s="137" t="s">
        <v>385</v>
      </c>
      <c r="AD84" s="137" t="s">
        <v>386</v>
      </c>
      <c r="AE84" s="137" t="s">
        <v>212</v>
      </c>
    </row>
    <row r="85" spans="1:31" s="3" customFormat="1" ht="111" customHeight="1">
      <c r="A85" s="137" t="s">
        <v>236</v>
      </c>
      <c r="B85" s="137" t="s">
        <v>274</v>
      </c>
      <c r="C85" s="137" t="s">
        <v>350</v>
      </c>
      <c r="D85" s="137" t="s">
        <v>519</v>
      </c>
      <c r="E85" s="131" t="s">
        <v>209</v>
      </c>
      <c r="F85" s="137" t="s">
        <v>520</v>
      </c>
      <c r="G85" s="137" t="s">
        <v>319</v>
      </c>
      <c r="H85" s="137" t="s">
        <v>402</v>
      </c>
      <c r="I85" s="137" t="s">
        <v>247</v>
      </c>
      <c r="J85" s="137" t="s">
        <v>40</v>
      </c>
      <c r="K85" s="137" t="s">
        <v>405</v>
      </c>
      <c r="L85" s="137" t="s">
        <v>40</v>
      </c>
      <c r="M85" s="132">
        <v>0</v>
      </c>
      <c r="N85" s="132">
        <v>4</v>
      </c>
      <c r="O85" s="132">
        <f t="shared" si="12"/>
        <v>0</v>
      </c>
      <c r="P85" s="133" t="str">
        <f t="shared" si="13"/>
        <v>Bajo (B)</v>
      </c>
      <c r="Q85" s="132">
        <v>25</v>
      </c>
      <c r="R85" s="132">
        <f t="shared" si="14"/>
        <v>0</v>
      </c>
      <c r="S85" s="133" t="str">
        <f t="shared" si="15"/>
        <v>IV</v>
      </c>
      <c r="T85" s="137" t="str">
        <f t="shared" si="16"/>
        <v>ACEPTABLE</v>
      </c>
      <c r="U85" s="131">
        <v>0</v>
      </c>
      <c r="V85" s="131">
        <v>3</v>
      </c>
      <c r="W85" s="131">
        <v>0</v>
      </c>
      <c r="X85" s="131">
        <f t="shared" si="21"/>
        <v>3</v>
      </c>
      <c r="Y85" s="137" t="s">
        <v>388</v>
      </c>
      <c r="Z85" s="137" t="s">
        <v>497</v>
      </c>
      <c r="AA85" s="137" t="s">
        <v>212</v>
      </c>
      <c r="AB85" s="137" t="s">
        <v>212</v>
      </c>
      <c r="AC85" s="137" t="s">
        <v>212</v>
      </c>
      <c r="AD85" s="137" t="s">
        <v>498</v>
      </c>
      <c r="AE85" s="137" t="s">
        <v>212</v>
      </c>
    </row>
    <row r="86" spans="1:31" s="3" customFormat="1" ht="111" customHeight="1">
      <c r="A86" s="137" t="s">
        <v>236</v>
      </c>
      <c r="B86" s="137" t="s">
        <v>274</v>
      </c>
      <c r="C86" s="137" t="s">
        <v>350</v>
      </c>
      <c r="D86" s="137" t="s">
        <v>519</v>
      </c>
      <c r="E86" s="131" t="s">
        <v>209</v>
      </c>
      <c r="F86" s="137" t="s">
        <v>321</v>
      </c>
      <c r="G86" s="137" t="s">
        <v>319</v>
      </c>
      <c r="H86" s="137" t="s">
        <v>214</v>
      </c>
      <c r="I86" s="137" t="s">
        <v>320</v>
      </c>
      <c r="J86" s="137" t="s">
        <v>355</v>
      </c>
      <c r="K86" s="137" t="s">
        <v>484</v>
      </c>
      <c r="L86" s="137" t="s">
        <v>40</v>
      </c>
      <c r="M86" s="132">
        <v>2</v>
      </c>
      <c r="N86" s="132">
        <v>4</v>
      </c>
      <c r="O86" s="132">
        <f t="shared" si="12"/>
        <v>8</v>
      </c>
      <c r="P86" s="133" t="str">
        <f t="shared" si="13"/>
        <v>Medio (M)</v>
      </c>
      <c r="Q86" s="132">
        <v>100</v>
      </c>
      <c r="R86" s="132">
        <f t="shared" si="14"/>
        <v>800</v>
      </c>
      <c r="S86" s="133" t="str">
        <f t="shared" si="15"/>
        <v>I</v>
      </c>
      <c r="T86" s="137" t="str">
        <f t="shared" si="16"/>
        <v>NO ACEPTABLE</v>
      </c>
      <c r="U86" s="131">
        <v>0</v>
      </c>
      <c r="V86" s="131">
        <v>3</v>
      </c>
      <c r="W86" s="131">
        <v>0</v>
      </c>
      <c r="X86" s="131">
        <f aca="true" t="shared" si="22" ref="X86:X92">SUM(U86:W86)</f>
        <v>3</v>
      </c>
      <c r="Y86" s="137" t="s">
        <v>43</v>
      </c>
      <c r="Z86" s="137" t="s">
        <v>485</v>
      </c>
      <c r="AA86" s="137" t="s">
        <v>212</v>
      </c>
      <c r="AB86" s="137" t="s">
        <v>212</v>
      </c>
      <c r="AC86" s="137" t="s">
        <v>212</v>
      </c>
      <c r="AD86" s="137" t="s">
        <v>486</v>
      </c>
      <c r="AE86" s="137" t="s">
        <v>212</v>
      </c>
    </row>
    <row r="87" spans="1:31" s="3" customFormat="1" ht="111" customHeight="1">
      <c r="A87" s="137" t="s">
        <v>236</v>
      </c>
      <c r="B87" s="137" t="s">
        <v>352</v>
      </c>
      <c r="C87" s="137" t="s">
        <v>351</v>
      </c>
      <c r="D87" s="137" t="s">
        <v>308</v>
      </c>
      <c r="E87" s="131" t="s">
        <v>209</v>
      </c>
      <c r="F87" s="137" t="s">
        <v>330</v>
      </c>
      <c r="G87" s="137" t="s">
        <v>39</v>
      </c>
      <c r="H87" s="137" t="s">
        <v>331</v>
      </c>
      <c r="I87" s="137" t="s">
        <v>210</v>
      </c>
      <c r="J87" s="137" t="s">
        <v>409</v>
      </c>
      <c r="K87" s="137" t="s">
        <v>228</v>
      </c>
      <c r="L87" s="137" t="s">
        <v>488</v>
      </c>
      <c r="M87" s="132">
        <v>2</v>
      </c>
      <c r="N87" s="132">
        <v>4</v>
      </c>
      <c r="O87" s="132">
        <f t="shared" si="12"/>
        <v>8</v>
      </c>
      <c r="P87" s="133" t="str">
        <f t="shared" si="13"/>
        <v>Medio (M)</v>
      </c>
      <c r="Q87" s="132">
        <v>25</v>
      </c>
      <c r="R87" s="132">
        <f t="shared" si="14"/>
        <v>200</v>
      </c>
      <c r="S87" s="133" t="str">
        <f t="shared" si="15"/>
        <v>II</v>
      </c>
      <c r="T87" s="137" t="str">
        <f t="shared" si="16"/>
        <v>NO ACEPTABLE O ACEPTABLE CON CONTROL ESPECÍFICO</v>
      </c>
      <c r="U87" s="131">
        <v>12</v>
      </c>
      <c r="V87" s="131">
        <v>0</v>
      </c>
      <c r="W87" s="131">
        <v>0</v>
      </c>
      <c r="X87" s="131">
        <f t="shared" si="22"/>
        <v>12</v>
      </c>
      <c r="Y87" s="137" t="s">
        <v>332</v>
      </c>
      <c r="Z87" s="137" t="s">
        <v>333</v>
      </c>
      <c r="AA87" s="137" t="s">
        <v>212</v>
      </c>
      <c r="AB87" s="137" t="s">
        <v>212</v>
      </c>
      <c r="AC87" s="137" t="s">
        <v>408</v>
      </c>
      <c r="AD87" s="137" t="s">
        <v>489</v>
      </c>
      <c r="AE87" s="137" t="s">
        <v>334</v>
      </c>
    </row>
    <row r="88" spans="1:31" s="3" customFormat="1" ht="111" customHeight="1">
      <c r="A88" s="137" t="s">
        <v>236</v>
      </c>
      <c r="B88" s="137" t="s">
        <v>352</v>
      </c>
      <c r="C88" s="137" t="s">
        <v>351</v>
      </c>
      <c r="D88" s="137" t="s">
        <v>308</v>
      </c>
      <c r="E88" s="131" t="s">
        <v>209</v>
      </c>
      <c r="F88" s="137" t="s">
        <v>490</v>
      </c>
      <c r="G88" s="137" t="s">
        <v>39</v>
      </c>
      <c r="H88" s="137" t="s">
        <v>335</v>
      </c>
      <c r="I88" s="137" t="s">
        <v>336</v>
      </c>
      <c r="J88" s="137" t="s">
        <v>412</v>
      </c>
      <c r="K88" s="137" t="s">
        <v>228</v>
      </c>
      <c r="L88" s="137" t="s">
        <v>491</v>
      </c>
      <c r="M88" s="132">
        <v>2</v>
      </c>
      <c r="N88" s="132">
        <v>4</v>
      </c>
      <c r="O88" s="132">
        <f t="shared" si="12"/>
        <v>8</v>
      </c>
      <c r="P88" s="133" t="str">
        <f t="shared" si="13"/>
        <v>Medio (M)</v>
      </c>
      <c r="Q88" s="132">
        <v>25</v>
      </c>
      <c r="R88" s="132">
        <f t="shared" si="14"/>
        <v>200</v>
      </c>
      <c r="S88" s="133" t="str">
        <f t="shared" si="15"/>
        <v>II</v>
      </c>
      <c r="T88" s="137" t="str">
        <f t="shared" si="16"/>
        <v>NO ACEPTABLE O ACEPTABLE CON CONTROL ESPECÍFICO</v>
      </c>
      <c r="U88" s="131">
        <v>12</v>
      </c>
      <c r="V88" s="131">
        <v>0</v>
      </c>
      <c r="W88" s="131">
        <v>0</v>
      </c>
      <c r="X88" s="131">
        <f t="shared" si="22"/>
        <v>12</v>
      </c>
      <c r="Y88" s="137" t="s">
        <v>337</v>
      </c>
      <c r="Z88" s="137" t="s">
        <v>338</v>
      </c>
      <c r="AA88" s="137" t="s">
        <v>212</v>
      </c>
      <c r="AB88" s="137" t="s">
        <v>212</v>
      </c>
      <c r="AC88" s="137" t="s">
        <v>212</v>
      </c>
      <c r="AD88" s="137" t="s">
        <v>339</v>
      </c>
      <c r="AE88" s="137" t="s">
        <v>340</v>
      </c>
    </row>
    <row r="89" spans="1:31" s="3" customFormat="1" ht="111" customHeight="1">
      <c r="A89" s="137" t="s">
        <v>236</v>
      </c>
      <c r="B89" s="137" t="s">
        <v>352</v>
      </c>
      <c r="C89" s="137" t="s">
        <v>351</v>
      </c>
      <c r="D89" s="137" t="s">
        <v>308</v>
      </c>
      <c r="E89" s="131" t="s">
        <v>209</v>
      </c>
      <c r="F89" s="137" t="s">
        <v>235</v>
      </c>
      <c r="G89" s="137" t="s">
        <v>42</v>
      </c>
      <c r="H89" s="137" t="s">
        <v>503</v>
      </c>
      <c r="I89" s="137" t="s">
        <v>326</v>
      </c>
      <c r="J89" s="137" t="s">
        <v>40</v>
      </c>
      <c r="K89" s="137" t="s">
        <v>419</v>
      </c>
      <c r="L89" s="137" t="s">
        <v>492</v>
      </c>
      <c r="M89" s="132">
        <v>6</v>
      </c>
      <c r="N89" s="132">
        <v>3</v>
      </c>
      <c r="O89" s="132">
        <f t="shared" si="12"/>
        <v>18</v>
      </c>
      <c r="P89" s="133" t="str">
        <f t="shared" si="13"/>
        <v>Alto (a)</v>
      </c>
      <c r="Q89" s="132">
        <v>25</v>
      </c>
      <c r="R89" s="132">
        <f t="shared" si="14"/>
        <v>450</v>
      </c>
      <c r="S89" s="133" t="str">
        <f t="shared" si="15"/>
        <v>II</v>
      </c>
      <c r="T89" s="137" t="str">
        <f t="shared" si="16"/>
        <v>NO ACEPTABLE O ACEPTABLE CON CONTROL ESPECÍFICO</v>
      </c>
      <c r="U89" s="131">
        <v>12</v>
      </c>
      <c r="V89" s="131">
        <v>0</v>
      </c>
      <c r="W89" s="131">
        <v>0</v>
      </c>
      <c r="X89" s="131">
        <f t="shared" si="22"/>
        <v>12</v>
      </c>
      <c r="Y89" s="137" t="s">
        <v>327</v>
      </c>
      <c r="Z89" s="137" t="s">
        <v>328</v>
      </c>
      <c r="AA89" s="137" t="s">
        <v>212</v>
      </c>
      <c r="AB89" s="137" t="s">
        <v>212</v>
      </c>
      <c r="AC89" s="137" t="s">
        <v>212</v>
      </c>
      <c r="AD89" s="137" t="s">
        <v>329</v>
      </c>
      <c r="AE89" s="137" t="s">
        <v>212</v>
      </c>
    </row>
    <row r="90" spans="1:31" s="3" customFormat="1" ht="111" customHeight="1">
      <c r="A90" s="137" t="s">
        <v>236</v>
      </c>
      <c r="B90" s="137" t="s">
        <v>352</v>
      </c>
      <c r="C90" s="137" t="s">
        <v>351</v>
      </c>
      <c r="D90" s="137" t="s">
        <v>308</v>
      </c>
      <c r="E90" s="131" t="s">
        <v>215</v>
      </c>
      <c r="F90" s="137" t="s">
        <v>217</v>
      </c>
      <c r="G90" s="137" t="s">
        <v>319</v>
      </c>
      <c r="H90" s="137" t="s">
        <v>361</v>
      </c>
      <c r="I90" s="137" t="s">
        <v>370</v>
      </c>
      <c r="J90" s="137" t="s">
        <v>40</v>
      </c>
      <c r="K90" s="137" t="s">
        <v>369</v>
      </c>
      <c r="L90" s="137" t="s">
        <v>376</v>
      </c>
      <c r="M90" s="132">
        <v>2</v>
      </c>
      <c r="N90" s="132">
        <v>3</v>
      </c>
      <c r="O90" s="132">
        <f aca="true" t="shared" si="23" ref="O90:O109">+M90*N90</f>
        <v>6</v>
      </c>
      <c r="P90" s="133" t="str">
        <f aca="true" t="shared" si="24" ref="P90:P109">IF(O90&gt;=21,"Muy Alto (MA)",IF(O90&lt;6,"Bajo (B)",IF(AND(O90&gt;=9,O90&lt;21),"Alto (a)",IF(AND(O90&gt;=6,O90&lt;9),"Medio (M)"))))</f>
        <v>Medio (M)</v>
      </c>
      <c r="Q90" s="132">
        <v>100</v>
      </c>
      <c r="R90" s="132">
        <f aca="true" t="shared" si="25" ref="R90:R109">O90*Q90</f>
        <v>600</v>
      </c>
      <c r="S90" s="133" t="str">
        <f aca="true" t="shared" si="26" ref="S90:S109">IF(R90&gt;500,"I",IF(R90&lt;21,"IV",IF(AND(R90&gt;=121,R90&lt;=500),"II",IF(AND(R90&gt;=21,R90&lt;=120),"III"))))</f>
        <v>I</v>
      </c>
      <c r="T90" s="137" t="str">
        <f aca="true" t="shared" si="27" ref="T90:T109">IF(R90&gt;500,"NO ACEPTABLE",IF(R90&lt;21,"ACEPTABLE",IF(AND(R90&gt;=121,R90&lt;=500),"NO ACEPTABLE O ACEPTABLE CON CONTROL ESPECÍFICO",IF(AND(R90&gt;=21,R90&lt;=120),"MEJORABLE"))))</f>
        <v>NO ACEPTABLE</v>
      </c>
      <c r="U90" s="131">
        <v>12</v>
      </c>
      <c r="V90" s="131">
        <v>0</v>
      </c>
      <c r="W90" s="131">
        <v>0</v>
      </c>
      <c r="X90" s="131">
        <f t="shared" si="22"/>
        <v>12</v>
      </c>
      <c r="Y90" s="137" t="s">
        <v>383</v>
      </c>
      <c r="Z90" s="137" t="s">
        <v>384</v>
      </c>
      <c r="AA90" s="137" t="s">
        <v>212</v>
      </c>
      <c r="AB90" s="137" t="s">
        <v>212</v>
      </c>
      <c r="AC90" s="137" t="s">
        <v>385</v>
      </c>
      <c r="AD90" s="137" t="s">
        <v>386</v>
      </c>
      <c r="AE90" s="137" t="s">
        <v>212</v>
      </c>
    </row>
    <row r="91" spans="1:31" s="3" customFormat="1" ht="111" customHeight="1">
      <c r="A91" s="137" t="s">
        <v>236</v>
      </c>
      <c r="B91" s="137" t="s">
        <v>352</v>
      </c>
      <c r="C91" s="137" t="s">
        <v>351</v>
      </c>
      <c r="D91" s="137" t="s">
        <v>308</v>
      </c>
      <c r="E91" s="131" t="s">
        <v>209</v>
      </c>
      <c r="F91" s="137" t="s">
        <v>509</v>
      </c>
      <c r="G91" s="137" t="s">
        <v>319</v>
      </c>
      <c r="H91" s="137" t="s">
        <v>402</v>
      </c>
      <c r="I91" s="137" t="s">
        <v>247</v>
      </c>
      <c r="J91" s="137" t="s">
        <v>40</v>
      </c>
      <c r="K91" s="137" t="s">
        <v>405</v>
      </c>
      <c r="L91" s="137" t="s">
        <v>40</v>
      </c>
      <c r="M91" s="132">
        <v>0</v>
      </c>
      <c r="N91" s="132">
        <v>4</v>
      </c>
      <c r="O91" s="132">
        <f t="shared" si="23"/>
        <v>0</v>
      </c>
      <c r="P91" s="133" t="str">
        <f t="shared" si="24"/>
        <v>Bajo (B)</v>
      </c>
      <c r="Q91" s="132">
        <v>25</v>
      </c>
      <c r="R91" s="132">
        <f t="shared" si="25"/>
        <v>0</v>
      </c>
      <c r="S91" s="133" t="str">
        <f t="shared" si="26"/>
        <v>IV</v>
      </c>
      <c r="T91" s="137" t="str">
        <f t="shared" si="27"/>
        <v>ACEPTABLE</v>
      </c>
      <c r="U91" s="131">
        <v>12</v>
      </c>
      <c r="V91" s="131">
        <v>0</v>
      </c>
      <c r="W91" s="131">
        <v>0</v>
      </c>
      <c r="X91" s="131">
        <f t="shared" si="22"/>
        <v>12</v>
      </c>
      <c r="Y91" s="137" t="s">
        <v>388</v>
      </c>
      <c r="Z91" s="137" t="s">
        <v>497</v>
      </c>
      <c r="AA91" s="137" t="s">
        <v>212</v>
      </c>
      <c r="AB91" s="137" t="s">
        <v>212</v>
      </c>
      <c r="AC91" s="137" t="s">
        <v>212</v>
      </c>
      <c r="AD91" s="137" t="s">
        <v>498</v>
      </c>
      <c r="AE91" s="137" t="s">
        <v>212</v>
      </c>
    </row>
    <row r="92" spans="1:31" ht="111" customHeight="1">
      <c r="A92" s="137" t="s">
        <v>236</v>
      </c>
      <c r="B92" s="137" t="s">
        <v>352</v>
      </c>
      <c r="C92" s="137" t="s">
        <v>351</v>
      </c>
      <c r="D92" s="137" t="s">
        <v>308</v>
      </c>
      <c r="E92" s="131" t="s">
        <v>209</v>
      </c>
      <c r="F92" s="137" t="s">
        <v>321</v>
      </c>
      <c r="G92" s="137" t="s">
        <v>319</v>
      </c>
      <c r="H92" s="137" t="s">
        <v>214</v>
      </c>
      <c r="I92" s="137" t="s">
        <v>320</v>
      </c>
      <c r="J92" s="137" t="s">
        <v>355</v>
      </c>
      <c r="K92" s="137" t="s">
        <v>484</v>
      </c>
      <c r="L92" s="137" t="s">
        <v>40</v>
      </c>
      <c r="M92" s="132">
        <v>2</v>
      </c>
      <c r="N92" s="132">
        <v>4</v>
      </c>
      <c r="O92" s="132">
        <f>+M92*N92</f>
        <v>8</v>
      </c>
      <c r="P92" s="133" t="str">
        <f>IF(O92&gt;=21,"Muy Alto (MA)",IF(O92&lt;6,"Bajo (B)",IF(AND(O92&gt;=9,O92&lt;21),"Alto (a)",IF(AND(O92&gt;=6,O92&lt;9),"Medio (M)"))))</f>
        <v>Medio (M)</v>
      </c>
      <c r="Q92" s="132">
        <v>100</v>
      </c>
      <c r="R92" s="132">
        <f>O92*Q92</f>
        <v>800</v>
      </c>
      <c r="S92" s="133" t="str">
        <f>IF(R92&gt;500,"I",IF(R92&lt;21,"IV",IF(AND(R92&gt;=121,R92&lt;=500),"II",IF(AND(R92&gt;=21,R92&lt;=120),"III"))))</f>
        <v>I</v>
      </c>
      <c r="T92" s="137" t="str">
        <f>IF(R92&gt;500,"NO ACEPTABLE",IF(R92&lt;21,"ACEPTABLE",IF(AND(R92&gt;=121,R92&lt;=500),"NO ACEPTABLE O ACEPTABLE CON CONTROL ESPECÍFICO",IF(AND(R92&gt;=21,R92&lt;=120),"MEJORABLE"))))</f>
        <v>NO ACEPTABLE</v>
      </c>
      <c r="U92" s="131">
        <v>12</v>
      </c>
      <c r="V92" s="131">
        <v>1</v>
      </c>
      <c r="W92" s="131">
        <v>0</v>
      </c>
      <c r="X92" s="131">
        <f t="shared" si="22"/>
        <v>13</v>
      </c>
      <c r="Y92" s="137" t="s">
        <v>43</v>
      </c>
      <c r="Z92" s="137" t="s">
        <v>485</v>
      </c>
      <c r="AA92" s="137" t="s">
        <v>212</v>
      </c>
      <c r="AB92" s="137" t="s">
        <v>212</v>
      </c>
      <c r="AC92" s="137" t="s">
        <v>212</v>
      </c>
      <c r="AD92" s="137" t="s">
        <v>486</v>
      </c>
      <c r="AE92" s="137" t="s">
        <v>212</v>
      </c>
    </row>
    <row r="93" spans="1:31" s="3" customFormat="1" ht="111" customHeight="1">
      <c r="A93" s="137" t="s">
        <v>236</v>
      </c>
      <c r="B93" s="137" t="s">
        <v>292</v>
      </c>
      <c r="C93" s="137" t="s">
        <v>309</v>
      </c>
      <c r="D93" s="137" t="s">
        <v>310</v>
      </c>
      <c r="E93" s="131" t="s">
        <v>209</v>
      </c>
      <c r="F93" s="137" t="s">
        <v>330</v>
      </c>
      <c r="G93" s="137" t="s">
        <v>39</v>
      </c>
      <c r="H93" s="137" t="s">
        <v>331</v>
      </c>
      <c r="I93" s="137" t="s">
        <v>210</v>
      </c>
      <c r="J93" s="137" t="s">
        <v>409</v>
      </c>
      <c r="K93" s="137" t="s">
        <v>228</v>
      </c>
      <c r="L93" s="137" t="s">
        <v>488</v>
      </c>
      <c r="M93" s="132">
        <v>2</v>
      </c>
      <c r="N93" s="132">
        <v>4</v>
      </c>
      <c r="O93" s="132">
        <f t="shared" si="23"/>
        <v>8</v>
      </c>
      <c r="P93" s="133" t="str">
        <f t="shared" si="24"/>
        <v>Medio (M)</v>
      </c>
      <c r="Q93" s="132">
        <v>25</v>
      </c>
      <c r="R93" s="132">
        <f t="shared" si="25"/>
        <v>200</v>
      </c>
      <c r="S93" s="133" t="str">
        <f t="shared" si="26"/>
        <v>II</v>
      </c>
      <c r="T93" s="137" t="str">
        <f t="shared" si="27"/>
        <v>NO ACEPTABLE O ACEPTABLE CON CONTROL ESPECÍFICO</v>
      </c>
      <c r="U93" s="131">
        <v>11</v>
      </c>
      <c r="V93" s="131">
        <v>2</v>
      </c>
      <c r="W93" s="131">
        <v>0</v>
      </c>
      <c r="X93" s="131">
        <f aca="true" t="shared" si="28" ref="X93:X99">SUM(U93:W93)</f>
        <v>13</v>
      </c>
      <c r="Y93" s="137" t="s">
        <v>332</v>
      </c>
      <c r="Z93" s="137" t="s">
        <v>333</v>
      </c>
      <c r="AA93" s="137" t="s">
        <v>212</v>
      </c>
      <c r="AB93" s="137" t="s">
        <v>212</v>
      </c>
      <c r="AC93" s="137" t="s">
        <v>408</v>
      </c>
      <c r="AD93" s="137" t="s">
        <v>489</v>
      </c>
      <c r="AE93" s="137" t="s">
        <v>334</v>
      </c>
    </row>
    <row r="94" spans="1:31" s="3" customFormat="1" ht="111" customHeight="1">
      <c r="A94" s="137" t="s">
        <v>236</v>
      </c>
      <c r="B94" s="137" t="s">
        <v>292</v>
      </c>
      <c r="C94" s="137" t="s">
        <v>309</v>
      </c>
      <c r="D94" s="137" t="s">
        <v>310</v>
      </c>
      <c r="E94" s="131" t="s">
        <v>209</v>
      </c>
      <c r="F94" s="137" t="s">
        <v>490</v>
      </c>
      <c r="G94" s="137" t="s">
        <v>39</v>
      </c>
      <c r="H94" s="137" t="s">
        <v>335</v>
      </c>
      <c r="I94" s="137" t="s">
        <v>336</v>
      </c>
      <c r="J94" s="137" t="s">
        <v>412</v>
      </c>
      <c r="K94" s="137" t="s">
        <v>228</v>
      </c>
      <c r="L94" s="137" t="s">
        <v>491</v>
      </c>
      <c r="M94" s="132">
        <v>2</v>
      </c>
      <c r="N94" s="132">
        <v>4</v>
      </c>
      <c r="O94" s="132">
        <f t="shared" si="23"/>
        <v>8</v>
      </c>
      <c r="P94" s="133" t="str">
        <f t="shared" si="24"/>
        <v>Medio (M)</v>
      </c>
      <c r="Q94" s="132">
        <v>25</v>
      </c>
      <c r="R94" s="132">
        <f t="shared" si="25"/>
        <v>200</v>
      </c>
      <c r="S94" s="133" t="str">
        <f t="shared" si="26"/>
        <v>II</v>
      </c>
      <c r="T94" s="137" t="str">
        <f t="shared" si="27"/>
        <v>NO ACEPTABLE O ACEPTABLE CON CONTROL ESPECÍFICO</v>
      </c>
      <c r="U94" s="131">
        <v>11</v>
      </c>
      <c r="V94" s="131">
        <v>2</v>
      </c>
      <c r="W94" s="131">
        <v>0</v>
      </c>
      <c r="X94" s="131">
        <f t="shared" si="28"/>
        <v>13</v>
      </c>
      <c r="Y94" s="137" t="s">
        <v>337</v>
      </c>
      <c r="Z94" s="137" t="s">
        <v>338</v>
      </c>
      <c r="AA94" s="137" t="s">
        <v>212</v>
      </c>
      <c r="AB94" s="137" t="s">
        <v>212</v>
      </c>
      <c r="AC94" s="137" t="s">
        <v>260</v>
      </c>
      <c r="AD94" s="137" t="s">
        <v>339</v>
      </c>
      <c r="AE94" s="137" t="s">
        <v>340</v>
      </c>
    </row>
    <row r="95" spans="1:31" s="3" customFormat="1" ht="111" customHeight="1">
      <c r="A95" s="137" t="s">
        <v>236</v>
      </c>
      <c r="B95" s="137" t="s">
        <v>292</v>
      </c>
      <c r="C95" s="137" t="s">
        <v>309</v>
      </c>
      <c r="D95" s="137" t="s">
        <v>310</v>
      </c>
      <c r="E95" s="131" t="s">
        <v>209</v>
      </c>
      <c r="F95" s="137" t="s">
        <v>275</v>
      </c>
      <c r="G95" s="137" t="s">
        <v>42</v>
      </c>
      <c r="H95" s="137" t="s">
        <v>324</v>
      </c>
      <c r="I95" s="137" t="s">
        <v>326</v>
      </c>
      <c r="J95" s="137" t="s">
        <v>40</v>
      </c>
      <c r="K95" s="137" t="s">
        <v>419</v>
      </c>
      <c r="L95" s="137" t="s">
        <v>492</v>
      </c>
      <c r="M95" s="131">
        <v>2</v>
      </c>
      <c r="N95" s="131">
        <v>4</v>
      </c>
      <c r="O95" s="131">
        <f t="shared" si="23"/>
        <v>8</v>
      </c>
      <c r="P95" s="134" t="str">
        <f t="shared" si="24"/>
        <v>Medio (M)</v>
      </c>
      <c r="Q95" s="132">
        <v>25</v>
      </c>
      <c r="R95" s="131">
        <f t="shared" si="25"/>
        <v>200</v>
      </c>
      <c r="S95" s="133" t="str">
        <f t="shared" si="26"/>
        <v>II</v>
      </c>
      <c r="T95" s="137" t="str">
        <f t="shared" si="27"/>
        <v>NO ACEPTABLE O ACEPTABLE CON CONTROL ESPECÍFICO</v>
      </c>
      <c r="U95" s="131">
        <v>11</v>
      </c>
      <c r="V95" s="131">
        <v>2</v>
      </c>
      <c r="W95" s="131">
        <v>0</v>
      </c>
      <c r="X95" s="131">
        <f t="shared" si="28"/>
        <v>13</v>
      </c>
      <c r="Y95" s="137" t="s">
        <v>327</v>
      </c>
      <c r="Z95" s="137" t="s">
        <v>328</v>
      </c>
      <c r="AA95" s="137" t="s">
        <v>212</v>
      </c>
      <c r="AB95" s="137" t="s">
        <v>212</v>
      </c>
      <c r="AC95" s="137" t="s">
        <v>212</v>
      </c>
      <c r="AD95" s="137" t="s">
        <v>329</v>
      </c>
      <c r="AE95" s="137" t="s">
        <v>212</v>
      </c>
    </row>
    <row r="96" spans="1:31" s="3" customFormat="1" ht="111" customHeight="1">
      <c r="A96" s="137" t="s">
        <v>236</v>
      </c>
      <c r="B96" s="137" t="s">
        <v>292</v>
      </c>
      <c r="C96" s="137" t="s">
        <v>309</v>
      </c>
      <c r="D96" s="137" t="s">
        <v>310</v>
      </c>
      <c r="E96" s="131" t="s">
        <v>209</v>
      </c>
      <c r="F96" s="137" t="s">
        <v>366</v>
      </c>
      <c r="G96" s="137" t="s">
        <v>319</v>
      </c>
      <c r="H96" s="137" t="s">
        <v>361</v>
      </c>
      <c r="I96" s="137" t="s">
        <v>370</v>
      </c>
      <c r="J96" s="137" t="s">
        <v>40</v>
      </c>
      <c r="K96" s="137" t="s">
        <v>382</v>
      </c>
      <c r="L96" s="137" t="s">
        <v>376</v>
      </c>
      <c r="M96" s="132">
        <v>6</v>
      </c>
      <c r="N96" s="132">
        <v>3</v>
      </c>
      <c r="O96" s="132">
        <f t="shared" si="23"/>
        <v>18</v>
      </c>
      <c r="P96" s="133" t="str">
        <f t="shared" si="24"/>
        <v>Alto (a)</v>
      </c>
      <c r="Q96" s="132">
        <v>100</v>
      </c>
      <c r="R96" s="132">
        <f t="shared" si="25"/>
        <v>1800</v>
      </c>
      <c r="S96" s="133" t="str">
        <f t="shared" si="26"/>
        <v>I</v>
      </c>
      <c r="T96" s="137" t="str">
        <f t="shared" si="27"/>
        <v>NO ACEPTABLE</v>
      </c>
      <c r="U96" s="131">
        <v>11</v>
      </c>
      <c r="V96" s="131">
        <v>2</v>
      </c>
      <c r="W96" s="131">
        <v>0</v>
      </c>
      <c r="X96" s="131">
        <f t="shared" si="28"/>
        <v>13</v>
      </c>
      <c r="Y96" s="137" t="s">
        <v>383</v>
      </c>
      <c r="Z96" s="137" t="s">
        <v>384</v>
      </c>
      <c r="AA96" s="137" t="s">
        <v>212</v>
      </c>
      <c r="AB96" s="137" t="s">
        <v>212</v>
      </c>
      <c r="AC96" s="137" t="s">
        <v>385</v>
      </c>
      <c r="AD96" s="137" t="s">
        <v>386</v>
      </c>
      <c r="AE96" s="137" t="s">
        <v>212</v>
      </c>
    </row>
    <row r="97" spans="1:31" s="3" customFormat="1" ht="111" customHeight="1">
      <c r="A97" s="137" t="s">
        <v>236</v>
      </c>
      <c r="B97" s="137" t="s">
        <v>292</v>
      </c>
      <c r="C97" s="137" t="s">
        <v>309</v>
      </c>
      <c r="D97" s="137" t="s">
        <v>310</v>
      </c>
      <c r="E97" s="131" t="s">
        <v>209</v>
      </c>
      <c r="F97" s="137" t="s">
        <v>509</v>
      </c>
      <c r="G97" s="137" t="s">
        <v>319</v>
      </c>
      <c r="H97" s="137" t="s">
        <v>402</v>
      </c>
      <c r="I97" s="137" t="s">
        <v>247</v>
      </c>
      <c r="J97" s="137" t="s">
        <v>40</v>
      </c>
      <c r="K97" s="137" t="s">
        <v>405</v>
      </c>
      <c r="L97" s="137" t="s">
        <v>40</v>
      </c>
      <c r="M97" s="132">
        <v>0</v>
      </c>
      <c r="N97" s="132">
        <v>4</v>
      </c>
      <c r="O97" s="132">
        <f t="shared" si="23"/>
        <v>0</v>
      </c>
      <c r="P97" s="133" t="str">
        <f t="shared" si="24"/>
        <v>Bajo (B)</v>
      </c>
      <c r="Q97" s="132">
        <v>25</v>
      </c>
      <c r="R97" s="132">
        <f t="shared" si="25"/>
        <v>0</v>
      </c>
      <c r="S97" s="133" t="str">
        <f t="shared" si="26"/>
        <v>IV</v>
      </c>
      <c r="T97" s="137" t="str">
        <f t="shared" si="27"/>
        <v>ACEPTABLE</v>
      </c>
      <c r="U97" s="131">
        <v>11</v>
      </c>
      <c r="V97" s="131">
        <v>2</v>
      </c>
      <c r="W97" s="131">
        <v>0</v>
      </c>
      <c r="X97" s="131">
        <f t="shared" si="28"/>
        <v>13</v>
      </c>
      <c r="Y97" s="137" t="s">
        <v>388</v>
      </c>
      <c r="Z97" s="137" t="s">
        <v>497</v>
      </c>
      <c r="AA97" s="137" t="s">
        <v>212</v>
      </c>
      <c r="AB97" s="137" t="s">
        <v>212</v>
      </c>
      <c r="AC97" s="137" t="s">
        <v>212</v>
      </c>
      <c r="AD97" s="137" t="s">
        <v>498</v>
      </c>
      <c r="AE97" s="137" t="s">
        <v>212</v>
      </c>
    </row>
    <row r="98" spans="1:31" ht="111" customHeight="1">
      <c r="A98" s="137" t="s">
        <v>236</v>
      </c>
      <c r="B98" s="137" t="s">
        <v>292</v>
      </c>
      <c r="C98" s="137" t="s">
        <v>309</v>
      </c>
      <c r="D98" s="137" t="s">
        <v>310</v>
      </c>
      <c r="E98" s="131" t="s">
        <v>209</v>
      </c>
      <c r="F98" s="137" t="s">
        <v>321</v>
      </c>
      <c r="G98" s="137" t="s">
        <v>319</v>
      </c>
      <c r="H98" s="137" t="s">
        <v>214</v>
      </c>
      <c r="I98" s="137" t="s">
        <v>320</v>
      </c>
      <c r="J98" s="137" t="s">
        <v>355</v>
      </c>
      <c r="K98" s="137" t="s">
        <v>484</v>
      </c>
      <c r="L98" s="137" t="s">
        <v>40</v>
      </c>
      <c r="M98" s="132">
        <v>2</v>
      </c>
      <c r="N98" s="132">
        <v>4</v>
      </c>
      <c r="O98" s="132">
        <f>+M98*N98</f>
        <v>8</v>
      </c>
      <c r="P98" s="133" t="str">
        <f>IF(O98&gt;=21,"Muy Alto (MA)",IF(O98&lt;6,"Bajo (B)",IF(AND(O98&gt;=9,O98&lt;21),"Alto (a)",IF(AND(O98&gt;=6,O98&lt;9),"Medio (M)"))))</f>
        <v>Medio (M)</v>
      </c>
      <c r="Q98" s="132">
        <v>100</v>
      </c>
      <c r="R98" s="132">
        <f>O98*Q98</f>
        <v>800</v>
      </c>
      <c r="S98" s="133" t="str">
        <f>IF(R98&gt;500,"I",IF(R98&lt;21,"IV",IF(AND(R98&gt;=121,R98&lt;=500),"II",IF(AND(R98&gt;=21,R98&lt;=120),"III"))))</f>
        <v>I</v>
      </c>
      <c r="T98" s="137" t="str">
        <f>IF(R98&gt;500,"NO ACEPTABLE",IF(R98&lt;21,"ACEPTABLE",IF(AND(R98&gt;=121,R98&lt;=500),"NO ACEPTABLE O ACEPTABLE CON CONTROL ESPECÍFICO",IF(AND(R98&gt;=21,R98&lt;=120),"MEJORABLE"))))</f>
        <v>NO ACEPTABLE</v>
      </c>
      <c r="U98" s="131">
        <v>11</v>
      </c>
      <c r="V98" s="131">
        <v>2</v>
      </c>
      <c r="W98" s="131">
        <v>0</v>
      </c>
      <c r="X98" s="131">
        <f t="shared" si="28"/>
        <v>13</v>
      </c>
      <c r="Y98" s="137" t="s">
        <v>43</v>
      </c>
      <c r="Z98" s="137" t="s">
        <v>485</v>
      </c>
      <c r="AA98" s="137" t="s">
        <v>212</v>
      </c>
      <c r="AB98" s="137" t="s">
        <v>212</v>
      </c>
      <c r="AC98" s="137" t="s">
        <v>212</v>
      </c>
      <c r="AD98" s="137" t="s">
        <v>486</v>
      </c>
      <c r="AE98" s="137" t="s">
        <v>212</v>
      </c>
    </row>
    <row r="99" spans="1:31" s="3" customFormat="1" ht="111" customHeight="1">
      <c r="A99" s="137" t="s">
        <v>236</v>
      </c>
      <c r="B99" s="137" t="s">
        <v>293</v>
      </c>
      <c r="C99" s="137" t="s">
        <v>521</v>
      </c>
      <c r="D99" s="137" t="s">
        <v>311</v>
      </c>
      <c r="E99" s="131" t="s">
        <v>209</v>
      </c>
      <c r="F99" s="137" t="s">
        <v>330</v>
      </c>
      <c r="G99" s="137" t="s">
        <v>39</v>
      </c>
      <c r="H99" s="137" t="s">
        <v>331</v>
      </c>
      <c r="I99" s="137" t="s">
        <v>210</v>
      </c>
      <c r="J99" s="137" t="s">
        <v>409</v>
      </c>
      <c r="K99" s="137" t="s">
        <v>228</v>
      </c>
      <c r="L99" s="137" t="s">
        <v>488</v>
      </c>
      <c r="M99" s="132">
        <v>2</v>
      </c>
      <c r="N99" s="132">
        <v>4</v>
      </c>
      <c r="O99" s="132">
        <f t="shared" si="23"/>
        <v>8</v>
      </c>
      <c r="P99" s="133" t="str">
        <f t="shared" si="24"/>
        <v>Medio (M)</v>
      </c>
      <c r="Q99" s="132">
        <v>25</v>
      </c>
      <c r="R99" s="132">
        <f t="shared" si="25"/>
        <v>200</v>
      </c>
      <c r="S99" s="133" t="str">
        <f t="shared" si="26"/>
        <v>II</v>
      </c>
      <c r="T99" s="137" t="str">
        <f t="shared" si="27"/>
        <v>NO ACEPTABLE O ACEPTABLE CON CONTROL ESPECÍFICO</v>
      </c>
      <c r="U99" s="131">
        <v>4</v>
      </c>
      <c r="V99" s="131">
        <v>5</v>
      </c>
      <c r="W99" s="131">
        <v>0</v>
      </c>
      <c r="X99" s="131">
        <f t="shared" si="28"/>
        <v>9</v>
      </c>
      <c r="Y99" s="137" t="s">
        <v>332</v>
      </c>
      <c r="Z99" s="137" t="s">
        <v>333</v>
      </c>
      <c r="AA99" s="137" t="s">
        <v>212</v>
      </c>
      <c r="AB99" s="137" t="s">
        <v>212</v>
      </c>
      <c r="AC99" s="137" t="s">
        <v>408</v>
      </c>
      <c r="AD99" s="137" t="s">
        <v>489</v>
      </c>
      <c r="AE99" s="137" t="s">
        <v>334</v>
      </c>
    </row>
    <row r="100" spans="1:31" s="3" customFormat="1" ht="111" customHeight="1">
      <c r="A100" s="137" t="s">
        <v>236</v>
      </c>
      <c r="B100" s="137" t="s">
        <v>293</v>
      </c>
      <c r="C100" s="137" t="s">
        <v>521</v>
      </c>
      <c r="D100" s="137" t="s">
        <v>311</v>
      </c>
      <c r="E100" s="131" t="s">
        <v>209</v>
      </c>
      <c r="F100" s="137" t="s">
        <v>490</v>
      </c>
      <c r="G100" s="137" t="s">
        <v>39</v>
      </c>
      <c r="H100" s="137" t="s">
        <v>335</v>
      </c>
      <c r="I100" s="137" t="s">
        <v>336</v>
      </c>
      <c r="J100" s="137" t="s">
        <v>412</v>
      </c>
      <c r="K100" s="137" t="s">
        <v>228</v>
      </c>
      <c r="L100" s="137" t="s">
        <v>491</v>
      </c>
      <c r="M100" s="132">
        <v>2</v>
      </c>
      <c r="N100" s="132">
        <v>4</v>
      </c>
      <c r="O100" s="132">
        <f t="shared" si="23"/>
        <v>8</v>
      </c>
      <c r="P100" s="133" t="str">
        <f t="shared" si="24"/>
        <v>Medio (M)</v>
      </c>
      <c r="Q100" s="132">
        <v>25</v>
      </c>
      <c r="R100" s="132">
        <f t="shared" si="25"/>
        <v>200</v>
      </c>
      <c r="S100" s="133" t="str">
        <f t="shared" si="26"/>
        <v>II</v>
      </c>
      <c r="T100" s="137" t="str">
        <f t="shared" si="27"/>
        <v>NO ACEPTABLE O ACEPTABLE CON CONTROL ESPECÍFICO</v>
      </c>
      <c r="U100" s="131">
        <v>4</v>
      </c>
      <c r="V100" s="131">
        <v>5</v>
      </c>
      <c r="W100" s="131">
        <v>0</v>
      </c>
      <c r="X100" s="131">
        <f aca="true" t="shared" si="29" ref="X100:X109">SUM(U100:W100)</f>
        <v>9</v>
      </c>
      <c r="Y100" s="137" t="s">
        <v>337</v>
      </c>
      <c r="Z100" s="137" t="s">
        <v>338</v>
      </c>
      <c r="AA100" s="137" t="s">
        <v>212</v>
      </c>
      <c r="AB100" s="137" t="s">
        <v>212</v>
      </c>
      <c r="AC100" s="137" t="s">
        <v>242</v>
      </c>
      <c r="AD100" s="137" t="s">
        <v>339</v>
      </c>
      <c r="AE100" s="137" t="s">
        <v>340</v>
      </c>
    </row>
    <row r="101" spans="1:31" s="3" customFormat="1" ht="111" customHeight="1">
      <c r="A101" s="137" t="s">
        <v>236</v>
      </c>
      <c r="B101" s="137" t="s">
        <v>293</v>
      </c>
      <c r="C101" s="137" t="s">
        <v>521</v>
      </c>
      <c r="D101" s="137" t="s">
        <v>311</v>
      </c>
      <c r="E101" s="131" t="s">
        <v>209</v>
      </c>
      <c r="F101" s="137" t="s">
        <v>262</v>
      </c>
      <c r="G101" s="137" t="s">
        <v>42</v>
      </c>
      <c r="H101" s="137" t="s">
        <v>503</v>
      </c>
      <c r="I101" s="137" t="s">
        <v>326</v>
      </c>
      <c r="J101" s="137" t="s">
        <v>40</v>
      </c>
      <c r="K101" s="137" t="s">
        <v>419</v>
      </c>
      <c r="L101" s="137" t="s">
        <v>492</v>
      </c>
      <c r="M101" s="131">
        <v>2</v>
      </c>
      <c r="N101" s="131">
        <v>4</v>
      </c>
      <c r="O101" s="131">
        <f t="shared" si="23"/>
        <v>8</v>
      </c>
      <c r="P101" s="134" t="str">
        <f t="shared" si="24"/>
        <v>Medio (M)</v>
      </c>
      <c r="Q101" s="132">
        <v>25</v>
      </c>
      <c r="R101" s="131">
        <f t="shared" si="25"/>
        <v>200</v>
      </c>
      <c r="S101" s="133" t="str">
        <f t="shared" si="26"/>
        <v>II</v>
      </c>
      <c r="T101" s="137" t="str">
        <f t="shared" si="27"/>
        <v>NO ACEPTABLE O ACEPTABLE CON CONTROL ESPECÍFICO</v>
      </c>
      <c r="U101" s="131">
        <v>4</v>
      </c>
      <c r="V101" s="131">
        <v>5</v>
      </c>
      <c r="W101" s="131">
        <v>0</v>
      </c>
      <c r="X101" s="131">
        <f t="shared" si="29"/>
        <v>9</v>
      </c>
      <c r="Y101" s="137" t="s">
        <v>327</v>
      </c>
      <c r="Z101" s="137" t="s">
        <v>328</v>
      </c>
      <c r="AA101" s="137" t="s">
        <v>212</v>
      </c>
      <c r="AB101" s="137" t="s">
        <v>212</v>
      </c>
      <c r="AC101" s="137" t="s">
        <v>212</v>
      </c>
      <c r="AD101" s="137" t="s">
        <v>329</v>
      </c>
      <c r="AE101" s="137" t="s">
        <v>212</v>
      </c>
    </row>
    <row r="102" spans="1:31" s="3" customFormat="1" ht="111" customHeight="1">
      <c r="A102" s="137" t="s">
        <v>236</v>
      </c>
      <c r="B102" s="137" t="s">
        <v>293</v>
      </c>
      <c r="C102" s="137" t="s">
        <v>521</v>
      </c>
      <c r="D102" s="137" t="s">
        <v>311</v>
      </c>
      <c r="E102" s="131" t="s">
        <v>215</v>
      </c>
      <c r="F102" s="137" t="s">
        <v>367</v>
      </c>
      <c r="G102" s="137" t="s">
        <v>319</v>
      </c>
      <c r="H102" s="137" t="s">
        <v>361</v>
      </c>
      <c r="I102" s="137" t="s">
        <v>370</v>
      </c>
      <c r="J102" s="137" t="s">
        <v>40</v>
      </c>
      <c r="K102" s="137" t="s">
        <v>377</v>
      </c>
      <c r="L102" s="137" t="s">
        <v>375</v>
      </c>
      <c r="M102" s="132">
        <v>2</v>
      </c>
      <c r="N102" s="132">
        <v>3</v>
      </c>
      <c r="O102" s="132">
        <f t="shared" si="23"/>
        <v>6</v>
      </c>
      <c r="P102" s="133" t="str">
        <f t="shared" si="24"/>
        <v>Medio (M)</v>
      </c>
      <c r="Q102" s="132">
        <v>100</v>
      </c>
      <c r="R102" s="132">
        <f t="shared" si="25"/>
        <v>600</v>
      </c>
      <c r="S102" s="133" t="str">
        <f t="shared" si="26"/>
        <v>I</v>
      </c>
      <c r="T102" s="137" t="str">
        <f t="shared" si="27"/>
        <v>NO ACEPTABLE</v>
      </c>
      <c r="U102" s="131">
        <v>4</v>
      </c>
      <c r="V102" s="131">
        <v>5</v>
      </c>
      <c r="W102" s="131">
        <v>0</v>
      </c>
      <c r="X102" s="131">
        <f t="shared" si="29"/>
        <v>9</v>
      </c>
      <c r="Y102" s="137" t="s">
        <v>383</v>
      </c>
      <c r="Z102" s="137" t="s">
        <v>384</v>
      </c>
      <c r="AA102" s="137" t="s">
        <v>212</v>
      </c>
      <c r="AB102" s="137" t="s">
        <v>212</v>
      </c>
      <c r="AC102" s="137" t="s">
        <v>385</v>
      </c>
      <c r="AD102" s="137" t="s">
        <v>386</v>
      </c>
      <c r="AE102" s="137" t="s">
        <v>212</v>
      </c>
    </row>
    <row r="103" spans="1:31" ht="111" customHeight="1">
      <c r="A103" s="137" t="s">
        <v>236</v>
      </c>
      <c r="B103" s="137" t="s">
        <v>293</v>
      </c>
      <c r="C103" s="137" t="s">
        <v>521</v>
      </c>
      <c r="D103" s="137" t="s">
        <v>311</v>
      </c>
      <c r="E103" s="131" t="s">
        <v>209</v>
      </c>
      <c r="F103" s="137" t="s">
        <v>321</v>
      </c>
      <c r="G103" s="137" t="s">
        <v>319</v>
      </c>
      <c r="H103" s="137" t="s">
        <v>214</v>
      </c>
      <c r="I103" s="137" t="s">
        <v>320</v>
      </c>
      <c r="J103" s="137" t="s">
        <v>355</v>
      </c>
      <c r="K103" s="137" t="s">
        <v>484</v>
      </c>
      <c r="L103" s="137" t="s">
        <v>40</v>
      </c>
      <c r="M103" s="132">
        <v>2</v>
      </c>
      <c r="N103" s="132">
        <v>4</v>
      </c>
      <c r="O103" s="132">
        <f>+M103*N103</f>
        <v>8</v>
      </c>
      <c r="P103" s="133" t="str">
        <f>IF(O103&gt;=21,"Muy Alto (MA)",IF(O103&lt;6,"Bajo (B)",IF(AND(O103&gt;=9,O103&lt;21),"Alto (a)",IF(AND(O103&gt;=6,O103&lt;9),"Medio (M)"))))</f>
        <v>Medio (M)</v>
      </c>
      <c r="Q103" s="132">
        <v>100</v>
      </c>
      <c r="R103" s="132">
        <f>O103*Q103</f>
        <v>800</v>
      </c>
      <c r="S103" s="133" t="str">
        <f>IF(R103&gt;500,"I",IF(R103&lt;21,"IV",IF(AND(R103&gt;=121,R103&lt;=500),"II",IF(AND(R103&gt;=21,R103&lt;=120),"III"))))</f>
        <v>I</v>
      </c>
      <c r="T103" s="137" t="str">
        <f>IF(R103&gt;500,"NO ACEPTABLE",IF(R103&lt;21,"ACEPTABLE",IF(AND(R103&gt;=121,R103&lt;=500),"NO ACEPTABLE O ACEPTABLE CON CONTROL ESPECÍFICO",IF(AND(R103&gt;=21,R103&lt;=120),"MEJORABLE"))))</f>
        <v>NO ACEPTABLE</v>
      </c>
      <c r="U103" s="131">
        <v>4</v>
      </c>
      <c r="V103" s="131">
        <v>5</v>
      </c>
      <c r="W103" s="131">
        <v>0</v>
      </c>
      <c r="X103" s="131">
        <f t="shared" si="29"/>
        <v>9</v>
      </c>
      <c r="Y103" s="137" t="s">
        <v>43</v>
      </c>
      <c r="Z103" s="137" t="s">
        <v>485</v>
      </c>
      <c r="AA103" s="137" t="s">
        <v>212</v>
      </c>
      <c r="AB103" s="137" t="s">
        <v>212</v>
      </c>
      <c r="AC103" s="137" t="s">
        <v>212</v>
      </c>
      <c r="AD103" s="137" t="s">
        <v>486</v>
      </c>
      <c r="AE103" s="137" t="s">
        <v>212</v>
      </c>
    </row>
    <row r="104" spans="1:31" s="3" customFormat="1" ht="111" customHeight="1">
      <c r="A104" s="137" t="s">
        <v>236</v>
      </c>
      <c r="B104" s="137" t="s">
        <v>293</v>
      </c>
      <c r="C104" s="137" t="s">
        <v>521</v>
      </c>
      <c r="D104" s="137" t="s">
        <v>311</v>
      </c>
      <c r="E104" s="131" t="s">
        <v>209</v>
      </c>
      <c r="F104" s="137" t="s">
        <v>509</v>
      </c>
      <c r="G104" s="137" t="s">
        <v>319</v>
      </c>
      <c r="H104" s="137" t="s">
        <v>402</v>
      </c>
      <c r="I104" s="137" t="s">
        <v>247</v>
      </c>
      <c r="J104" s="137" t="s">
        <v>40</v>
      </c>
      <c r="K104" s="137" t="s">
        <v>405</v>
      </c>
      <c r="L104" s="137" t="s">
        <v>40</v>
      </c>
      <c r="M104" s="132">
        <v>0</v>
      </c>
      <c r="N104" s="132">
        <v>4</v>
      </c>
      <c r="O104" s="132">
        <f t="shared" si="23"/>
        <v>0</v>
      </c>
      <c r="P104" s="133" t="str">
        <f t="shared" si="24"/>
        <v>Bajo (B)</v>
      </c>
      <c r="Q104" s="132">
        <v>25</v>
      </c>
      <c r="R104" s="132">
        <f t="shared" si="25"/>
        <v>0</v>
      </c>
      <c r="S104" s="133" t="str">
        <f t="shared" si="26"/>
        <v>IV</v>
      </c>
      <c r="T104" s="137" t="str">
        <f t="shared" si="27"/>
        <v>ACEPTABLE</v>
      </c>
      <c r="U104" s="131">
        <v>4</v>
      </c>
      <c r="V104" s="131">
        <v>5</v>
      </c>
      <c r="W104" s="131">
        <v>0</v>
      </c>
      <c r="X104" s="131">
        <f t="shared" si="29"/>
        <v>9</v>
      </c>
      <c r="Y104" s="137" t="s">
        <v>388</v>
      </c>
      <c r="Z104" s="137" t="s">
        <v>497</v>
      </c>
      <c r="AA104" s="137" t="s">
        <v>212</v>
      </c>
      <c r="AB104" s="137" t="s">
        <v>212</v>
      </c>
      <c r="AC104" s="137" t="s">
        <v>212</v>
      </c>
      <c r="AD104" s="137" t="s">
        <v>498</v>
      </c>
      <c r="AE104" s="137" t="s">
        <v>212</v>
      </c>
    </row>
    <row r="105" spans="1:31" s="3" customFormat="1" ht="111" customHeight="1">
      <c r="A105" s="137" t="s">
        <v>236</v>
      </c>
      <c r="B105" s="137" t="s">
        <v>259</v>
      </c>
      <c r="C105" s="137" t="s">
        <v>312</v>
      </c>
      <c r="D105" s="137" t="s">
        <v>301</v>
      </c>
      <c r="E105" s="131" t="s">
        <v>209</v>
      </c>
      <c r="F105" s="137" t="s">
        <v>330</v>
      </c>
      <c r="G105" s="137" t="s">
        <v>39</v>
      </c>
      <c r="H105" s="137" t="s">
        <v>331</v>
      </c>
      <c r="I105" s="137" t="s">
        <v>210</v>
      </c>
      <c r="J105" s="137" t="s">
        <v>409</v>
      </c>
      <c r="K105" s="137" t="s">
        <v>228</v>
      </c>
      <c r="L105" s="137" t="s">
        <v>488</v>
      </c>
      <c r="M105" s="132">
        <v>2</v>
      </c>
      <c r="N105" s="132">
        <v>4</v>
      </c>
      <c r="O105" s="132">
        <f t="shared" si="23"/>
        <v>8</v>
      </c>
      <c r="P105" s="133" t="str">
        <f t="shared" si="24"/>
        <v>Medio (M)</v>
      </c>
      <c r="Q105" s="132">
        <v>25</v>
      </c>
      <c r="R105" s="132">
        <f t="shared" si="25"/>
        <v>200</v>
      </c>
      <c r="S105" s="133" t="str">
        <f t="shared" si="26"/>
        <v>II</v>
      </c>
      <c r="T105" s="137" t="str">
        <f t="shared" si="27"/>
        <v>NO ACEPTABLE O ACEPTABLE CON CONTROL ESPECÍFICO</v>
      </c>
      <c r="U105" s="131">
        <v>1</v>
      </c>
      <c r="V105" s="131">
        <v>1</v>
      </c>
      <c r="W105" s="131">
        <v>0</v>
      </c>
      <c r="X105" s="131">
        <f t="shared" si="29"/>
        <v>2</v>
      </c>
      <c r="Y105" s="137" t="s">
        <v>332</v>
      </c>
      <c r="Z105" s="137" t="s">
        <v>333</v>
      </c>
      <c r="AA105" s="137" t="s">
        <v>212</v>
      </c>
      <c r="AB105" s="137" t="s">
        <v>212</v>
      </c>
      <c r="AC105" s="137" t="s">
        <v>408</v>
      </c>
      <c r="AD105" s="137" t="s">
        <v>489</v>
      </c>
      <c r="AE105" s="137" t="s">
        <v>334</v>
      </c>
    </row>
    <row r="106" spans="1:31" s="3" customFormat="1" ht="111" customHeight="1">
      <c r="A106" s="137" t="s">
        <v>236</v>
      </c>
      <c r="B106" s="137" t="s">
        <v>259</v>
      </c>
      <c r="C106" s="137" t="s">
        <v>312</v>
      </c>
      <c r="D106" s="137" t="s">
        <v>301</v>
      </c>
      <c r="E106" s="131" t="s">
        <v>209</v>
      </c>
      <c r="F106" s="137" t="s">
        <v>490</v>
      </c>
      <c r="G106" s="137" t="s">
        <v>39</v>
      </c>
      <c r="H106" s="137" t="s">
        <v>335</v>
      </c>
      <c r="I106" s="137" t="s">
        <v>336</v>
      </c>
      <c r="J106" s="137" t="s">
        <v>412</v>
      </c>
      <c r="K106" s="137" t="s">
        <v>228</v>
      </c>
      <c r="L106" s="137" t="s">
        <v>491</v>
      </c>
      <c r="M106" s="132">
        <v>2</v>
      </c>
      <c r="N106" s="132">
        <v>4</v>
      </c>
      <c r="O106" s="132">
        <f t="shared" si="23"/>
        <v>8</v>
      </c>
      <c r="P106" s="133" t="str">
        <f t="shared" si="24"/>
        <v>Medio (M)</v>
      </c>
      <c r="Q106" s="132">
        <v>25</v>
      </c>
      <c r="R106" s="132">
        <f t="shared" si="25"/>
        <v>200</v>
      </c>
      <c r="S106" s="133" t="str">
        <f t="shared" si="26"/>
        <v>II</v>
      </c>
      <c r="T106" s="137" t="str">
        <f t="shared" si="27"/>
        <v>NO ACEPTABLE O ACEPTABLE CON CONTROL ESPECÍFICO</v>
      </c>
      <c r="U106" s="131">
        <v>1</v>
      </c>
      <c r="V106" s="131">
        <v>1</v>
      </c>
      <c r="W106" s="131">
        <v>0</v>
      </c>
      <c r="X106" s="131">
        <f t="shared" si="29"/>
        <v>2</v>
      </c>
      <c r="Y106" s="137" t="s">
        <v>337</v>
      </c>
      <c r="Z106" s="137" t="s">
        <v>338</v>
      </c>
      <c r="AA106" s="137" t="s">
        <v>212</v>
      </c>
      <c r="AB106" s="137" t="s">
        <v>212</v>
      </c>
      <c r="AC106" s="137" t="s">
        <v>522</v>
      </c>
      <c r="AD106" s="137" t="s">
        <v>339</v>
      </c>
      <c r="AE106" s="137" t="s">
        <v>340</v>
      </c>
    </row>
    <row r="107" spans="1:31" s="3" customFormat="1" ht="111" customHeight="1">
      <c r="A107" s="137" t="s">
        <v>236</v>
      </c>
      <c r="B107" s="137" t="s">
        <v>259</v>
      </c>
      <c r="C107" s="137" t="s">
        <v>312</v>
      </c>
      <c r="D107" s="137" t="s">
        <v>301</v>
      </c>
      <c r="E107" s="131" t="s">
        <v>38</v>
      </c>
      <c r="F107" s="137" t="s">
        <v>417</v>
      </c>
      <c r="G107" s="137" t="s">
        <v>39</v>
      </c>
      <c r="H107" s="137" t="s">
        <v>341</v>
      </c>
      <c r="I107" s="137" t="s">
        <v>336</v>
      </c>
      <c r="J107" s="137" t="s">
        <v>40</v>
      </c>
      <c r="K107" s="137" t="s">
        <v>228</v>
      </c>
      <c r="L107" s="137" t="s">
        <v>501</v>
      </c>
      <c r="M107" s="132">
        <v>2</v>
      </c>
      <c r="N107" s="132">
        <v>4</v>
      </c>
      <c r="O107" s="132">
        <f t="shared" si="23"/>
        <v>8</v>
      </c>
      <c r="P107" s="133" t="str">
        <f>IF(O107&gt;=21,"Muy Alto (MA)",IF(O107&lt;6,"Bajo (B)",IF(AND(O107&gt;=9,O107&lt;21),"Alto (a)",IF(AND(O107&gt;=6,O107&lt;9),"Medio (M)"))))</f>
        <v>Medio (M)</v>
      </c>
      <c r="Q107" s="132">
        <v>25</v>
      </c>
      <c r="R107" s="132">
        <f>O107*Q107</f>
        <v>200</v>
      </c>
      <c r="S107" s="133" t="str">
        <f>IF(R107&gt;500,"I",IF(R107&lt;21,"IV",IF(AND(R107&gt;=121,R107&lt;=500),"II",IF(AND(R107&gt;=21,R107&lt;=120),"III"))))</f>
        <v>II</v>
      </c>
      <c r="T107" s="137" t="str">
        <f>IF(R107&gt;500,"NO ACEPTABLE",IF(R107&lt;21,"ACEPTABLE",IF(AND(R107&gt;=121,R107&lt;=500),"NO ACEPTABLE O ACEPTABLE CON CONTROL ESPECÍFICO",IF(AND(R107&gt;=21,R107&lt;=120),"MEJORABLE"))))</f>
        <v>NO ACEPTABLE O ACEPTABLE CON CONTROL ESPECÍFICO</v>
      </c>
      <c r="U107" s="131">
        <v>1</v>
      </c>
      <c r="V107" s="131">
        <v>1</v>
      </c>
      <c r="W107" s="131">
        <v>0</v>
      </c>
      <c r="X107" s="131">
        <f t="shared" si="29"/>
        <v>2</v>
      </c>
      <c r="Y107" s="137" t="s">
        <v>337</v>
      </c>
      <c r="Z107" s="137" t="s">
        <v>342</v>
      </c>
      <c r="AA107" s="137" t="s">
        <v>212</v>
      </c>
      <c r="AB107" s="137" t="s">
        <v>212</v>
      </c>
      <c r="AC107" s="137" t="s">
        <v>418</v>
      </c>
      <c r="AD107" s="137" t="s">
        <v>415</v>
      </c>
      <c r="AE107" s="137" t="s">
        <v>523</v>
      </c>
    </row>
    <row r="108" spans="1:31" s="3" customFormat="1" ht="111" customHeight="1">
      <c r="A108" s="137" t="s">
        <v>236</v>
      </c>
      <c r="B108" s="137" t="s">
        <v>259</v>
      </c>
      <c r="C108" s="137" t="s">
        <v>312</v>
      </c>
      <c r="D108" s="137" t="s">
        <v>301</v>
      </c>
      <c r="E108" s="131" t="s">
        <v>209</v>
      </c>
      <c r="F108" s="137" t="s">
        <v>216</v>
      </c>
      <c r="G108" s="137" t="s">
        <v>42</v>
      </c>
      <c r="H108" s="137" t="s">
        <v>503</v>
      </c>
      <c r="I108" s="137" t="s">
        <v>326</v>
      </c>
      <c r="J108" s="137" t="s">
        <v>40</v>
      </c>
      <c r="K108" s="137" t="s">
        <v>419</v>
      </c>
      <c r="L108" s="137" t="s">
        <v>492</v>
      </c>
      <c r="M108" s="132">
        <v>2</v>
      </c>
      <c r="N108" s="132">
        <v>4</v>
      </c>
      <c r="O108" s="132">
        <f t="shared" si="23"/>
        <v>8</v>
      </c>
      <c r="P108" s="133" t="str">
        <f t="shared" si="24"/>
        <v>Medio (M)</v>
      </c>
      <c r="Q108" s="132">
        <v>25</v>
      </c>
      <c r="R108" s="132">
        <f t="shared" si="25"/>
        <v>200</v>
      </c>
      <c r="S108" s="133" t="str">
        <f t="shared" si="26"/>
        <v>II</v>
      </c>
      <c r="T108" s="137" t="str">
        <f t="shared" si="27"/>
        <v>NO ACEPTABLE O ACEPTABLE CON CONTROL ESPECÍFICO</v>
      </c>
      <c r="U108" s="131">
        <v>1</v>
      </c>
      <c r="V108" s="131">
        <v>1</v>
      </c>
      <c r="W108" s="131">
        <v>0</v>
      </c>
      <c r="X108" s="131">
        <f t="shared" si="29"/>
        <v>2</v>
      </c>
      <c r="Y108" s="137" t="s">
        <v>327</v>
      </c>
      <c r="Z108" s="137" t="s">
        <v>328</v>
      </c>
      <c r="AA108" s="137" t="s">
        <v>212</v>
      </c>
      <c r="AB108" s="137" t="s">
        <v>212</v>
      </c>
      <c r="AC108" s="137" t="s">
        <v>212</v>
      </c>
      <c r="AD108" s="137" t="s">
        <v>329</v>
      </c>
      <c r="AE108" s="137" t="s">
        <v>212</v>
      </c>
    </row>
    <row r="109" spans="1:31" s="3" customFormat="1" ht="111" customHeight="1">
      <c r="A109" s="137" t="s">
        <v>236</v>
      </c>
      <c r="B109" s="137" t="s">
        <v>259</v>
      </c>
      <c r="C109" s="137" t="s">
        <v>312</v>
      </c>
      <c r="D109" s="137" t="s">
        <v>301</v>
      </c>
      <c r="E109" s="131" t="s">
        <v>215</v>
      </c>
      <c r="F109" s="137" t="s">
        <v>217</v>
      </c>
      <c r="G109" s="137" t="s">
        <v>319</v>
      </c>
      <c r="H109" s="137" t="s">
        <v>361</v>
      </c>
      <c r="I109" s="137" t="s">
        <v>370</v>
      </c>
      <c r="J109" s="137" t="s">
        <v>40</v>
      </c>
      <c r="K109" s="137" t="s">
        <v>379</v>
      </c>
      <c r="L109" s="137" t="s">
        <v>378</v>
      </c>
      <c r="M109" s="132">
        <v>2</v>
      </c>
      <c r="N109" s="132">
        <v>3</v>
      </c>
      <c r="O109" s="132">
        <f t="shared" si="23"/>
        <v>6</v>
      </c>
      <c r="P109" s="133" t="str">
        <f t="shared" si="24"/>
        <v>Medio (M)</v>
      </c>
      <c r="Q109" s="132">
        <v>100</v>
      </c>
      <c r="R109" s="132">
        <f t="shared" si="25"/>
        <v>600</v>
      </c>
      <c r="S109" s="133" t="str">
        <f t="shared" si="26"/>
        <v>I</v>
      </c>
      <c r="T109" s="137" t="str">
        <f t="shared" si="27"/>
        <v>NO ACEPTABLE</v>
      </c>
      <c r="U109" s="131">
        <v>1</v>
      </c>
      <c r="V109" s="131">
        <v>1</v>
      </c>
      <c r="W109" s="131">
        <v>0</v>
      </c>
      <c r="X109" s="131">
        <f t="shared" si="29"/>
        <v>2</v>
      </c>
      <c r="Y109" s="137" t="s">
        <v>383</v>
      </c>
      <c r="Z109" s="137" t="s">
        <v>384</v>
      </c>
      <c r="AA109" s="137" t="s">
        <v>212</v>
      </c>
      <c r="AB109" s="137" t="s">
        <v>212</v>
      </c>
      <c r="AC109" s="137" t="s">
        <v>385</v>
      </c>
      <c r="AD109" s="137" t="s">
        <v>386</v>
      </c>
      <c r="AE109" s="137" t="s">
        <v>212</v>
      </c>
    </row>
    <row r="110" spans="1:31" s="3" customFormat="1" ht="111" customHeight="1">
      <c r="A110" s="137" t="s">
        <v>236</v>
      </c>
      <c r="B110" s="137" t="s">
        <v>278</v>
      </c>
      <c r="C110" s="137" t="s">
        <v>276</v>
      </c>
      <c r="D110" s="137" t="s">
        <v>277</v>
      </c>
      <c r="E110" s="135" t="s">
        <v>209</v>
      </c>
      <c r="F110" s="137" t="s">
        <v>524</v>
      </c>
      <c r="G110" s="137" t="s">
        <v>319</v>
      </c>
      <c r="H110" s="137" t="s">
        <v>404</v>
      </c>
      <c r="I110" s="137" t="s">
        <v>247</v>
      </c>
      <c r="J110" s="137" t="s">
        <v>40</v>
      </c>
      <c r="K110" s="137" t="s">
        <v>467</v>
      </c>
      <c r="L110" s="137" t="s">
        <v>40</v>
      </c>
      <c r="M110" s="132">
        <v>2</v>
      </c>
      <c r="N110" s="132">
        <v>4</v>
      </c>
      <c r="O110" s="132">
        <f>+M110*N110</f>
        <v>8</v>
      </c>
      <c r="P110" s="133" t="str">
        <f>IF(O110&gt;=21,"Muy Alto (MA)",IF(O110&lt;6,"Bajo (B)",IF(AND(O110&gt;=9,O110&lt;21),"Alto (a)",IF(AND(O110&gt;=6,O110&lt;9),"Medio (M)"))))</f>
        <v>Medio (M)</v>
      </c>
      <c r="Q110" s="132">
        <v>25</v>
      </c>
      <c r="R110" s="132">
        <f>O110*Q110</f>
        <v>200</v>
      </c>
      <c r="S110" s="133" t="str">
        <f>IF(R110&gt;500,"I",IF(R110&lt;21,"IV",IF(AND(R110&gt;=121,R110&lt;=500),"II",IF(AND(R110&gt;=21,R110&lt;=120),"III"))))</f>
        <v>II</v>
      </c>
      <c r="T110" s="137" t="str">
        <f>IF(R110&gt;500,"NO ACEPTABLE",IF(R110&lt;21,"ACEPTABLE",IF(AND(R110&gt;=121,R110&lt;=500),"NO ACEPTABLE O ACEPTABLE CON CONTROL ESPECÍFICO",IF(AND(R110&gt;=21,R110&lt;=120),"MEJORABLE"))))</f>
        <v>NO ACEPTABLE O ACEPTABLE CON CONTROL ESPECÍFICO</v>
      </c>
      <c r="U110" s="131">
        <v>1</v>
      </c>
      <c r="V110" s="131">
        <v>1</v>
      </c>
      <c r="W110" s="131">
        <v>0</v>
      </c>
      <c r="X110" s="131">
        <f>SUM(U110:W110)</f>
        <v>2</v>
      </c>
      <c r="Y110" s="137" t="s">
        <v>388</v>
      </c>
      <c r="Z110" s="137" t="s">
        <v>497</v>
      </c>
      <c r="AA110" s="137" t="s">
        <v>212</v>
      </c>
      <c r="AB110" s="137" t="s">
        <v>212</v>
      </c>
      <c r="AC110" s="137" t="s">
        <v>525</v>
      </c>
      <c r="AD110" s="137" t="s">
        <v>526</v>
      </c>
      <c r="AE110" s="137" t="s">
        <v>212</v>
      </c>
    </row>
    <row r="111" spans="1:31" s="3" customFormat="1" ht="111" customHeight="1">
      <c r="A111" s="137" t="s">
        <v>236</v>
      </c>
      <c r="B111" s="137" t="s">
        <v>279</v>
      </c>
      <c r="C111" s="137" t="s">
        <v>527</v>
      </c>
      <c r="D111" s="137" t="s">
        <v>313</v>
      </c>
      <c r="E111" s="131" t="s">
        <v>209</v>
      </c>
      <c r="F111" s="137" t="s">
        <v>330</v>
      </c>
      <c r="G111" s="137" t="s">
        <v>39</v>
      </c>
      <c r="H111" s="137" t="s">
        <v>331</v>
      </c>
      <c r="I111" s="137" t="s">
        <v>210</v>
      </c>
      <c r="J111" s="137" t="s">
        <v>409</v>
      </c>
      <c r="K111" s="137" t="s">
        <v>228</v>
      </c>
      <c r="L111" s="137" t="s">
        <v>488</v>
      </c>
      <c r="M111" s="132">
        <v>2</v>
      </c>
      <c r="N111" s="132">
        <v>4</v>
      </c>
      <c r="O111" s="132">
        <f aca="true" t="shared" si="30" ref="O111:O120">+M111*N111</f>
        <v>8</v>
      </c>
      <c r="P111" s="133" t="str">
        <f aca="true" t="shared" si="31" ref="P111:P120">IF(O111&gt;=21,"Muy Alto (MA)",IF(O111&lt;6,"Bajo (B)",IF(AND(O111&gt;=9,O111&lt;21),"Alto (a)",IF(AND(O111&gt;=6,O111&lt;9),"Medio (M)"))))</f>
        <v>Medio (M)</v>
      </c>
      <c r="Q111" s="132">
        <v>25</v>
      </c>
      <c r="R111" s="132">
        <f aca="true" t="shared" si="32" ref="R111:R120">O111*Q111</f>
        <v>200</v>
      </c>
      <c r="S111" s="133" t="str">
        <f aca="true" t="shared" si="33" ref="S111:S120">IF(R111&gt;500,"I",IF(R111&lt;21,"IV",IF(AND(R111&gt;=121,R111&lt;=500),"II",IF(AND(R111&gt;=21,R111&lt;=120),"III"))))</f>
        <v>II</v>
      </c>
      <c r="T111" s="137" t="str">
        <f aca="true" t="shared" si="34" ref="T111:T120">IF(R111&gt;500,"NO ACEPTABLE",IF(R111&lt;21,"ACEPTABLE",IF(AND(R111&gt;=121,R111&lt;=500),"NO ACEPTABLE O ACEPTABLE CON CONTROL ESPECÍFICO",IF(AND(R111&gt;=21,R111&lt;=120),"MEJORABLE"))))</f>
        <v>NO ACEPTABLE O ACEPTABLE CON CONTROL ESPECÍFICO</v>
      </c>
      <c r="U111" s="131">
        <v>3</v>
      </c>
      <c r="V111" s="131">
        <v>2</v>
      </c>
      <c r="W111" s="131">
        <v>0</v>
      </c>
      <c r="X111" s="131">
        <f aca="true" t="shared" si="35" ref="X111:X122">SUM(U111:W111)</f>
        <v>5</v>
      </c>
      <c r="Y111" s="137" t="s">
        <v>332</v>
      </c>
      <c r="Z111" s="137" t="s">
        <v>333</v>
      </c>
      <c r="AA111" s="137" t="s">
        <v>212</v>
      </c>
      <c r="AB111" s="137" t="s">
        <v>212</v>
      </c>
      <c r="AC111" s="137" t="s">
        <v>408</v>
      </c>
      <c r="AD111" s="137" t="s">
        <v>489</v>
      </c>
      <c r="AE111" s="137" t="s">
        <v>334</v>
      </c>
    </row>
    <row r="112" spans="1:31" s="3" customFormat="1" ht="111" customHeight="1">
      <c r="A112" s="137" t="s">
        <v>236</v>
      </c>
      <c r="B112" s="137" t="s">
        <v>279</v>
      </c>
      <c r="C112" s="137" t="s">
        <v>527</v>
      </c>
      <c r="D112" s="137" t="s">
        <v>313</v>
      </c>
      <c r="E112" s="131" t="s">
        <v>209</v>
      </c>
      <c r="F112" s="137" t="s">
        <v>490</v>
      </c>
      <c r="G112" s="137" t="s">
        <v>39</v>
      </c>
      <c r="H112" s="137" t="s">
        <v>335</v>
      </c>
      <c r="I112" s="137" t="s">
        <v>336</v>
      </c>
      <c r="J112" s="137" t="s">
        <v>412</v>
      </c>
      <c r="K112" s="137" t="s">
        <v>228</v>
      </c>
      <c r="L112" s="137" t="s">
        <v>491</v>
      </c>
      <c r="M112" s="132">
        <v>2</v>
      </c>
      <c r="N112" s="132">
        <v>4</v>
      </c>
      <c r="O112" s="132">
        <f t="shared" si="30"/>
        <v>8</v>
      </c>
      <c r="P112" s="133" t="str">
        <f t="shared" si="31"/>
        <v>Medio (M)</v>
      </c>
      <c r="Q112" s="132">
        <v>25</v>
      </c>
      <c r="R112" s="132">
        <f t="shared" si="32"/>
        <v>200</v>
      </c>
      <c r="S112" s="133" t="str">
        <f t="shared" si="33"/>
        <v>II</v>
      </c>
      <c r="T112" s="137" t="str">
        <f t="shared" si="34"/>
        <v>NO ACEPTABLE O ACEPTABLE CON CONTROL ESPECÍFICO</v>
      </c>
      <c r="U112" s="131">
        <v>3</v>
      </c>
      <c r="V112" s="131">
        <v>2</v>
      </c>
      <c r="W112" s="131">
        <v>0</v>
      </c>
      <c r="X112" s="131">
        <f t="shared" si="35"/>
        <v>5</v>
      </c>
      <c r="Y112" s="137" t="s">
        <v>337</v>
      </c>
      <c r="Z112" s="137" t="s">
        <v>338</v>
      </c>
      <c r="AA112" s="137" t="s">
        <v>212</v>
      </c>
      <c r="AB112" s="137" t="s">
        <v>212</v>
      </c>
      <c r="AC112" s="137" t="s">
        <v>241</v>
      </c>
      <c r="AD112" s="137" t="s">
        <v>339</v>
      </c>
      <c r="AE112" s="137" t="s">
        <v>340</v>
      </c>
    </row>
    <row r="113" spans="1:31" s="3" customFormat="1" ht="111" customHeight="1">
      <c r="A113" s="137" t="s">
        <v>236</v>
      </c>
      <c r="B113" s="137" t="s">
        <v>279</v>
      </c>
      <c r="C113" s="137" t="s">
        <v>527</v>
      </c>
      <c r="D113" s="137" t="s">
        <v>313</v>
      </c>
      <c r="E113" s="131" t="s">
        <v>209</v>
      </c>
      <c r="F113" s="137" t="s">
        <v>218</v>
      </c>
      <c r="G113" s="137" t="s">
        <v>42</v>
      </c>
      <c r="H113" s="137" t="s">
        <v>503</v>
      </c>
      <c r="I113" s="137" t="s">
        <v>326</v>
      </c>
      <c r="J113" s="137" t="s">
        <v>40</v>
      </c>
      <c r="K113" s="137" t="s">
        <v>419</v>
      </c>
      <c r="L113" s="137" t="s">
        <v>492</v>
      </c>
      <c r="M113" s="132">
        <v>2</v>
      </c>
      <c r="N113" s="132">
        <v>4</v>
      </c>
      <c r="O113" s="132">
        <f t="shared" si="30"/>
        <v>8</v>
      </c>
      <c r="P113" s="133" t="str">
        <f t="shared" si="31"/>
        <v>Medio (M)</v>
      </c>
      <c r="Q113" s="132">
        <v>25</v>
      </c>
      <c r="R113" s="132">
        <f t="shared" si="32"/>
        <v>200</v>
      </c>
      <c r="S113" s="133" t="str">
        <f t="shared" si="33"/>
        <v>II</v>
      </c>
      <c r="T113" s="137" t="str">
        <f t="shared" si="34"/>
        <v>NO ACEPTABLE O ACEPTABLE CON CONTROL ESPECÍFICO</v>
      </c>
      <c r="U113" s="131">
        <v>3</v>
      </c>
      <c r="V113" s="131">
        <v>2</v>
      </c>
      <c r="W113" s="131">
        <v>0</v>
      </c>
      <c r="X113" s="131">
        <f t="shared" si="35"/>
        <v>5</v>
      </c>
      <c r="Y113" s="137" t="s">
        <v>327</v>
      </c>
      <c r="Z113" s="137" t="s">
        <v>328</v>
      </c>
      <c r="AA113" s="137" t="s">
        <v>212</v>
      </c>
      <c r="AB113" s="137" t="s">
        <v>212</v>
      </c>
      <c r="AC113" s="137" t="s">
        <v>212</v>
      </c>
      <c r="AD113" s="137" t="s">
        <v>329</v>
      </c>
      <c r="AE113" s="137" t="s">
        <v>212</v>
      </c>
    </row>
    <row r="114" spans="1:31" s="3" customFormat="1" ht="111" customHeight="1">
      <c r="A114" s="137" t="s">
        <v>236</v>
      </c>
      <c r="B114" s="137" t="s">
        <v>279</v>
      </c>
      <c r="C114" s="137" t="s">
        <v>527</v>
      </c>
      <c r="D114" s="137" t="s">
        <v>313</v>
      </c>
      <c r="E114" s="131" t="s">
        <v>215</v>
      </c>
      <c r="F114" s="137" t="s">
        <v>220</v>
      </c>
      <c r="G114" s="137" t="s">
        <v>319</v>
      </c>
      <c r="H114" s="137" t="s">
        <v>361</v>
      </c>
      <c r="I114" s="137" t="s">
        <v>370</v>
      </c>
      <c r="J114" s="137" t="s">
        <v>40</v>
      </c>
      <c r="K114" s="137" t="s">
        <v>369</v>
      </c>
      <c r="L114" s="137" t="s">
        <v>380</v>
      </c>
      <c r="M114" s="132">
        <v>2</v>
      </c>
      <c r="N114" s="132">
        <v>1</v>
      </c>
      <c r="O114" s="132">
        <f t="shared" si="30"/>
        <v>2</v>
      </c>
      <c r="P114" s="133" t="str">
        <f t="shared" si="31"/>
        <v>Bajo (B)</v>
      </c>
      <c r="Q114" s="132">
        <v>100</v>
      </c>
      <c r="R114" s="132">
        <f t="shared" si="32"/>
        <v>200</v>
      </c>
      <c r="S114" s="133" t="str">
        <f t="shared" si="33"/>
        <v>II</v>
      </c>
      <c r="T114" s="137" t="str">
        <f t="shared" si="34"/>
        <v>NO ACEPTABLE O ACEPTABLE CON CONTROL ESPECÍFICO</v>
      </c>
      <c r="U114" s="131">
        <v>3</v>
      </c>
      <c r="V114" s="131">
        <v>2</v>
      </c>
      <c r="W114" s="131">
        <v>0</v>
      </c>
      <c r="X114" s="131">
        <f t="shared" si="35"/>
        <v>5</v>
      </c>
      <c r="Y114" s="137" t="s">
        <v>383</v>
      </c>
      <c r="Z114" s="137" t="s">
        <v>384</v>
      </c>
      <c r="AA114" s="137" t="s">
        <v>212</v>
      </c>
      <c r="AB114" s="137" t="s">
        <v>212</v>
      </c>
      <c r="AC114" s="137" t="s">
        <v>385</v>
      </c>
      <c r="AD114" s="137" t="s">
        <v>386</v>
      </c>
      <c r="AE114" s="137" t="s">
        <v>212</v>
      </c>
    </row>
    <row r="115" spans="1:31" s="3" customFormat="1" ht="111" customHeight="1">
      <c r="A115" s="137" t="s">
        <v>236</v>
      </c>
      <c r="B115" s="137" t="s">
        <v>279</v>
      </c>
      <c r="C115" s="137" t="s">
        <v>527</v>
      </c>
      <c r="D115" s="137" t="s">
        <v>313</v>
      </c>
      <c r="E115" s="131" t="s">
        <v>209</v>
      </c>
      <c r="F115" s="137" t="s">
        <v>509</v>
      </c>
      <c r="G115" s="137" t="s">
        <v>319</v>
      </c>
      <c r="H115" s="137" t="s">
        <v>402</v>
      </c>
      <c r="I115" s="137" t="s">
        <v>247</v>
      </c>
      <c r="J115" s="137" t="s">
        <v>40</v>
      </c>
      <c r="K115" s="137" t="s">
        <v>405</v>
      </c>
      <c r="L115" s="137" t="s">
        <v>40</v>
      </c>
      <c r="M115" s="132">
        <v>0</v>
      </c>
      <c r="N115" s="132">
        <v>2</v>
      </c>
      <c r="O115" s="132">
        <f t="shared" si="30"/>
        <v>0</v>
      </c>
      <c r="P115" s="133" t="str">
        <f t="shared" si="31"/>
        <v>Bajo (B)</v>
      </c>
      <c r="Q115" s="132">
        <v>25</v>
      </c>
      <c r="R115" s="132">
        <f t="shared" si="32"/>
        <v>0</v>
      </c>
      <c r="S115" s="133" t="str">
        <f t="shared" si="33"/>
        <v>IV</v>
      </c>
      <c r="T115" s="137" t="str">
        <f t="shared" si="34"/>
        <v>ACEPTABLE</v>
      </c>
      <c r="U115" s="131">
        <v>3</v>
      </c>
      <c r="V115" s="131">
        <v>2</v>
      </c>
      <c r="W115" s="131">
        <v>0</v>
      </c>
      <c r="X115" s="131">
        <f t="shared" si="35"/>
        <v>5</v>
      </c>
      <c r="Y115" s="137" t="s">
        <v>388</v>
      </c>
      <c r="Z115" s="137" t="s">
        <v>497</v>
      </c>
      <c r="AA115" s="137" t="s">
        <v>212</v>
      </c>
      <c r="AB115" s="137" t="s">
        <v>212</v>
      </c>
      <c r="AC115" s="137" t="s">
        <v>212</v>
      </c>
      <c r="AD115" s="137" t="s">
        <v>498</v>
      </c>
      <c r="AE115" s="137" t="s">
        <v>212</v>
      </c>
    </row>
    <row r="116" spans="1:31" s="3" customFormat="1" ht="111" customHeight="1">
      <c r="A116" s="137" t="s">
        <v>236</v>
      </c>
      <c r="B116" s="137" t="s">
        <v>279</v>
      </c>
      <c r="C116" s="137" t="s">
        <v>527</v>
      </c>
      <c r="D116" s="137" t="s">
        <v>313</v>
      </c>
      <c r="E116" s="131" t="s">
        <v>209</v>
      </c>
      <c r="F116" s="137" t="s">
        <v>440</v>
      </c>
      <c r="G116" s="137" t="s">
        <v>41</v>
      </c>
      <c r="H116" s="137" t="s">
        <v>441</v>
      </c>
      <c r="I116" s="137" t="s">
        <v>443</v>
      </c>
      <c r="J116" s="137" t="s">
        <v>40</v>
      </c>
      <c r="K116" s="137" t="s">
        <v>228</v>
      </c>
      <c r="L116" s="137" t="s">
        <v>528</v>
      </c>
      <c r="M116" s="132">
        <v>0</v>
      </c>
      <c r="N116" s="132">
        <v>1</v>
      </c>
      <c r="O116" s="132">
        <f t="shared" si="30"/>
        <v>0</v>
      </c>
      <c r="P116" s="133" t="str">
        <f t="shared" si="31"/>
        <v>Bajo (B)</v>
      </c>
      <c r="Q116" s="132">
        <v>10</v>
      </c>
      <c r="R116" s="132">
        <f t="shared" si="32"/>
        <v>0</v>
      </c>
      <c r="S116" s="133" t="str">
        <f t="shared" si="33"/>
        <v>IV</v>
      </c>
      <c r="T116" s="137" t="str">
        <f t="shared" si="34"/>
        <v>ACEPTABLE</v>
      </c>
      <c r="U116" s="131">
        <v>3</v>
      </c>
      <c r="V116" s="131">
        <v>2</v>
      </c>
      <c r="W116" s="131">
        <v>0</v>
      </c>
      <c r="X116" s="131">
        <f t="shared" si="35"/>
        <v>5</v>
      </c>
      <c r="Y116" s="137" t="s">
        <v>444</v>
      </c>
      <c r="Z116" s="137" t="s">
        <v>445</v>
      </c>
      <c r="AA116" s="137" t="s">
        <v>212</v>
      </c>
      <c r="AB116" s="137" t="s">
        <v>448</v>
      </c>
      <c r="AC116" s="137" t="s">
        <v>529</v>
      </c>
      <c r="AD116" s="137" t="s">
        <v>446</v>
      </c>
      <c r="AE116" s="137" t="s">
        <v>212</v>
      </c>
    </row>
    <row r="117" spans="1:31" s="3" customFormat="1" ht="111" customHeight="1">
      <c r="A117" s="137" t="s">
        <v>236</v>
      </c>
      <c r="B117" s="137" t="s">
        <v>279</v>
      </c>
      <c r="C117" s="137" t="s">
        <v>527</v>
      </c>
      <c r="D117" s="137" t="s">
        <v>313</v>
      </c>
      <c r="E117" s="131" t="s">
        <v>209</v>
      </c>
      <c r="F117" s="137" t="s">
        <v>321</v>
      </c>
      <c r="G117" s="137" t="s">
        <v>319</v>
      </c>
      <c r="H117" s="137" t="s">
        <v>214</v>
      </c>
      <c r="I117" s="137" t="s">
        <v>320</v>
      </c>
      <c r="J117" s="137" t="s">
        <v>355</v>
      </c>
      <c r="K117" s="137" t="s">
        <v>484</v>
      </c>
      <c r="L117" s="137" t="s">
        <v>40</v>
      </c>
      <c r="M117" s="132">
        <v>2</v>
      </c>
      <c r="N117" s="132">
        <v>4</v>
      </c>
      <c r="O117" s="132">
        <f t="shared" si="30"/>
        <v>8</v>
      </c>
      <c r="P117" s="133" t="str">
        <f t="shared" si="31"/>
        <v>Medio (M)</v>
      </c>
      <c r="Q117" s="132">
        <v>100</v>
      </c>
      <c r="R117" s="132">
        <f t="shared" si="32"/>
        <v>800</v>
      </c>
      <c r="S117" s="133" t="str">
        <f t="shared" si="33"/>
        <v>I</v>
      </c>
      <c r="T117" s="137" t="str">
        <f t="shared" si="34"/>
        <v>NO ACEPTABLE</v>
      </c>
      <c r="U117" s="131">
        <v>3</v>
      </c>
      <c r="V117" s="131">
        <v>2</v>
      </c>
      <c r="W117" s="131">
        <v>0</v>
      </c>
      <c r="X117" s="131">
        <f t="shared" si="35"/>
        <v>5</v>
      </c>
      <c r="Y117" s="137" t="s">
        <v>43</v>
      </c>
      <c r="Z117" s="137" t="s">
        <v>485</v>
      </c>
      <c r="AA117" s="137" t="s">
        <v>212</v>
      </c>
      <c r="AB117" s="137" t="s">
        <v>212</v>
      </c>
      <c r="AC117" s="137" t="s">
        <v>212</v>
      </c>
      <c r="AD117" s="137" t="s">
        <v>486</v>
      </c>
      <c r="AE117" s="137" t="s">
        <v>212</v>
      </c>
    </row>
    <row r="118" spans="1:31" s="3" customFormat="1" ht="111" customHeight="1">
      <c r="A118" s="137" t="s">
        <v>236</v>
      </c>
      <c r="B118" s="137" t="s">
        <v>226</v>
      </c>
      <c r="C118" s="137" t="s">
        <v>314</v>
      </c>
      <c r="D118" s="137" t="s">
        <v>582</v>
      </c>
      <c r="E118" s="131" t="s">
        <v>209</v>
      </c>
      <c r="F118" s="137" t="s">
        <v>227</v>
      </c>
      <c r="G118" s="137" t="s">
        <v>39</v>
      </c>
      <c r="H118" s="137" t="s">
        <v>335</v>
      </c>
      <c r="I118" s="137" t="s">
        <v>336</v>
      </c>
      <c r="J118" s="137" t="s">
        <v>407</v>
      </c>
      <c r="K118" s="137" t="s">
        <v>228</v>
      </c>
      <c r="L118" s="137" t="s">
        <v>491</v>
      </c>
      <c r="M118" s="132">
        <v>2</v>
      </c>
      <c r="N118" s="132">
        <v>4</v>
      </c>
      <c r="O118" s="132">
        <f t="shared" si="30"/>
        <v>8</v>
      </c>
      <c r="P118" s="133" t="str">
        <f t="shared" si="31"/>
        <v>Medio (M)</v>
      </c>
      <c r="Q118" s="132">
        <v>25</v>
      </c>
      <c r="R118" s="132">
        <f t="shared" si="32"/>
        <v>200</v>
      </c>
      <c r="S118" s="133" t="str">
        <f t="shared" si="33"/>
        <v>II</v>
      </c>
      <c r="T118" s="137" t="str">
        <f t="shared" si="34"/>
        <v>NO ACEPTABLE O ACEPTABLE CON CONTROL ESPECÍFICO</v>
      </c>
      <c r="U118" s="131">
        <v>4</v>
      </c>
      <c r="V118" s="131">
        <v>0</v>
      </c>
      <c r="W118" s="131">
        <v>0</v>
      </c>
      <c r="X118" s="131">
        <f t="shared" si="35"/>
        <v>4</v>
      </c>
      <c r="Y118" s="137" t="s">
        <v>337</v>
      </c>
      <c r="Z118" s="137" t="s">
        <v>338</v>
      </c>
      <c r="AA118" s="137" t="s">
        <v>229</v>
      </c>
      <c r="AB118" s="137" t="s">
        <v>229</v>
      </c>
      <c r="AC118" s="137" t="s">
        <v>252</v>
      </c>
      <c r="AD118" s="137" t="s">
        <v>339</v>
      </c>
      <c r="AE118" s="137" t="s">
        <v>340</v>
      </c>
    </row>
    <row r="119" spans="1:31" s="3" customFormat="1" ht="111" customHeight="1">
      <c r="A119" s="137" t="s">
        <v>236</v>
      </c>
      <c r="B119" s="137" t="s">
        <v>226</v>
      </c>
      <c r="C119" s="137" t="s">
        <v>314</v>
      </c>
      <c r="D119" s="137" t="s">
        <v>582</v>
      </c>
      <c r="E119" s="135" t="s">
        <v>209</v>
      </c>
      <c r="F119" s="137" t="s">
        <v>225</v>
      </c>
      <c r="G119" s="137" t="s">
        <v>319</v>
      </c>
      <c r="H119" s="137" t="s">
        <v>322</v>
      </c>
      <c r="I119" s="137" t="s">
        <v>455</v>
      </c>
      <c r="J119" s="137" t="s">
        <v>530</v>
      </c>
      <c r="K119" s="137" t="s">
        <v>40</v>
      </c>
      <c r="L119" s="137" t="s">
        <v>40</v>
      </c>
      <c r="M119" s="132">
        <v>6</v>
      </c>
      <c r="N119" s="132">
        <v>3</v>
      </c>
      <c r="O119" s="132">
        <f>+M119*N119</f>
        <v>18</v>
      </c>
      <c r="P119" s="133" t="str">
        <f>IF(O119&gt;=21,"Muy Alto (MA)",IF(O119&lt;6,"Bajo (B)",IF(AND(O119&gt;=9,O119&lt;21),"Alto (a)",IF(AND(O119&gt;=6,O119&lt;9),"Medio (M)"))))</f>
        <v>Alto (a)</v>
      </c>
      <c r="Q119" s="132">
        <v>100</v>
      </c>
      <c r="R119" s="132">
        <f>O119*Q119</f>
        <v>1800</v>
      </c>
      <c r="S119" s="133" t="str">
        <f>IF(R119&gt;500,"I",IF(R119&lt;21,"IV",IF(AND(R119&gt;=121,R119&lt;=500),"II",IF(AND(R119&gt;=21,R119&lt;=120),"III"))))</f>
        <v>I</v>
      </c>
      <c r="T119" s="137" t="str">
        <f>IF(R119&gt;500,"NO ACEPTABLE",IF(R119&lt;21,"ACEPTABLE",IF(AND(R119&gt;=121,R119&lt;=500),"NO ACEPTABLE O ACEPTABLE CON CONTROL ESPECÍFICO",IF(AND(R119&gt;=21,R119&lt;=120),"MEJORABLE"))))</f>
        <v>NO ACEPTABLE</v>
      </c>
      <c r="U119" s="131">
        <v>4</v>
      </c>
      <c r="V119" s="131">
        <v>0</v>
      </c>
      <c r="W119" s="131">
        <v>0</v>
      </c>
      <c r="X119" s="131">
        <f t="shared" si="35"/>
        <v>4</v>
      </c>
      <c r="Y119" s="137" t="s">
        <v>456</v>
      </c>
      <c r="Z119" s="137" t="s">
        <v>457</v>
      </c>
      <c r="AA119" s="137" t="s">
        <v>212</v>
      </c>
      <c r="AB119" s="137" t="s">
        <v>212</v>
      </c>
      <c r="AC119" s="137" t="s">
        <v>458</v>
      </c>
      <c r="AD119" s="137" t="s">
        <v>531</v>
      </c>
      <c r="AE119" s="137" t="s">
        <v>212</v>
      </c>
    </row>
    <row r="120" spans="1:31" s="3" customFormat="1" ht="111" customHeight="1">
      <c r="A120" s="137" t="s">
        <v>236</v>
      </c>
      <c r="B120" s="137" t="s">
        <v>226</v>
      </c>
      <c r="C120" s="137" t="s">
        <v>314</v>
      </c>
      <c r="D120" s="137" t="s">
        <v>582</v>
      </c>
      <c r="E120" s="131" t="s">
        <v>209</v>
      </c>
      <c r="F120" s="137" t="s">
        <v>254</v>
      </c>
      <c r="G120" s="137" t="s">
        <v>42</v>
      </c>
      <c r="H120" s="137" t="s">
        <v>503</v>
      </c>
      <c r="I120" s="137" t="s">
        <v>326</v>
      </c>
      <c r="J120" s="137" t="s">
        <v>40</v>
      </c>
      <c r="K120" s="137" t="s">
        <v>419</v>
      </c>
      <c r="L120" s="137" t="s">
        <v>492</v>
      </c>
      <c r="M120" s="131">
        <v>2</v>
      </c>
      <c r="N120" s="131">
        <v>4</v>
      </c>
      <c r="O120" s="131">
        <f t="shared" si="30"/>
        <v>8</v>
      </c>
      <c r="P120" s="134" t="str">
        <f t="shared" si="31"/>
        <v>Medio (M)</v>
      </c>
      <c r="Q120" s="132">
        <v>25</v>
      </c>
      <c r="R120" s="131">
        <f t="shared" si="32"/>
        <v>200</v>
      </c>
      <c r="S120" s="133" t="str">
        <f t="shared" si="33"/>
        <v>II</v>
      </c>
      <c r="T120" s="137" t="str">
        <f t="shared" si="34"/>
        <v>NO ACEPTABLE O ACEPTABLE CON CONTROL ESPECÍFICO</v>
      </c>
      <c r="U120" s="131">
        <v>4</v>
      </c>
      <c r="V120" s="131">
        <v>0</v>
      </c>
      <c r="W120" s="131">
        <v>0</v>
      </c>
      <c r="X120" s="131">
        <f t="shared" si="35"/>
        <v>4</v>
      </c>
      <c r="Y120" s="137" t="s">
        <v>327</v>
      </c>
      <c r="Z120" s="137" t="s">
        <v>328</v>
      </c>
      <c r="AA120" s="137" t="s">
        <v>229</v>
      </c>
      <c r="AB120" s="137"/>
      <c r="AC120" s="137" t="s">
        <v>229</v>
      </c>
      <c r="AD120" s="137" t="s">
        <v>329</v>
      </c>
      <c r="AE120" s="137" t="s">
        <v>229</v>
      </c>
    </row>
    <row r="121" spans="1:31" s="3" customFormat="1" ht="111" customHeight="1">
      <c r="A121" s="137" t="s">
        <v>236</v>
      </c>
      <c r="B121" s="137" t="s">
        <v>226</v>
      </c>
      <c r="C121" s="137" t="s">
        <v>314</v>
      </c>
      <c r="D121" s="137" t="s">
        <v>582</v>
      </c>
      <c r="E121" s="131" t="s">
        <v>209</v>
      </c>
      <c r="F121" s="137" t="s">
        <v>368</v>
      </c>
      <c r="G121" s="137" t="s">
        <v>319</v>
      </c>
      <c r="H121" s="137" t="s">
        <v>361</v>
      </c>
      <c r="I121" s="137" t="s">
        <v>370</v>
      </c>
      <c r="J121" s="137" t="s">
        <v>40</v>
      </c>
      <c r="K121" s="137" t="s">
        <v>369</v>
      </c>
      <c r="L121" s="137" t="s">
        <v>381</v>
      </c>
      <c r="M121" s="132">
        <v>6</v>
      </c>
      <c r="N121" s="132">
        <v>3</v>
      </c>
      <c r="O121" s="132">
        <f>+M121*N121</f>
        <v>18</v>
      </c>
      <c r="P121" s="133" t="str">
        <f>IF(O121&gt;=21,"Muy Alto (MA)",IF(O121&lt;6,"Bajo (B)",IF(AND(O121&gt;=9,O121&lt;21),"Alto (a)",IF(AND(O121&gt;=6,O121&lt;9),"Medio (M)"))))</f>
        <v>Alto (a)</v>
      </c>
      <c r="Q121" s="132">
        <v>100</v>
      </c>
      <c r="R121" s="132">
        <f>O121*Q121</f>
        <v>1800</v>
      </c>
      <c r="S121" s="133" t="str">
        <f>IF(R121&gt;500,"I",IF(R121&lt;21,"IV",IF(AND(R121&gt;=121,R121&lt;=500),"II",IF(AND(R121&gt;=21,R121&lt;=120),"III"))))</f>
        <v>I</v>
      </c>
      <c r="T121" s="137" t="str">
        <f>IF(R121&gt;500,"NO ACEPTABLE",IF(R121&lt;21,"ACEPTABLE",IF(AND(R121&gt;=121,R121&lt;=500),"NO ACEPTABLE O ACEPTABLE CON CONTROL ESPECÍFICO",IF(AND(R121&gt;=21,R121&lt;=120),"MEJORABLE"))))</f>
        <v>NO ACEPTABLE</v>
      </c>
      <c r="U121" s="131">
        <v>4</v>
      </c>
      <c r="V121" s="131">
        <v>0</v>
      </c>
      <c r="W121" s="131">
        <v>0</v>
      </c>
      <c r="X121" s="131">
        <f t="shared" si="35"/>
        <v>4</v>
      </c>
      <c r="Y121" s="137" t="s">
        <v>383</v>
      </c>
      <c r="Z121" s="137" t="s">
        <v>384</v>
      </c>
      <c r="AA121" s="137" t="s">
        <v>212</v>
      </c>
      <c r="AB121" s="137" t="s">
        <v>212</v>
      </c>
      <c r="AC121" s="137" t="s">
        <v>385</v>
      </c>
      <c r="AD121" s="137" t="s">
        <v>386</v>
      </c>
      <c r="AE121" s="137" t="s">
        <v>212</v>
      </c>
    </row>
    <row r="122" spans="1:31" ht="111" customHeight="1">
      <c r="A122" s="137" t="s">
        <v>236</v>
      </c>
      <c r="B122" s="137" t="s">
        <v>48</v>
      </c>
      <c r="C122" s="137" t="s">
        <v>476</v>
      </c>
      <c r="D122" s="137" t="s">
        <v>477</v>
      </c>
      <c r="E122" s="131" t="s">
        <v>209</v>
      </c>
      <c r="F122" s="137" t="s">
        <v>321</v>
      </c>
      <c r="G122" s="137" t="s">
        <v>319</v>
      </c>
      <c r="H122" s="137" t="s">
        <v>214</v>
      </c>
      <c r="I122" s="137" t="s">
        <v>320</v>
      </c>
      <c r="J122" s="137" t="s">
        <v>355</v>
      </c>
      <c r="K122" s="137" t="s">
        <v>484</v>
      </c>
      <c r="L122" s="137" t="s">
        <v>40</v>
      </c>
      <c r="M122" s="132">
        <v>2</v>
      </c>
      <c r="N122" s="132">
        <v>4</v>
      </c>
      <c r="O122" s="132">
        <f>+M122*N122</f>
        <v>8</v>
      </c>
      <c r="P122" s="133" t="str">
        <f>IF(O122&gt;=21,"Muy Alto (MA)",IF(O122&lt;6,"Bajo (B)",IF(AND(O122&gt;=9,O122&lt;21),"Alto (a)",IF(AND(O122&gt;=6,O122&lt;9),"Medio (M)"))))</f>
        <v>Medio (M)</v>
      </c>
      <c r="Q122" s="132">
        <v>100</v>
      </c>
      <c r="R122" s="132">
        <f>O122*Q122</f>
        <v>800</v>
      </c>
      <c r="S122" s="133" t="str">
        <f>IF(R122&gt;500,"I",IF(R122&lt;21,"IV",IF(AND(R122&gt;=121,R122&lt;=500),"II",IF(AND(R122&gt;=21,R122&lt;=120),"III"))))</f>
        <v>I</v>
      </c>
      <c r="T122" s="137" t="str">
        <f>IF(R122&gt;500,"NO ACEPTABLE",IF(R122&lt;21,"ACEPTABLE",IF(AND(R122&gt;=121,R122&lt;=500),"NO ACEPTABLE O ACEPTABLE CON CONTROL ESPECÍFICO",IF(AND(R122&gt;=21,R122&lt;=120),"MEJORABLE"))))</f>
        <v>NO ACEPTABLE</v>
      </c>
      <c r="U122" s="131">
        <v>159</v>
      </c>
      <c r="V122" s="131">
        <v>35</v>
      </c>
      <c r="W122" s="131">
        <v>7</v>
      </c>
      <c r="X122" s="131">
        <f t="shared" si="35"/>
        <v>201</v>
      </c>
      <c r="Y122" s="137" t="s">
        <v>43</v>
      </c>
      <c r="Z122" s="137" t="s">
        <v>485</v>
      </c>
      <c r="AA122" s="137" t="s">
        <v>212</v>
      </c>
      <c r="AB122" s="137" t="s">
        <v>212</v>
      </c>
      <c r="AC122" s="137" t="s">
        <v>212</v>
      </c>
      <c r="AD122" s="137" t="s">
        <v>486</v>
      </c>
      <c r="AE122" s="137" t="s">
        <v>212</v>
      </c>
    </row>
    <row r="123" spans="1:31" s="3" customFormat="1" ht="111" customHeight="1">
      <c r="A123" s="137" t="s">
        <v>236</v>
      </c>
      <c r="B123" s="137" t="s">
        <v>48</v>
      </c>
      <c r="C123" s="137" t="s">
        <v>476</v>
      </c>
      <c r="D123" s="137" t="s">
        <v>477</v>
      </c>
      <c r="E123" s="131" t="s">
        <v>38</v>
      </c>
      <c r="F123" s="137" t="s">
        <v>392</v>
      </c>
      <c r="G123" s="137" t="s">
        <v>319</v>
      </c>
      <c r="H123" s="137" t="s">
        <v>49</v>
      </c>
      <c r="I123" s="137" t="s">
        <v>247</v>
      </c>
      <c r="J123" s="137" t="s">
        <v>532</v>
      </c>
      <c r="K123" s="137" t="s">
        <v>533</v>
      </c>
      <c r="L123" s="137" t="s">
        <v>395</v>
      </c>
      <c r="M123" s="132">
        <v>6</v>
      </c>
      <c r="N123" s="132">
        <v>3</v>
      </c>
      <c r="O123" s="132">
        <f>+M123*N123</f>
        <v>18</v>
      </c>
      <c r="P123" s="133" t="str">
        <f>IF(O123&gt;=21,"Muy Alto (MA)",IF(O123&lt;6,"Bajo (B)",IF(AND(O123&gt;=9,O123&lt;21),"Alto (a)",IF(AND(O123&gt;=6,O123&lt;9),"Medio (M)"))))</f>
        <v>Alto (a)</v>
      </c>
      <c r="Q123" s="132">
        <v>100</v>
      </c>
      <c r="R123" s="132">
        <f>O123*Q123</f>
        <v>1800</v>
      </c>
      <c r="S123" s="133" t="str">
        <f>IF(R123&gt;500,"I",IF(R123&lt;21,"IV",IF(AND(R123&gt;=121,R123&lt;=500),"II",IF(AND(R123&gt;=21,R123&lt;=120),"III"))))</f>
        <v>I</v>
      </c>
      <c r="T123" s="137" t="str">
        <f aca="true" t="shared" si="36" ref="T123:T129">IF(R123&gt;500,"NO ACEPTABLE",IF(R123&lt;21,"ACEPTABLE",IF(AND(R123&gt;=121,R123&lt;=500),"NO ACEPTABLE O ACEPTABLE CON CONTROL ESPECÍFICO",IF(AND(R123&gt;=21,R123&lt;=120),"MEJORABLE"))))</f>
        <v>NO ACEPTABLE</v>
      </c>
      <c r="U123" s="131">
        <v>159</v>
      </c>
      <c r="V123" s="131">
        <v>35</v>
      </c>
      <c r="W123" s="131">
        <v>7</v>
      </c>
      <c r="X123" s="131">
        <f aca="true" t="shared" si="37" ref="X123:X136">SUM(U123:W123)</f>
        <v>201</v>
      </c>
      <c r="Y123" s="137" t="s">
        <v>393</v>
      </c>
      <c r="Z123" s="137" t="s">
        <v>534</v>
      </c>
      <c r="AA123" s="137" t="s">
        <v>212</v>
      </c>
      <c r="AB123" s="137" t="s">
        <v>212</v>
      </c>
      <c r="AC123" s="137" t="s">
        <v>399</v>
      </c>
      <c r="AD123" s="137" t="s">
        <v>535</v>
      </c>
      <c r="AE123" s="137" t="s">
        <v>212</v>
      </c>
    </row>
    <row r="124" spans="1:31" s="3" customFormat="1" ht="111" customHeight="1">
      <c r="A124" s="137" t="s">
        <v>284</v>
      </c>
      <c r="B124" s="146" t="s">
        <v>569</v>
      </c>
      <c r="C124" s="147" t="s">
        <v>46</v>
      </c>
      <c r="D124" s="147" t="s">
        <v>46</v>
      </c>
      <c r="E124" s="147" t="s">
        <v>38</v>
      </c>
      <c r="F124" s="147" t="s">
        <v>570</v>
      </c>
      <c r="G124" s="147" t="s">
        <v>41</v>
      </c>
      <c r="H124" s="147" t="s">
        <v>79</v>
      </c>
      <c r="I124" s="147" t="s">
        <v>571</v>
      </c>
      <c r="J124" s="147" t="s">
        <v>40</v>
      </c>
      <c r="K124" s="147" t="s">
        <v>40</v>
      </c>
      <c r="L124" s="147" t="s">
        <v>40</v>
      </c>
      <c r="M124" s="148">
        <v>6</v>
      </c>
      <c r="N124" s="148">
        <v>3</v>
      </c>
      <c r="O124" s="148">
        <f>+M124*N124</f>
        <v>18</v>
      </c>
      <c r="P124" s="148" t="str">
        <f>+IF(O124&gt;=24,"Muy Alto (MA)",IF(O124&gt;=10,"Alto (A)",IF(O124&gt;=6,"Medio(M)",IF(O124&gt;=2,"Bajo(B)"))))</f>
        <v>Alto (A)</v>
      </c>
      <c r="Q124" s="148">
        <v>25</v>
      </c>
      <c r="R124" s="148">
        <f>+O124*Q124</f>
        <v>450</v>
      </c>
      <c r="S124" s="133" t="str">
        <f>IF(R124&gt;500,"I",IF(R124&lt;21,"IV",IF(AND(R124&gt;=121,R124&lt;=500),"II",IF(AND(R124&gt;=21,R124&lt;=120),"III"))))</f>
        <v>II</v>
      </c>
      <c r="T124" s="137" t="str">
        <f t="shared" si="36"/>
        <v>NO ACEPTABLE O ACEPTABLE CON CONTROL ESPECÍFICO</v>
      </c>
      <c r="U124" s="148">
        <v>0</v>
      </c>
      <c r="V124" s="148">
        <v>0</v>
      </c>
      <c r="W124" s="148">
        <v>5</v>
      </c>
      <c r="X124" s="148">
        <f>SUM(U124:W124)</f>
        <v>5</v>
      </c>
      <c r="Y124" s="147" t="s">
        <v>572</v>
      </c>
      <c r="Z124" s="147"/>
      <c r="AA124" s="147" t="s">
        <v>212</v>
      </c>
      <c r="AB124" s="147" t="s">
        <v>212</v>
      </c>
      <c r="AC124" s="147" t="s">
        <v>212</v>
      </c>
      <c r="AD124" s="147" t="s">
        <v>573</v>
      </c>
      <c r="AE124" s="147" t="s">
        <v>212</v>
      </c>
    </row>
    <row r="125" spans="1:31" s="3" customFormat="1" ht="111" customHeight="1">
      <c r="A125" s="137" t="s">
        <v>284</v>
      </c>
      <c r="B125" s="146" t="s">
        <v>569</v>
      </c>
      <c r="C125" s="146" t="s">
        <v>574</v>
      </c>
      <c r="D125" s="146" t="s">
        <v>575</v>
      </c>
      <c r="E125" s="148" t="s">
        <v>38</v>
      </c>
      <c r="F125" s="146" t="s">
        <v>576</v>
      </c>
      <c r="G125" s="146" t="s">
        <v>47</v>
      </c>
      <c r="H125" s="146" t="s">
        <v>73</v>
      </c>
      <c r="I125" s="146" t="s">
        <v>577</v>
      </c>
      <c r="J125" s="146" t="s">
        <v>40</v>
      </c>
      <c r="K125" s="146" t="s">
        <v>40</v>
      </c>
      <c r="L125" s="146" t="s">
        <v>40</v>
      </c>
      <c r="M125" s="148">
        <v>2</v>
      </c>
      <c r="N125" s="148">
        <v>3</v>
      </c>
      <c r="O125" s="148">
        <f>+M125*N125</f>
        <v>6</v>
      </c>
      <c r="P125" s="148" t="str">
        <f>+IF(O125&gt;=24,"Muy Alto (MA)",IF(O125&gt;=10,"Alto (A)",IF(O125&gt;=6,"Medio(M)",IF(O125&gt;=2,"Bajo(B)"))))</f>
        <v>Medio(M)</v>
      </c>
      <c r="Q125" s="148">
        <v>25</v>
      </c>
      <c r="R125" s="148">
        <f>+O125*Q125</f>
        <v>150</v>
      </c>
      <c r="S125" s="133" t="str">
        <f>IF(R125&gt;500,"I",IF(R125&lt;21,"IV",IF(AND(R125&gt;=121,R125&lt;=500),"II",IF(AND(R125&gt;=21,R125&lt;=120),"III"))))</f>
        <v>II</v>
      </c>
      <c r="T125" s="137" t="str">
        <f t="shared" si="36"/>
        <v>NO ACEPTABLE O ACEPTABLE CON CONTROL ESPECÍFICO</v>
      </c>
      <c r="U125" s="148">
        <v>0</v>
      </c>
      <c r="V125" s="148">
        <v>0</v>
      </c>
      <c r="W125" s="148">
        <v>5</v>
      </c>
      <c r="X125" s="148">
        <f>SUM(U125:W125)</f>
        <v>5</v>
      </c>
      <c r="Y125" s="146" t="s">
        <v>578</v>
      </c>
      <c r="Z125" s="146" t="s">
        <v>579</v>
      </c>
      <c r="AA125" s="147" t="s">
        <v>212</v>
      </c>
      <c r="AB125" s="147" t="s">
        <v>212</v>
      </c>
      <c r="AC125" s="147" t="s">
        <v>212</v>
      </c>
      <c r="AD125" s="146" t="s">
        <v>580</v>
      </c>
      <c r="AE125" s="146" t="s">
        <v>581</v>
      </c>
    </row>
    <row r="126" spans="1:31" s="3" customFormat="1" ht="111" customHeight="1">
      <c r="A126" s="137" t="s">
        <v>280</v>
      </c>
      <c r="B126" s="137" t="s">
        <v>353</v>
      </c>
      <c r="C126" s="137" t="s">
        <v>536</v>
      </c>
      <c r="D126" s="137" t="s">
        <v>315</v>
      </c>
      <c r="E126" s="131" t="s">
        <v>209</v>
      </c>
      <c r="F126" s="137" t="s">
        <v>330</v>
      </c>
      <c r="G126" s="137" t="s">
        <v>39</v>
      </c>
      <c r="H126" s="137" t="s">
        <v>331</v>
      </c>
      <c r="I126" s="137" t="s">
        <v>210</v>
      </c>
      <c r="J126" s="137" t="s">
        <v>409</v>
      </c>
      <c r="K126" s="137" t="s">
        <v>228</v>
      </c>
      <c r="L126" s="137" t="s">
        <v>488</v>
      </c>
      <c r="M126" s="132">
        <v>2</v>
      </c>
      <c r="N126" s="132">
        <v>4</v>
      </c>
      <c r="O126" s="132">
        <f aca="true" t="shared" si="38" ref="O126:O134">+M126*N126</f>
        <v>8</v>
      </c>
      <c r="P126" s="133" t="str">
        <f aca="true" t="shared" si="39" ref="P126:P134">IF(O126&gt;=21,"Muy Alto (MA)",IF(O126&lt;6,"Bajo (B)",IF(AND(O126&gt;=9,O126&lt;21),"Alto (a)",IF(AND(O126&gt;=6,O126&lt;9),"Medio (M)"))))</f>
        <v>Medio (M)</v>
      </c>
      <c r="Q126" s="132">
        <v>25</v>
      </c>
      <c r="R126" s="132">
        <f aca="true" t="shared" si="40" ref="R126:R134">O126*Q126</f>
        <v>200</v>
      </c>
      <c r="S126" s="133" t="str">
        <f aca="true" t="shared" si="41" ref="S126:S134">IF(R126&gt;500,"I",IF(R126&lt;21,"IV",IF(AND(R126&gt;=121,R126&lt;=500),"II",IF(AND(R126&gt;=21,R126&lt;=120),"III"))))</f>
        <v>II</v>
      </c>
      <c r="T126" s="137" t="str">
        <f t="shared" si="36"/>
        <v>NO ACEPTABLE O ACEPTABLE CON CONTROL ESPECÍFICO</v>
      </c>
      <c r="U126" s="131">
        <v>16</v>
      </c>
      <c r="V126" s="131">
        <v>14</v>
      </c>
      <c r="W126" s="131">
        <v>0</v>
      </c>
      <c r="X126" s="131">
        <f t="shared" si="37"/>
        <v>30</v>
      </c>
      <c r="Y126" s="137" t="s">
        <v>332</v>
      </c>
      <c r="Z126" s="137" t="s">
        <v>333</v>
      </c>
      <c r="AA126" s="137" t="s">
        <v>212</v>
      </c>
      <c r="AB126" s="137" t="s">
        <v>212</v>
      </c>
      <c r="AC126" s="137" t="s">
        <v>408</v>
      </c>
      <c r="AD126" s="137" t="s">
        <v>489</v>
      </c>
      <c r="AE126" s="137" t="s">
        <v>334</v>
      </c>
    </row>
    <row r="127" spans="1:31" s="3" customFormat="1" ht="111" customHeight="1">
      <c r="A127" s="137" t="s">
        <v>280</v>
      </c>
      <c r="B127" s="137" t="s">
        <v>353</v>
      </c>
      <c r="C127" s="137" t="s">
        <v>536</v>
      </c>
      <c r="D127" s="137" t="s">
        <v>315</v>
      </c>
      <c r="E127" s="131" t="s">
        <v>209</v>
      </c>
      <c r="F127" s="137" t="s">
        <v>490</v>
      </c>
      <c r="G127" s="137" t="s">
        <v>39</v>
      </c>
      <c r="H127" s="137" t="s">
        <v>335</v>
      </c>
      <c r="I127" s="137" t="s">
        <v>336</v>
      </c>
      <c r="J127" s="137" t="s">
        <v>412</v>
      </c>
      <c r="K127" s="137" t="s">
        <v>228</v>
      </c>
      <c r="L127" s="137" t="s">
        <v>491</v>
      </c>
      <c r="M127" s="132">
        <v>2</v>
      </c>
      <c r="N127" s="132">
        <v>4</v>
      </c>
      <c r="O127" s="132">
        <f t="shared" si="38"/>
        <v>8</v>
      </c>
      <c r="P127" s="133" t="str">
        <f t="shared" si="39"/>
        <v>Medio (M)</v>
      </c>
      <c r="Q127" s="132">
        <v>25</v>
      </c>
      <c r="R127" s="132">
        <f t="shared" si="40"/>
        <v>200</v>
      </c>
      <c r="S127" s="133" t="str">
        <f t="shared" si="41"/>
        <v>II</v>
      </c>
      <c r="T127" s="137" t="str">
        <f t="shared" si="36"/>
        <v>NO ACEPTABLE O ACEPTABLE CON CONTROL ESPECÍFICO</v>
      </c>
      <c r="U127" s="131">
        <v>16</v>
      </c>
      <c r="V127" s="131">
        <v>14</v>
      </c>
      <c r="W127" s="131">
        <v>0</v>
      </c>
      <c r="X127" s="131">
        <f t="shared" si="37"/>
        <v>30</v>
      </c>
      <c r="Y127" s="137" t="s">
        <v>337</v>
      </c>
      <c r="Z127" s="137" t="s">
        <v>338</v>
      </c>
      <c r="AA127" s="137" t="s">
        <v>212</v>
      </c>
      <c r="AB127" s="137" t="s">
        <v>212</v>
      </c>
      <c r="AC127" s="137" t="s">
        <v>297</v>
      </c>
      <c r="AD127" s="137" t="s">
        <v>339</v>
      </c>
      <c r="AE127" s="137" t="s">
        <v>340</v>
      </c>
    </row>
    <row r="128" spans="1:31" s="80" customFormat="1" ht="111" customHeight="1">
      <c r="A128" s="137" t="s">
        <v>280</v>
      </c>
      <c r="B128" s="137" t="s">
        <v>353</v>
      </c>
      <c r="C128" s="137" t="s">
        <v>536</v>
      </c>
      <c r="D128" s="137" t="s">
        <v>315</v>
      </c>
      <c r="E128" s="135" t="s">
        <v>38</v>
      </c>
      <c r="F128" s="137" t="s">
        <v>537</v>
      </c>
      <c r="G128" s="137" t="s">
        <v>41</v>
      </c>
      <c r="H128" s="137" t="s">
        <v>430</v>
      </c>
      <c r="I128" s="137" t="s">
        <v>431</v>
      </c>
      <c r="J128" s="137" t="s">
        <v>40</v>
      </c>
      <c r="K128" s="137" t="s">
        <v>228</v>
      </c>
      <c r="L128" s="137" t="s">
        <v>538</v>
      </c>
      <c r="M128" s="132">
        <v>2</v>
      </c>
      <c r="N128" s="132">
        <v>3</v>
      </c>
      <c r="O128" s="132">
        <f>+M128*N128</f>
        <v>6</v>
      </c>
      <c r="P128" s="133" t="str">
        <f>IF(O128&gt;=21,"Muy Alto (MA)",IF(O128&lt;6,"Bajo (B)",IF(AND(O128&gt;=9,O128&lt;21),"Alto (a)",IF(AND(O128&gt;=6,O128&lt;9),"Medio (M)"))))</f>
        <v>Medio (M)</v>
      </c>
      <c r="Q128" s="132">
        <v>10</v>
      </c>
      <c r="R128" s="132">
        <f>O128*Q128</f>
        <v>60</v>
      </c>
      <c r="S128" s="133" t="str">
        <f>IF(R128&gt;500,"I",IF(R128&lt;21,"IV",IF(AND(R128&gt;=121,R128&lt;=500),"II",IF(AND(R128&gt;=21,R128&lt;=120),"III"))))</f>
        <v>III</v>
      </c>
      <c r="T128" s="137" t="str">
        <f t="shared" si="36"/>
        <v>MEJORABLE</v>
      </c>
      <c r="U128" s="131">
        <v>16</v>
      </c>
      <c r="V128" s="131">
        <v>14</v>
      </c>
      <c r="W128" s="131">
        <v>0</v>
      </c>
      <c r="X128" s="131">
        <f t="shared" si="37"/>
        <v>30</v>
      </c>
      <c r="Y128" s="137" t="s">
        <v>432</v>
      </c>
      <c r="Z128" s="137" t="s">
        <v>427</v>
      </c>
      <c r="AA128" s="137" t="s">
        <v>212</v>
      </c>
      <c r="AB128" s="137" t="s">
        <v>212</v>
      </c>
      <c r="AC128" s="137" t="s">
        <v>539</v>
      </c>
      <c r="AD128" s="137" t="s">
        <v>428</v>
      </c>
      <c r="AE128" s="137" t="s">
        <v>212</v>
      </c>
    </row>
    <row r="129" spans="1:31" s="3" customFormat="1" ht="111" customHeight="1">
      <c r="A129" s="137" t="s">
        <v>280</v>
      </c>
      <c r="B129" s="137" t="s">
        <v>353</v>
      </c>
      <c r="C129" s="137" t="s">
        <v>536</v>
      </c>
      <c r="D129" s="137" t="s">
        <v>315</v>
      </c>
      <c r="E129" s="131" t="s">
        <v>209</v>
      </c>
      <c r="F129" s="137" t="s">
        <v>244</v>
      </c>
      <c r="G129" s="137" t="s">
        <v>42</v>
      </c>
      <c r="H129" s="137" t="s">
        <v>503</v>
      </c>
      <c r="I129" s="137" t="s">
        <v>326</v>
      </c>
      <c r="J129" s="137" t="s">
        <v>40</v>
      </c>
      <c r="K129" s="137" t="s">
        <v>419</v>
      </c>
      <c r="L129" s="137" t="s">
        <v>492</v>
      </c>
      <c r="M129" s="132">
        <v>6</v>
      </c>
      <c r="N129" s="132">
        <v>3</v>
      </c>
      <c r="O129" s="132">
        <f t="shared" si="38"/>
        <v>18</v>
      </c>
      <c r="P129" s="133" t="str">
        <f t="shared" si="39"/>
        <v>Alto (a)</v>
      </c>
      <c r="Q129" s="132">
        <v>25</v>
      </c>
      <c r="R129" s="132">
        <f t="shared" si="40"/>
        <v>450</v>
      </c>
      <c r="S129" s="133" t="str">
        <f t="shared" si="41"/>
        <v>II</v>
      </c>
      <c r="T129" s="137" t="str">
        <f t="shared" si="36"/>
        <v>NO ACEPTABLE O ACEPTABLE CON CONTROL ESPECÍFICO</v>
      </c>
      <c r="U129" s="131">
        <v>16</v>
      </c>
      <c r="V129" s="131">
        <v>14</v>
      </c>
      <c r="W129" s="131">
        <v>0</v>
      </c>
      <c r="X129" s="131">
        <f t="shared" si="37"/>
        <v>30</v>
      </c>
      <c r="Y129" s="137" t="s">
        <v>327</v>
      </c>
      <c r="Z129" s="137" t="s">
        <v>328</v>
      </c>
      <c r="AA129" s="137" t="s">
        <v>212</v>
      </c>
      <c r="AB129" s="137" t="s">
        <v>212</v>
      </c>
      <c r="AC129" s="137" t="s">
        <v>212</v>
      </c>
      <c r="AD129" s="137" t="s">
        <v>329</v>
      </c>
      <c r="AE129" s="137" t="s">
        <v>212</v>
      </c>
    </row>
    <row r="130" spans="1:31" ht="111" customHeight="1">
      <c r="A130" s="137" t="s">
        <v>280</v>
      </c>
      <c r="B130" s="137" t="s">
        <v>353</v>
      </c>
      <c r="C130" s="137" t="s">
        <v>536</v>
      </c>
      <c r="D130" s="137" t="s">
        <v>315</v>
      </c>
      <c r="E130" s="131" t="s">
        <v>209</v>
      </c>
      <c r="F130" s="137" t="s">
        <v>321</v>
      </c>
      <c r="G130" s="137" t="s">
        <v>319</v>
      </c>
      <c r="H130" s="137" t="s">
        <v>214</v>
      </c>
      <c r="I130" s="137" t="s">
        <v>320</v>
      </c>
      <c r="J130" s="137" t="s">
        <v>355</v>
      </c>
      <c r="K130" s="137" t="s">
        <v>484</v>
      </c>
      <c r="L130" s="137" t="s">
        <v>40</v>
      </c>
      <c r="M130" s="132">
        <v>2</v>
      </c>
      <c r="N130" s="132">
        <v>4</v>
      </c>
      <c r="O130" s="132">
        <f>+M130*N130</f>
        <v>8</v>
      </c>
      <c r="P130" s="133" t="str">
        <f>IF(O130&gt;=21,"Muy Alto (MA)",IF(O130&lt;6,"Bajo (B)",IF(AND(O130&gt;=9,O130&lt;21),"Alto (a)",IF(AND(O130&gt;=6,O130&lt;9),"Medio (M)"))))</f>
        <v>Medio (M)</v>
      </c>
      <c r="Q130" s="132">
        <v>100</v>
      </c>
      <c r="R130" s="132">
        <f>O130*Q130</f>
        <v>800</v>
      </c>
      <c r="S130" s="133" t="str">
        <f>IF(R130&gt;500,"I",IF(R130&lt;21,"IV",IF(AND(R130&gt;=121,R130&lt;=500),"II",IF(AND(R130&gt;=21,R130&lt;=120),"III"))))</f>
        <v>I</v>
      </c>
      <c r="T130" s="137" t="str">
        <f>IF(R130&gt;500,"NO ACEPTABLE",IF(R130&lt;21,"ACEPTABLE",IF(AND(R130&gt;=121,R130&lt;=500),"NO ACEPTABLE O ACEPTABLE CON CONTROL ESPECÍFICO",IF(AND(R130&gt;=21,R130&lt;=120),"MEJORABLE"))))</f>
        <v>NO ACEPTABLE</v>
      </c>
      <c r="U130" s="131">
        <v>16</v>
      </c>
      <c r="V130" s="131">
        <v>14</v>
      </c>
      <c r="W130" s="131">
        <v>0</v>
      </c>
      <c r="X130" s="131">
        <f t="shared" si="37"/>
        <v>30</v>
      </c>
      <c r="Y130" s="137" t="s">
        <v>43</v>
      </c>
      <c r="Z130" s="137" t="s">
        <v>485</v>
      </c>
      <c r="AA130" s="137" t="s">
        <v>212</v>
      </c>
      <c r="AB130" s="137" t="s">
        <v>212</v>
      </c>
      <c r="AC130" s="137" t="s">
        <v>212</v>
      </c>
      <c r="AD130" s="137" t="s">
        <v>486</v>
      </c>
      <c r="AE130" s="137" t="s">
        <v>212</v>
      </c>
    </row>
    <row r="131" spans="1:31" s="3" customFormat="1" ht="111" customHeight="1">
      <c r="A131" s="137" t="s">
        <v>280</v>
      </c>
      <c r="B131" s="137" t="s">
        <v>353</v>
      </c>
      <c r="C131" s="137" t="s">
        <v>536</v>
      </c>
      <c r="D131" s="137" t="s">
        <v>315</v>
      </c>
      <c r="E131" s="131" t="s">
        <v>209</v>
      </c>
      <c r="F131" s="137" t="s">
        <v>244</v>
      </c>
      <c r="G131" s="137" t="s">
        <v>319</v>
      </c>
      <c r="H131" s="137" t="s">
        <v>361</v>
      </c>
      <c r="I131" s="137" t="s">
        <v>370</v>
      </c>
      <c r="J131" s="137" t="s">
        <v>40</v>
      </c>
      <c r="K131" s="137" t="s">
        <v>369</v>
      </c>
      <c r="L131" s="137" t="s">
        <v>376</v>
      </c>
      <c r="M131" s="132">
        <v>6</v>
      </c>
      <c r="N131" s="132">
        <v>3</v>
      </c>
      <c r="O131" s="132">
        <f t="shared" si="38"/>
        <v>18</v>
      </c>
      <c r="P131" s="133" t="str">
        <f t="shared" si="39"/>
        <v>Alto (a)</v>
      </c>
      <c r="Q131" s="132">
        <v>100</v>
      </c>
      <c r="R131" s="132">
        <f t="shared" si="40"/>
        <v>1800</v>
      </c>
      <c r="S131" s="133" t="str">
        <f t="shared" si="41"/>
        <v>I</v>
      </c>
      <c r="T131" s="137" t="str">
        <f aca="true" t="shared" si="42" ref="T126:T134">IF(R131&gt;500,"NO ACEPTABLE",IF(R131&lt;21,"ACEPTABLE",IF(AND(R131&gt;=121,R131&lt;=500),"NO ACEPTABLE O ACEPTABLE CON CONTROL ESPECÍFICO",IF(AND(R131&gt;=21,R131&lt;=120),"MEJORABLE"))))</f>
        <v>NO ACEPTABLE</v>
      </c>
      <c r="U131" s="131">
        <v>16</v>
      </c>
      <c r="V131" s="131">
        <v>14</v>
      </c>
      <c r="W131" s="131">
        <v>0</v>
      </c>
      <c r="X131" s="131">
        <f t="shared" si="37"/>
        <v>30</v>
      </c>
      <c r="Y131" s="137" t="s">
        <v>383</v>
      </c>
      <c r="Z131" s="137" t="s">
        <v>384</v>
      </c>
      <c r="AA131" s="137" t="s">
        <v>212</v>
      </c>
      <c r="AB131" s="137" t="s">
        <v>212</v>
      </c>
      <c r="AC131" s="137" t="s">
        <v>385</v>
      </c>
      <c r="AD131" s="137" t="s">
        <v>386</v>
      </c>
      <c r="AE131" s="137" t="s">
        <v>212</v>
      </c>
    </row>
    <row r="132" spans="1:31" s="3" customFormat="1" ht="111" customHeight="1">
      <c r="A132" s="137" t="s">
        <v>280</v>
      </c>
      <c r="B132" s="137" t="s">
        <v>353</v>
      </c>
      <c r="C132" s="137" t="s">
        <v>536</v>
      </c>
      <c r="D132" s="137" t="s">
        <v>315</v>
      </c>
      <c r="E132" s="131" t="s">
        <v>209</v>
      </c>
      <c r="F132" s="137" t="s">
        <v>389</v>
      </c>
      <c r="G132" s="137" t="s">
        <v>319</v>
      </c>
      <c r="H132" s="137" t="s">
        <v>390</v>
      </c>
      <c r="I132" s="137" t="s">
        <v>247</v>
      </c>
      <c r="J132" s="137" t="s">
        <v>40</v>
      </c>
      <c r="K132" s="137" t="s">
        <v>40</v>
      </c>
      <c r="L132" s="137" t="s">
        <v>40</v>
      </c>
      <c r="M132" s="132">
        <v>2</v>
      </c>
      <c r="N132" s="132">
        <v>4</v>
      </c>
      <c r="O132" s="132">
        <f t="shared" si="38"/>
        <v>8</v>
      </c>
      <c r="P132" s="133" t="str">
        <f t="shared" si="39"/>
        <v>Medio (M)</v>
      </c>
      <c r="Q132" s="132">
        <v>100</v>
      </c>
      <c r="R132" s="132">
        <f t="shared" si="40"/>
        <v>800</v>
      </c>
      <c r="S132" s="133" t="str">
        <f t="shared" si="41"/>
        <v>I</v>
      </c>
      <c r="T132" s="137" t="str">
        <f t="shared" si="42"/>
        <v>NO ACEPTABLE</v>
      </c>
      <c r="U132" s="131">
        <v>16</v>
      </c>
      <c r="V132" s="131">
        <v>14</v>
      </c>
      <c r="W132" s="131">
        <v>0</v>
      </c>
      <c r="X132" s="131">
        <f t="shared" si="37"/>
        <v>30</v>
      </c>
      <c r="Y132" s="137" t="s">
        <v>393</v>
      </c>
      <c r="Z132" s="137" t="s">
        <v>534</v>
      </c>
      <c r="AA132" s="137" t="s">
        <v>212</v>
      </c>
      <c r="AB132" s="137" t="s">
        <v>212</v>
      </c>
      <c r="AC132" s="137" t="s">
        <v>396</v>
      </c>
      <c r="AD132" s="137" t="s">
        <v>535</v>
      </c>
      <c r="AE132" s="137" t="s">
        <v>212</v>
      </c>
    </row>
    <row r="133" spans="1:31" s="3" customFormat="1" ht="111" customHeight="1">
      <c r="A133" s="137" t="s">
        <v>280</v>
      </c>
      <c r="B133" s="137" t="s">
        <v>353</v>
      </c>
      <c r="C133" s="137" t="s">
        <v>536</v>
      </c>
      <c r="D133" s="137" t="s">
        <v>315</v>
      </c>
      <c r="E133" s="131" t="s">
        <v>209</v>
      </c>
      <c r="F133" s="137" t="s">
        <v>449</v>
      </c>
      <c r="G133" s="137" t="s">
        <v>41</v>
      </c>
      <c r="H133" s="137" t="s">
        <v>442</v>
      </c>
      <c r="I133" s="137" t="s">
        <v>443</v>
      </c>
      <c r="J133" s="137" t="s">
        <v>40</v>
      </c>
      <c r="K133" s="137" t="s">
        <v>228</v>
      </c>
      <c r="L133" s="137" t="s">
        <v>540</v>
      </c>
      <c r="M133" s="132">
        <v>2</v>
      </c>
      <c r="N133" s="132">
        <v>3</v>
      </c>
      <c r="O133" s="132">
        <f t="shared" si="38"/>
        <v>6</v>
      </c>
      <c r="P133" s="133" t="str">
        <f t="shared" si="39"/>
        <v>Medio (M)</v>
      </c>
      <c r="Q133" s="132">
        <v>10</v>
      </c>
      <c r="R133" s="132">
        <f t="shared" si="40"/>
        <v>60</v>
      </c>
      <c r="S133" s="133" t="str">
        <f t="shared" si="41"/>
        <v>III</v>
      </c>
      <c r="T133" s="137" t="str">
        <f t="shared" si="42"/>
        <v>MEJORABLE</v>
      </c>
      <c r="U133" s="131">
        <v>16</v>
      </c>
      <c r="V133" s="131">
        <v>14</v>
      </c>
      <c r="W133" s="131">
        <v>0</v>
      </c>
      <c r="X133" s="131">
        <f t="shared" si="37"/>
        <v>30</v>
      </c>
      <c r="Y133" s="137" t="s">
        <v>444</v>
      </c>
      <c r="Z133" s="137" t="s">
        <v>445</v>
      </c>
      <c r="AA133" s="137" t="s">
        <v>212</v>
      </c>
      <c r="AB133" s="137" t="s">
        <v>212</v>
      </c>
      <c r="AC133" s="137" t="s">
        <v>447</v>
      </c>
      <c r="AD133" s="137" t="s">
        <v>446</v>
      </c>
      <c r="AE133" s="137" t="s">
        <v>212</v>
      </c>
    </row>
    <row r="134" spans="1:31" s="3" customFormat="1" ht="111" customHeight="1">
      <c r="A134" s="137" t="s">
        <v>280</v>
      </c>
      <c r="B134" s="137" t="s">
        <v>294</v>
      </c>
      <c r="C134" s="137" t="s">
        <v>46</v>
      </c>
      <c r="D134" s="137" t="s">
        <v>46</v>
      </c>
      <c r="E134" s="135"/>
      <c r="F134" s="137" t="s">
        <v>466</v>
      </c>
      <c r="G134" s="137" t="s">
        <v>319</v>
      </c>
      <c r="H134" s="137" t="s">
        <v>404</v>
      </c>
      <c r="I134" s="137" t="s">
        <v>246</v>
      </c>
      <c r="J134" s="137" t="s">
        <v>40</v>
      </c>
      <c r="K134" s="137" t="s">
        <v>467</v>
      </c>
      <c r="L134" s="137" t="s">
        <v>40</v>
      </c>
      <c r="M134" s="132">
        <v>2</v>
      </c>
      <c r="N134" s="132">
        <v>4</v>
      </c>
      <c r="O134" s="132">
        <f t="shared" si="38"/>
        <v>8</v>
      </c>
      <c r="P134" s="133" t="str">
        <f t="shared" si="39"/>
        <v>Medio (M)</v>
      </c>
      <c r="Q134" s="132">
        <v>25</v>
      </c>
      <c r="R134" s="132">
        <f t="shared" si="40"/>
        <v>200</v>
      </c>
      <c r="S134" s="133" t="str">
        <f t="shared" si="41"/>
        <v>II</v>
      </c>
      <c r="T134" s="137" t="str">
        <f t="shared" si="42"/>
        <v>NO ACEPTABLE O ACEPTABLE CON CONTROL ESPECÍFICO</v>
      </c>
      <c r="U134" s="131">
        <v>16</v>
      </c>
      <c r="V134" s="131">
        <v>14</v>
      </c>
      <c r="W134" s="131">
        <v>4</v>
      </c>
      <c r="X134" s="131">
        <f t="shared" si="37"/>
        <v>34</v>
      </c>
      <c r="Y134" s="137" t="s">
        <v>388</v>
      </c>
      <c r="Z134" s="137" t="s">
        <v>497</v>
      </c>
      <c r="AA134" s="137" t="s">
        <v>212</v>
      </c>
      <c r="AB134" s="137" t="s">
        <v>212</v>
      </c>
      <c r="AC134" s="137" t="s">
        <v>212</v>
      </c>
      <c r="AD134" s="137" t="s">
        <v>526</v>
      </c>
      <c r="AE134" s="137" t="s">
        <v>212</v>
      </c>
    </row>
    <row r="135" spans="1:31" s="3" customFormat="1" ht="111" customHeight="1">
      <c r="A135" s="137" t="s">
        <v>284</v>
      </c>
      <c r="B135" s="137" t="s">
        <v>281</v>
      </c>
      <c r="C135" s="137" t="s">
        <v>474</v>
      </c>
      <c r="D135" s="137" t="s">
        <v>475</v>
      </c>
      <c r="E135" s="131" t="s">
        <v>38</v>
      </c>
      <c r="F135" s="137" t="s">
        <v>357</v>
      </c>
      <c r="G135" s="137" t="s">
        <v>319</v>
      </c>
      <c r="H135" s="137" t="s">
        <v>214</v>
      </c>
      <c r="I135" s="137" t="s">
        <v>320</v>
      </c>
      <c r="J135" s="137" t="s">
        <v>355</v>
      </c>
      <c r="K135" s="137" t="s">
        <v>484</v>
      </c>
      <c r="L135" s="137" t="s">
        <v>40</v>
      </c>
      <c r="M135" s="132">
        <v>2</v>
      </c>
      <c r="N135" s="132">
        <v>4</v>
      </c>
      <c r="O135" s="132">
        <f>+M135*N135</f>
        <v>8</v>
      </c>
      <c r="P135" s="133" t="str">
        <f>IF(O135&gt;=21,"Muy Alto (MA)",IF(O135&lt;6,"Bajo (B)",IF(AND(O135&gt;=9,O135&lt;21),"Alto (a)",IF(AND(O135&gt;=6,O135&lt;9),"Medio (M)"))))</f>
        <v>Medio (M)</v>
      </c>
      <c r="Q135" s="132">
        <v>100</v>
      </c>
      <c r="R135" s="132">
        <f>O135*Q135</f>
        <v>800</v>
      </c>
      <c r="S135" s="133" t="str">
        <f>IF(R135&gt;500,"I",IF(R135&lt;21,"IV",IF(AND(R135&gt;=121,R135&lt;=500),"II",IF(AND(R135&gt;=21,R135&lt;=120),"III"))))</f>
        <v>I</v>
      </c>
      <c r="T135" s="137" t="str">
        <f>IF(R135&gt;500,"NO ACEPTABLE",IF(R135&lt;21,"ACEPTABLE",IF(AND(R135&gt;=121,R135&lt;=500),"NO ACEPTABLE O ACEPTABLE CON CONTROL ESPECÍFICO",IF(AND(R135&gt;=21,R135&lt;=120),"MEJORABLE"))))</f>
        <v>NO ACEPTABLE</v>
      </c>
      <c r="U135" s="131">
        <v>76</v>
      </c>
      <c r="V135" s="131">
        <v>38</v>
      </c>
      <c r="W135" s="131">
        <v>70</v>
      </c>
      <c r="X135" s="131">
        <f t="shared" si="37"/>
        <v>184</v>
      </c>
      <c r="Y135" s="137" t="s">
        <v>43</v>
      </c>
      <c r="Z135" s="137" t="s">
        <v>485</v>
      </c>
      <c r="AA135" s="137" t="s">
        <v>212</v>
      </c>
      <c r="AB135" s="137" t="s">
        <v>212</v>
      </c>
      <c r="AC135" s="137" t="s">
        <v>358</v>
      </c>
      <c r="AD135" s="137" t="s">
        <v>486</v>
      </c>
      <c r="AE135" s="137" t="s">
        <v>212</v>
      </c>
    </row>
    <row r="136" spans="1:31" s="3" customFormat="1" ht="111" customHeight="1">
      <c r="A136" s="137" t="s">
        <v>284</v>
      </c>
      <c r="B136" s="137" t="s">
        <v>281</v>
      </c>
      <c r="C136" s="137" t="s">
        <v>474</v>
      </c>
      <c r="D136" s="137" t="s">
        <v>475</v>
      </c>
      <c r="E136" s="131" t="s">
        <v>209</v>
      </c>
      <c r="F136" s="137" t="s">
        <v>509</v>
      </c>
      <c r="G136" s="137" t="s">
        <v>319</v>
      </c>
      <c r="H136" s="137" t="s">
        <v>402</v>
      </c>
      <c r="I136" s="137" t="s">
        <v>247</v>
      </c>
      <c r="J136" s="137" t="s">
        <v>40</v>
      </c>
      <c r="K136" s="137" t="s">
        <v>405</v>
      </c>
      <c r="L136" s="137" t="s">
        <v>40</v>
      </c>
      <c r="M136" s="132">
        <v>2</v>
      </c>
      <c r="N136" s="132">
        <v>4</v>
      </c>
      <c r="O136" s="132">
        <f aca="true" t="shared" si="43" ref="O136:O143">+M136*N136</f>
        <v>8</v>
      </c>
      <c r="P136" s="133" t="str">
        <f aca="true" t="shared" si="44" ref="P136:P142">IF(O136&gt;=21,"Muy Alto (MA)",IF(O136&lt;6,"Bajo (B)",IF(AND(O136&gt;=9,O136&lt;21),"Alto (a)",IF(AND(O136&gt;=6,O136&lt;9),"Medio (M)"))))</f>
        <v>Medio (M)</v>
      </c>
      <c r="Q136" s="132">
        <v>25</v>
      </c>
      <c r="R136" s="132">
        <f aca="true" t="shared" si="45" ref="R136:R142">O136*Q136</f>
        <v>200</v>
      </c>
      <c r="S136" s="133" t="str">
        <f aca="true" t="shared" si="46" ref="S136:S142">IF(R136&gt;500,"I",IF(R136&lt;21,"IV",IF(AND(R136&gt;=121,R136&lt;=500),"II",IF(AND(R136&gt;=21,R136&lt;=120),"III"))))</f>
        <v>II</v>
      </c>
      <c r="T136" s="137" t="str">
        <f aca="true" t="shared" si="47" ref="T136:T142">IF(R136&gt;500,"NO ACEPTABLE",IF(R136&lt;21,"ACEPTABLE",IF(AND(R136&gt;=121,R136&lt;=500),"NO ACEPTABLE O ACEPTABLE CON CONTROL ESPECÍFICO",IF(AND(R136&gt;=21,R136&lt;=120),"MEJORABLE"))))</f>
        <v>NO ACEPTABLE O ACEPTABLE CON CONTROL ESPECÍFICO</v>
      </c>
      <c r="U136" s="131">
        <v>159</v>
      </c>
      <c r="V136" s="131">
        <v>35</v>
      </c>
      <c r="W136" s="131">
        <v>7</v>
      </c>
      <c r="X136" s="131">
        <f t="shared" si="37"/>
        <v>201</v>
      </c>
      <c r="Y136" s="137" t="s">
        <v>388</v>
      </c>
      <c r="Z136" s="137" t="s">
        <v>497</v>
      </c>
      <c r="AA136" s="137" t="s">
        <v>212</v>
      </c>
      <c r="AB136" s="137" t="s">
        <v>212</v>
      </c>
      <c r="AC136" s="137" t="s">
        <v>406</v>
      </c>
      <c r="AD136" s="137" t="s">
        <v>498</v>
      </c>
      <c r="AE136" s="137" t="s">
        <v>212</v>
      </c>
    </row>
    <row r="137" spans="1:31" s="3" customFormat="1" ht="111" customHeight="1">
      <c r="A137" s="137" t="s">
        <v>284</v>
      </c>
      <c r="B137" s="137" t="s">
        <v>281</v>
      </c>
      <c r="C137" s="137" t="s">
        <v>474</v>
      </c>
      <c r="D137" s="137" t="s">
        <v>475</v>
      </c>
      <c r="E137" s="131" t="s">
        <v>38</v>
      </c>
      <c r="F137" s="137" t="s">
        <v>391</v>
      </c>
      <c r="G137" s="137" t="s">
        <v>319</v>
      </c>
      <c r="H137" s="137" t="s">
        <v>49</v>
      </c>
      <c r="I137" s="137" t="s">
        <v>247</v>
      </c>
      <c r="J137" s="137" t="s">
        <v>40</v>
      </c>
      <c r="K137" s="137" t="s">
        <v>40</v>
      </c>
      <c r="L137" s="137" t="s">
        <v>395</v>
      </c>
      <c r="M137" s="132">
        <v>2</v>
      </c>
      <c r="N137" s="132">
        <v>4</v>
      </c>
      <c r="O137" s="132">
        <f t="shared" si="43"/>
        <v>8</v>
      </c>
      <c r="P137" s="133" t="str">
        <f t="shared" si="44"/>
        <v>Medio (M)</v>
      </c>
      <c r="Q137" s="132">
        <v>100</v>
      </c>
      <c r="R137" s="132">
        <f t="shared" si="45"/>
        <v>800</v>
      </c>
      <c r="S137" s="133" t="str">
        <f t="shared" si="46"/>
        <v>I</v>
      </c>
      <c r="T137" s="137" t="str">
        <f t="shared" si="47"/>
        <v>NO ACEPTABLE</v>
      </c>
      <c r="U137" s="131">
        <v>159</v>
      </c>
      <c r="V137" s="131">
        <v>35</v>
      </c>
      <c r="W137" s="131">
        <v>7</v>
      </c>
      <c r="X137" s="131">
        <f aca="true" t="shared" si="48" ref="X137:X184">SUM(U137:W137)</f>
        <v>201</v>
      </c>
      <c r="Y137" s="137" t="s">
        <v>393</v>
      </c>
      <c r="Z137" s="137" t="s">
        <v>541</v>
      </c>
      <c r="AA137" s="137" t="s">
        <v>212</v>
      </c>
      <c r="AB137" s="137" t="s">
        <v>212</v>
      </c>
      <c r="AC137" s="137" t="s">
        <v>397</v>
      </c>
      <c r="AD137" s="137" t="s">
        <v>535</v>
      </c>
      <c r="AE137" s="137" t="s">
        <v>212</v>
      </c>
    </row>
    <row r="138" spans="1:31" s="3" customFormat="1" ht="111" customHeight="1">
      <c r="A138" s="137" t="s">
        <v>284</v>
      </c>
      <c r="B138" s="137" t="s">
        <v>281</v>
      </c>
      <c r="C138" s="137" t="s">
        <v>474</v>
      </c>
      <c r="D138" s="137" t="s">
        <v>475</v>
      </c>
      <c r="E138" s="131" t="s">
        <v>38</v>
      </c>
      <c r="F138" s="137" t="s">
        <v>468</v>
      </c>
      <c r="G138" s="137" t="s">
        <v>319</v>
      </c>
      <c r="H138" s="137" t="s">
        <v>249</v>
      </c>
      <c r="I138" s="137" t="s">
        <v>542</v>
      </c>
      <c r="J138" s="137" t="s">
        <v>40</v>
      </c>
      <c r="K138" s="137" t="s">
        <v>543</v>
      </c>
      <c r="L138" s="137" t="s">
        <v>544</v>
      </c>
      <c r="M138" s="132">
        <v>2</v>
      </c>
      <c r="N138" s="132">
        <v>4</v>
      </c>
      <c r="O138" s="132">
        <f t="shared" si="43"/>
        <v>8</v>
      </c>
      <c r="P138" s="133" t="str">
        <f t="shared" si="44"/>
        <v>Medio (M)</v>
      </c>
      <c r="Q138" s="132">
        <v>100</v>
      </c>
      <c r="R138" s="132">
        <f t="shared" si="45"/>
        <v>800</v>
      </c>
      <c r="S138" s="133" t="str">
        <f t="shared" si="46"/>
        <v>I</v>
      </c>
      <c r="T138" s="137" t="str">
        <f t="shared" si="47"/>
        <v>NO ACEPTABLE</v>
      </c>
      <c r="U138" s="131">
        <v>159</v>
      </c>
      <c r="V138" s="131">
        <v>35</v>
      </c>
      <c r="W138" s="131">
        <v>7</v>
      </c>
      <c r="X138" s="131">
        <f t="shared" si="48"/>
        <v>201</v>
      </c>
      <c r="Y138" s="137" t="s">
        <v>43</v>
      </c>
      <c r="Z138" s="137" t="s">
        <v>469</v>
      </c>
      <c r="AA138" s="137" t="s">
        <v>212</v>
      </c>
      <c r="AB138" s="137" t="s">
        <v>212</v>
      </c>
      <c r="AC138" s="137" t="s">
        <v>470</v>
      </c>
      <c r="AD138" s="137" t="s">
        <v>545</v>
      </c>
      <c r="AE138" s="137" t="s">
        <v>546</v>
      </c>
    </row>
    <row r="139" spans="1:31" s="3" customFormat="1" ht="111" customHeight="1">
      <c r="A139" s="137" t="s">
        <v>284</v>
      </c>
      <c r="B139" s="137" t="s">
        <v>281</v>
      </c>
      <c r="C139" s="137" t="s">
        <v>474</v>
      </c>
      <c r="D139" s="137" t="s">
        <v>475</v>
      </c>
      <c r="E139" s="131" t="s">
        <v>38</v>
      </c>
      <c r="F139" s="137" t="s">
        <v>493</v>
      </c>
      <c r="G139" s="137" t="s">
        <v>44</v>
      </c>
      <c r="H139" s="137" t="s">
        <v>316</v>
      </c>
      <c r="I139" s="137" t="s">
        <v>481</v>
      </c>
      <c r="J139" s="137" t="s">
        <v>40</v>
      </c>
      <c r="K139" s="137" t="s">
        <v>482</v>
      </c>
      <c r="L139" s="137" t="s">
        <v>494</v>
      </c>
      <c r="M139" s="132">
        <v>2</v>
      </c>
      <c r="N139" s="132">
        <v>3</v>
      </c>
      <c r="O139" s="132">
        <f>+M139*N139</f>
        <v>6</v>
      </c>
      <c r="P139" s="133" t="str">
        <f>IF(O139&gt;=21,"Muy Alto (MA)",IF(O139&lt;6,"Bajo (B)",IF(AND(O139&gt;=9,O139&lt;21),"Alto (a)",IF(AND(O139&gt;=6,O139&lt;9),"Medio (M)"))))</f>
        <v>Medio (M)</v>
      </c>
      <c r="Q139" s="132">
        <v>100</v>
      </c>
      <c r="R139" s="132">
        <f>O139*Q139</f>
        <v>600</v>
      </c>
      <c r="S139" s="133" t="str">
        <f>IF(R139&gt;500,"I",IF(R139&lt;21,"IV",IF(AND(R139&gt;=121,R139&lt;=500),"II",IF(AND(R139&gt;=21,R139&lt;=120),"III"))))</f>
        <v>I</v>
      </c>
      <c r="T139" s="137" t="str">
        <f>IF(R139&gt;500,"NO ACEPTABLE",IF(R139&lt;21,"ACEPTABLE",IF(AND(R139&gt;=121,R139&lt;=500),"NO ACEPTABLE O ACEPTABLE CON CONTROL ESPECÍFICO",IF(AND(R139&gt;=21,R139&lt;=120),"MEJORABLE"))))</f>
        <v>NO ACEPTABLE</v>
      </c>
      <c r="U139" s="131">
        <v>159</v>
      </c>
      <c r="V139" s="131">
        <v>35</v>
      </c>
      <c r="W139" s="131">
        <v>7</v>
      </c>
      <c r="X139" s="131">
        <f t="shared" si="48"/>
        <v>201</v>
      </c>
      <c r="Y139" s="137" t="s">
        <v>317</v>
      </c>
      <c r="Z139" s="137" t="s">
        <v>318</v>
      </c>
      <c r="AA139" s="137" t="s">
        <v>212</v>
      </c>
      <c r="AB139" s="137" t="s">
        <v>212</v>
      </c>
      <c r="AC139" s="137" t="s">
        <v>212</v>
      </c>
      <c r="AD139" s="137" t="s">
        <v>346</v>
      </c>
      <c r="AE139" s="137" t="s">
        <v>495</v>
      </c>
    </row>
    <row r="140" spans="1:31" s="3" customFormat="1" ht="111" customHeight="1">
      <c r="A140" s="137" t="s">
        <v>284</v>
      </c>
      <c r="B140" s="137" t="s">
        <v>281</v>
      </c>
      <c r="C140" s="137" t="s">
        <v>474</v>
      </c>
      <c r="D140" s="137" t="s">
        <v>475</v>
      </c>
      <c r="E140" s="131" t="s">
        <v>38</v>
      </c>
      <c r="F140" s="137" t="s">
        <v>394</v>
      </c>
      <c r="G140" s="137" t="s">
        <v>319</v>
      </c>
      <c r="H140" s="137" t="s">
        <v>49</v>
      </c>
      <c r="I140" s="137" t="s">
        <v>247</v>
      </c>
      <c r="J140" s="137" t="s">
        <v>40</v>
      </c>
      <c r="K140" s="137" t="s">
        <v>533</v>
      </c>
      <c r="L140" s="137" t="s">
        <v>395</v>
      </c>
      <c r="M140" s="132">
        <v>6</v>
      </c>
      <c r="N140" s="132">
        <v>3</v>
      </c>
      <c r="O140" s="132">
        <f t="shared" si="43"/>
        <v>18</v>
      </c>
      <c r="P140" s="133" t="str">
        <f t="shared" si="44"/>
        <v>Alto (a)</v>
      </c>
      <c r="Q140" s="132">
        <v>100</v>
      </c>
      <c r="R140" s="132">
        <f t="shared" si="45"/>
        <v>1800</v>
      </c>
      <c r="S140" s="133" t="str">
        <f t="shared" si="46"/>
        <v>I</v>
      </c>
      <c r="T140" s="137" t="str">
        <f t="shared" si="47"/>
        <v>NO ACEPTABLE</v>
      </c>
      <c r="U140" s="131">
        <v>159</v>
      </c>
      <c r="V140" s="131">
        <v>35</v>
      </c>
      <c r="W140" s="131">
        <v>7</v>
      </c>
      <c r="X140" s="131">
        <f t="shared" si="48"/>
        <v>201</v>
      </c>
      <c r="Y140" s="137" t="s">
        <v>393</v>
      </c>
      <c r="Z140" s="137" t="s">
        <v>541</v>
      </c>
      <c r="AA140" s="137" t="s">
        <v>212</v>
      </c>
      <c r="AB140" s="137" t="s">
        <v>212</v>
      </c>
      <c r="AC140" s="137" t="s">
        <v>398</v>
      </c>
      <c r="AD140" s="137" t="s">
        <v>535</v>
      </c>
      <c r="AE140" s="137" t="s">
        <v>400</v>
      </c>
    </row>
    <row r="141" spans="1:31" s="80" customFormat="1" ht="111" customHeight="1">
      <c r="A141" s="137" t="s">
        <v>284</v>
      </c>
      <c r="B141" s="137" t="s">
        <v>281</v>
      </c>
      <c r="C141" s="137" t="s">
        <v>474</v>
      </c>
      <c r="D141" s="137" t="s">
        <v>475</v>
      </c>
      <c r="E141" s="136" t="s">
        <v>38</v>
      </c>
      <c r="F141" s="137" t="s">
        <v>422</v>
      </c>
      <c r="G141" s="137" t="s">
        <v>41</v>
      </c>
      <c r="H141" s="137" t="s">
        <v>420</v>
      </c>
      <c r="I141" s="137" t="s">
        <v>421</v>
      </c>
      <c r="J141" s="137" t="s">
        <v>40</v>
      </c>
      <c r="K141" s="137" t="s">
        <v>228</v>
      </c>
      <c r="L141" s="137" t="s">
        <v>425</v>
      </c>
      <c r="M141" s="132">
        <v>2</v>
      </c>
      <c r="N141" s="132">
        <v>4</v>
      </c>
      <c r="O141" s="132">
        <f t="shared" si="43"/>
        <v>8</v>
      </c>
      <c r="P141" s="133" t="str">
        <f t="shared" si="44"/>
        <v>Medio (M)</v>
      </c>
      <c r="Q141" s="132">
        <v>10</v>
      </c>
      <c r="R141" s="132">
        <f t="shared" si="45"/>
        <v>80</v>
      </c>
      <c r="S141" s="133" t="str">
        <f t="shared" si="46"/>
        <v>III</v>
      </c>
      <c r="T141" s="137" t="str">
        <f t="shared" si="47"/>
        <v>MEJORABLE</v>
      </c>
      <c r="U141" s="131">
        <v>159</v>
      </c>
      <c r="V141" s="131">
        <v>35</v>
      </c>
      <c r="W141" s="131">
        <v>7</v>
      </c>
      <c r="X141" s="131">
        <f t="shared" si="48"/>
        <v>201</v>
      </c>
      <c r="Y141" s="137" t="s">
        <v>426</v>
      </c>
      <c r="Z141" s="137" t="s">
        <v>427</v>
      </c>
      <c r="AA141" s="137" t="s">
        <v>212</v>
      </c>
      <c r="AB141" s="137" t="s">
        <v>212</v>
      </c>
      <c r="AC141" s="137" t="s">
        <v>285</v>
      </c>
      <c r="AD141" s="137" t="s">
        <v>428</v>
      </c>
      <c r="AE141" s="137" t="s">
        <v>256</v>
      </c>
    </row>
    <row r="142" spans="1:31" s="80" customFormat="1" ht="111" customHeight="1">
      <c r="A142" s="137" t="s">
        <v>284</v>
      </c>
      <c r="B142" s="137" t="s">
        <v>281</v>
      </c>
      <c r="C142" s="137" t="s">
        <v>474</v>
      </c>
      <c r="D142" s="137" t="s">
        <v>475</v>
      </c>
      <c r="E142" s="131" t="s">
        <v>209</v>
      </c>
      <c r="F142" s="137" t="s">
        <v>282</v>
      </c>
      <c r="G142" s="137" t="s">
        <v>319</v>
      </c>
      <c r="H142" s="137" t="s">
        <v>230</v>
      </c>
      <c r="I142" s="137" t="s">
        <v>231</v>
      </c>
      <c r="J142" s="137" t="s">
        <v>40</v>
      </c>
      <c r="K142" s="137" t="s">
        <v>40</v>
      </c>
      <c r="L142" s="137" t="s">
        <v>40</v>
      </c>
      <c r="M142" s="132">
        <v>2</v>
      </c>
      <c r="N142" s="132">
        <v>3</v>
      </c>
      <c r="O142" s="132">
        <f t="shared" si="43"/>
        <v>6</v>
      </c>
      <c r="P142" s="133" t="str">
        <f t="shared" si="44"/>
        <v>Medio (M)</v>
      </c>
      <c r="Q142" s="132">
        <v>25</v>
      </c>
      <c r="R142" s="132">
        <f t="shared" si="45"/>
        <v>150</v>
      </c>
      <c r="S142" s="133" t="str">
        <f t="shared" si="46"/>
        <v>II</v>
      </c>
      <c r="T142" s="137" t="str">
        <f t="shared" si="47"/>
        <v>NO ACEPTABLE O ACEPTABLE CON CONTROL ESPECÍFICO</v>
      </c>
      <c r="U142" s="131">
        <v>159</v>
      </c>
      <c r="V142" s="131">
        <v>35</v>
      </c>
      <c r="W142" s="131">
        <v>7</v>
      </c>
      <c r="X142" s="131">
        <f t="shared" si="48"/>
        <v>201</v>
      </c>
      <c r="Y142" s="137" t="s">
        <v>450</v>
      </c>
      <c r="Z142" s="137" t="s">
        <v>451</v>
      </c>
      <c r="AA142" s="137" t="s">
        <v>212</v>
      </c>
      <c r="AB142" s="137" t="s">
        <v>212</v>
      </c>
      <c r="AC142" s="137" t="s">
        <v>212</v>
      </c>
      <c r="AD142" s="137" t="s">
        <v>452</v>
      </c>
      <c r="AE142" s="137" t="s">
        <v>212</v>
      </c>
    </row>
    <row r="143" spans="1:31" s="80" customFormat="1" ht="111" customHeight="1">
      <c r="A143" s="137" t="s">
        <v>284</v>
      </c>
      <c r="B143" s="137" t="s">
        <v>281</v>
      </c>
      <c r="C143" s="137" t="s">
        <v>474</v>
      </c>
      <c r="D143" s="137" t="s">
        <v>475</v>
      </c>
      <c r="E143" s="131" t="s">
        <v>209</v>
      </c>
      <c r="F143" s="137" t="s">
        <v>283</v>
      </c>
      <c r="G143" s="137" t="s">
        <v>41</v>
      </c>
      <c r="H143" s="137" t="s">
        <v>434</v>
      </c>
      <c r="I143" s="137" t="s">
        <v>240</v>
      </c>
      <c r="J143" s="137" t="s">
        <v>40</v>
      </c>
      <c r="K143" s="137" t="s">
        <v>435</v>
      </c>
      <c r="L143" s="137" t="s">
        <v>540</v>
      </c>
      <c r="M143" s="132">
        <v>2</v>
      </c>
      <c r="N143" s="132">
        <v>2</v>
      </c>
      <c r="O143" s="132">
        <f t="shared" si="43"/>
        <v>4</v>
      </c>
      <c r="P143" s="133" t="str">
        <f>IF(O143&gt;=21,"Muy Alto (MA)",IF(O143&lt;6,"Bajo (B)",IF(AND(O143&gt;=9,O143&lt;21),"Alto (a)",IF(AND(O143&gt;=6,O143&lt;9),"Medio (M)"))))</f>
        <v>Bajo (B)</v>
      </c>
      <c r="Q143" s="132">
        <v>10</v>
      </c>
      <c r="R143" s="132">
        <f>O143*Q143</f>
        <v>40</v>
      </c>
      <c r="S143" s="133" t="str">
        <f>IF(R143&gt;500,"I",IF(R143&lt;21,"IV",IF(AND(R143&gt;=121,R143&lt;=500),"II",IF(AND(R143&gt;=21,R143&lt;=120),"III"))))</f>
        <v>III</v>
      </c>
      <c r="T143" s="137" t="str">
        <f>IF(R143&gt;500,"NO ACEPTABLE",IF(R143&lt;21,"ACEPTABLE",IF(AND(R143&gt;=121,R143&lt;=500),"NO ACEPTABLE O ACEPTABLE CON CONTROL ESPECÍFICO",IF(AND(R143&gt;=21,R143&lt;=120),"MEJORABLE"))))</f>
        <v>MEJORABLE</v>
      </c>
      <c r="U143" s="131">
        <v>159</v>
      </c>
      <c r="V143" s="131">
        <v>35</v>
      </c>
      <c r="W143" s="131">
        <v>7</v>
      </c>
      <c r="X143" s="131">
        <f t="shared" si="48"/>
        <v>201</v>
      </c>
      <c r="Y143" s="137" t="s">
        <v>436</v>
      </c>
      <c r="Z143" s="137" t="s">
        <v>437</v>
      </c>
      <c r="AA143" s="137" t="s">
        <v>212</v>
      </c>
      <c r="AB143" s="137" t="s">
        <v>212</v>
      </c>
      <c r="AC143" s="137" t="s">
        <v>212</v>
      </c>
      <c r="AD143" s="137" t="s">
        <v>438</v>
      </c>
      <c r="AE143" s="137" t="s">
        <v>212</v>
      </c>
    </row>
    <row r="144" spans="1:31" s="3" customFormat="1" ht="111" customHeight="1">
      <c r="A144" s="137" t="s">
        <v>284</v>
      </c>
      <c r="B144" s="137" t="s">
        <v>281</v>
      </c>
      <c r="C144" s="137" t="s">
        <v>474</v>
      </c>
      <c r="D144" s="137" t="s">
        <v>475</v>
      </c>
      <c r="E144" s="131" t="s">
        <v>38</v>
      </c>
      <c r="F144" s="137" t="s">
        <v>343</v>
      </c>
      <c r="G144" s="137" t="s">
        <v>319</v>
      </c>
      <c r="H144" s="137" t="s">
        <v>471</v>
      </c>
      <c r="I144" s="137" t="s">
        <v>344</v>
      </c>
      <c r="J144" s="137" t="s">
        <v>40</v>
      </c>
      <c r="K144" s="137" t="s">
        <v>547</v>
      </c>
      <c r="L144" s="137" t="s">
        <v>472</v>
      </c>
      <c r="M144" s="132">
        <v>2</v>
      </c>
      <c r="N144" s="132">
        <v>4</v>
      </c>
      <c r="O144" s="132">
        <f>+M144*N144</f>
        <v>8</v>
      </c>
      <c r="P144" s="133" t="str">
        <f>IF(O144&gt;=21,"Muy Alto (MA)",IF(O144&lt;6,"Bajo (B)",IF(AND(O144&gt;=9,O144&lt;21),"Alto (a)",IF(AND(O144&gt;=6,O144&lt;9),"Medio (M)"))))</f>
        <v>Medio (M)</v>
      </c>
      <c r="Q144" s="132">
        <v>25</v>
      </c>
      <c r="R144" s="132">
        <f>O144*Q144</f>
        <v>200</v>
      </c>
      <c r="S144" s="133" t="str">
        <f>IF(R144&gt;500,"I",IF(R144&lt;21,"IV",IF(AND(R144&gt;=121,R144&lt;=500),"II",IF(AND(R144&gt;=21,R144&lt;=120),"III"))))</f>
        <v>II</v>
      </c>
      <c r="T144" s="137" t="str">
        <f>IF(R144&gt;500,"NO ACEPTABLE",IF(R144&lt;21,"ACEPTABLE",IF(AND(R144&gt;=121,R144&lt;=500),"NO ACEPTABLE O ACEPTABLE CON CONTROL ESPECÍFICO",IF(AND(R144&gt;=21,R144&lt;=120),"MEJORABLE"))))</f>
        <v>NO ACEPTABLE O ACEPTABLE CON CONTROL ESPECÍFICO</v>
      </c>
      <c r="U144" s="131">
        <v>159</v>
      </c>
      <c r="V144" s="131">
        <v>35</v>
      </c>
      <c r="W144" s="131">
        <v>7</v>
      </c>
      <c r="X144" s="131">
        <f t="shared" si="48"/>
        <v>201</v>
      </c>
      <c r="Y144" s="137" t="s">
        <v>542</v>
      </c>
      <c r="Z144" s="137" t="s">
        <v>345</v>
      </c>
      <c r="AA144" s="137" t="s">
        <v>212</v>
      </c>
      <c r="AB144" s="137" t="s">
        <v>212</v>
      </c>
      <c r="AC144" s="137" t="s">
        <v>212</v>
      </c>
      <c r="AD144" s="137" t="s">
        <v>473</v>
      </c>
      <c r="AE144" s="137" t="s">
        <v>546</v>
      </c>
    </row>
    <row r="145" spans="1:31" s="3" customFormat="1" ht="111" customHeight="1">
      <c r="A145" s="137" t="s">
        <v>236</v>
      </c>
      <c r="B145" s="147" t="s">
        <v>226</v>
      </c>
      <c r="C145" s="147" t="s">
        <v>583</v>
      </c>
      <c r="D145" s="150" t="s">
        <v>584</v>
      </c>
      <c r="E145" s="151" t="s">
        <v>585</v>
      </c>
      <c r="F145" s="152" t="s">
        <v>586</v>
      </c>
      <c r="G145" s="146" t="s">
        <v>556</v>
      </c>
      <c r="H145" s="153" t="s">
        <v>587</v>
      </c>
      <c r="I145" s="154" t="s">
        <v>588</v>
      </c>
      <c r="J145" s="154"/>
      <c r="K145" s="154" t="s">
        <v>589</v>
      </c>
      <c r="L145" s="154" t="s">
        <v>590</v>
      </c>
      <c r="M145" s="155">
        <v>2</v>
      </c>
      <c r="N145" s="155">
        <v>3</v>
      </c>
      <c r="O145" s="156">
        <v>6</v>
      </c>
      <c r="P145" s="156" t="s">
        <v>112</v>
      </c>
      <c r="Q145" s="155">
        <v>60</v>
      </c>
      <c r="R145" s="156">
        <v>360</v>
      </c>
      <c r="S145" s="156" t="s">
        <v>45</v>
      </c>
      <c r="T145" s="154" t="s">
        <v>591</v>
      </c>
      <c r="U145" s="157">
        <v>4</v>
      </c>
      <c r="V145" s="157">
        <v>0</v>
      </c>
      <c r="W145" s="157">
        <v>0</v>
      </c>
      <c r="X145" s="157">
        <f t="shared" si="48"/>
        <v>4</v>
      </c>
      <c r="Y145" s="154" t="s">
        <v>592</v>
      </c>
      <c r="Z145" s="154" t="s">
        <v>593</v>
      </c>
      <c r="AA145" s="154"/>
      <c r="AB145" s="154"/>
      <c r="AC145" s="154"/>
      <c r="AD145" s="154" t="s">
        <v>594</v>
      </c>
      <c r="AE145" s="154" t="s">
        <v>595</v>
      </c>
    </row>
    <row r="146" spans="1:31" ht="111" customHeight="1">
      <c r="A146" s="137" t="s">
        <v>236</v>
      </c>
      <c r="B146" s="147" t="s">
        <v>226</v>
      </c>
      <c r="C146" s="147" t="s">
        <v>583</v>
      </c>
      <c r="D146" s="150" t="s">
        <v>584</v>
      </c>
      <c r="E146" s="151" t="s">
        <v>585</v>
      </c>
      <c r="F146" s="158" t="s">
        <v>596</v>
      </c>
      <c r="G146" s="146" t="s">
        <v>556</v>
      </c>
      <c r="H146" s="158" t="s">
        <v>597</v>
      </c>
      <c r="I146" s="154" t="s">
        <v>598</v>
      </c>
      <c r="J146" s="154"/>
      <c r="K146" s="154"/>
      <c r="L146" s="154" t="s">
        <v>599</v>
      </c>
      <c r="M146" s="155">
        <v>2</v>
      </c>
      <c r="N146" s="155">
        <v>4</v>
      </c>
      <c r="O146" s="156">
        <v>8</v>
      </c>
      <c r="P146" s="156" t="s">
        <v>112</v>
      </c>
      <c r="Q146" s="155">
        <v>60</v>
      </c>
      <c r="R146" s="156">
        <v>480</v>
      </c>
      <c r="S146" s="156" t="s">
        <v>45</v>
      </c>
      <c r="T146" s="154" t="s">
        <v>591</v>
      </c>
      <c r="U146" s="157">
        <v>4</v>
      </c>
      <c r="V146" s="157">
        <v>0</v>
      </c>
      <c r="W146" s="157">
        <v>0</v>
      </c>
      <c r="X146" s="157">
        <f t="shared" si="48"/>
        <v>4</v>
      </c>
      <c r="Y146" s="154" t="s">
        <v>592</v>
      </c>
      <c r="Z146" s="154" t="s">
        <v>593</v>
      </c>
      <c r="AA146" s="159"/>
      <c r="AB146" s="159"/>
      <c r="AC146" s="154"/>
      <c r="AD146" s="154" t="s">
        <v>599</v>
      </c>
      <c r="AE146" s="154" t="s">
        <v>595</v>
      </c>
    </row>
    <row r="147" spans="1:31" ht="111" customHeight="1">
      <c r="A147" s="137" t="s">
        <v>236</v>
      </c>
      <c r="B147" s="147" t="s">
        <v>226</v>
      </c>
      <c r="C147" s="147" t="s">
        <v>583</v>
      </c>
      <c r="D147" s="150" t="s">
        <v>584</v>
      </c>
      <c r="E147" s="151" t="s">
        <v>585</v>
      </c>
      <c r="F147" s="152" t="s">
        <v>600</v>
      </c>
      <c r="G147" s="146" t="s">
        <v>556</v>
      </c>
      <c r="H147" s="153" t="s">
        <v>601</v>
      </c>
      <c r="I147" s="154" t="s">
        <v>598</v>
      </c>
      <c r="J147" s="154"/>
      <c r="K147" s="154"/>
      <c r="L147" s="154" t="s">
        <v>599</v>
      </c>
      <c r="M147" s="155">
        <v>2</v>
      </c>
      <c r="N147" s="155">
        <v>3</v>
      </c>
      <c r="O147" s="156">
        <v>6</v>
      </c>
      <c r="P147" s="156" t="s">
        <v>112</v>
      </c>
      <c r="Q147" s="155">
        <v>60</v>
      </c>
      <c r="R147" s="156">
        <v>360</v>
      </c>
      <c r="S147" s="156" t="s">
        <v>45</v>
      </c>
      <c r="T147" s="154" t="s">
        <v>591</v>
      </c>
      <c r="U147" s="157">
        <v>4</v>
      </c>
      <c r="V147" s="157">
        <v>0</v>
      </c>
      <c r="W147" s="157">
        <v>0</v>
      </c>
      <c r="X147" s="157">
        <f t="shared" si="48"/>
        <v>4</v>
      </c>
      <c r="Y147" s="154" t="s">
        <v>592</v>
      </c>
      <c r="Z147" s="154" t="s">
        <v>593</v>
      </c>
      <c r="AA147" s="159"/>
      <c r="AB147" s="159"/>
      <c r="AC147" s="154"/>
      <c r="AD147" s="154" t="s">
        <v>602</v>
      </c>
      <c r="AE147" s="154" t="s">
        <v>595</v>
      </c>
    </row>
    <row r="148" spans="1:31" ht="111" customHeight="1">
      <c r="A148" s="137" t="s">
        <v>236</v>
      </c>
      <c r="B148" s="147" t="s">
        <v>226</v>
      </c>
      <c r="C148" s="147" t="s">
        <v>583</v>
      </c>
      <c r="D148" s="150" t="s">
        <v>584</v>
      </c>
      <c r="E148" s="151" t="s">
        <v>585</v>
      </c>
      <c r="F148" s="152" t="s">
        <v>603</v>
      </c>
      <c r="G148" s="146" t="s">
        <v>556</v>
      </c>
      <c r="H148" s="153" t="s">
        <v>604</v>
      </c>
      <c r="I148" s="152" t="s">
        <v>605</v>
      </c>
      <c r="J148" s="154"/>
      <c r="K148" s="154"/>
      <c r="L148" s="154" t="s">
        <v>599</v>
      </c>
      <c r="M148" s="155">
        <v>2</v>
      </c>
      <c r="N148" s="155">
        <v>3</v>
      </c>
      <c r="O148" s="156">
        <v>6</v>
      </c>
      <c r="P148" s="156" t="s">
        <v>112</v>
      </c>
      <c r="Q148" s="155">
        <v>60</v>
      </c>
      <c r="R148" s="156">
        <v>360</v>
      </c>
      <c r="S148" s="156" t="s">
        <v>45</v>
      </c>
      <c r="T148" s="154" t="s">
        <v>591</v>
      </c>
      <c r="U148" s="157">
        <v>4</v>
      </c>
      <c r="V148" s="157">
        <v>0</v>
      </c>
      <c r="W148" s="157">
        <v>0</v>
      </c>
      <c r="X148" s="157">
        <f t="shared" si="48"/>
        <v>4</v>
      </c>
      <c r="Y148" s="154" t="s">
        <v>592</v>
      </c>
      <c r="Z148" s="154" t="s">
        <v>593</v>
      </c>
      <c r="AA148" s="159"/>
      <c r="AB148" s="159"/>
      <c r="AC148" s="154"/>
      <c r="AD148" s="154" t="s">
        <v>606</v>
      </c>
      <c r="AE148" s="154" t="s">
        <v>595</v>
      </c>
    </row>
    <row r="149" spans="1:31" ht="111" customHeight="1">
      <c r="A149" s="137" t="s">
        <v>236</v>
      </c>
      <c r="B149" s="147" t="s">
        <v>226</v>
      </c>
      <c r="C149" s="147" t="s">
        <v>583</v>
      </c>
      <c r="D149" s="150" t="s">
        <v>584</v>
      </c>
      <c r="E149" s="151" t="s">
        <v>585</v>
      </c>
      <c r="F149" s="152" t="s">
        <v>607</v>
      </c>
      <c r="G149" s="146" t="s">
        <v>556</v>
      </c>
      <c r="H149" s="153" t="s">
        <v>608</v>
      </c>
      <c r="I149" s="154" t="s">
        <v>609</v>
      </c>
      <c r="J149" s="154"/>
      <c r="K149" s="154"/>
      <c r="L149" s="154" t="s">
        <v>599</v>
      </c>
      <c r="M149" s="155">
        <v>2</v>
      </c>
      <c r="N149" s="155">
        <v>3</v>
      </c>
      <c r="O149" s="156">
        <v>6</v>
      </c>
      <c r="P149" s="156" t="s">
        <v>112</v>
      </c>
      <c r="Q149" s="155">
        <v>60</v>
      </c>
      <c r="R149" s="156">
        <v>360</v>
      </c>
      <c r="S149" s="156" t="s">
        <v>45</v>
      </c>
      <c r="T149" s="154" t="s">
        <v>591</v>
      </c>
      <c r="U149" s="157">
        <v>4</v>
      </c>
      <c r="V149" s="157">
        <v>0</v>
      </c>
      <c r="W149" s="157">
        <v>0</v>
      </c>
      <c r="X149" s="157">
        <f t="shared" si="48"/>
        <v>4</v>
      </c>
      <c r="Y149" s="154" t="s">
        <v>592</v>
      </c>
      <c r="Z149" s="154" t="s">
        <v>593</v>
      </c>
      <c r="AA149" s="159"/>
      <c r="AB149" s="159"/>
      <c r="AC149" s="154"/>
      <c r="AD149" s="154" t="s">
        <v>610</v>
      </c>
      <c r="AE149" s="154" t="s">
        <v>595</v>
      </c>
    </row>
    <row r="150" spans="1:31" ht="111" customHeight="1">
      <c r="A150" s="137" t="s">
        <v>236</v>
      </c>
      <c r="B150" s="147" t="s">
        <v>226</v>
      </c>
      <c r="C150" s="147" t="s">
        <v>583</v>
      </c>
      <c r="D150" s="150" t="s">
        <v>584</v>
      </c>
      <c r="E150" s="151" t="s">
        <v>585</v>
      </c>
      <c r="F150" s="152" t="s">
        <v>611</v>
      </c>
      <c r="G150" s="146" t="s">
        <v>556</v>
      </c>
      <c r="H150" s="153" t="s">
        <v>612</v>
      </c>
      <c r="I150" s="154" t="s">
        <v>613</v>
      </c>
      <c r="J150" s="154"/>
      <c r="K150" s="154"/>
      <c r="L150" s="154" t="s">
        <v>599</v>
      </c>
      <c r="M150" s="155">
        <v>2</v>
      </c>
      <c r="N150" s="155">
        <v>3</v>
      </c>
      <c r="O150" s="156">
        <v>6</v>
      </c>
      <c r="P150" s="156" t="s">
        <v>112</v>
      </c>
      <c r="Q150" s="155">
        <v>60</v>
      </c>
      <c r="R150" s="156">
        <v>360</v>
      </c>
      <c r="S150" s="156" t="s">
        <v>45</v>
      </c>
      <c r="T150" s="154" t="s">
        <v>591</v>
      </c>
      <c r="U150" s="157">
        <v>4</v>
      </c>
      <c r="V150" s="157">
        <v>0</v>
      </c>
      <c r="W150" s="157">
        <v>0</v>
      </c>
      <c r="X150" s="157">
        <f t="shared" si="48"/>
        <v>4</v>
      </c>
      <c r="Y150" s="154" t="s">
        <v>592</v>
      </c>
      <c r="Z150" s="154" t="s">
        <v>593</v>
      </c>
      <c r="AA150" s="159"/>
      <c r="AB150" s="159"/>
      <c r="AC150" s="154"/>
      <c r="AD150" s="154" t="s">
        <v>610</v>
      </c>
      <c r="AE150" s="154" t="s">
        <v>595</v>
      </c>
    </row>
    <row r="151" spans="1:31" ht="111" customHeight="1">
      <c r="A151" s="137" t="s">
        <v>236</v>
      </c>
      <c r="B151" s="147" t="s">
        <v>226</v>
      </c>
      <c r="C151" s="147" t="s">
        <v>583</v>
      </c>
      <c r="D151" s="150" t="s">
        <v>584</v>
      </c>
      <c r="E151" s="151" t="s">
        <v>585</v>
      </c>
      <c r="F151" s="153" t="s">
        <v>614</v>
      </c>
      <c r="G151" s="146" t="s">
        <v>556</v>
      </c>
      <c r="H151" s="153" t="s">
        <v>615</v>
      </c>
      <c r="I151" s="154" t="s">
        <v>598</v>
      </c>
      <c r="J151" s="152"/>
      <c r="K151" s="152"/>
      <c r="L151" s="154"/>
      <c r="M151" s="155">
        <v>2</v>
      </c>
      <c r="N151" s="160">
        <v>2</v>
      </c>
      <c r="O151" s="156">
        <v>4</v>
      </c>
      <c r="P151" s="156" t="s">
        <v>114</v>
      </c>
      <c r="Q151" s="160">
        <v>60</v>
      </c>
      <c r="R151" s="156">
        <v>240</v>
      </c>
      <c r="S151" s="156" t="s">
        <v>45</v>
      </c>
      <c r="T151" s="154" t="s">
        <v>591</v>
      </c>
      <c r="U151" s="157">
        <v>4</v>
      </c>
      <c r="V151" s="157">
        <v>0</v>
      </c>
      <c r="W151" s="157">
        <v>0</v>
      </c>
      <c r="X151" s="157">
        <f t="shared" si="48"/>
        <v>4</v>
      </c>
      <c r="Y151" s="154" t="s">
        <v>592</v>
      </c>
      <c r="Z151" s="154" t="s">
        <v>593</v>
      </c>
      <c r="AA151" s="159"/>
      <c r="AB151" s="159"/>
      <c r="AC151" s="152"/>
      <c r="AD151" s="154" t="s">
        <v>616</v>
      </c>
      <c r="AE151" s="154" t="s">
        <v>595</v>
      </c>
    </row>
    <row r="152" spans="1:31" ht="111" customHeight="1">
      <c r="A152" s="137" t="s">
        <v>236</v>
      </c>
      <c r="B152" s="147" t="s">
        <v>226</v>
      </c>
      <c r="C152" s="147" t="s">
        <v>583</v>
      </c>
      <c r="D152" s="150" t="s">
        <v>584</v>
      </c>
      <c r="E152" s="151" t="s">
        <v>585</v>
      </c>
      <c r="F152" s="152" t="s">
        <v>617</v>
      </c>
      <c r="G152" s="146" t="s">
        <v>556</v>
      </c>
      <c r="H152" s="152" t="s">
        <v>618</v>
      </c>
      <c r="I152" s="152" t="s">
        <v>619</v>
      </c>
      <c r="J152" s="152"/>
      <c r="K152" s="152"/>
      <c r="L152" s="154"/>
      <c r="M152" s="155">
        <v>2</v>
      </c>
      <c r="N152" s="155">
        <v>2</v>
      </c>
      <c r="O152" s="156">
        <v>4</v>
      </c>
      <c r="P152" s="156" t="s">
        <v>114</v>
      </c>
      <c r="Q152" s="155">
        <v>60</v>
      </c>
      <c r="R152" s="156">
        <v>240</v>
      </c>
      <c r="S152" s="156" t="s">
        <v>45</v>
      </c>
      <c r="T152" s="154" t="s">
        <v>591</v>
      </c>
      <c r="U152" s="157">
        <v>4</v>
      </c>
      <c r="V152" s="157">
        <v>0</v>
      </c>
      <c r="W152" s="157">
        <v>0</v>
      </c>
      <c r="X152" s="157">
        <f t="shared" si="48"/>
        <v>4</v>
      </c>
      <c r="Y152" s="154" t="s">
        <v>592</v>
      </c>
      <c r="Z152" s="154" t="s">
        <v>593</v>
      </c>
      <c r="AA152" s="159"/>
      <c r="AB152" s="159"/>
      <c r="AC152" s="152"/>
      <c r="AD152" s="154" t="s">
        <v>620</v>
      </c>
      <c r="AE152" s="154" t="s">
        <v>595</v>
      </c>
    </row>
    <row r="153" spans="1:31" ht="111" customHeight="1">
      <c r="A153" s="137" t="s">
        <v>236</v>
      </c>
      <c r="B153" s="147" t="s">
        <v>226</v>
      </c>
      <c r="C153" s="147" t="s">
        <v>583</v>
      </c>
      <c r="D153" s="150" t="s">
        <v>584</v>
      </c>
      <c r="E153" s="151" t="s">
        <v>585</v>
      </c>
      <c r="F153" s="152" t="s">
        <v>621</v>
      </c>
      <c r="G153" s="146" t="s">
        <v>556</v>
      </c>
      <c r="H153" s="153" t="s">
        <v>622</v>
      </c>
      <c r="I153" s="152" t="s">
        <v>619</v>
      </c>
      <c r="J153" s="152"/>
      <c r="K153" s="152"/>
      <c r="L153" s="154"/>
      <c r="M153" s="155">
        <v>2</v>
      </c>
      <c r="N153" s="155">
        <v>2</v>
      </c>
      <c r="O153" s="156">
        <v>4</v>
      </c>
      <c r="P153" s="156" t="s">
        <v>114</v>
      </c>
      <c r="Q153" s="155">
        <v>60</v>
      </c>
      <c r="R153" s="156">
        <v>240</v>
      </c>
      <c r="S153" s="156" t="s">
        <v>45</v>
      </c>
      <c r="T153" s="154" t="s">
        <v>591</v>
      </c>
      <c r="U153" s="157">
        <v>4</v>
      </c>
      <c r="V153" s="157">
        <v>0</v>
      </c>
      <c r="W153" s="157">
        <v>0</v>
      </c>
      <c r="X153" s="157">
        <f t="shared" si="48"/>
        <v>4</v>
      </c>
      <c r="Y153" s="154" t="s">
        <v>592</v>
      </c>
      <c r="Z153" s="154" t="s">
        <v>593</v>
      </c>
      <c r="AA153" s="159"/>
      <c r="AB153" s="159"/>
      <c r="AC153" s="152"/>
      <c r="AD153" s="154" t="s">
        <v>623</v>
      </c>
      <c r="AE153" s="154" t="s">
        <v>595</v>
      </c>
    </row>
    <row r="154" spans="1:31" ht="111" customHeight="1">
      <c r="A154" s="137" t="s">
        <v>236</v>
      </c>
      <c r="B154" s="147" t="s">
        <v>226</v>
      </c>
      <c r="C154" s="147" t="s">
        <v>583</v>
      </c>
      <c r="D154" s="150" t="s">
        <v>584</v>
      </c>
      <c r="E154" s="151" t="s">
        <v>585</v>
      </c>
      <c r="F154" s="152" t="s">
        <v>624</v>
      </c>
      <c r="G154" s="146" t="s">
        <v>556</v>
      </c>
      <c r="H154" s="158" t="s">
        <v>625</v>
      </c>
      <c r="I154" s="154" t="s">
        <v>598</v>
      </c>
      <c r="J154" s="152"/>
      <c r="K154" s="152"/>
      <c r="L154" s="154" t="s">
        <v>599</v>
      </c>
      <c r="M154" s="155">
        <v>2</v>
      </c>
      <c r="N154" s="155">
        <v>2</v>
      </c>
      <c r="O154" s="156">
        <v>4</v>
      </c>
      <c r="P154" s="156" t="s">
        <v>114</v>
      </c>
      <c r="Q154" s="155">
        <v>60</v>
      </c>
      <c r="R154" s="156">
        <v>240</v>
      </c>
      <c r="S154" s="156" t="s">
        <v>45</v>
      </c>
      <c r="T154" s="154" t="s">
        <v>591</v>
      </c>
      <c r="U154" s="157">
        <v>4</v>
      </c>
      <c r="V154" s="157">
        <v>0</v>
      </c>
      <c r="W154" s="157">
        <v>0</v>
      </c>
      <c r="X154" s="157">
        <f t="shared" si="48"/>
        <v>4</v>
      </c>
      <c r="Y154" s="154" t="s">
        <v>592</v>
      </c>
      <c r="Z154" s="154" t="s">
        <v>593</v>
      </c>
      <c r="AA154" s="159"/>
      <c r="AB154" s="159"/>
      <c r="AC154" s="152"/>
      <c r="AD154" s="154" t="s">
        <v>626</v>
      </c>
      <c r="AE154" s="154" t="s">
        <v>595</v>
      </c>
    </row>
    <row r="155" spans="1:31" ht="111" customHeight="1">
      <c r="A155" s="137" t="s">
        <v>236</v>
      </c>
      <c r="B155" s="147" t="s">
        <v>226</v>
      </c>
      <c r="C155" s="147" t="s">
        <v>583</v>
      </c>
      <c r="D155" s="150" t="s">
        <v>584</v>
      </c>
      <c r="E155" s="151" t="s">
        <v>585</v>
      </c>
      <c r="F155" s="152" t="s">
        <v>627</v>
      </c>
      <c r="G155" s="146" t="s">
        <v>556</v>
      </c>
      <c r="H155" s="152" t="s">
        <v>628</v>
      </c>
      <c r="I155" s="154" t="s">
        <v>598</v>
      </c>
      <c r="J155" s="152"/>
      <c r="K155" s="152"/>
      <c r="L155" s="154" t="s">
        <v>599</v>
      </c>
      <c r="M155" s="155">
        <v>2</v>
      </c>
      <c r="N155" s="155">
        <v>2</v>
      </c>
      <c r="O155" s="156">
        <v>4</v>
      </c>
      <c r="P155" s="156" t="s">
        <v>114</v>
      </c>
      <c r="Q155" s="155">
        <v>60</v>
      </c>
      <c r="R155" s="156">
        <v>240</v>
      </c>
      <c r="S155" s="156" t="s">
        <v>45</v>
      </c>
      <c r="T155" s="154" t="s">
        <v>591</v>
      </c>
      <c r="U155" s="157">
        <v>4</v>
      </c>
      <c r="V155" s="157">
        <v>0</v>
      </c>
      <c r="W155" s="157">
        <v>0</v>
      </c>
      <c r="X155" s="157">
        <f t="shared" si="48"/>
        <v>4</v>
      </c>
      <c r="Y155" s="154" t="s">
        <v>592</v>
      </c>
      <c r="Z155" s="154" t="s">
        <v>593</v>
      </c>
      <c r="AA155" s="159"/>
      <c r="AB155" s="159"/>
      <c r="AC155" s="152"/>
      <c r="AD155" s="154" t="s">
        <v>626</v>
      </c>
      <c r="AE155" s="154" t="s">
        <v>595</v>
      </c>
    </row>
    <row r="156" spans="1:31" ht="111" customHeight="1">
      <c r="A156" s="137" t="s">
        <v>236</v>
      </c>
      <c r="B156" s="147" t="s">
        <v>226</v>
      </c>
      <c r="C156" s="147" t="s">
        <v>583</v>
      </c>
      <c r="D156" s="150" t="s">
        <v>584</v>
      </c>
      <c r="E156" s="151" t="s">
        <v>585</v>
      </c>
      <c r="F156" s="152" t="s">
        <v>629</v>
      </c>
      <c r="G156" s="146" t="s">
        <v>556</v>
      </c>
      <c r="H156" s="153" t="s">
        <v>630</v>
      </c>
      <c r="I156" s="154" t="s">
        <v>598</v>
      </c>
      <c r="J156" s="152" t="s">
        <v>631</v>
      </c>
      <c r="K156" s="152"/>
      <c r="L156" s="154"/>
      <c r="M156" s="155">
        <v>2</v>
      </c>
      <c r="N156" s="161">
        <v>2</v>
      </c>
      <c r="O156" s="156">
        <v>4</v>
      </c>
      <c r="P156" s="156" t="s">
        <v>114</v>
      </c>
      <c r="Q156" s="160">
        <v>60</v>
      </c>
      <c r="R156" s="156">
        <v>240</v>
      </c>
      <c r="S156" s="156" t="s">
        <v>45</v>
      </c>
      <c r="T156" s="154" t="s">
        <v>591</v>
      </c>
      <c r="U156" s="157">
        <v>4</v>
      </c>
      <c r="V156" s="157">
        <v>0</v>
      </c>
      <c r="W156" s="157">
        <v>0</v>
      </c>
      <c r="X156" s="157">
        <f t="shared" si="48"/>
        <v>4</v>
      </c>
      <c r="Y156" s="154" t="s">
        <v>592</v>
      </c>
      <c r="Z156" s="154" t="s">
        <v>593</v>
      </c>
      <c r="AA156" s="159"/>
      <c r="AB156" s="159"/>
      <c r="AC156" s="152" t="s">
        <v>631</v>
      </c>
      <c r="AD156" s="154" t="s">
        <v>632</v>
      </c>
      <c r="AE156" s="154" t="s">
        <v>595</v>
      </c>
    </row>
    <row r="157" spans="1:31" ht="111" customHeight="1">
      <c r="A157" s="137" t="s">
        <v>236</v>
      </c>
      <c r="B157" s="147" t="s">
        <v>226</v>
      </c>
      <c r="C157" s="147" t="s">
        <v>583</v>
      </c>
      <c r="D157" s="150" t="s">
        <v>584</v>
      </c>
      <c r="E157" s="151" t="s">
        <v>585</v>
      </c>
      <c r="F157" s="152" t="s">
        <v>633</v>
      </c>
      <c r="G157" s="146" t="s">
        <v>556</v>
      </c>
      <c r="H157" s="153" t="s">
        <v>634</v>
      </c>
      <c r="I157" s="154" t="s">
        <v>635</v>
      </c>
      <c r="J157" s="152" t="s">
        <v>631</v>
      </c>
      <c r="K157" s="152"/>
      <c r="L157" s="154"/>
      <c r="M157" s="155">
        <v>2</v>
      </c>
      <c r="N157" s="155">
        <v>2</v>
      </c>
      <c r="O157" s="156">
        <v>4</v>
      </c>
      <c r="P157" s="156" t="s">
        <v>114</v>
      </c>
      <c r="Q157" s="155">
        <v>60</v>
      </c>
      <c r="R157" s="156">
        <v>240</v>
      </c>
      <c r="S157" s="156" t="s">
        <v>45</v>
      </c>
      <c r="T157" s="154" t="s">
        <v>591</v>
      </c>
      <c r="U157" s="157">
        <v>4</v>
      </c>
      <c r="V157" s="157">
        <v>0</v>
      </c>
      <c r="W157" s="157">
        <v>0</v>
      </c>
      <c r="X157" s="157">
        <f t="shared" si="48"/>
        <v>4</v>
      </c>
      <c r="Y157" s="154" t="s">
        <v>592</v>
      </c>
      <c r="Z157" s="154" t="s">
        <v>593</v>
      </c>
      <c r="AA157" s="159"/>
      <c r="AB157" s="159"/>
      <c r="AC157" s="152" t="s">
        <v>631</v>
      </c>
      <c r="AD157" s="152" t="s">
        <v>636</v>
      </c>
      <c r="AE157" s="154" t="s">
        <v>595</v>
      </c>
    </row>
    <row r="158" spans="1:31" ht="111" customHeight="1">
      <c r="A158" s="137" t="s">
        <v>236</v>
      </c>
      <c r="B158" s="147" t="s">
        <v>226</v>
      </c>
      <c r="C158" s="147" t="s">
        <v>583</v>
      </c>
      <c r="D158" s="150" t="s">
        <v>584</v>
      </c>
      <c r="E158" s="151" t="s">
        <v>585</v>
      </c>
      <c r="F158" s="152" t="s">
        <v>637</v>
      </c>
      <c r="G158" s="146" t="s">
        <v>556</v>
      </c>
      <c r="H158" s="153" t="s">
        <v>638</v>
      </c>
      <c r="I158" s="154" t="s">
        <v>639</v>
      </c>
      <c r="J158" s="152" t="s">
        <v>631</v>
      </c>
      <c r="K158" s="154"/>
      <c r="L158" s="154"/>
      <c r="M158" s="155">
        <v>2</v>
      </c>
      <c r="N158" s="155">
        <v>2</v>
      </c>
      <c r="O158" s="156">
        <v>4</v>
      </c>
      <c r="P158" s="156" t="s">
        <v>114</v>
      </c>
      <c r="Q158" s="155">
        <v>60</v>
      </c>
      <c r="R158" s="156">
        <v>240</v>
      </c>
      <c r="S158" s="156" t="s">
        <v>45</v>
      </c>
      <c r="T158" s="154" t="s">
        <v>591</v>
      </c>
      <c r="U158" s="157">
        <v>4</v>
      </c>
      <c r="V158" s="157">
        <v>0</v>
      </c>
      <c r="W158" s="157">
        <v>0</v>
      </c>
      <c r="X158" s="157">
        <f t="shared" si="48"/>
        <v>4</v>
      </c>
      <c r="Y158" s="154" t="s">
        <v>592</v>
      </c>
      <c r="Z158" s="154" t="s">
        <v>593</v>
      </c>
      <c r="AA158" s="159"/>
      <c r="AB158" s="159"/>
      <c r="AC158" s="152" t="s">
        <v>631</v>
      </c>
      <c r="AD158" s="152" t="s">
        <v>636</v>
      </c>
      <c r="AE158" s="154" t="s">
        <v>595</v>
      </c>
    </row>
    <row r="159" spans="1:31" ht="111" customHeight="1">
      <c r="A159" s="137" t="s">
        <v>236</v>
      </c>
      <c r="B159" s="147" t="s">
        <v>226</v>
      </c>
      <c r="C159" s="147" t="s">
        <v>583</v>
      </c>
      <c r="D159" s="150" t="s">
        <v>584</v>
      </c>
      <c r="E159" s="151" t="s">
        <v>585</v>
      </c>
      <c r="F159" s="152" t="s">
        <v>640</v>
      </c>
      <c r="G159" s="146" t="s">
        <v>556</v>
      </c>
      <c r="H159" s="152" t="s">
        <v>641</v>
      </c>
      <c r="I159" s="154" t="s">
        <v>598</v>
      </c>
      <c r="J159" s="154"/>
      <c r="K159" s="154"/>
      <c r="L159" s="154" t="s">
        <v>599</v>
      </c>
      <c r="M159" s="155">
        <v>2</v>
      </c>
      <c r="N159" s="155">
        <v>3</v>
      </c>
      <c r="O159" s="156">
        <v>6</v>
      </c>
      <c r="P159" s="156" t="s">
        <v>112</v>
      </c>
      <c r="Q159" s="155">
        <v>60</v>
      </c>
      <c r="R159" s="156">
        <v>360</v>
      </c>
      <c r="S159" s="156" t="s">
        <v>45</v>
      </c>
      <c r="T159" s="154" t="s">
        <v>591</v>
      </c>
      <c r="U159" s="157">
        <v>4</v>
      </c>
      <c r="V159" s="157">
        <v>0</v>
      </c>
      <c r="W159" s="157">
        <v>0</v>
      </c>
      <c r="X159" s="157">
        <f t="shared" si="48"/>
        <v>4</v>
      </c>
      <c r="Y159" s="154" t="s">
        <v>592</v>
      </c>
      <c r="Z159" s="154" t="s">
        <v>593</v>
      </c>
      <c r="AA159" s="159"/>
      <c r="AB159" s="159"/>
      <c r="AC159" s="154"/>
      <c r="AD159" s="154" t="s">
        <v>642</v>
      </c>
      <c r="AE159" s="154" t="s">
        <v>595</v>
      </c>
    </row>
    <row r="160" spans="1:31" ht="111" customHeight="1">
      <c r="A160" s="137" t="s">
        <v>236</v>
      </c>
      <c r="B160" s="147" t="s">
        <v>226</v>
      </c>
      <c r="C160" s="147" t="s">
        <v>583</v>
      </c>
      <c r="D160" s="150" t="s">
        <v>584</v>
      </c>
      <c r="E160" s="151" t="s">
        <v>585</v>
      </c>
      <c r="F160" s="152" t="s">
        <v>643</v>
      </c>
      <c r="G160" s="146" t="s">
        <v>556</v>
      </c>
      <c r="H160" s="152" t="s">
        <v>644</v>
      </c>
      <c r="I160" s="154" t="s">
        <v>598</v>
      </c>
      <c r="J160" s="154"/>
      <c r="K160" s="154"/>
      <c r="L160" s="154" t="s">
        <v>599</v>
      </c>
      <c r="M160" s="155">
        <v>2</v>
      </c>
      <c r="N160" s="155">
        <v>3</v>
      </c>
      <c r="O160" s="156">
        <v>6</v>
      </c>
      <c r="P160" s="156" t="s">
        <v>112</v>
      </c>
      <c r="Q160" s="155">
        <v>60</v>
      </c>
      <c r="R160" s="156">
        <v>360</v>
      </c>
      <c r="S160" s="156" t="s">
        <v>45</v>
      </c>
      <c r="T160" s="154" t="s">
        <v>591</v>
      </c>
      <c r="U160" s="157">
        <v>4</v>
      </c>
      <c r="V160" s="157">
        <v>0</v>
      </c>
      <c r="W160" s="157">
        <v>0</v>
      </c>
      <c r="X160" s="157">
        <f t="shared" si="48"/>
        <v>4</v>
      </c>
      <c r="Y160" s="154" t="s">
        <v>592</v>
      </c>
      <c r="Z160" s="154" t="s">
        <v>593</v>
      </c>
      <c r="AA160" s="159"/>
      <c r="AB160" s="159"/>
      <c r="AC160" s="154"/>
      <c r="AD160" s="154" t="s">
        <v>642</v>
      </c>
      <c r="AE160" s="154" t="s">
        <v>595</v>
      </c>
    </row>
    <row r="161" spans="1:31" ht="111" customHeight="1">
      <c r="A161" s="137" t="s">
        <v>236</v>
      </c>
      <c r="B161" s="147" t="s">
        <v>226</v>
      </c>
      <c r="C161" s="147" t="s">
        <v>583</v>
      </c>
      <c r="D161" s="150" t="s">
        <v>584</v>
      </c>
      <c r="E161" s="151" t="s">
        <v>585</v>
      </c>
      <c r="F161" s="152" t="s">
        <v>645</v>
      </c>
      <c r="G161" s="146" t="s">
        <v>556</v>
      </c>
      <c r="H161" s="152" t="s">
        <v>646</v>
      </c>
      <c r="I161" s="154" t="s">
        <v>598</v>
      </c>
      <c r="J161" s="154"/>
      <c r="K161" s="154"/>
      <c r="L161" s="154" t="s">
        <v>599</v>
      </c>
      <c r="M161" s="155">
        <v>2</v>
      </c>
      <c r="N161" s="155">
        <v>3</v>
      </c>
      <c r="O161" s="156">
        <v>6</v>
      </c>
      <c r="P161" s="156" t="s">
        <v>112</v>
      </c>
      <c r="Q161" s="155">
        <v>25</v>
      </c>
      <c r="R161" s="156">
        <v>150</v>
      </c>
      <c r="S161" s="156" t="s">
        <v>45</v>
      </c>
      <c r="T161" s="154" t="s">
        <v>591</v>
      </c>
      <c r="U161" s="157">
        <v>4</v>
      </c>
      <c r="V161" s="157">
        <v>0</v>
      </c>
      <c r="W161" s="157">
        <v>0</v>
      </c>
      <c r="X161" s="157">
        <f t="shared" si="48"/>
        <v>4</v>
      </c>
      <c r="Y161" s="154" t="s">
        <v>592</v>
      </c>
      <c r="Z161" s="154" t="s">
        <v>593</v>
      </c>
      <c r="AA161" s="159"/>
      <c r="AB161" s="159"/>
      <c r="AC161" s="154"/>
      <c r="AD161" s="154" t="s">
        <v>642</v>
      </c>
      <c r="AE161" s="154" t="s">
        <v>595</v>
      </c>
    </row>
    <row r="162" spans="1:31" ht="111" customHeight="1">
      <c r="A162" s="137" t="s">
        <v>236</v>
      </c>
      <c r="B162" s="147" t="s">
        <v>226</v>
      </c>
      <c r="C162" s="147" t="s">
        <v>583</v>
      </c>
      <c r="D162" s="150" t="s">
        <v>584</v>
      </c>
      <c r="E162" s="151" t="s">
        <v>585</v>
      </c>
      <c r="F162" s="152" t="s">
        <v>647</v>
      </c>
      <c r="G162" s="146" t="s">
        <v>556</v>
      </c>
      <c r="H162" s="152" t="s">
        <v>648</v>
      </c>
      <c r="I162" s="154" t="s">
        <v>598</v>
      </c>
      <c r="J162" s="154"/>
      <c r="K162" s="154"/>
      <c r="L162" s="154" t="s">
        <v>599</v>
      </c>
      <c r="M162" s="155">
        <v>2</v>
      </c>
      <c r="N162" s="155">
        <v>2</v>
      </c>
      <c r="O162" s="156">
        <v>4</v>
      </c>
      <c r="P162" s="156" t="s">
        <v>114</v>
      </c>
      <c r="Q162" s="155">
        <v>60</v>
      </c>
      <c r="R162" s="156">
        <v>240</v>
      </c>
      <c r="S162" s="156" t="s">
        <v>45</v>
      </c>
      <c r="T162" s="154" t="s">
        <v>591</v>
      </c>
      <c r="U162" s="157">
        <v>4</v>
      </c>
      <c r="V162" s="157">
        <v>0</v>
      </c>
      <c r="W162" s="157">
        <v>0</v>
      </c>
      <c r="X162" s="157">
        <f t="shared" si="48"/>
        <v>4</v>
      </c>
      <c r="Y162" s="154" t="s">
        <v>592</v>
      </c>
      <c r="Z162" s="154" t="s">
        <v>593</v>
      </c>
      <c r="AA162" s="159"/>
      <c r="AB162" s="159"/>
      <c r="AC162" s="154"/>
      <c r="AD162" s="154" t="s">
        <v>642</v>
      </c>
      <c r="AE162" s="154" t="s">
        <v>595</v>
      </c>
    </row>
    <row r="163" spans="1:31" ht="111" customHeight="1">
      <c r="A163" s="137" t="s">
        <v>236</v>
      </c>
      <c r="B163" s="147" t="s">
        <v>226</v>
      </c>
      <c r="C163" s="147" t="s">
        <v>583</v>
      </c>
      <c r="D163" s="150" t="s">
        <v>584</v>
      </c>
      <c r="E163" s="151" t="s">
        <v>585</v>
      </c>
      <c r="F163" s="152" t="s">
        <v>649</v>
      </c>
      <c r="G163" s="146" t="s">
        <v>556</v>
      </c>
      <c r="H163" s="152" t="s">
        <v>650</v>
      </c>
      <c r="I163" s="154" t="s">
        <v>598</v>
      </c>
      <c r="J163" s="152"/>
      <c r="K163" s="152"/>
      <c r="L163" s="154" t="s">
        <v>599</v>
      </c>
      <c r="M163" s="155">
        <v>4</v>
      </c>
      <c r="N163" s="155">
        <v>2</v>
      </c>
      <c r="O163" s="156">
        <v>8</v>
      </c>
      <c r="P163" s="156" t="s">
        <v>112</v>
      </c>
      <c r="Q163" s="155">
        <v>60</v>
      </c>
      <c r="R163" s="156">
        <v>480</v>
      </c>
      <c r="S163" s="156" t="s">
        <v>45</v>
      </c>
      <c r="T163" s="154" t="s">
        <v>591</v>
      </c>
      <c r="U163" s="157">
        <v>4</v>
      </c>
      <c r="V163" s="157">
        <v>0</v>
      </c>
      <c r="W163" s="157">
        <v>0</v>
      </c>
      <c r="X163" s="157">
        <f t="shared" si="48"/>
        <v>4</v>
      </c>
      <c r="Y163" s="154" t="s">
        <v>592</v>
      </c>
      <c r="Z163" s="154" t="s">
        <v>593</v>
      </c>
      <c r="AA163" s="159"/>
      <c r="AB163" s="159"/>
      <c r="AC163" s="152"/>
      <c r="AD163" s="154" t="s">
        <v>642</v>
      </c>
      <c r="AE163" s="154" t="s">
        <v>595</v>
      </c>
    </row>
    <row r="164" spans="1:31" ht="111" customHeight="1">
      <c r="A164" s="137" t="s">
        <v>236</v>
      </c>
      <c r="B164" s="147" t="s">
        <v>226</v>
      </c>
      <c r="C164" s="147" t="s">
        <v>583</v>
      </c>
      <c r="D164" s="150" t="s">
        <v>584</v>
      </c>
      <c r="E164" s="151" t="s">
        <v>585</v>
      </c>
      <c r="F164" s="152" t="s">
        <v>651</v>
      </c>
      <c r="G164" s="146" t="s">
        <v>556</v>
      </c>
      <c r="H164" s="152" t="s">
        <v>652</v>
      </c>
      <c r="I164" s="154" t="s">
        <v>598</v>
      </c>
      <c r="J164" s="152"/>
      <c r="K164" s="152"/>
      <c r="L164" s="154" t="s">
        <v>653</v>
      </c>
      <c r="M164" s="155">
        <v>2</v>
      </c>
      <c r="N164" s="155">
        <v>2</v>
      </c>
      <c r="O164" s="156">
        <v>4</v>
      </c>
      <c r="P164" s="156" t="s">
        <v>114</v>
      </c>
      <c r="Q164" s="155">
        <v>25</v>
      </c>
      <c r="R164" s="156">
        <v>100</v>
      </c>
      <c r="S164" s="156" t="s">
        <v>196</v>
      </c>
      <c r="T164" s="154" t="s">
        <v>205</v>
      </c>
      <c r="U164" s="157">
        <v>4</v>
      </c>
      <c r="V164" s="157">
        <v>0</v>
      </c>
      <c r="W164" s="157">
        <v>0</v>
      </c>
      <c r="X164" s="157">
        <f t="shared" si="48"/>
        <v>4</v>
      </c>
      <c r="Y164" s="154" t="s">
        <v>592</v>
      </c>
      <c r="Z164" s="154" t="s">
        <v>593</v>
      </c>
      <c r="AA164" s="159"/>
      <c r="AB164" s="159"/>
      <c r="AC164" s="152"/>
      <c r="AD164" s="154" t="s">
        <v>653</v>
      </c>
      <c r="AE164" s="154" t="s">
        <v>595</v>
      </c>
    </row>
    <row r="165" spans="1:31" ht="111" customHeight="1">
      <c r="A165" s="137" t="s">
        <v>236</v>
      </c>
      <c r="B165" s="147" t="s">
        <v>226</v>
      </c>
      <c r="C165" s="147" t="s">
        <v>583</v>
      </c>
      <c r="D165" s="150" t="s">
        <v>584</v>
      </c>
      <c r="E165" s="151" t="s">
        <v>585</v>
      </c>
      <c r="F165" s="152" t="s">
        <v>654</v>
      </c>
      <c r="G165" s="146" t="s">
        <v>556</v>
      </c>
      <c r="H165" s="152" t="s">
        <v>655</v>
      </c>
      <c r="I165" s="154" t="s">
        <v>598</v>
      </c>
      <c r="J165" s="154"/>
      <c r="K165" s="154"/>
      <c r="L165" s="154" t="s">
        <v>599</v>
      </c>
      <c r="M165" s="160">
        <v>2</v>
      </c>
      <c r="N165" s="160">
        <v>4</v>
      </c>
      <c r="O165" s="156">
        <v>8</v>
      </c>
      <c r="P165" s="156" t="s">
        <v>112</v>
      </c>
      <c r="Q165" s="155">
        <v>60</v>
      </c>
      <c r="R165" s="156">
        <v>480</v>
      </c>
      <c r="S165" s="156" t="s">
        <v>45</v>
      </c>
      <c r="T165" s="154" t="s">
        <v>591</v>
      </c>
      <c r="U165" s="157">
        <v>4</v>
      </c>
      <c r="V165" s="157">
        <v>0</v>
      </c>
      <c r="W165" s="157">
        <v>0</v>
      </c>
      <c r="X165" s="157">
        <f t="shared" si="48"/>
        <v>4</v>
      </c>
      <c r="Y165" s="154" t="s">
        <v>592</v>
      </c>
      <c r="Z165" s="154" t="s">
        <v>593</v>
      </c>
      <c r="AA165" s="159"/>
      <c r="AB165" s="159"/>
      <c r="AC165" s="154"/>
      <c r="AD165" s="154" t="s">
        <v>656</v>
      </c>
      <c r="AE165" s="154" t="s">
        <v>595</v>
      </c>
    </row>
    <row r="166" spans="1:31" ht="111" customHeight="1">
      <c r="A166" s="137" t="s">
        <v>236</v>
      </c>
      <c r="B166" s="162" t="s">
        <v>657</v>
      </c>
      <c r="C166" s="163" t="s">
        <v>658</v>
      </c>
      <c r="D166" s="162" t="s">
        <v>659</v>
      </c>
      <c r="E166" s="159" t="s">
        <v>38</v>
      </c>
      <c r="F166" s="152" t="s">
        <v>660</v>
      </c>
      <c r="G166" s="146" t="s">
        <v>556</v>
      </c>
      <c r="H166" s="152" t="s">
        <v>661</v>
      </c>
      <c r="I166" s="154" t="s">
        <v>598</v>
      </c>
      <c r="J166" s="163"/>
      <c r="K166" s="152" t="s">
        <v>662</v>
      </c>
      <c r="L166" s="154" t="s">
        <v>663</v>
      </c>
      <c r="M166" s="164">
        <v>2</v>
      </c>
      <c r="N166" s="164">
        <v>2</v>
      </c>
      <c r="O166" s="156">
        <v>4</v>
      </c>
      <c r="P166" s="156" t="s">
        <v>114</v>
      </c>
      <c r="Q166" s="164">
        <v>25</v>
      </c>
      <c r="R166" s="156">
        <v>100</v>
      </c>
      <c r="S166" s="156" t="s">
        <v>196</v>
      </c>
      <c r="T166" s="154" t="s">
        <v>205</v>
      </c>
      <c r="U166" s="157">
        <v>245</v>
      </c>
      <c r="V166" s="157">
        <v>32</v>
      </c>
      <c r="W166" s="157">
        <v>15</v>
      </c>
      <c r="X166" s="157">
        <f t="shared" si="48"/>
        <v>292</v>
      </c>
      <c r="Y166" s="154" t="s">
        <v>592</v>
      </c>
      <c r="Z166" s="154" t="s">
        <v>593</v>
      </c>
      <c r="AA166" s="163"/>
      <c r="AB166" s="163"/>
      <c r="AC166" s="152" t="s">
        <v>662</v>
      </c>
      <c r="AD166" s="154" t="s">
        <v>663</v>
      </c>
      <c r="AE166" s="152"/>
    </row>
    <row r="167" spans="1:31" ht="111" customHeight="1">
      <c r="A167" s="137" t="s">
        <v>236</v>
      </c>
      <c r="B167" s="162" t="s">
        <v>657</v>
      </c>
      <c r="C167" s="163" t="s">
        <v>658</v>
      </c>
      <c r="D167" s="162" t="s">
        <v>659</v>
      </c>
      <c r="E167" s="159" t="s">
        <v>38</v>
      </c>
      <c r="F167" s="152" t="s">
        <v>664</v>
      </c>
      <c r="G167" s="146" t="s">
        <v>556</v>
      </c>
      <c r="H167" s="152" t="s">
        <v>665</v>
      </c>
      <c r="I167" s="154" t="s">
        <v>598</v>
      </c>
      <c r="J167" s="163"/>
      <c r="K167" s="152"/>
      <c r="L167" s="154" t="s">
        <v>663</v>
      </c>
      <c r="M167" s="164">
        <v>2</v>
      </c>
      <c r="N167" s="164">
        <v>2</v>
      </c>
      <c r="O167" s="156">
        <v>4</v>
      </c>
      <c r="P167" s="156" t="s">
        <v>114</v>
      </c>
      <c r="Q167" s="164">
        <v>60</v>
      </c>
      <c r="R167" s="156">
        <v>240</v>
      </c>
      <c r="S167" s="156" t="s">
        <v>45</v>
      </c>
      <c r="T167" s="154" t="s">
        <v>591</v>
      </c>
      <c r="U167" s="157">
        <v>245</v>
      </c>
      <c r="V167" s="157">
        <v>32</v>
      </c>
      <c r="W167" s="157">
        <v>15</v>
      </c>
      <c r="X167" s="157">
        <f aca="true" t="shared" si="49" ref="X167:X184">SUM(U167:W167)</f>
        <v>292</v>
      </c>
      <c r="Y167" s="154" t="s">
        <v>592</v>
      </c>
      <c r="Z167" s="154" t="s">
        <v>593</v>
      </c>
      <c r="AA167" s="163"/>
      <c r="AB167" s="163"/>
      <c r="AC167" s="152"/>
      <c r="AD167" s="154" t="s">
        <v>663</v>
      </c>
      <c r="AE167" s="152"/>
    </row>
    <row r="168" spans="1:31" ht="111" customHeight="1">
      <c r="A168" s="137" t="s">
        <v>236</v>
      </c>
      <c r="B168" s="162" t="s">
        <v>657</v>
      </c>
      <c r="C168" s="163" t="s">
        <v>658</v>
      </c>
      <c r="D168" s="162" t="s">
        <v>659</v>
      </c>
      <c r="E168" s="159" t="s">
        <v>38</v>
      </c>
      <c r="F168" s="152" t="s">
        <v>666</v>
      </c>
      <c r="G168" s="146" t="s">
        <v>556</v>
      </c>
      <c r="H168" s="153" t="s">
        <v>601</v>
      </c>
      <c r="I168" s="154" t="s">
        <v>598</v>
      </c>
      <c r="J168" s="163"/>
      <c r="K168" s="152"/>
      <c r="L168" s="154"/>
      <c r="M168" s="165">
        <v>2</v>
      </c>
      <c r="N168" s="165">
        <v>2</v>
      </c>
      <c r="O168" s="156">
        <v>4</v>
      </c>
      <c r="P168" s="156" t="s">
        <v>114</v>
      </c>
      <c r="Q168" s="165">
        <v>60</v>
      </c>
      <c r="R168" s="156">
        <v>240</v>
      </c>
      <c r="S168" s="156" t="s">
        <v>45</v>
      </c>
      <c r="T168" s="154" t="s">
        <v>591</v>
      </c>
      <c r="U168" s="157">
        <v>245</v>
      </c>
      <c r="V168" s="157">
        <v>32</v>
      </c>
      <c r="W168" s="157">
        <v>15</v>
      </c>
      <c r="X168" s="157">
        <f t="shared" si="49"/>
        <v>292</v>
      </c>
      <c r="Y168" s="154" t="s">
        <v>592</v>
      </c>
      <c r="Z168" s="154" t="s">
        <v>593</v>
      </c>
      <c r="AA168" s="163"/>
      <c r="AB168" s="163"/>
      <c r="AC168" s="152"/>
      <c r="AD168" s="152" t="s">
        <v>667</v>
      </c>
      <c r="AE168" s="152"/>
    </row>
    <row r="169" spans="1:31" ht="111" customHeight="1">
      <c r="A169" s="137" t="s">
        <v>236</v>
      </c>
      <c r="B169" s="162" t="s">
        <v>657</v>
      </c>
      <c r="C169" s="163" t="s">
        <v>658</v>
      </c>
      <c r="D169" s="162" t="s">
        <v>659</v>
      </c>
      <c r="E169" s="159" t="s">
        <v>38</v>
      </c>
      <c r="F169" s="152" t="s">
        <v>668</v>
      </c>
      <c r="G169" s="146" t="s">
        <v>556</v>
      </c>
      <c r="H169" s="152" t="s">
        <v>669</v>
      </c>
      <c r="I169" s="154" t="s">
        <v>598</v>
      </c>
      <c r="J169" s="163"/>
      <c r="K169" s="152" t="s">
        <v>662</v>
      </c>
      <c r="L169" s="154"/>
      <c r="M169" s="164">
        <v>2</v>
      </c>
      <c r="N169" s="164">
        <v>2</v>
      </c>
      <c r="O169" s="156">
        <v>4</v>
      </c>
      <c r="P169" s="156" t="s">
        <v>114</v>
      </c>
      <c r="Q169" s="164">
        <v>60</v>
      </c>
      <c r="R169" s="156">
        <v>240</v>
      </c>
      <c r="S169" s="156" t="s">
        <v>45</v>
      </c>
      <c r="T169" s="154" t="s">
        <v>591</v>
      </c>
      <c r="U169" s="157">
        <v>245</v>
      </c>
      <c r="V169" s="157">
        <v>32</v>
      </c>
      <c r="W169" s="157">
        <v>15</v>
      </c>
      <c r="X169" s="157">
        <f t="shared" si="49"/>
        <v>292</v>
      </c>
      <c r="Y169" s="154" t="s">
        <v>592</v>
      </c>
      <c r="Z169" s="154" t="s">
        <v>593</v>
      </c>
      <c r="AA169" s="163"/>
      <c r="AB169" s="163"/>
      <c r="AC169" s="152" t="s">
        <v>662</v>
      </c>
      <c r="AD169" s="152" t="s">
        <v>670</v>
      </c>
      <c r="AE169" s="152"/>
    </row>
    <row r="170" spans="1:31" ht="111" customHeight="1">
      <c r="A170" s="137" t="s">
        <v>236</v>
      </c>
      <c r="B170" s="162" t="s">
        <v>657</v>
      </c>
      <c r="C170" s="163" t="s">
        <v>658</v>
      </c>
      <c r="D170" s="162" t="s">
        <v>659</v>
      </c>
      <c r="E170" s="159" t="s">
        <v>38</v>
      </c>
      <c r="F170" s="152" t="s">
        <v>671</v>
      </c>
      <c r="G170" s="146" t="s">
        <v>556</v>
      </c>
      <c r="H170" s="152" t="s">
        <v>672</v>
      </c>
      <c r="I170" s="154" t="s">
        <v>598</v>
      </c>
      <c r="J170" s="163"/>
      <c r="K170" s="152" t="s">
        <v>673</v>
      </c>
      <c r="L170" s="154"/>
      <c r="M170" s="164">
        <v>6</v>
      </c>
      <c r="N170" s="164">
        <v>3</v>
      </c>
      <c r="O170" s="156">
        <v>18</v>
      </c>
      <c r="P170" s="156" t="s">
        <v>110</v>
      </c>
      <c r="Q170" s="164">
        <v>25</v>
      </c>
      <c r="R170" s="156">
        <v>450</v>
      </c>
      <c r="S170" s="156" t="s">
        <v>45</v>
      </c>
      <c r="T170" s="154" t="s">
        <v>591</v>
      </c>
      <c r="U170" s="157">
        <v>245</v>
      </c>
      <c r="V170" s="157">
        <v>32</v>
      </c>
      <c r="W170" s="157">
        <v>15</v>
      </c>
      <c r="X170" s="157">
        <f t="shared" si="49"/>
        <v>292</v>
      </c>
      <c r="Y170" s="154" t="s">
        <v>592</v>
      </c>
      <c r="Z170" s="154" t="s">
        <v>593</v>
      </c>
      <c r="AA170" s="163"/>
      <c r="AB170" s="163"/>
      <c r="AC170" s="152" t="s">
        <v>673</v>
      </c>
      <c r="AD170" s="152" t="s">
        <v>670</v>
      </c>
      <c r="AE170" s="152"/>
    </row>
    <row r="171" spans="1:31" ht="111" customHeight="1">
      <c r="A171" s="137" t="s">
        <v>236</v>
      </c>
      <c r="B171" s="162" t="s">
        <v>657</v>
      </c>
      <c r="C171" s="163" t="s">
        <v>658</v>
      </c>
      <c r="D171" s="162" t="s">
        <v>659</v>
      </c>
      <c r="E171" s="159" t="s">
        <v>38</v>
      </c>
      <c r="F171" s="152" t="s">
        <v>668</v>
      </c>
      <c r="G171" s="146" t="s">
        <v>556</v>
      </c>
      <c r="H171" s="152" t="s">
        <v>674</v>
      </c>
      <c r="I171" s="154" t="s">
        <v>598</v>
      </c>
      <c r="J171" s="163"/>
      <c r="K171" s="152"/>
      <c r="L171" s="154" t="s">
        <v>663</v>
      </c>
      <c r="M171" s="164">
        <v>2</v>
      </c>
      <c r="N171" s="164">
        <v>2</v>
      </c>
      <c r="O171" s="156">
        <v>4</v>
      </c>
      <c r="P171" s="156" t="s">
        <v>114</v>
      </c>
      <c r="Q171" s="164">
        <v>60</v>
      </c>
      <c r="R171" s="156">
        <v>240</v>
      </c>
      <c r="S171" s="156" t="s">
        <v>45</v>
      </c>
      <c r="T171" s="154" t="s">
        <v>591</v>
      </c>
      <c r="U171" s="157">
        <v>245</v>
      </c>
      <c r="V171" s="157">
        <v>32</v>
      </c>
      <c r="W171" s="157">
        <v>15</v>
      </c>
      <c r="X171" s="157">
        <f t="shared" si="49"/>
        <v>292</v>
      </c>
      <c r="Y171" s="154" t="s">
        <v>592</v>
      </c>
      <c r="Z171" s="154" t="s">
        <v>593</v>
      </c>
      <c r="AA171" s="163"/>
      <c r="AB171" s="163"/>
      <c r="AC171" s="152"/>
      <c r="AD171" s="154" t="s">
        <v>675</v>
      </c>
      <c r="AE171" s="152"/>
    </row>
    <row r="172" spans="1:31" ht="111" customHeight="1">
      <c r="A172" s="137" t="s">
        <v>236</v>
      </c>
      <c r="B172" s="162" t="s">
        <v>657</v>
      </c>
      <c r="C172" s="163" t="s">
        <v>658</v>
      </c>
      <c r="D172" s="162" t="s">
        <v>659</v>
      </c>
      <c r="E172" s="159" t="s">
        <v>38</v>
      </c>
      <c r="F172" s="152" t="s">
        <v>668</v>
      </c>
      <c r="G172" s="146" t="s">
        <v>556</v>
      </c>
      <c r="H172" s="166" t="s">
        <v>676</v>
      </c>
      <c r="I172" s="154" t="s">
        <v>598</v>
      </c>
      <c r="J172" s="163"/>
      <c r="K172" s="152" t="s">
        <v>673</v>
      </c>
      <c r="L172" s="154"/>
      <c r="M172" s="164">
        <v>2</v>
      </c>
      <c r="N172" s="164">
        <v>2</v>
      </c>
      <c r="O172" s="156">
        <v>4</v>
      </c>
      <c r="P172" s="156" t="s">
        <v>114</v>
      </c>
      <c r="Q172" s="164">
        <v>25</v>
      </c>
      <c r="R172" s="156">
        <v>100</v>
      </c>
      <c r="S172" s="156" t="s">
        <v>196</v>
      </c>
      <c r="T172" s="154" t="s">
        <v>205</v>
      </c>
      <c r="U172" s="157">
        <v>245</v>
      </c>
      <c r="V172" s="157">
        <v>32</v>
      </c>
      <c r="W172" s="157">
        <v>15</v>
      </c>
      <c r="X172" s="157">
        <f t="shared" si="49"/>
        <v>292</v>
      </c>
      <c r="Y172" s="154" t="s">
        <v>592</v>
      </c>
      <c r="Z172" s="154" t="s">
        <v>593</v>
      </c>
      <c r="AA172" s="163"/>
      <c r="AB172" s="163"/>
      <c r="AC172" s="152" t="s">
        <v>673</v>
      </c>
      <c r="AD172" s="152" t="s">
        <v>670</v>
      </c>
      <c r="AE172" s="152"/>
    </row>
    <row r="173" spans="1:31" ht="111" customHeight="1">
      <c r="A173" s="137" t="s">
        <v>236</v>
      </c>
      <c r="B173" s="162" t="s">
        <v>677</v>
      </c>
      <c r="C173" s="163" t="s">
        <v>678</v>
      </c>
      <c r="D173" s="162" t="s">
        <v>659</v>
      </c>
      <c r="E173" s="159" t="s">
        <v>215</v>
      </c>
      <c r="F173" s="152" t="s">
        <v>627</v>
      </c>
      <c r="G173" s="146" t="s">
        <v>556</v>
      </c>
      <c r="H173" s="152" t="s">
        <v>628</v>
      </c>
      <c r="I173" s="154" t="s">
        <v>598</v>
      </c>
      <c r="J173" s="152"/>
      <c r="K173" s="167"/>
      <c r="L173" s="154" t="s">
        <v>599</v>
      </c>
      <c r="M173" s="164">
        <v>2</v>
      </c>
      <c r="N173" s="164">
        <v>2</v>
      </c>
      <c r="O173" s="156">
        <v>4</v>
      </c>
      <c r="P173" s="156" t="s">
        <v>114</v>
      </c>
      <c r="Q173" s="164">
        <v>60</v>
      </c>
      <c r="R173" s="156">
        <v>240</v>
      </c>
      <c r="S173" s="156" t="s">
        <v>45</v>
      </c>
      <c r="T173" s="154" t="s">
        <v>591</v>
      </c>
      <c r="U173" s="157">
        <v>245</v>
      </c>
      <c r="V173" s="157">
        <v>32</v>
      </c>
      <c r="W173" s="157">
        <v>15</v>
      </c>
      <c r="X173" s="157">
        <f t="shared" si="49"/>
        <v>292</v>
      </c>
      <c r="Y173" s="154" t="s">
        <v>592</v>
      </c>
      <c r="Z173" s="154" t="s">
        <v>593</v>
      </c>
      <c r="AA173" s="167"/>
      <c r="AB173" s="167"/>
      <c r="AC173" s="152"/>
      <c r="AD173" s="154" t="s">
        <v>679</v>
      </c>
      <c r="AE173" s="154" t="s">
        <v>595</v>
      </c>
    </row>
    <row r="174" spans="1:31" ht="111" customHeight="1">
      <c r="A174" s="137" t="s">
        <v>236</v>
      </c>
      <c r="B174" s="162" t="s">
        <v>677</v>
      </c>
      <c r="C174" s="163" t="s">
        <v>678</v>
      </c>
      <c r="D174" s="162" t="s">
        <v>659</v>
      </c>
      <c r="E174" s="159" t="s">
        <v>215</v>
      </c>
      <c r="F174" s="152" t="s">
        <v>629</v>
      </c>
      <c r="G174" s="146" t="s">
        <v>556</v>
      </c>
      <c r="H174" s="153" t="s">
        <v>630</v>
      </c>
      <c r="I174" s="154" t="s">
        <v>598</v>
      </c>
      <c r="J174" s="152" t="s">
        <v>631</v>
      </c>
      <c r="K174" s="167"/>
      <c r="L174" s="154"/>
      <c r="M174" s="164">
        <v>2</v>
      </c>
      <c r="N174" s="165">
        <v>2</v>
      </c>
      <c r="O174" s="156">
        <v>4</v>
      </c>
      <c r="P174" s="156" t="s">
        <v>114</v>
      </c>
      <c r="Q174" s="165">
        <v>60</v>
      </c>
      <c r="R174" s="156">
        <v>240</v>
      </c>
      <c r="S174" s="156" t="s">
        <v>45</v>
      </c>
      <c r="T174" s="154" t="s">
        <v>591</v>
      </c>
      <c r="U174" s="157">
        <v>245</v>
      </c>
      <c r="V174" s="157">
        <v>32</v>
      </c>
      <c r="W174" s="157">
        <v>15</v>
      </c>
      <c r="X174" s="157">
        <f t="shared" si="49"/>
        <v>292</v>
      </c>
      <c r="Y174" s="154" t="s">
        <v>592</v>
      </c>
      <c r="Z174" s="154" t="s">
        <v>593</v>
      </c>
      <c r="AA174" s="167"/>
      <c r="AB174" s="167"/>
      <c r="AC174" s="152" t="s">
        <v>631</v>
      </c>
      <c r="AD174" s="152" t="s">
        <v>632</v>
      </c>
      <c r="AE174" s="154" t="s">
        <v>595</v>
      </c>
    </row>
    <row r="175" spans="1:31" ht="111" customHeight="1">
      <c r="A175" s="137" t="s">
        <v>236</v>
      </c>
      <c r="B175" s="162" t="s">
        <v>677</v>
      </c>
      <c r="C175" s="163" t="s">
        <v>678</v>
      </c>
      <c r="D175" s="162" t="s">
        <v>659</v>
      </c>
      <c r="E175" s="159" t="s">
        <v>215</v>
      </c>
      <c r="F175" s="152" t="s">
        <v>633</v>
      </c>
      <c r="G175" s="146" t="s">
        <v>556</v>
      </c>
      <c r="H175" s="153" t="s">
        <v>634</v>
      </c>
      <c r="I175" s="154" t="s">
        <v>635</v>
      </c>
      <c r="J175" s="152" t="s">
        <v>631</v>
      </c>
      <c r="K175" s="167"/>
      <c r="L175" s="154"/>
      <c r="M175" s="164">
        <v>2</v>
      </c>
      <c r="N175" s="164">
        <v>2</v>
      </c>
      <c r="O175" s="156">
        <v>4</v>
      </c>
      <c r="P175" s="156" t="s">
        <v>114</v>
      </c>
      <c r="Q175" s="164">
        <v>60</v>
      </c>
      <c r="R175" s="156">
        <v>240</v>
      </c>
      <c r="S175" s="156" t="s">
        <v>45</v>
      </c>
      <c r="T175" s="154" t="s">
        <v>591</v>
      </c>
      <c r="U175" s="157">
        <v>245</v>
      </c>
      <c r="V175" s="157">
        <v>32</v>
      </c>
      <c r="W175" s="157">
        <v>15</v>
      </c>
      <c r="X175" s="157">
        <f t="shared" si="49"/>
        <v>292</v>
      </c>
      <c r="Y175" s="154" t="s">
        <v>592</v>
      </c>
      <c r="Z175" s="154" t="s">
        <v>593</v>
      </c>
      <c r="AA175" s="167"/>
      <c r="AB175" s="167"/>
      <c r="AC175" s="152" t="s">
        <v>631</v>
      </c>
      <c r="AD175" s="152" t="s">
        <v>632</v>
      </c>
      <c r="AE175" s="154" t="s">
        <v>595</v>
      </c>
    </row>
    <row r="176" spans="1:31" ht="111" customHeight="1">
      <c r="A176" s="137" t="s">
        <v>236</v>
      </c>
      <c r="B176" s="162" t="s">
        <v>677</v>
      </c>
      <c r="C176" s="163" t="s">
        <v>678</v>
      </c>
      <c r="D176" s="162" t="s">
        <v>659</v>
      </c>
      <c r="E176" s="159" t="s">
        <v>215</v>
      </c>
      <c r="F176" s="152" t="s">
        <v>640</v>
      </c>
      <c r="G176" s="146" t="s">
        <v>556</v>
      </c>
      <c r="H176" s="152" t="s">
        <v>641</v>
      </c>
      <c r="I176" s="154" t="s">
        <v>598</v>
      </c>
      <c r="J176" s="154"/>
      <c r="K176" s="167"/>
      <c r="L176" s="154" t="s">
        <v>599</v>
      </c>
      <c r="M176" s="164">
        <v>2</v>
      </c>
      <c r="N176" s="164">
        <v>3</v>
      </c>
      <c r="O176" s="156">
        <v>6</v>
      </c>
      <c r="P176" s="156" t="s">
        <v>112</v>
      </c>
      <c r="Q176" s="164">
        <v>60</v>
      </c>
      <c r="R176" s="156">
        <v>360</v>
      </c>
      <c r="S176" s="156" t="s">
        <v>45</v>
      </c>
      <c r="T176" s="154" t="s">
        <v>591</v>
      </c>
      <c r="U176" s="157">
        <v>245</v>
      </c>
      <c r="V176" s="157">
        <v>32</v>
      </c>
      <c r="W176" s="157">
        <v>15</v>
      </c>
      <c r="X176" s="157">
        <f t="shared" si="49"/>
        <v>292</v>
      </c>
      <c r="Y176" s="154" t="s">
        <v>592</v>
      </c>
      <c r="Z176" s="154" t="s">
        <v>593</v>
      </c>
      <c r="AA176" s="167"/>
      <c r="AB176" s="167"/>
      <c r="AC176" s="154"/>
      <c r="AD176" s="154" t="s">
        <v>680</v>
      </c>
      <c r="AE176" s="154" t="s">
        <v>595</v>
      </c>
    </row>
    <row r="177" spans="1:31" ht="111" customHeight="1">
      <c r="A177" s="137" t="s">
        <v>236</v>
      </c>
      <c r="B177" s="162" t="s">
        <v>677</v>
      </c>
      <c r="C177" s="163" t="s">
        <v>678</v>
      </c>
      <c r="D177" s="162" t="s">
        <v>659</v>
      </c>
      <c r="E177" s="159" t="s">
        <v>215</v>
      </c>
      <c r="F177" s="152" t="s">
        <v>643</v>
      </c>
      <c r="G177" s="146" t="s">
        <v>556</v>
      </c>
      <c r="H177" s="152" t="s">
        <v>644</v>
      </c>
      <c r="I177" s="154" t="s">
        <v>598</v>
      </c>
      <c r="J177" s="154"/>
      <c r="K177" s="167"/>
      <c r="L177" s="154" t="s">
        <v>599</v>
      </c>
      <c r="M177" s="164">
        <v>2</v>
      </c>
      <c r="N177" s="164">
        <v>3</v>
      </c>
      <c r="O177" s="156">
        <v>6</v>
      </c>
      <c r="P177" s="156" t="s">
        <v>112</v>
      </c>
      <c r="Q177" s="164">
        <v>60</v>
      </c>
      <c r="R177" s="156">
        <v>360</v>
      </c>
      <c r="S177" s="156" t="s">
        <v>45</v>
      </c>
      <c r="T177" s="154" t="s">
        <v>591</v>
      </c>
      <c r="U177" s="157">
        <v>245</v>
      </c>
      <c r="V177" s="157">
        <v>32</v>
      </c>
      <c r="W177" s="157">
        <v>15</v>
      </c>
      <c r="X177" s="157">
        <f t="shared" si="49"/>
        <v>292</v>
      </c>
      <c r="Y177" s="154" t="s">
        <v>592</v>
      </c>
      <c r="Z177" s="154" t="s">
        <v>593</v>
      </c>
      <c r="AA177" s="167"/>
      <c r="AB177" s="167"/>
      <c r="AC177" s="154"/>
      <c r="AD177" s="154" t="s">
        <v>680</v>
      </c>
      <c r="AE177" s="154" t="s">
        <v>595</v>
      </c>
    </row>
    <row r="178" spans="1:31" ht="111" customHeight="1">
      <c r="A178" s="137" t="s">
        <v>236</v>
      </c>
      <c r="B178" s="162" t="s">
        <v>677</v>
      </c>
      <c r="C178" s="163" t="s">
        <v>678</v>
      </c>
      <c r="D178" s="162" t="s">
        <v>659</v>
      </c>
      <c r="E178" s="159" t="s">
        <v>215</v>
      </c>
      <c r="F178" s="152" t="s">
        <v>647</v>
      </c>
      <c r="G178" s="146" t="s">
        <v>556</v>
      </c>
      <c r="H178" s="152" t="s">
        <v>648</v>
      </c>
      <c r="I178" s="154" t="s">
        <v>598</v>
      </c>
      <c r="J178" s="154"/>
      <c r="K178" s="167"/>
      <c r="L178" s="154" t="s">
        <v>599</v>
      </c>
      <c r="M178" s="164">
        <v>2</v>
      </c>
      <c r="N178" s="164">
        <v>2</v>
      </c>
      <c r="O178" s="156">
        <v>4</v>
      </c>
      <c r="P178" s="156" t="s">
        <v>114</v>
      </c>
      <c r="Q178" s="164">
        <v>60</v>
      </c>
      <c r="R178" s="156">
        <v>240</v>
      </c>
      <c r="S178" s="156" t="s">
        <v>45</v>
      </c>
      <c r="T178" s="154" t="s">
        <v>591</v>
      </c>
      <c r="U178" s="157">
        <v>245</v>
      </c>
      <c r="V178" s="157">
        <v>32</v>
      </c>
      <c r="W178" s="157">
        <v>15</v>
      </c>
      <c r="X178" s="157">
        <f t="shared" si="49"/>
        <v>292</v>
      </c>
      <c r="Y178" s="154" t="s">
        <v>592</v>
      </c>
      <c r="Z178" s="154" t="s">
        <v>593</v>
      </c>
      <c r="AA178" s="167"/>
      <c r="AB178" s="167"/>
      <c r="AC178" s="154"/>
      <c r="AD178" s="154" t="s">
        <v>680</v>
      </c>
      <c r="AE178" s="154" t="s">
        <v>595</v>
      </c>
    </row>
    <row r="179" spans="1:31" ht="111" customHeight="1">
      <c r="A179" s="137" t="s">
        <v>236</v>
      </c>
      <c r="B179" s="162" t="s">
        <v>677</v>
      </c>
      <c r="C179" s="163" t="s">
        <v>678</v>
      </c>
      <c r="D179" s="162" t="s">
        <v>659</v>
      </c>
      <c r="E179" s="159" t="s">
        <v>215</v>
      </c>
      <c r="F179" s="152" t="s">
        <v>649</v>
      </c>
      <c r="G179" s="146" t="s">
        <v>556</v>
      </c>
      <c r="H179" s="152" t="s">
        <v>650</v>
      </c>
      <c r="I179" s="154" t="s">
        <v>598</v>
      </c>
      <c r="J179" s="152"/>
      <c r="K179" s="167"/>
      <c r="L179" s="154" t="s">
        <v>599</v>
      </c>
      <c r="M179" s="164">
        <v>4</v>
      </c>
      <c r="N179" s="164">
        <v>2</v>
      </c>
      <c r="O179" s="156">
        <v>8</v>
      </c>
      <c r="P179" s="156" t="s">
        <v>112</v>
      </c>
      <c r="Q179" s="164">
        <v>60</v>
      </c>
      <c r="R179" s="156">
        <v>480</v>
      </c>
      <c r="S179" s="156" t="s">
        <v>45</v>
      </c>
      <c r="T179" s="154" t="s">
        <v>591</v>
      </c>
      <c r="U179" s="157">
        <v>245</v>
      </c>
      <c r="V179" s="157">
        <v>32</v>
      </c>
      <c r="W179" s="157">
        <v>15</v>
      </c>
      <c r="X179" s="157">
        <f t="shared" si="49"/>
        <v>292</v>
      </c>
      <c r="Y179" s="154" t="s">
        <v>592</v>
      </c>
      <c r="Z179" s="154" t="s">
        <v>593</v>
      </c>
      <c r="AA179" s="167"/>
      <c r="AB179" s="167"/>
      <c r="AC179" s="152"/>
      <c r="AD179" s="154" t="s">
        <v>680</v>
      </c>
      <c r="AE179" s="154" t="s">
        <v>595</v>
      </c>
    </row>
    <row r="180" spans="1:31" ht="111" customHeight="1">
      <c r="A180" s="137" t="s">
        <v>236</v>
      </c>
      <c r="B180" s="162" t="s">
        <v>677</v>
      </c>
      <c r="C180" s="163" t="s">
        <v>678</v>
      </c>
      <c r="D180" s="162" t="s">
        <v>659</v>
      </c>
      <c r="E180" s="159" t="s">
        <v>215</v>
      </c>
      <c r="F180" s="152" t="s">
        <v>651</v>
      </c>
      <c r="G180" s="146" t="s">
        <v>556</v>
      </c>
      <c r="H180" s="152" t="s">
        <v>652</v>
      </c>
      <c r="I180" s="154" t="s">
        <v>598</v>
      </c>
      <c r="J180" s="152"/>
      <c r="K180" s="167"/>
      <c r="L180" s="154" t="s">
        <v>653</v>
      </c>
      <c r="M180" s="164">
        <v>2</v>
      </c>
      <c r="N180" s="164">
        <v>2</v>
      </c>
      <c r="O180" s="156">
        <v>4</v>
      </c>
      <c r="P180" s="156" t="s">
        <v>114</v>
      </c>
      <c r="Q180" s="164">
        <v>25</v>
      </c>
      <c r="R180" s="156">
        <v>100</v>
      </c>
      <c r="S180" s="156" t="s">
        <v>196</v>
      </c>
      <c r="T180" s="154" t="s">
        <v>205</v>
      </c>
      <c r="U180" s="157">
        <v>245</v>
      </c>
      <c r="V180" s="157">
        <v>32</v>
      </c>
      <c r="W180" s="157">
        <v>15</v>
      </c>
      <c r="X180" s="157">
        <f t="shared" si="49"/>
        <v>292</v>
      </c>
      <c r="Y180" s="154" t="s">
        <v>592</v>
      </c>
      <c r="Z180" s="154" t="s">
        <v>593</v>
      </c>
      <c r="AA180" s="167"/>
      <c r="AB180" s="167"/>
      <c r="AC180" s="152"/>
      <c r="AD180" s="154" t="s">
        <v>653</v>
      </c>
      <c r="AE180" s="154" t="s">
        <v>595</v>
      </c>
    </row>
    <row r="181" spans="1:31" ht="111" customHeight="1">
      <c r="A181" s="137" t="s">
        <v>236</v>
      </c>
      <c r="B181" s="162" t="s">
        <v>677</v>
      </c>
      <c r="C181" s="163" t="s">
        <v>678</v>
      </c>
      <c r="D181" s="162" t="s">
        <v>659</v>
      </c>
      <c r="E181" s="159" t="s">
        <v>215</v>
      </c>
      <c r="F181" s="152" t="s">
        <v>654</v>
      </c>
      <c r="G181" s="146" t="s">
        <v>556</v>
      </c>
      <c r="H181" s="152" t="s">
        <v>655</v>
      </c>
      <c r="I181" s="154" t="s">
        <v>598</v>
      </c>
      <c r="J181" s="154"/>
      <c r="K181" s="167"/>
      <c r="L181" s="154" t="s">
        <v>599</v>
      </c>
      <c r="M181" s="165">
        <v>2</v>
      </c>
      <c r="N181" s="165">
        <v>4</v>
      </c>
      <c r="O181" s="156">
        <v>8</v>
      </c>
      <c r="P181" s="156" t="s">
        <v>112</v>
      </c>
      <c r="Q181" s="164">
        <v>60</v>
      </c>
      <c r="R181" s="156">
        <v>480</v>
      </c>
      <c r="S181" s="156" t="s">
        <v>45</v>
      </c>
      <c r="T181" s="154" t="s">
        <v>591</v>
      </c>
      <c r="U181" s="157">
        <v>245</v>
      </c>
      <c r="V181" s="157">
        <v>32</v>
      </c>
      <c r="W181" s="157">
        <v>15</v>
      </c>
      <c r="X181" s="157">
        <f t="shared" si="49"/>
        <v>292</v>
      </c>
      <c r="Y181" s="154" t="s">
        <v>592</v>
      </c>
      <c r="Z181" s="154" t="s">
        <v>593</v>
      </c>
      <c r="AA181" s="167"/>
      <c r="AB181" s="167"/>
      <c r="AC181" s="154"/>
      <c r="AD181" s="154" t="s">
        <v>680</v>
      </c>
      <c r="AE181" s="154" t="s">
        <v>595</v>
      </c>
    </row>
    <row r="182" spans="1:31" ht="111" customHeight="1">
      <c r="A182" s="137" t="s">
        <v>236</v>
      </c>
      <c r="B182" s="162" t="s">
        <v>677</v>
      </c>
      <c r="C182" s="163" t="s">
        <v>678</v>
      </c>
      <c r="D182" s="162" t="s">
        <v>659</v>
      </c>
      <c r="E182" s="159" t="s">
        <v>215</v>
      </c>
      <c r="F182" s="168" t="s">
        <v>681</v>
      </c>
      <c r="G182" s="146" t="s">
        <v>556</v>
      </c>
      <c r="H182" s="169" t="s">
        <v>682</v>
      </c>
      <c r="I182" s="168" t="s">
        <v>683</v>
      </c>
      <c r="J182" s="168"/>
      <c r="K182" s="170"/>
      <c r="L182" s="171" t="s">
        <v>684</v>
      </c>
      <c r="M182" s="164">
        <v>6</v>
      </c>
      <c r="N182" s="164">
        <v>1</v>
      </c>
      <c r="O182" s="156">
        <v>6</v>
      </c>
      <c r="P182" s="156" t="s">
        <v>112</v>
      </c>
      <c r="Q182" s="164">
        <v>60</v>
      </c>
      <c r="R182" s="156">
        <v>360</v>
      </c>
      <c r="S182" s="156" t="s">
        <v>45</v>
      </c>
      <c r="T182" s="154" t="s">
        <v>591</v>
      </c>
      <c r="U182" s="157">
        <v>245</v>
      </c>
      <c r="V182" s="157">
        <v>32</v>
      </c>
      <c r="W182" s="157">
        <v>15</v>
      </c>
      <c r="X182" s="157">
        <f t="shared" si="49"/>
        <v>292</v>
      </c>
      <c r="Y182" s="154" t="s">
        <v>592</v>
      </c>
      <c r="Z182" s="154" t="s">
        <v>593</v>
      </c>
      <c r="AA182" s="167"/>
      <c r="AB182" s="167"/>
      <c r="AC182" s="168"/>
      <c r="AD182" s="168" t="s">
        <v>685</v>
      </c>
      <c r="AE182" s="154" t="s">
        <v>595</v>
      </c>
    </row>
    <row r="183" spans="1:31" ht="111" customHeight="1">
      <c r="A183" s="137" t="s">
        <v>236</v>
      </c>
      <c r="B183" s="162" t="s">
        <v>677</v>
      </c>
      <c r="C183" s="163" t="s">
        <v>678</v>
      </c>
      <c r="D183" s="162" t="s">
        <v>659</v>
      </c>
      <c r="E183" s="159" t="s">
        <v>215</v>
      </c>
      <c r="F183" s="168" t="s">
        <v>681</v>
      </c>
      <c r="G183" s="146" t="s">
        <v>556</v>
      </c>
      <c r="H183" s="169" t="s">
        <v>686</v>
      </c>
      <c r="I183" s="168" t="s">
        <v>683</v>
      </c>
      <c r="J183" s="168"/>
      <c r="K183" s="170"/>
      <c r="L183" s="171" t="s">
        <v>684</v>
      </c>
      <c r="M183" s="164">
        <v>6</v>
      </c>
      <c r="N183" s="164">
        <v>1</v>
      </c>
      <c r="O183" s="156">
        <v>6</v>
      </c>
      <c r="P183" s="156" t="s">
        <v>112</v>
      </c>
      <c r="Q183" s="164">
        <v>60</v>
      </c>
      <c r="R183" s="156">
        <v>360</v>
      </c>
      <c r="S183" s="156" t="s">
        <v>45</v>
      </c>
      <c r="T183" s="154" t="s">
        <v>591</v>
      </c>
      <c r="U183" s="157">
        <v>245</v>
      </c>
      <c r="V183" s="157">
        <v>32</v>
      </c>
      <c r="W183" s="157">
        <v>15</v>
      </c>
      <c r="X183" s="157">
        <f t="shared" si="49"/>
        <v>292</v>
      </c>
      <c r="Y183" s="154" t="s">
        <v>592</v>
      </c>
      <c r="Z183" s="154" t="s">
        <v>593</v>
      </c>
      <c r="AA183" s="167"/>
      <c r="AB183" s="167"/>
      <c r="AC183" s="168"/>
      <c r="AD183" s="168" t="s">
        <v>685</v>
      </c>
      <c r="AE183" s="154" t="s">
        <v>595</v>
      </c>
    </row>
    <row r="184" spans="1:31" ht="111" customHeight="1">
      <c r="A184" s="137" t="s">
        <v>236</v>
      </c>
      <c r="B184" s="162" t="s">
        <v>677</v>
      </c>
      <c r="C184" s="163" t="s">
        <v>678</v>
      </c>
      <c r="D184" s="162" t="s">
        <v>659</v>
      </c>
      <c r="E184" s="159" t="s">
        <v>215</v>
      </c>
      <c r="F184" s="168" t="s">
        <v>681</v>
      </c>
      <c r="G184" s="146" t="s">
        <v>556</v>
      </c>
      <c r="H184" s="169" t="s">
        <v>687</v>
      </c>
      <c r="I184" s="168" t="s">
        <v>683</v>
      </c>
      <c r="J184" s="168"/>
      <c r="K184" s="170"/>
      <c r="L184" s="171" t="s">
        <v>684</v>
      </c>
      <c r="M184" s="164">
        <v>6</v>
      </c>
      <c r="N184" s="165">
        <v>1</v>
      </c>
      <c r="O184" s="156">
        <v>6</v>
      </c>
      <c r="P184" s="156" t="s">
        <v>112</v>
      </c>
      <c r="Q184" s="165">
        <v>60</v>
      </c>
      <c r="R184" s="156">
        <v>360</v>
      </c>
      <c r="S184" s="156" t="s">
        <v>45</v>
      </c>
      <c r="T184" s="154" t="s">
        <v>591</v>
      </c>
      <c r="U184" s="157">
        <v>245</v>
      </c>
      <c r="V184" s="157">
        <v>32</v>
      </c>
      <c r="W184" s="157">
        <v>15</v>
      </c>
      <c r="X184" s="157">
        <f t="shared" si="49"/>
        <v>292</v>
      </c>
      <c r="Y184" s="154" t="s">
        <v>592</v>
      </c>
      <c r="Z184" s="154" t="s">
        <v>593</v>
      </c>
      <c r="AA184" s="167"/>
      <c r="AB184" s="167"/>
      <c r="AC184" s="168"/>
      <c r="AD184" s="168" t="s">
        <v>685</v>
      </c>
      <c r="AE184" s="154" t="s">
        <v>595</v>
      </c>
    </row>
  </sheetData>
  <sheetProtection selectLockedCells="1" selectUnlockedCells="1"/>
  <autoFilter ref="A9:AE184"/>
  <mergeCells count="37">
    <mergeCell ref="A1:AE1"/>
    <mergeCell ref="A2:AE2"/>
    <mergeCell ref="A3:AE3"/>
    <mergeCell ref="A4:AE4"/>
    <mergeCell ref="A7:A9"/>
    <mergeCell ref="L8:L9"/>
    <mergeCell ref="B7:B9"/>
    <mergeCell ref="C7:C9"/>
    <mergeCell ref="D7:D9"/>
    <mergeCell ref="E7:E9"/>
    <mergeCell ref="F7:H7"/>
    <mergeCell ref="I7:I9"/>
    <mergeCell ref="H8:H9"/>
    <mergeCell ref="J7:L7"/>
    <mergeCell ref="M7:S7"/>
    <mergeCell ref="U7:Z7"/>
    <mergeCell ref="Q8:Q9"/>
    <mergeCell ref="AA7:AE7"/>
    <mergeCell ref="F8:F9"/>
    <mergeCell ref="G8:G9"/>
    <mergeCell ref="J8:J9"/>
    <mergeCell ref="K8:K9"/>
    <mergeCell ref="Z8:Z9"/>
    <mergeCell ref="M8:M9"/>
    <mergeCell ref="N8:N9"/>
    <mergeCell ref="O8:O9"/>
    <mergeCell ref="P8:P9"/>
    <mergeCell ref="AA8:AA9"/>
    <mergeCell ref="AB8:AB9"/>
    <mergeCell ref="AC8:AC9"/>
    <mergeCell ref="AD8:AD9"/>
    <mergeCell ref="AE8:AE9"/>
    <mergeCell ref="R8:R9"/>
    <mergeCell ref="S8:S9"/>
    <mergeCell ref="T8:T9"/>
    <mergeCell ref="U8:X8"/>
    <mergeCell ref="Y8:Y9"/>
  </mergeCells>
  <conditionalFormatting sqref="S31:S34 S136:S138 S36:S47 S49:S54 S104:S106 S62:S71 S73:S76 S93:S97 S99:S102 S131:S134 S56:S60 S111:S118 S78:S91 S108:S109 S13:S18 S20 S129 S140:S144 S120:S121 S23:S29 S123:S127">
    <cfRule type="containsText" priority="173" dxfId="18" operator="containsText" stopIfTrue="1" text="IV">
      <formula>NOT(ISERROR(SEARCH("IV",S13)))</formula>
    </cfRule>
    <cfRule type="containsText" priority="174" dxfId="18" operator="containsText" stopIfTrue="1" text="III">
      <formula>NOT(ISERROR(SEARCH("III",S13)))</formula>
    </cfRule>
    <cfRule type="containsText" priority="175" dxfId="0" operator="containsText" stopIfTrue="1" text="II">
      <formula>NOT(ISERROR(SEARCH("II",S13)))</formula>
    </cfRule>
    <cfRule type="containsText" priority="176" dxfId="1" operator="containsText" stopIfTrue="1" text="I">
      <formula>NOT(ISERROR(SEARCH("I",S13)))</formula>
    </cfRule>
  </conditionalFormatting>
  <conditionalFormatting sqref="S139">
    <cfRule type="containsText" priority="157" dxfId="18" operator="containsText" stopIfTrue="1" text="IV">
      <formula>NOT(ISERROR(SEARCH("IV",S139)))</formula>
    </cfRule>
    <cfRule type="containsText" priority="158" dxfId="18" operator="containsText" stopIfTrue="1" text="III">
      <formula>NOT(ISERROR(SEARCH("III",S139)))</formula>
    </cfRule>
    <cfRule type="containsText" priority="159" dxfId="0" operator="containsText" stopIfTrue="1" text="II">
      <formula>NOT(ISERROR(SEARCH("II",S139)))</formula>
    </cfRule>
    <cfRule type="containsText" priority="160" dxfId="1" operator="containsText" stopIfTrue="1" text="I">
      <formula>NOT(ISERROR(SEARCH("I",S139)))</formula>
    </cfRule>
  </conditionalFormatting>
  <conditionalFormatting sqref="S12">
    <cfRule type="containsText" priority="109" dxfId="18" operator="containsText" stopIfTrue="1" text="IV">
      <formula>NOT(ISERROR(SEARCH("IV",S12)))</formula>
    </cfRule>
    <cfRule type="containsText" priority="110" dxfId="18" operator="containsText" stopIfTrue="1" text="III">
      <formula>NOT(ISERROR(SEARCH("III",S12)))</formula>
    </cfRule>
    <cfRule type="containsText" priority="111" dxfId="0" operator="containsText" stopIfTrue="1" text="II">
      <formula>NOT(ISERROR(SEARCH("II",S12)))</formula>
    </cfRule>
    <cfRule type="containsText" priority="112" dxfId="1" operator="containsText" stopIfTrue="1" text="I">
      <formula>NOT(ISERROR(SEARCH("I",S12)))</formula>
    </cfRule>
  </conditionalFormatting>
  <conditionalFormatting sqref="S48">
    <cfRule type="containsText" priority="97" dxfId="18" operator="containsText" stopIfTrue="1" text="IV">
      <formula>NOT(ISERROR(SEARCH("IV",S48)))</formula>
    </cfRule>
    <cfRule type="containsText" priority="98" dxfId="18" operator="containsText" stopIfTrue="1" text="III">
      <formula>NOT(ISERROR(SEARCH("III",S48)))</formula>
    </cfRule>
    <cfRule type="containsText" priority="99" dxfId="0" operator="containsText" stopIfTrue="1" text="II">
      <formula>NOT(ISERROR(SEARCH("II",S48)))</formula>
    </cfRule>
    <cfRule type="containsText" priority="100" dxfId="1" operator="containsText" stopIfTrue="1" text="I">
      <formula>NOT(ISERROR(SEARCH("I",S48)))</formula>
    </cfRule>
  </conditionalFormatting>
  <conditionalFormatting sqref="S55">
    <cfRule type="containsText" priority="93" dxfId="18" operator="containsText" stopIfTrue="1" text="IV">
      <formula>NOT(ISERROR(SEARCH("IV",S55)))</formula>
    </cfRule>
    <cfRule type="containsText" priority="94" dxfId="18" operator="containsText" stopIfTrue="1" text="III">
      <formula>NOT(ISERROR(SEARCH("III",S55)))</formula>
    </cfRule>
    <cfRule type="containsText" priority="95" dxfId="0" operator="containsText" stopIfTrue="1" text="II">
      <formula>NOT(ISERROR(SEARCH("II",S55)))</formula>
    </cfRule>
    <cfRule type="containsText" priority="96" dxfId="1" operator="containsText" stopIfTrue="1" text="I">
      <formula>NOT(ISERROR(SEARCH("I",S55)))</formula>
    </cfRule>
  </conditionalFormatting>
  <conditionalFormatting sqref="S61">
    <cfRule type="containsText" priority="89" dxfId="18" operator="containsText" stopIfTrue="1" text="IV">
      <formula>NOT(ISERROR(SEARCH("IV",S61)))</formula>
    </cfRule>
    <cfRule type="containsText" priority="90" dxfId="18" operator="containsText" stopIfTrue="1" text="III">
      <formula>NOT(ISERROR(SEARCH("III",S61)))</formula>
    </cfRule>
    <cfRule type="containsText" priority="91" dxfId="0" operator="containsText" stopIfTrue="1" text="II">
      <formula>NOT(ISERROR(SEARCH("II",S61)))</formula>
    </cfRule>
    <cfRule type="containsText" priority="92" dxfId="1" operator="containsText" stopIfTrue="1" text="I">
      <formula>NOT(ISERROR(SEARCH("I",S61)))</formula>
    </cfRule>
  </conditionalFormatting>
  <conditionalFormatting sqref="S72">
    <cfRule type="containsText" priority="81" dxfId="18" operator="containsText" stopIfTrue="1" text="IV">
      <formula>NOT(ISERROR(SEARCH("IV",S72)))</formula>
    </cfRule>
    <cfRule type="containsText" priority="82" dxfId="18" operator="containsText" stopIfTrue="1" text="III">
      <formula>NOT(ISERROR(SEARCH("III",S72)))</formula>
    </cfRule>
    <cfRule type="containsText" priority="83" dxfId="0" operator="containsText" stopIfTrue="1" text="II">
      <formula>NOT(ISERROR(SEARCH("II",S72)))</formula>
    </cfRule>
    <cfRule type="containsText" priority="84" dxfId="1" operator="containsText" stopIfTrue="1" text="I">
      <formula>NOT(ISERROR(SEARCH("I",S72)))</formula>
    </cfRule>
  </conditionalFormatting>
  <conditionalFormatting sqref="S98">
    <cfRule type="containsText" priority="73" dxfId="18" operator="containsText" stopIfTrue="1" text="IV">
      <formula>NOT(ISERROR(SEARCH("IV",S98)))</formula>
    </cfRule>
    <cfRule type="containsText" priority="74" dxfId="18" operator="containsText" stopIfTrue="1" text="III">
      <formula>NOT(ISERROR(SEARCH("III",S98)))</formula>
    </cfRule>
    <cfRule type="containsText" priority="75" dxfId="0" operator="containsText" stopIfTrue="1" text="II">
      <formula>NOT(ISERROR(SEARCH("II",S98)))</formula>
    </cfRule>
    <cfRule type="containsText" priority="76" dxfId="1" operator="containsText" stopIfTrue="1" text="I">
      <formula>NOT(ISERROR(SEARCH("I",S98)))</formula>
    </cfRule>
  </conditionalFormatting>
  <conditionalFormatting sqref="S92">
    <cfRule type="containsText" priority="77" dxfId="18" operator="containsText" stopIfTrue="1" text="IV">
      <formula>NOT(ISERROR(SEARCH("IV",S92)))</formula>
    </cfRule>
    <cfRule type="containsText" priority="78" dxfId="18" operator="containsText" stopIfTrue="1" text="III">
      <formula>NOT(ISERROR(SEARCH("III",S92)))</formula>
    </cfRule>
    <cfRule type="containsText" priority="79" dxfId="0" operator="containsText" stopIfTrue="1" text="II">
      <formula>NOT(ISERROR(SEARCH("II",S92)))</formula>
    </cfRule>
    <cfRule type="containsText" priority="80" dxfId="1" operator="containsText" stopIfTrue="1" text="I">
      <formula>NOT(ISERROR(SEARCH("I",S92)))</formula>
    </cfRule>
  </conditionalFormatting>
  <conditionalFormatting sqref="S103">
    <cfRule type="containsText" priority="69" dxfId="18" operator="containsText" stopIfTrue="1" text="IV">
      <formula>NOT(ISERROR(SEARCH("IV",S103)))</formula>
    </cfRule>
    <cfRule type="containsText" priority="70" dxfId="18" operator="containsText" stopIfTrue="1" text="III">
      <formula>NOT(ISERROR(SEARCH("III",S103)))</formula>
    </cfRule>
    <cfRule type="containsText" priority="71" dxfId="0" operator="containsText" stopIfTrue="1" text="II">
      <formula>NOT(ISERROR(SEARCH("II",S103)))</formula>
    </cfRule>
    <cfRule type="containsText" priority="72" dxfId="1" operator="containsText" stopIfTrue="1" text="I">
      <formula>NOT(ISERROR(SEARCH("I",S103)))</formula>
    </cfRule>
  </conditionalFormatting>
  <conditionalFormatting sqref="S122">
    <cfRule type="containsText" priority="65" dxfId="18" operator="containsText" stopIfTrue="1" text="IV">
      <formula>NOT(ISERROR(SEARCH("IV",S122)))</formula>
    </cfRule>
    <cfRule type="containsText" priority="66" dxfId="18" operator="containsText" stopIfTrue="1" text="III">
      <formula>NOT(ISERROR(SEARCH("III",S122)))</formula>
    </cfRule>
    <cfRule type="containsText" priority="67" dxfId="0" operator="containsText" stopIfTrue="1" text="II">
      <formula>NOT(ISERROR(SEARCH("II",S122)))</formula>
    </cfRule>
    <cfRule type="containsText" priority="68" dxfId="1" operator="containsText" stopIfTrue="1" text="I">
      <formula>NOT(ISERROR(SEARCH("I",S122)))</formula>
    </cfRule>
  </conditionalFormatting>
  <conditionalFormatting sqref="S130 S135">
    <cfRule type="containsText" priority="61" dxfId="18" operator="containsText" stopIfTrue="1" text="IV">
      <formula>NOT(ISERROR(SEARCH("IV",S130)))</formula>
    </cfRule>
    <cfRule type="containsText" priority="62" dxfId="18" operator="containsText" stopIfTrue="1" text="III">
      <formula>NOT(ISERROR(SEARCH("III",S130)))</formula>
    </cfRule>
    <cfRule type="containsText" priority="63" dxfId="0" operator="containsText" stopIfTrue="1" text="II">
      <formula>NOT(ISERROR(SEARCH("II",S130)))</formula>
    </cfRule>
    <cfRule type="containsText" priority="64" dxfId="1" operator="containsText" stopIfTrue="1" text="I">
      <formula>NOT(ISERROR(SEARCH("I",S130)))</formula>
    </cfRule>
  </conditionalFormatting>
  <conditionalFormatting sqref="S19 S30 S35 S77">
    <cfRule type="containsText" priority="57" dxfId="18" operator="containsText" stopIfTrue="1" text="IV">
      <formula>NOT(ISERROR(SEARCH("IV",S19)))</formula>
    </cfRule>
    <cfRule type="containsText" priority="58" dxfId="18" operator="containsText" stopIfTrue="1" text="III">
      <formula>NOT(ISERROR(SEARCH("III",S19)))</formula>
    </cfRule>
    <cfRule type="containsText" priority="59" dxfId="0" operator="containsText" stopIfTrue="1" text="II">
      <formula>NOT(ISERROR(SEARCH("II",S19)))</formula>
    </cfRule>
    <cfRule type="containsText" priority="60" dxfId="1" operator="containsText" stopIfTrue="1" text="I">
      <formula>NOT(ISERROR(SEARCH("I",S19)))</formula>
    </cfRule>
  </conditionalFormatting>
  <conditionalFormatting sqref="S107">
    <cfRule type="containsText" priority="45" dxfId="18" operator="containsText" stopIfTrue="1" text="IV">
      <formula>NOT(ISERROR(SEARCH("IV",S107)))</formula>
    </cfRule>
    <cfRule type="containsText" priority="46" dxfId="18" operator="containsText" stopIfTrue="1" text="III">
      <formula>NOT(ISERROR(SEARCH("III",S107)))</formula>
    </cfRule>
    <cfRule type="containsText" priority="47" dxfId="0" operator="containsText" stopIfTrue="1" text="II">
      <formula>NOT(ISERROR(SEARCH("II",S107)))</formula>
    </cfRule>
    <cfRule type="containsText" priority="48" dxfId="1" operator="containsText" stopIfTrue="1" text="I">
      <formula>NOT(ISERROR(SEARCH("I",S107)))</formula>
    </cfRule>
  </conditionalFormatting>
  <conditionalFormatting sqref="S128">
    <cfRule type="containsText" priority="41" dxfId="18" operator="containsText" stopIfTrue="1" text="IV">
      <formula>NOT(ISERROR(SEARCH("IV",S128)))</formula>
    </cfRule>
    <cfRule type="containsText" priority="42" dxfId="18" operator="containsText" stopIfTrue="1" text="III">
      <formula>NOT(ISERROR(SEARCH("III",S128)))</formula>
    </cfRule>
    <cfRule type="containsText" priority="43" dxfId="0" operator="containsText" stopIfTrue="1" text="II">
      <formula>NOT(ISERROR(SEARCH("II",S128)))</formula>
    </cfRule>
    <cfRule type="containsText" priority="44" dxfId="1" operator="containsText" stopIfTrue="1" text="I">
      <formula>NOT(ISERROR(SEARCH("I",S128)))</formula>
    </cfRule>
  </conditionalFormatting>
  <conditionalFormatting sqref="S119">
    <cfRule type="containsText" priority="33" dxfId="18" operator="containsText" stopIfTrue="1" text="IV">
      <formula>NOT(ISERROR(SEARCH("IV",S119)))</formula>
    </cfRule>
    <cfRule type="containsText" priority="34" dxfId="18" operator="containsText" stopIfTrue="1" text="III">
      <formula>NOT(ISERROR(SEARCH("III",S119)))</formula>
    </cfRule>
    <cfRule type="containsText" priority="35" dxfId="0" operator="containsText" stopIfTrue="1" text="II">
      <formula>NOT(ISERROR(SEARCH("II",S119)))</formula>
    </cfRule>
    <cfRule type="containsText" priority="36" dxfId="1" operator="containsText" stopIfTrue="1" text="I">
      <formula>NOT(ISERROR(SEARCH("I",S119)))</formula>
    </cfRule>
  </conditionalFormatting>
  <conditionalFormatting sqref="S110">
    <cfRule type="containsText" priority="25" dxfId="18" operator="containsText" stopIfTrue="1" text="IV">
      <formula>NOT(ISERROR(SEARCH("IV",S110)))</formula>
    </cfRule>
    <cfRule type="containsText" priority="26" dxfId="18" operator="containsText" stopIfTrue="1" text="III">
      <formula>NOT(ISERROR(SEARCH("III",S110)))</formula>
    </cfRule>
    <cfRule type="containsText" priority="27" dxfId="0" operator="containsText" stopIfTrue="1" text="II">
      <formula>NOT(ISERROR(SEARCH("II",S110)))</formula>
    </cfRule>
    <cfRule type="containsText" priority="28" dxfId="1" operator="containsText" stopIfTrue="1" text="I">
      <formula>NOT(ISERROR(SEARCH("I",S110)))</formula>
    </cfRule>
  </conditionalFormatting>
  <conditionalFormatting sqref="S10">
    <cfRule type="containsText" priority="21" dxfId="18" operator="containsText" stopIfTrue="1" text="IV">
      <formula>NOT(ISERROR(SEARCH("IV",S10)))</formula>
    </cfRule>
    <cfRule type="containsText" priority="22" dxfId="18" operator="containsText" stopIfTrue="1" text="III">
      <formula>NOT(ISERROR(SEARCH("III",S10)))</formula>
    </cfRule>
    <cfRule type="containsText" priority="23" dxfId="0" operator="containsText" stopIfTrue="1" text="II">
      <formula>NOT(ISERROR(SEARCH("II",S10)))</formula>
    </cfRule>
    <cfRule type="containsText" priority="24" dxfId="1" operator="containsText" stopIfTrue="1" text="I">
      <formula>NOT(ISERROR(SEARCH("I",S10)))</formula>
    </cfRule>
  </conditionalFormatting>
  <conditionalFormatting sqref="S11">
    <cfRule type="containsText" priority="17" dxfId="18" operator="containsText" stopIfTrue="1" text="IV">
      <formula>NOT(ISERROR(SEARCH("IV",S11)))</formula>
    </cfRule>
    <cfRule type="containsText" priority="18" dxfId="18" operator="containsText" stopIfTrue="1" text="III">
      <formula>NOT(ISERROR(SEARCH("III",S11)))</formula>
    </cfRule>
    <cfRule type="containsText" priority="19" dxfId="0" operator="containsText" stopIfTrue="1" text="II">
      <formula>NOT(ISERROR(SEARCH("II",S11)))</formula>
    </cfRule>
    <cfRule type="containsText" priority="20" dxfId="1" operator="containsText" stopIfTrue="1" text="I">
      <formula>NOT(ISERROR(SEARCH("I",S11)))</formula>
    </cfRule>
  </conditionalFormatting>
  <conditionalFormatting sqref="S21:S22">
    <cfRule type="expression" priority="13" dxfId="2" stopIfTrue="1">
      <formula>$S21="IV"</formula>
    </cfRule>
    <cfRule type="expression" priority="14" dxfId="2" stopIfTrue="1">
      <formula>$S21="III"</formula>
    </cfRule>
    <cfRule type="expression" priority="15" dxfId="1" stopIfTrue="1">
      <formula>$S21="I"</formula>
    </cfRule>
    <cfRule type="expression" priority="16" dxfId="0" stopIfTrue="1">
      <formula>$S21="II"</formula>
    </cfRule>
  </conditionalFormatting>
  <conditionalFormatting sqref="S145:S184">
    <cfRule type="expression" priority="1" dxfId="2" stopIfTrue="1">
      <formula>$S145="IV"</formula>
    </cfRule>
    <cfRule type="expression" priority="2" dxfId="2" stopIfTrue="1">
      <formula>$S145="III"</formula>
    </cfRule>
    <cfRule type="expression" priority="3" dxfId="1" stopIfTrue="1">
      <formula>$S145="I"</formula>
    </cfRule>
    <cfRule type="expression" priority="4" dxfId="0" stopIfTrue="1">
      <formula>$S145="II"</formula>
    </cfRule>
  </conditionalFormatting>
  <dataValidations count="7">
    <dataValidation operator="equal" allowBlank="1" showErrorMessage="1" sqref="Z14:Z15 Z115 Z91 Z10:Z11 Z23:Z24 Z30:Z33 Z19 Z132 Z38:Z39 Z44:Z45 Z136 Z42 Z49:Z51 Z56:Z57 Z54 Z118 Z68:Z69 Z35 Z73:Z74 Z60 Z80:Z81 Z87:Z88 Z85 Z93:Z94 Z99:Z100 Z97 Z104:Z107 Z77:Z78 Z64:Z65 Z110:Z112 Z62 Z28 Z143 Z134 Z123 Z126:Z127"/>
    <dataValidation allowBlank="1" showInputMessage="1" showErrorMessage="1" sqref="T18 T27 T30 T35 T21:T22 T145:T184"/>
    <dataValidation allowBlank="1" showErrorMessage="1" sqref="Q10:Q20 Q23:Q123 Q126:Q144"/>
    <dataValidation type="list" allowBlank="1" showInputMessage="1" showErrorMessage="1" errorTitle="TENGA EN CUENTA:" error="Sólo marque &quot;SI&quot; o &quot;NO&quot; según corresponda." sqref="H148:H151 H153">
      <formula1>$AT$330:$AT$551</formula1>
    </dataValidation>
    <dataValidation allowBlank="1" showInputMessage="1" showErrorMessage="1" errorTitle="TENGA EN CUENTA:" error="Sólo marque &quot;SI&quot; o &quot;NO&quot; según corresponda." sqref="H145:H147 H152 H154:H161 H164:H167 F146 H169:H177 F168 H180:H184"/>
    <dataValidation type="whole" allowBlank="1" showInputMessage="1" showErrorMessage="1" promptTitle="IMPORTANTE:" prompt="Ingrese un valor numérico entre 1 y 4" errorTitle="TENGA EN CUENTA:" error="Debe ingresar un valor numérico entre 1 y 4" sqref="N145:N184">
      <formula1>1</formula1>
      <formula2>4</formula2>
    </dataValidation>
    <dataValidation type="whole" allowBlank="1" showInputMessage="1" showErrorMessage="1" promptTitle="IMPORTANTE:" prompt="Ingrese un valor numérico entre 1 y 10" errorTitle="TENGA EN CUENTA:" error="Debe ingresar un valor numérico entre 1 y 10" sqref="M145:M184">
      <formula1>1</formula1>
      <formula2>10</formula2>
    </dataValidation>
  </dataValidations>
  <printOptions/>
  <pageMargins left="0.35433070866141736" right="0.15748031496062992" top="0.4330708661417323" bottom="0.3937007874015748" header="0.35433070866141736" footer="0.1968503937007874"/>
  <pageSetup horizontalDpi="300" verticalDpi="300" orientation="landscape" scale="31" r:id="rId2"/>
  <headerFooter alignWithMargins="0">
    <oddFooter>&amp;R&amp;"Times New Roman,Normal"&amp;12Página &amp;P</oddFooter>
  </headerFooter>
  <rowBreaks count="3" manualBreakCount="3">
    <brk id="16" max="30" man="1"/>
    <brk id="119" max="30" man="1"/>
    <brk id="125" max="30" man="1"/>
  </rowBreaks>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1">
      <selection activeCell="C10" sqref="C10"/>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95" t="s">
        <v>103</v>
      </c>
      <c r="B1" s="96"/>
      <c r="C1" s="96"/>
      <c r="D1" s="96"/>
      <c r="E1" s="96"/>
      <c r="F1" s="96"/>
      <c r="G1" s="96"/>
      <c r="H1" s="96"/>
      <c r="I1" s="96"/>
      <c r="J1" s="97"/>
    </row>
    <row r="2" spans="1:10" ht="12.75">
      <c r="A2" s="98"/>
      <c r="B2" s="99"/>
      <c r="C2" s="99"/>
      <c r="D2" s="99"/>
      <c r="E2" s="99"/>
      <c r="F2" s="99"/>
      <c r="G2" s="99"/>
      <c r="H2" s="99"/>
      <c r="I2" s="99"/>
      <c r="J2" s="100"/>
    </row>
    <row r="3" spans="1:10" ht="13.5" thickBot="1">
      <c r="A3" s="101"/>
      <c r="B3" s="102"/>
      <c r="C3" s="102"/>
      <c r="D3" s="102"/>
      <c r="E3" s="102"/>
      <c r="F3" s="102"/>
      <c r="G3" s="102"/>
      <c r="H3" s="102"/>
      <c r="I3" s="102"/>
      <c r="J3" s="103"/>
    </row>
    <row r="4" spans="1:10" ht="12.75">
      <c r="A4" s="8"/>
      <c r="B4" s="9"/>
      <c r="C4" s="10"/>
      <c r="D4" s="10"/>
      <c r="E4" s="8"/>
      <c r="F4" s="8"/>
      <c r="G4" s="8"/>
      <c r="H4" s="8"/>
      <c r="I4" s="8"/>
      <c r="J4" s="8"/>
    </row>
    <row r="5" spans="1:10" ht="12.75">
      <c r="A5" s="104" t="s">
        <v>104</v>
      </c>
      <c r="B5" s="104"/>
      <c r="C5" s="104"/>
      <c r="D5" s="10"/>
      <c r="E5" s="8"/>
      <c r="F5" s="8"/>
      <c r="G5" s="8"/>
      <c r="H5" s="8"/>
      <c r="I5" s="8"/>
      <c r="J5" s="8"/>
    </row>
    <row r="6" spans="1:10" ht="13.5" thickBot="1">
      <c r="A6" s="10"/>
      <c r="B6" s="10"/>
      <c r="C6" s="10"/>
      <c r="D6" s="10"/>
      <c r="E6" s="8"/>
      <c r="F6" s="8"/>
      <c r="G6" s="8"/>
      <c r="H6" s="8"/>
      <c r="I6" s="8"/>
      <c r="J6" s="8"/>
    </row>
    <row r="7" spans="1:10" ht="13.5" thickBot="1">
      <c r="A7" s="11" t="s">
        <v>105</v>
      </c>
      <c r="B7" s="12" t="s">
        <v>106</v>
      </c>
      <c r="C7" s="13" t="s">
        <v>107</v>
      </c>
      <c r="D7" s="14"/>
      <c r="E7" s="8"/>
      <c r="F7" s="8"/>
      <c r="G7" s="8"/>
      <c r="H7" s="8"/>
      <c r="I7" s="8"/>
      <c r="J7" s="8"/>
    </row>
    <row r="8" spans="1:10" ht="45.75" customHeight="1">
      <c r="A8" s="15" t="s">
        <v>108</v>
      </c>
      <c r="B8" s="16">
        <v>10</v>
      </c>
      <c r="C8" s="17" t="s">
        <v>109</v>
      </c>
      <c r="D8" s="18"/>
      <c r="E8" s="8"/>
      <c r="F8" s="8"/>
      <c r="G8" s="8"/>
      <c r="H8" s="8"/>
      <c r="I8" s="8"/>
      <c r="J8" s="8"/>
    </row>
    <row r="9" spans="1:10" ht="30.75" customHeight="1">
      <c r="A9" s="19" t="s">
        <v>110</v>
      </c>
      <c r="B9" s="20">
        <v>6</v>
      </c>
      <c r="C9" s="21" t="s">
        <v>111</v>
      </c>
      <c r="D9" s="18"/>
      <c r="E9" s="8"/>
      <c r="F9" s="8"/>
      <c r="G9" s="8"/>
      <c r="H9" s="8"/>
      <c r="I9" s="8"/>
      <c r="J9" s="8"/>
    </row>
    <row r="10" spans="1:10" ht="41.25" customHeight="1">
      <c r="A10" s="19" t="s">
        <v>112</v>
      </c>
      <c r="B10" s="20">
        <v>2</v>
      </c>
      <c r="C10" s="21" t="s">
        <v>113</v>
      </c>
      <c r="D10" s="18"/>
      <c r="E10" s="8"/>
      <c r="F10" s="8"/>
      <c r="G10" s="8"/>
      <c r="H10" s="8"/>
      <c r="I10" s="8"/>
      <c r="J10" s="8"/>
    </row>
    <row r="11" spans="1:10" ht="31.5" customHeight="1" thickBot="1">
      <c r="A11" s="22" t="s">
        <v>114</v>
      </c>
      <c r="B11" s="23"/>
      <c r="C11" s="24" t="s">
        <v>115</v>
      </c>
      <c r="D11" s="18"/>
      <c r="E11" s="8"/>
      <c r="F11" s="8"/>
      <c r="G11" s="8"/>
      <c r="H11" s="8"/>
      <c r="I11" s="8"/>
      <c r="J11" s="8"/>
    </row>
    <row r="12" spans="1:10" ht="12.75">
      <c r="A12" s="25"/>
      <c r="B12" s="26"/>
      <c r="C12" s="27"/>
      <c r="D12" s="18"/>
      <c r="E12" s="8"/>
      <c r="F12" s="8"/>
      <c r="G12" s="8"/>
      <c r="H12" s="8"/>
      <c r="I12" s="8"/>
      <c r="J12" s="8"/>
    </row>
    <row r="13" spans="1:10" ht="12.75">
      <c r="A13" s="104" t="s">
        <v>116</v>
      </c>
      <c r="B13" s="104"/>
      <c r="C13" s="104"/>
      <c r="D13" s="8"/>
      <c r="E13" s="104" t="s">
        <v>117</v>
      </c>
      <c r="F13" s="104"/>
      <c r="G13" s="104"/>
      <c r="H13" s="104"/>
      <c r="I13" s="104"/>
      <c r="J13" s="104"/>
    </row>
    <row r="14" spans="1:10" ht="13.5" thickBot="1">
      <c r="A14" s="8"/>
      <c r="B14" s="8"/>
      <c r="C14" s="8"/>
      <c r="D14" s="8"/>
      <c r="E14" s="8"/>
      <c r="F14" s="8"/>
      <c r="G14" s="8"/>
      <c r="H14" s="8"/>
      <c r="I14" s="8"/>
      <c r="J14" s="8"/>
    </row>
    <row r="15" spans="1:10" ht="13.5" thickBot="1">
      <c r="A15" s="11" t="s">
        <v>118</v>
      </c>
      <c r="B15" s="12" t="s">
        <v>119</v>
      </c>
      <c r="C15" s="13" t="s">
        <v>107</v>
      </c>
      <c r="D15" s="8"/>
      <c r="E15" s="105" t="s">
        <v>120</v>
      </c>
      <c r="F15" s="106"/>
      <c r="G15" s="105" t="s">
        <v>121</v>
      </c>
      <c r="H15" s="109"/>
      <c r="I15" s="109"/>
      <c r="J15" s="110"/>
    </row>
    <row r="16" spans="1:10" ht="26.25" customHeight="1" thickBot="1">
      <c r="A16" s="28" t="s">
        <v>122</v>
      </c>
      <c r="B16" s="29">
        <v>4</v>
      </c>
      <c r="C16" s="30" t="s">
        <v>123</v>
      </c>
      <c r="D16" s="8"/>
      <c r="E16" s="107"/>
      <c r="F16" s="108"/>
      <c r="G16" s="31">
        <v>4</v>
      </c>
      <c r="H16" s="32">
        <v>3</v>
      </c>
      <c r="I16" s="32">
        <v>2</v>
      </c>
      <c r="J16" s="33">
        <v>1</v>
      </c>
    </row>
    <row r="17" spans="1:10" ht="25.5" customHeight="1">
      <c r="A17" s="34" t="s">
        <v>124</v>
      </c>
      <c r="B17" s="35">
        <v>3</v>
      </c>
      <c r="C17" s="36" t="s">
        <v>125</v>
      </c>
      <c r="D17" s="8"/>
      <c r="E17" s="105" t="s">
        <v>105</v>
      </c>
      <c r="F17" s="37">
        <v>10</v>
      </c>
      <c r="G17" s="38" t="s">
        <v>126</v>
      </c>
      <c r="H17" s="39" t="s">
        <v>127</v>
      </c>
      <c r="I17" s="40" t="s">
        <v>128</v>
      </c>
      <c r="J17" s="41" t="s">
        <v>129</v>
      </c>
    </row>
    <row r="18" spans="1:10" ht="34.5" customHeight="1">
      <c r="A18" s="34" t="s">
        <v>130</v>
      </c>
      <c r="B18" s="35">
        <v>2</v>
      </c>
      <c r="C18" s="36" t="s">
        <v>131</v>
      </c>
      <c r="D18" s="8"/>
      <c r="E18" s="111"/>
      <c r="F18" s="42">
        <v>6</v>
      </c>
      <c r="G18" s="43" t="s">
        <v>132</v>
      </c>
      <c r="H18" s="44" t="s">
        <v>133</v>
      </c>
      <c r="I18" s="44" t="s">
        <v>134</v>
      </c>
      <c r="J18" s="45" t="s">
        <v>135</v>
      </c>
    </row>
    <row r="19" spans="1:10" ht="26.25" customHeight="1" thickBot="1">
      <c r="A19" s="46" t="s">
        <v>136</v>
      </c>
      <c r="B19" s="47">
        <v>1</v>
      </c>
      <c r="C19" s="48" t="s">
        <v>137</v>
      </c>
      <c r="D19" s="8"/>
      <c r="E19" s="107"/>
      <c r="F19" s="33">
        <v>2</v>
      </c>
      <c r="G19" s="49" t="s">
        <v>138</v>
      </c>
      <c r="H19" s="50" t="s">
        <v>135</v>
      </c>
      <c r="I19" s="51" t="s">
        <v>139</v>
      </c>
      <c r="J19" s="52" t="s">
        <v>140</v>
      </c>
    </row>
    <row r="20" spans="1:10" ht="13.5" thickBot="1">
      <c r="A20" s="8"/>
      <c r="B20" s="8"/>
      <c r="C20" s="8"/>
      <c r="D20" s="8"/>
      <c r="E20" s="112" t="s">
        <v>141</v>
      </c>
      <c r="F20" s="113"/>
      <c r="G20" s="113"/>
      <c r="H20" s="113"/>
      <c r="I20" s="113"/>
      <c r="J20" s="114"/>
    </row>
    <row r="21" spans="1:10" ht="12.75">
      <c r="A21" s="104" t="s">
        <v>142</v>
      </c>
      <c r="B21" s="104"/>
      <c r="C21" s="104"/>
      <c r="D21" s="8"/>
      <c r="E21" s="8"/>
      <c r="F21" s="8"/>
      <c r="G21" s="8"/>
      <c r="H21" s="8"/>
      <c r="I21" s="8"/>
      <c r="J21" s="8"/>
    </row>
    <row r="22" spans="1:10" ht="13.5" thickBot="1">
      <c r="A22" s="8"/>
      <c r="B22" s="8"/>
      <c r="C22" s="8"/>
      <c r="D22" s="8"/>
      <c r="E22" s="8"/>
      <c r="F22" s="8"/>
      <c r="G22" s="8"/>
      <c r="H22" s="8"/>
      <c r="I22" s="8"/>
      <c r="J22" s="8"/>
    </row>
    <row r="23" spans="1:10" ht="13.5" thickBot="1">
      <c r="A23" s="53" t="s">
        <v>143</v>
      </c>
      <c r="B23" s="54" t="s">
        <v>144</v>
      </c>
      <c r="C23" s="55" t="s">
        <v>107</v>
      </c>
      <c r="D23" s="8"/>
      <c r="E23" s="8"/>
      <c r="F23" s="8"/>
      <c r="G23" s="8"/>
      <c r="H23" s="8"/>
      <c r="I23" s="8"/>
      <c r="J23" s="8"/>
    </row>
    <row r="24" spans="1:10" ht="33.75" customHeight="1">
      <c r="A24" s="15" t="s">
        <v>108</v>
      </c>
      <c r="B24" s="16" t="s">
        <v>145</v>
      </c>
      <c r="C24" s="17" t="s">
        <v>146</v>
      </c>
      <c r="D24" s="8"/>
      <c r="E24" s="8"/>
      <c r="F24" s="8"/>
      <c r="G24" s="8"/>
      <c r="H24" s="8"/>
      <c r="I24" s="8"/>
      <c r="J24" s="8"/>
    </row>
    <row r="25" spans="1:10" ht="42.75" customHeight="1">
      <c r="A25" s="19" t="s">
        <v>110</v>
      </c>
      <c r="B25" s="20" t="s">
        <v>147</v>
      </c>
      <c r="C25" s="21" t="s">
        <v>148</v>
      </c>
      <c r="D25" s="8"/>
      <c r="E25" s="8"/>
      <c r="F25" s="8"/>
      <c r="G25" s="8"/>
      <c r="H25" s="8"/>
      <c r="I25" s="8"/>
      <c r="J25" s="8"/>
    </row>
    <row r="26" spans="1:10" ht="35.25" customHeight="1">
      <c r="A26" s="19" t="s">
        <v>112</v>
      </c>
      <c r="B26" s="20" t="s">
        <v>149</v>
      </c>
      <c r="C26" s="21" t="s">
        <v>150</v>
      </c>
      <c r="D26" s="8"/>
      <c r="E26" s="8"/>
      <c r="F26" s="8"/>
      <c r="G26" s="8"/>
      <c r="H26" s="8"/>
      <c r="I26" s="8"/>
      <c r="J26" s="8"/>
    </row>
    <row r="27" spans="1:10" ht="37.5" customHeight="1" thickBot="1">
      <c r="A27" s="22" t="s">
        <v>114</v>
      </c>
      <c r="B27" s="23" t="s">
        <v>151</v>
      </c>
      <c r="C27" s="24" t="s">
        <v>152</v>
      </c>
      <c r="D27" s="8"/>
      <c r="E27" s="8"/>
      <c r="F27" s="8"/>
      <c r="G27" s="8"/>
      <c r="H27" s="8"/>
      <c r="I27" s="8"/>
      <c r="J27" s="8"/>
    </row>
    <row r="28" spans="1:10" ht="12.75">
      <c r="A28" s="8"/>
      <c r="B28" s="8"/>
      <c r="C28" s="8"/>
      <c r="D28" s="8"/>
      <c r="E28" s="104" t="s">
        <v>153</v>
      </c>
      <c r="F28" s="104"/>
      <c r="G28" s="104"/>
      <c r="H28" s="104"/>
      <c r="I28" s="104"/>
      <c r="J28" s="104"/>
    </row>
    <row r="29" spans="1:10" ht="13.5" thickBot="1">
      <c r="A29" s="104" t="s">
        <v>154</v>
      </c>
      <c r="B29" s="104"/>
      <c r="C29" s="104"/>
      <c r="D29" s="8"/>
      <c r="E29" s="8"/>
      <c r="F29" s="8"/>
      <c r="G29" s="8"/>
      <c r="H29" s="8"/>
      <c r="I29" s="8"/>
      <c r="J29" s="8"/>
    </row>
    <row r="30" spans="1:10" ht="13.5" thickBot="1">
      <c r="A30" s="8"/>
      <c r="B30" s="8"/>
      <c r="C30" s="8"/>
      <c r="D30" s="8"/>
      <c r="E30" s="115" t="s">
        <v>155</v>
      </c>
      <c r="F30" s="116"/>
      <c r="G30" s="115" t="s">
        <v>143</v>
      </c>
      <c r="H30" s="119"/>
      <c r="I30" s="119"/>
      <c r="J30" s="120"/>
    </row>
    <row r="31" spans="1:10" ht="13.5" thickBot="1">
      <c r="A31" s="53" t="s">
        <v>156</v>
      </c>
      <c r="B31" s="54" t="s">
        <v>157</v>
      </c>
      <c r="C31" s="55" t="s">
        <v>107</v>
      </c>
      <c r="D31" s="8"/>
      <c r="E31" s="117"/>
      <c r="F31" s="118"/>
      <c r="G31" s="56" t="s">
        <v>158</v>
      </c>
      <c r="H31" s="57" t="s">
        <v>159</v>
      </c>
      <c r="I31" s="57" t="s">
        <v>160</v>
      </c>
      <c r="J31" s="58" t="s">
        <v>161</v>
      </c>
    </row>
    <row r="32" spans="1:10" ht="22.5">
      <c r="A32" s="28" t="s">
        <v>162</v>
      </c>
      <c r="B32" s="29">
        <v>100</v>
      </c>
      <c r="C32" s="30" t="s">
        <v>163</v>
      </c>
      <c r="D32" s="8"/>
      <c r="E32" s="121" t="s">
        <v>156</v>
      </c>
      <c r="F32" s="59">
        <v>100</v>
      </c>
      <c r="G32" s="60" t="s">
        <v>164</v>
      </c>
      <c r="H32" s="61" t="s">
        <v>165</v>
      </c>
      <c r="I32" s="61" t="s">
        <v>166</v>
      </c>
      <c r="J32" s="62" t="s">
        <v>167</v>
      </c>
    </row>
    <row r="33" spans="1:10" ht="34.5" customHeight="1">
      <c r="A33" s="19" t="s">
        <v>168</v>
      </c>
      <c r="B33" s="20">
        <v>60</v>
      </c>
      <c r="C33" s="21" t="s">
        <v>169</v>
      </c>
      <c r="D33" s="8"/>
      <c r="E33" s="122"/>
      <c r="F33" s="63">
        <v>60</v>
      </c>
      <c r="G33" s="64" t="s">
        <v>170</v>
      </c>
      <c r="H33" s="65" t="s">
        <v>171</v>
      </c>
      <c r="I33" s="66" t="s">
        <v>172</v>
      </c>
      <c r="J33" s="67" t="s">
        <v>173</v>
      </c>
    </row>
    <row r="34" spans="1:10" ht="33.75" customHeight="1">
      <c r="A34" s="19" t="s">
        <v>174</v>
      </c>
      <c r="B34" s="20">
        <v>25</v>
      </c>
      <c r="C34" s="21" t="s">
        <v>175</v>
      </c>
      <c r="D34" s="8"/>
      <c r="E34" s="122"/>
      <c r="F34" s="68">
        <v>25</v>
      </c>
      <c r="G34" s="69" t="s">
        <v>176</v>
      </c>
      <c r="H34" s="66" t="s">
        <v>177</v>
      </c>
      <c r="I34" s="66" t="s">
        <v>178</v>
      </c>
      <c r="J34" s="70" t="s">
        <v>179</v>
      </c>
    </row>
    <row r="35" spans="1:10" ht="33" customHeight="1" thickBot="1">
      <c r="A35" s="22" t="s">
        <v>180</v>
      </c>
      <c r="B35" s="23">
        <v>10</v>
      </c>
      <c r="C35" s="24" t="s">
        <v>181</v>
      </c>
      <c r="D35" s="8"/>
      <c r="E35" s="123"/>
      <c r="F35" s="71">
        <v>10</v>
      </c>
      <c r="G35" s="72" t="s">
        <v>182</v>
      </c>
      <c r="H35" s="73" t="s">
        <v>183</v>
      </c>
      <c r="I35" s="74" t="s">
        <v>184</v>
      </c>
      <c r="J35" s="75" t="s">
        <v>185</v>
      </c>
    </row>
    <row r="36" spans="1:10" ht="13.5" thickBot="1">
      <c r="A36" s="112" t="s">
        <v>186</v>
      </c>
      <c r="B36" s="113"/>
      <c r="C36" s="114"/>
      <c r="D36" s="8"/>
      <c r="E36" s="124" t="s">
        <v>187</v>
      </c>
      <c r="F36" s="125"/>
      <c r="G36" s="125"/>
      <c r="H36" s="125"/>
      <c r="I36" s="125"/>
      <c r="J36" s="126"/>
    </row>
    <row r="37" spans="1:10" ht="12.75">
      <c r="A37" s="8"/>
      <c r="B37" s="8"/>
      <c r="C37" s="8"/>
      <c r="D37" s="8"/>
      <c r="E37" s="8"/>
      <c r="F37" s="8"/>
      <c r="G37" s="8"/>
      <c r="H37" s="8"/>
      <c r="I37" s="8"/>
      <c r="J37" s="8"/>
    </row>
    <row r="38" spans="1:10" ht="12.75">
      <c r="A38" s="104" t="s">
        <v>188</v>
      </c>
      <c r="B38" s="104"/>
      <c r="C38" s="104"/>
      <c r="D38" s="8"/>
      <c r="E38" s="8"/>
      <c r="F38" s="8"/>
      <c r="G38" s="8"/>
      <c r="H38" s="8"/>
      <c r="I38" s="8"/>
      <c r="J38" s="8"/>
    </row>
    <row r="39" spans="1:10" ht="13.5" thickBot="1">
      <c r="A39" s="8"/>
      <c r="B39" s="8"/>
      <c r="C39" s="8"/>
      <c r="D39" s="8"/>
      <c r="E39" s="8"/>
      <c r="F39" s="8"/>
      <c r="G39" s="8"/>
      <c r="H39" s="8"/>
      <c r="I39" s="8"/>
      <c r="J39" s="8"/>
    </row>
    <row r="40" spans="1:10" ht="13.5" thickBot="1">
      <c r="A40" s="53" t="s">
        <v>189</v>
      </c>
      <c r="B40" s="54" t="s">
        <v>190</v>
      </c>
      <c r="C40" s="55" t="s">
        <v>107</v>
      </c>
      <c r="D40" s="8"/>
      <c r="E40" s="8"/>
      <c r="F40" s="8"/>
      <c r="G40" s="8"/>
      <c r="H40" s="8"/>
      <c r="I40" s="8"/>
      <c r="J40" s="8"/>
    </row>
    <row r="41" spans="1:10" ht="36" customHeight="1">
      <c r="A41" s="76" t="s">
        <v>191</v>
      </c>
      <c r="B41" s="16" t="s">
        <v>192</v>
      </c>
      <c r="C41" s="17" t="s">
        <v>193</v>
      </c>
      <c r="D41" s="8"/>
      <c r="E41" s="8"/>
      <c r="F41" s="8"/>
      <c r="G41" s="8"/>
      <c r="H41" s="8"/>
      <c r="I41" s="8"/>
      <c r="J41" s="8"/>
    </row>
    <row r="42" spans="1:10" ht="24.75" customHeight="1">
      <c r="A42" s="77" t="s">
        <v>45</v>
      </c>
      <c r="B42" s="20" t="s">
        <v>194</v>
      </c>
      <c r="C42" s="21" t="s">
        <v>195</v>
      </c>
      <c r="D42" s="8"/>
      <c r="E42" s="8"/>
      <c r="F42" s="8"/>
      <c r="G42" s="8"/>
      <c r="H42" s="8"/>
      <c r="I42" s="8"/>
      <c r="J42" s="8"/>
    </row>
    <row r="43" spans="1:10" ht="30.75" customHeight="1">
      <c r="A43" s="77" t="s">
        <v>196</v>
      </c>
      <c r="B43" s="20" t="s">
        <v>197</v>
      </c>
      <c r="C43" s="21" t="s">
        <v>198</v>
      </c>
      <c r="D43" s="8"/>
      <c r="E43" s="8"/>
      <c r="F43" s="8"/>
      <c r="G43" s="8"/>
      <c r="H43" s="8"/>
      <c r="I43" s="8"/>
      <c r="J43" s="8"/>
    </row>
    <row r="44" spans="1:10" ht="35.25" customHeight="1" thickBot="1">
      <c r="A44" s="78" t="s">
        <v>199</v>
      </c>
      <c r="B44" s="23">
        <v>20</v>
      </c>
      <c r="C44" s="24" t="s">
        <v>200</v>
      </c>
      <c r="D44" s="8"/>
      <c r="E44" s="8"/>
      <c r="F44" s="8"/>
      <c r="G44" s="8"/>
      <c r="H44" s="8"/>
      <c r="I44" s="8"/>
      <c r="J44" s="8"/>
    </row>
    <row r="45" spans="1:10" ht="12.75">
      <c r="A45" s="8"/>
      <c r="B45" s="8"/>
      <c r="C45" s="8"/>
      <c r="D45" s="8"/>
      <c r="E45" s="8"/>
      <c r="F45" s="8"/>
      <c r="G45" s="8"/>
      <c r="H45" s="8"/>
      <c r="I45" s="8"/>
      <c r="J45" s="8"/>
    </row>
    <row r="46" spans="1:10" ht="12.75">
      <c r="A46" s="104" t="s">
        <v>201</v>
      </c>
      <c r="B46" s="104"/>
      <c r="C46" s="104"/>
      <c r="D46" s="8"/>
      <c r="E46" s="8"/>
      <c r="F46" s="8"/>
      <c r="G46" s="8"/>
      <c r="H46" s="8"/>
      <c r="I46" s="8"/>
      <c r="J46" s="8"/>
    </row>
    <row r="47" spans="1:10" ht="13.5" thickBot="1">
      <c r="A47" s="8"/>
      <c r="B47" s="8"/>
      <c r="C47" s="8"/>
      <c r="D47" s="8"/>
      <c r="E47" s="8"/>
      <c r="F47" s="8"/>
      <c r="G47" s="8"/>
      <c r="H47" s="8"/>
      <c r="I47" s="8"/>
      <c r="J47" s="8"/>
    </row>
    <row r="48" spans="1:10" ht="13.5" thickBot="1">
      <c r="A48" s="53" t="s">
        <v>189</v>
      </c>
      <c r="B48" s="127" t="s">
        <v>107</v>
      </c>
      <c r="C48" s="128"/>
      <c r="D48" s="8"/>
      <c r="E48" s="8"/>
      <c r="F48" s="8"/>
      <c r="G48" s="8"/>
      <c r="H48" s="8"/>
      <c r="I48" s="8"/>
      <c r="J48" s="8"/>
    </row>
    <row r="49" spans="1:10" ht="27.75" customHeight="1">
      <c r="A49" s="76" t="s">
        <v>191</v>
      </c>
      <c r="B49" s="29" t="s">
        <v>202</v>
      </c>
      <c r="C49" s="30" t="s">
        <v>203</v>
      </c>
      <c r="D49" s="8"/>
      <c r="E49" s="8"/>
      <c r="F49" s="8"/>
      <c r="G49" s="8"/>
      <c r="H49" s="8"/>
      <c r="I49" s="8"/>
      <c r="J49" s="8"/>
    </row>
    <row r="50" spans="1:10" ht="48" customHeight="1">
      <c r="A50" s="77" t="s">
        <v>45</v>
      </c>
      <c r="B50" s="79" t="s">
        <v>213</v>
      </c>
      <c r="C50" s="36" t="s">
        <v>204</v>
      </c>
      <c r="D50" s="8"/>
      <c r="E50" s="8"/>
      <c r="F50" s="8"/>
      <c r="G50" s="8"/>
      <c r="H50" s="8"/>
      <c r="I50" s="8"/>
      <c r="J50" s="8"/>
    </row>
    <row r="51" spans="1:10" ht="24" customHeight="1">
      <c r="A51" s="77" t="s">
        <v>196</v>
      </c>
      <c r="B51" s="35" t="s">
        <v>205</v>
      </c>
      <c r="C51" s="36" t="s">
        <v>206</v>
      </c>
      <c r="D51" s="8"/>
      <c r="E51" s="8"/>
      <c r="F51" s="8"/>
      <c r="G51" s="8"/>
      <c r="H51" s="8"/>
      <c r="I51" s="8"/>
      <c r="J51" s="8"/>
    </row>
    <row r="52" spans="1:10" ht="27.75" customHeight="1" thickBot="1">
      <c r="A52" s="78" t="s">
        <v>199</v>
      </c>
      <c r="B52" s="47" t="s">
        <v>207</v>
      </c>
      <c r="C52" s="48" t="s">
        <v>208</v>
      </c>
      <c r="D52" s="8"/>
      <c r="E52" s="8"/>
      <c r="F52" s="8"/>
      <c r="G52" s="8"/>
      <c r="H52" s="8"/>
      <c r="I52" s="8"/>
      <c r="J52" s="8"/>
    </row>
  </sheetData>
  <sheetProtection/>
  <mergeCells count="19">
    <mergeCell ref="E32:E35"/>
    <mergeCell ref="A36:C36"/>
    <mergeCell ref="E36:J36"/>
    <mergeCell ref="A38:C38"/>
    <mergeCell ref="A46:C46"/>
    <mergeCell ref="B48:C48"/>
    <mergeCell ref="E17:E19"/>
    <mergeCell ref="E20:J20"/>
    <mergeCell ref="A21:C21"/>
    <mergeCell ref="E28:J28"/>
    <mergeCell ref="A29:C29"/>
    <mergeCell ref="E30:F31"/>
    <mergeCell ref="G30:J30"/>
    <mergeCell ref="A1:J3"/>
    <mergeCell ref="A5:C5"/>
    <mergeCell ref="A13:C13"/>
    <mergeCell ref="E13:J13"/>
    <mergeCell ref="E15:F16"/>
    <mergeCell ref="G15:J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B4" sqref="B4"/>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29" t="s">
        <v>52</v>
      </c>
      <c r="B1" s="130" t="s">
        <v>53</v>
      </c>
      <c r="C1" s="130"/>
      <c r="D1" s="130"/>
      <c r="E1" s="130"/>
      <c r="F1" s="130"/>
      <c r="G1" s="130"/>
      <c r="H1" s="130"/>
    </row>
    <row r="2" spans="1:8" ht="14.25" thickBot="1" thickTop="1">
      <c r="A2" s="129"/>
      <c r="B2" s="130" t="s">
        <v>54</v>
      </c>
      <c r="C2" s="130"/>
      <c r="D2" s="130"/>
      <c r="E2" s="130"/>
      <c r="F2" s="130"/>
      <c r="G2" s="130"/>
      <c r="H2" s="130"/>
    </row>
    <row r="3" spans="1:8" ht="14.25" thickBot="1" thickTop="1">
      <c r="A3" s="129"/>
      <c r="B3" s="4" t="s">
        <v>44</v>
      </c>
      <c r="C3" s="4" t="s">
        <v>41</v>
      </c>
      <c r="D3" s="4" t="s">
        <v>47</v>
      </c>
      <c r="E3" s="4" t="s">
        <v>42</v>
      </c>
      <c r="F3" s="4" t="s">
        <v>55</v>
      </c>
      <c r="G3" s="4" t="s">
        <v>56</v>
      </c>
      <c r="H3" s="4" t="s">
        <v>57</v>
      </c>
    </row>
    <row r="4" spans="1:8" ht="77.25" customHeight="1" thickBot="1" thickTop="1">
      <c r="A4" s="129"/>
      <c r="B4" s="7" t="s">
        <v>298</v>
      </c>
      <c r="C4" s="5" t="s">
        <v>58</v>
      </c>
      <c r="D4" s="5" t="s">
        <v>59</v>
      </c>
      <c r="E4" s="5" t="s">
        <v>60</v>
      </c>
      <c r="F4" s="5" t="s">
        <v>61</v>
      </c>
      <c r="G4" s="5" t="s">
        <v>62</v>
      </c>
      <c r="H4" s="5" t="s">
        <v>63</v>
      </c>
    </row>
    <row r="5" spans="1:8" ht="57.75" customHeight="1" thickBot="1" thickTop="1">
      <c r="A5" s="129"/>
      <c r="B5" s="7" t="s">
        <v>64</v>
      </c>
      <c r="C5" s="5" t="s">
        <v>65</v>
      </c>
      <c r="D5" s="5" t="s">
        <v>66</v>
      </c>
      <c r="E5" s="5" t="s">
        <v>67</v>
      </c>
      <c r="F5" s="5" t="s">
        <v>68</v>
      </c>
      <c r="G5" s="5" t="s">
        <v>69</v>
      </c>
      <c r="H5" s="5" t="s">
        <v>70</v>
      </c>
    </row>
    <row r="6" spans="1:8" ht="78" customHeight="1" thickBot="1" thickTop="1">
      <c r="A6" s="129"/>
      <c r="B6" s="7" t="s">
        <v>71</v>
      </c>
      <c r="C6" s="5" t="s">
        <v>72</v>
      </c>
      <c r="D6" s="5" t="s">
        <v>73</v>
      </c>
      <c r="E6" s="5" t="s">
        <v>74</v>
      </c>
      <c r="F6" s="5" t="s">
        <v>75</v>
      </c>
      <c r="G6" s="5" t="s">
        <v>76</v>
      </c>
      <c r="H6" s="5" t="s">
        <v>77</v>
      </c>
    </row>
    <row r="7" spans="1:8" ht="62.25" customHeight="1" thickBot="1" thickTop="1">
      <c r="A7" s="129"/>
      <c r="B7" s="7" t="s">
        <v>78</v>
      </c>
      <c r="C7" s="5" t="s">
        <v>79</v>
      </c>
      <c r="D7" s="5" t="s">
        <v>80</v>
      </c>
      <c r="E7" s="5" t="s">
        <v>81</v>
      </c>
      <c r="F7" s="5" t="s">
        <v>82</v>
      </c>
      <c r="G7" s="5" t="s">
        <v>83</v>
      </c>
      <c r="H7" s="5" t="s">
        <v>84</v>
      </c>
    </row>
    <row r="8" spans="1:8" ht="91.5" customHeight="1" thickBot="1" thickTop="1">
      <c r="A8" s="129"/>
      <c r="B8" s="7" t="s">
        <v>85</v>
      </c>
      <c r="C8" s="5" t="s">
        <v>86</v>
      </c>
      <c r="D8" s="5" t="s">
        <v>87</v>
      </c>
      <c r="E8" s="5" t="s">
        <v>88</v>
      </c>
      <c r="F8" s="5"/>
      <c r="G8" s="5" t="s">
        <v>89</v>
      </c>
      <c r="H8" s="5" t="s">
        <v>90</v>
      </c>
    </row>
    <row r="9" spans="1:8" ht="47.25" customHeight="1" thickBot="1" thickTop="1">
      <c r="A9" s="129"/>
      <c r="B9" s="7" t="s">
        <v>91</v>
      </c>
      <c r="C9" s="5" t="s">
        <v>92</v>
      </c>
      <c r="D9" s="5" t="s">
        <v>93</v>
      </c>
      <c r="E9" s="5" t="s">
        <v>94</v>
      </c>
      <c r="F9" s="5"/>
      <c r="G9" s="5" t="s">
        <v>95</v>
      </c>
      <c r="H9" s="5" t="s">
        <v>96</v>
      </c>
    </row>
    <row r="10" spans="1:8" ht="72" customHeight="1" thickBot="1" thickTop="1">
      <c r="A10" s="129"/>
      <c r="B10" s="7" t="s">
        <v>97</v>
      </c>
      <c r="C10" s="5" t="s">
        <v>102</v>
      </c>
      <c r="D10" s="5"/>
      <c r="E10" s="5"/>
      <c r="F10" s="5"/>
      <c r="G10" s="5" t="s">
        <v>98</v>
      </c>
      <c r="H10" s="6"/>
    </row>
    <row r="11" spans="1:8" ht="27" thickBot="1" thickTop="1">
      <c r="A11" s="129"/>
      <c r="B11" s="7" t="s">
        <v>99</v>
      </c>
      <c r="C11" s="5"/>
      <c r="D11" s="5"/>
      <c r="E11" s="5"/>
      <c r="F11" s="5"/>
      <c r="G11" s="5" t="s">
        <v>100</v>
      </c>
      <c r="H11" s="6"/>
    </row>
    <row r="12" spans="1:8" ht="38.25" customHeight="1" thickBot="1" thickTop="1">
      <c r="A12" s="130" t="s">
        <v>101</v>
      </c>
      <c r="B12" s="130"/>
      <c r="C12" s="130"/>
      <c r="D12" s="130"/>
      <c r="E12" s="130"/>
      <c r="F12" s="130"/>
      <c r="G12" s="130"/>
      <c r="H12" s="130"/>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81" t="s">
        <v>222</v>
      </c>
      <c r="D3">
        <v>2</v>
      </c>
      <c r="E3" s="81" t="s">
        <v>223</v>
      </c>
    </row>
    <row r="4" spans="3:5" ht="12.75">
      <c r="C4" t="s">
        <v>221</v>
      </c>
      <c r="E4" t="s">
        <v>224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2019-12-10T16:53:00Z</cp:lastPrinted>
  <dcterms:created xsi:type="dcterms:W3CDTF">2017-02-13T21:45:29Z</dcterms:created>
  <dcterms:modified xsi:type="dcterms:W3CDTF">2023-02-06T02:39:33Z</dcterms:modified>
  <cp:category/>
  <cp:version/>
  <cp:contentType/>
  <cp:contentStatus/>
</cp:coreProperties>
</file>