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iliana.casas\Downloads\"/>
    </mc:Choice>
  </mc:AlternateContent>
  <xr:revisionPtr revIDLastSave="0" documentId="8_{9D93FC9F-63C7-4976-8196-7ABFB370838E}" xr6:coauthVersionLast="45" xr6:coauthVersionMax="45" xr10:uidLastSave="{00000000-0000-0000-0000-000000000000}"/>
  <bookViews>
    <workbookView xWindow="-110" yWindow="-110" windowWidth="19420" windowHeight="1042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6" i="1" l="1"/>
  <c r="E41" i="1" l="1"/>
  <c r="AQ48" i="1" l="1"/>
  <c r="AL48" i="1"/>
  <c r="E48" i="1"/>
  <c r="E49" i="1" s="1"/>
  <c r="U22" i="1" l="1"/>
  <c r="U23" i="1"/>
  <c r="U24" i="1"/>
  <c r="U25" i="1"/>
  <c r="U26" i="1"/>
  <c r="U27" i="1"/>
  <c r="U28" i="1"/>
  <c r="U29" i="1"/>
  <c r="U30" i="1"/>
  <c r="U32" i="1"/>
  <c r="U33" i="1"/>
  <c r="U34" i="1"/>
  <c r="U35" i="1"/>
  <c r="U36" i="1"/>
  <c r="U37" i="1"/>
  <c r="U38" i="1"/>
  <c r="U39" i="1"/>
  <c r="U40" i="1"/>
  <c r="U21" i="1"/>
  <c r="AR34" i="1"/>
  <c r="AP34" i="1"/>
  <c r="AK34" i="1"/>
  <c r="AF34" i="1"/>
  <c r="AA34" i="1"/>
  <c r="AC34" i="1" s="1"/>
  <c r="P34" i="1"/>
  <c r="AQ34" i="1" l="1"/>
  <c r="AR42" i="1"/>
  <c r="AR43" i="1"/>
  <c r="AR44" i="1"/>
  <c r="AR45" i="1"/>
  <c r="AR46" i="1"/>
  <c r="AR47" i="1"/>
  <c r="AK47" i="1"/>
  <c r="AK46" i="1"/>
  <c r="AK45" i="1"/>
  <c r="AK44" i="1"/>
  <c r="AK43" i="1"/>
  <c r="AK42" i="1"/>
  <c r="AK41" i="1"/>
  <c r="AK40" i="1"/>
  <c r="AK39" i="1"/>
  <c r="AK38" i="1"/>
  <c r="AK37" i="1"/>
  <c r="AK36" i="1"/>
  <c r="AK35" i="1"/>
  <c r="AK33" i="1"/>
  <c r="AK32" i="1"/>
  <c r="AK30" i="1"/>
  <c r="AK29" i="1"/>
  <c r="AK28" i="1"/>
  <c r="AK27" i="1"/>
  <c r="AK26" i="1"/>
  <c r="AK25" i="1"/>
  <c r="AK24" i="1"/>
  <c r="AQ24" i="1" s="1"/>
  <c r="AK23" i="1"/>
  <c r="AK22" i="1"/>
  <c r="AK21" i="1"/>
  <c r="AF47" i="1"/>
  <c r="AH47" i="1" s="1"/>
  <c r="AF46" i="1"/>
  <c r="AF45" i="1"/>
  <c r="AF43" i="1"/>
  <c r="AH43" i="1" s="1"/>
  <c r="AF40" i="1"/>
  <c r="AF39" i="1"/>
  <c r="AF38" i="1"/>
  <c r="AH38" i="1" s="1"/>
  <c r="AF37" i="1"/>
  <c r="AH37" i="1" s="1"/>
  <c r="AF36" i="1"/>
  <c r="AF35" i="1"/>
  <c r="AF33" i="1"/>
  <c r="AF32" i="1"/>
  <c r="AF29" i="1"/>
  <c r="AH29" i="1" s="1"/>
  <c r="AF22" i="1"/>
  <c r="AA25" i="1"/>
  <c r="AA32" i="1"/>
  <c r="AA33" i="1"/>
  <c r="AA35" i="1"/>
  <c r="AA36" i="1"/>
  <c r="AC36" i="1" s="1"/>
  <c r="AA37" i="1"/>
  <c r="AA38" i="1"/>
  <c r="AA39" i="1"/>
  <c r="AA41" i="1"/>
  <c r="AA42" i="1"/>
  <c r="V32" i="1"/>
  <c r="X32" i="1" s="1"/>
  <c r="V36" i="1"/>
  <c r="X36" i="1" s="1"/>
  <c r="V38" i="1"/>
  <c r="X38" i="1" s="1"/>
  <c r="V39" i="1"/>
  <c r="AR22" i="1"/>
  <c r="AR23" i="1"/>
  <c r="AR24" i="1"/>
  <c r="AR25" i="1"/>
  <c r="AR26" i="1"/>
  <c r="AR27" i="1"/>
  <c r="AR28" i="1"/>
  <c r="AR29" i="1"/>
  <c r="AR30" i="1"/>
  <c r="AR32" i="1"/>
  <c r="AR33" i="1"/>
  <c r="AR35" i="1"/>
  <c r="AR36" i="1"/>
  <c r="AR37" i="1"/>
  <c r="AR38" i="1"/>
  <c r="AR39" i="1"/>
  <c r="AR40" i="1"/>
  <c r="AR21" i="1"/>
  <c r="AP37" i="1"/>
  <c r="AP38" i="1"/>
  <c r="AP39" i="1"/>
  <c r="AP40" i="1"/>
  <c r="AP41" i="1"/>
  <c r="AP42" i="1"/>
  <c r="AP43" i="1"/>
  <c r="AP44" i="1"/>
  <c r="AP45" i="1"/>
  <c r="AP46" i="1"/>
  <c r="AP47" i="1"/>
  <c r="AP35" i="1"/>
  <c r="AP36" i="1"/>
  <c r="AP33" i="1"/>
  <c r="AP32" i="1"/>
  <c r="AP30" i="1"/>
  <c r="AP29" i="1"/>
  <c r="AP28" i="1"/>
  <c r="AP27" i="1"/>
  <c r="AP26" i="1"/>
  <c r="AP25" i="1"/>
  <c r="AP24" i="1"/>
  <c r="AP23" i="1"/>
  <c r="AP22" i="1"/>
  <c r="AP21" i="1"/>
  <c r="P35" i="1"/>
  <c r="P36" i="1"/>
  <c r="P39" i="1"/>
  <c r="P40" i="1"/>
  <c r="AQ28" i="1" l="1"/>
  <c r="AQ46" i="1"/>
  <c r="AH46" i="1"/>
  <c r="AH48" i="1" s="1"/>
  <c r="X48" i="1"/>
  <c r="AC48" i="1"/>
  <c r="AQ42" i="1"/>
  <c r="AQ44" i="1"/>
  <c r="AQ47" i="1"/>
  <c r="AQ43" i="1"/>
  <c r="AQ45" i="1"/>
  <c r="AQ37" i="1"/>
  <c r="AQ32" i="1"/>
  <c r="AR41" i="1"/>
  <c r="AR48" i="1" s="1"/>
  <c r="AQ33" i="1"/>
  <c r="AQ38" i="1"/>
  <c r="AQ25" i="1"/>
  <c r="AQ40" i="1"/>
  <c r="AQ36" i="1"/>
  <c r="AQ30" i="1"/>
  <c r="AQ27" i="1"/>
  <c r="AQ23" i="1"/>
  <c r="AQ39" i="1"/>
  <c r="AQ35" i="1"/>
  <c r="AQ29" i="1"/>
  <c r="AQ26" i="1"/>
  <c r="AQ22" i="1"/>
  <c r="AQ21" i="1"/>
  <c r="AQ41" i="1" l="1"/>
  <c r="P33" i="1" l="1"/>
</calcChain>
</file>

<file path=xl/sharedStrings.xml><?xml version="1.0" encoding="utf-8"?>
<sst xmlns="http://schemas.openxmlformats.org/spreadsheetml/2006/main" count="698" uniqueCount="302">
  <si>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</si>
  <si>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</si>
  <si>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</si>
  <si>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</si>
  <si>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</si>
  <si>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</si>
  <si>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</si>
  <si>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</si>
  <si>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</si>
  <si>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</si>
  <si>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</si>
  <si>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</si>
  <si>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</si>
  <si>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</si>
  <si>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</si>
  <si>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</si>
  <si>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</si>
  <si>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</si>
  <si>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</si>
  <si>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</si>
  <si>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</si>
  <si>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</si>
  <si>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</si>
  <si>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</si>
  <si>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</si>
  <si>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</si>
  <si>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</si>
  <si>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</si>
  <si>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</si>
  <si>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</si>
  <si>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</si>
  <si>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</si>
  <si>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</si>
  <si>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</si>
  <si>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</si>
  <si>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</si>
  <si>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</si>
  <si>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</si>
  <si>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</si>
  <si>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</si>
  <si>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</si>
  <si>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</si>
  <si>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</si>
  <si>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</si>
  <si>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</si>
  <si>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</si>
  <si>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</si>
  <si>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</si>
  <si>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</si>
  <si>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</si>
  <si>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</si>
  <si>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</si>
  <si>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</si>
  <si>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</si>
  <si>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</si>
  <si>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</si>
  <si>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</si>
  <si>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</si>
  <si>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</si>
  <si>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</si>
  <si>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</si>
  <si>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</si>
  <si>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</si>
  <si>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</si>
  <si>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</si>
  <si>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</si>
  <si>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</si>
  <si>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</si>
  <si>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</si>
  <si>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</si>
  <si>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</si>
  <si>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</si>
  <si>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</si>
  <si>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</si>
  <si>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</si>
  <si>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</si>
  <si>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</si>
  <si>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</si>
  <si>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</si>
  <si>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</si>
  <si>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</si>
  <si>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</si>
  <si>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</si>
  <si>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</si>
  <si>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</si>
  <si>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</si>
  <si>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</si>
  <si>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</si>
  <si>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</si>
  <si>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</si>
  <si>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</si>
  <si>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</si>
  <si>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</si>
  <si>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</si>
  <si>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</si>
  <si>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</si>
  <si>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</si>
  <si>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</si>
  <si>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</si>
  <si>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</si>
  <si>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</si>
  <si>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</si>
  <si>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</si>
  <si>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</si>
  <si>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</si>
  <si>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</si>
  <si>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</si>
  <si>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</si>
  <si>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</si>
  <si>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</si>
  <si>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</si>
  <si>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</si>
  <si>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</si>
  <si>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</si>
  <si>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</si>
  <si>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</si>
  <si>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</si>
  <si>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</si>
  <si>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</si>
  <si>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</si>
  <si>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</si>
  <si>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</si>
  <si>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</si>
  <si>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</si>
  <si>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</si>
  <si>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</si>
  <si>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</si>
  <si>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</si>
  <si>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</si>
  <si>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</si>
  <si>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</si>
  <si>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</si>
  <si>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</si>
  <si>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</si>
  <si>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</si>
  <si>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</si>
  <si>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</si>
  <si>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</si>
  <si>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</si>
  <si>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</si>
  <si>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</si>
  <si>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</si>
  <si>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</si>
  <si>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</si>
  <si>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</si>
  <si>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</si>
  <si>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</si>
  <si>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</si>
  <si>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</si>
  <si>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</si>
  <si>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</si>
  <si>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</si>
  <si>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</si>
  <si>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</si>
  <si>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</si>
  <si>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</si>
  <si>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</si>
  <si>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</si>
  <si>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</si>
  <si>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</si>
  <si>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</si>
  <si>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</si>
  <si>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</si>
  <si>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</si>
  <si>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</si>
  <si>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</si>
  <si>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</si>
  <si>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ALCALDÍA LOCAL DE BOSA</t>
  </si>
  <si>
    <t>A junio 30 /2016 % 18,68 y dic 31 /2016 %91,94</t>
  </si>
  <si>
    <t xml:space="preserve">Realizar 8 acciones de control u operativos para dar cumplimiento a los fallos - Rio Bogotá </t>
  </si>
  <si>
    <t>No acciones de control para dar cumplimiento de fallos judiciales  - rio Bogotá</t>
  </si>
  <si>
    <t>Acciones de control para el cumplimiento de fallos judiciales - rio Bogotá</t>
  </si>
  <si>
    <t>Se separan las metas realcionadas con operativos del proceso de IVC y se realizan ajustes de redacción en los indicadores, se actualizan las metas transversales y se complementan las líneas base.</t>
  </si>
  <si>
    <t>Profesional 222-24 del área administrativa - Alcaldía Local</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</si>
  <si>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</si>
  <si>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</si>
  <si>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</si>
  <si>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</si>
  <si>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Realizar 160 acciones de control u operativos en materia de obras y urbanismo</t>
  </si>
  <si>
    <t>Realizar 25 acciones de control u operativos en materia de  integridad del espacio publico.</t>
  </si>
  <si>
    <t xml:space="preserve">Realiza 65 acciones de control u operativos en materia de  actividad económica (en el mes de diciembre se deben realizar los operativos pólvora y artículos pirotécnicos)
</t>
  </si>
  <si>
    <t>Matriz MUSI y reportes SEGPLAN</t>
  </si>
  <si>
    <t>RP Y PREDIS a corte del trimestre reportado</t>
  </si>
  <si>
    <t>PREDIS Inversion directa</t>
  </si>
  <si>
    <t>PREDIS obligaciones por pagar vigencias anteriores</t>
  </si>
  <si>
    <t xml:space="preserve">PREDIS obligaciones por pagar </t>
  </si>
  <si>
    <t>Aplicativo SIPSE</t>
  </si>
  <si>
    <t>Aplicativo SICAPITAL</t>
  </si>
  <si>
    <t>Aplicativo Orfeo y reporte subsecretaria de gestion institucional</t>
  </si>
  <si>
    <t>Expedientes de inspecciones de policia y carpeta de operativos del area de gestion policiva y juridica</t>
  </si>
  <si>
    <t>Aplicativo SI ACTUA y base de datos de expedientes FDLB</t>
  </si>
  <si>
    <t>Terminar (archivar),148 actuaciones administrativas activas</t>
  </si>
  <si>
    <t>Actuaciones administrativas terminadas (archivadas)</t>
  </si>
  <si>
    <t>No actuaciones administrativas terminadas (archivadas) durante el trimestre</t>
  </si>
  <si>
    <t>Actuaciones administrativas terminadas hasta la primera instancia</t>
  </si>
  <si>
    <t>No de actuaciones administrativas terminadas  hasta la primera instancia</t>
  </si>
  <si>
    <r>
      <rPr>
        <b/>
        <sz val="16"/>
        <rFont val="Garamond"/>
        <family val="1"/>
      </rPr>
      <t>JAVIER ALFONSO ALBA GRIMALDOS
Alcalde Local de Bosa</t>
    </r>
    <r>
      <rPr>
        <sz val="16"/>
        <color theme="1"/>
        <rFont val="Garamond"/>
        <family val="1"/>
      </rPr>
      <t xml:space="preserve">
</t>
    </r>
    <r>
      <rPr>
        <b/>
        <sz val="16"/>
        <color theme="1"/>
        <rFont val="Garamond"/>
        <family val="1"/>
      </rPr>
      <t>Aprobado mediante caso HOLA N° 90779</t>
    </r>
  </si>
  <si>
    <t>12 de febrero de 2020</t>
  </si>
  <si>
    <t>META NO PROGRAMADA</t>
  </si>
  <si>
    <t>Se realizo un operativo en la ronda hidraulica del rio bogota donde se identificaron semovientes en ronda hidraulica</t>
  </si>
  <si>
    <t xml:space="preserve">Registro fotografico y acta de reunion </t>
  </si>
  <si>
    <t>CUMPLIMIENTO I TRIMESTRE</t>
  </si>
  <si>
    <t>META REPROGRAMADA</t>
  </si>
  <si>
    <t>Reporte SAC</t>
  </si>
  <si>
    <t>Durante el primer trimestre de la vigencia 2020, la Alcaldía Local dio respuesta a 15 requerimientos ciudadanos del año 2019, los cuales representan un nivel de avance del 100% en el trimestre.</t>
  </si>
  <si>
    <t>Reporte DGP</t>
  </si>
  <si>
    <t xml:space="preserve">La Alcaldía Local  terminó en el trimestre  100 actuaciones administrativas activas. </t>
  </si>
  <si>
    <t>La Alcaldía Local terminó en primera instancia 13 actuaciones administrativas</t>
  </si>
  <si>
    <t>La Alcaldía Local  mantuvo al 67% las acciones correctivas, documentadas y vigentes en el trimestre.</t>
  </si>
  <si>
    <t>Reporte MIMEC</t>
  </si>
  <si>
    <t>23 de abril de 2020</t>
  </si>
  <si>
    <r>
      <t xml:space="preserve">Para el primer trimestre de la vigencia 2020, el plan de gestión de la alcaldía local alcanzó un nivel de desempeño del </t>
    </r>
    <r>
      <rPr>
        <b/>
        <sz val="11"/>
        <color theme="1"/>
        <rFont val="Garamond"/>
        <family val="1"/>
      </rPr>
      <t>70%</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</si>
  <si>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</si>
  <si>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Terminar 103 actuaciones administrativas hasta la primera instancia</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</si>
  <si>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103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</si>
  <si>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</si>
  <si>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</si>
  <si>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</si>
  <si>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</si>
  <si>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</si>
  <si>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</si>
  <si>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</si>
  <si>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</si>
  <si>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29 de julio de 2020</t>
  </si>
  <si>
    <t xml:space="preserve">Reporte Subsecretaria de Gestion Local </t>
  </si>
  <si>
    <t>EJECUCIÓN PRESUPUESTAL   A JUNIO. SISTEMA PREDIS</t>
  </si>
  <si>
    <t>La Alcaldía Local comprometió a 30 de junio el 40,28 del presupuesto de inversión representado en 32,827,836,658.00</t>
  </si>
  <si>
    <t>La Alcaldía Local ejecutó el 100% de las actividades establecidas para el trimestre en materia de SIPSE local, entre las cuales se encuentra -Reportar los requerimientos a los enlaces de la DGDL en relación con el mejoramiento de la herramienta tecnología  -Normalización del cargue de información en el Módulo de Contratación y Módulo financiero de SIPSE local para la vigencia 2020- Participar en los entrenamientos de la DGDL sobre las generalidades de SIPSE loca-Participar en los entrenamientos de la DGDL sobre el módulo de proyectos y banco de iniciativas ciudadanas de SIPSE local.</t>
  </si>
  <si>
    <t>Reporte cumplimiento plan de acción SIPSE Local remitido por la Dirección para la Gestión del Desarrollo Local.</t>
  </si>
  <si>
    <t>Se ejecutó el 100% del plan de sostenibilidad contable, formulado para el primer semestre de la vigencia 2020 para la Alcaldía Local Bosa,</t>
  </si>
  <si>
    <t>Plan de Sostenibilidad Contable Alcaldia Local de Bosa.</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</si>
  <si>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</si>
  <si>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</si>
  <si>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</si>
  <si>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</si>
  <si>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</si>
  <si>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</si>
  <si>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META NO  PROGRAMADA</t>
  </si>
  <si>
    <t>La Alcaldía Local de acuerdo con el reporte remitido ha dado respuesta a 33 requerimientos ciudadanos de los 10 programados para el trimestre, lo que representa un nivel de avance del 100% en el trimestre.</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</si>
  <si>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</si>
  <si>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No acciones realizadas de control  en materia de obras y urbanismo,</t>
  </si>
  <si>
    <t>La Alcaldía Local impulso procesalmente a 6,439 expedientes allegados a 31 de diciembre de 2019</t>
  </si>
  <si>
    <t>Reporte Dirección para la Gestión Policiva</t>
  </si>
  <si>
    <t>La Alcaldía Local falló de fondo en el trimestre 3,418 expedientes  de los 3,806 programados.</t>
  </si>
  <si>
    <t>La Alcaldía Local terminó 35  actuación administrativa durante el trimestre. Para un avance del 80%</t>
  </si>
  <si>
    <t>La Alcaldía Local cumplió con el 55% de los criterios ambientales evaluados durante el trimestre: Rally Digital, No  Reporto consumo de papel, Participación eventos ambientales y huella ecológica de conformidad con el reporte remitido por la Oficina Asesora de Planeación,</t>
  </si>
  <si>
    <t>Reporte criterios ambientales</t>
  </si>
  <si>
    <t>Reporte Dirección Administrativa</t>
  </si>
  <si>
    <t>La Alcaldía Local de los dos (2) planes abiertos tiene la totalidad de acciones  cuatro (4) abiertas vencidas a 30 de junio de 2020.</t>
  </si>
  <si>
    <t>Reporte MIMEC y SIG Oficina Asesora de Planeación</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</si>
  <si>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106 lo que representa un nivel de cumplimiento trimestral del 92%,</t>
  </si>
  <si>
    <t>CUMPLIMIENTO II TRIMESTRE</t>
  </si>
  <si>
    <t>Reporte Oficina Asesora de Comunicaciones Ley 1712 de 2014.</t>
  </si>
  <si>
    <t>La Alcaldía Local participó de las siguientes actividades convocadas por la Dirección Administrativa: Capacitación FUI  Fecha: 20/05/2020 , Capacitación Hoja de Control Fecha: 24/06/2020 Y Mesa de trabajo del 01/06/2020</t>
  </si>
  <si>
    <t>La Alcaldía Local falló de fondo el 2,63%   de los expedientes de policía a cargo de las inspecciones de policía con corte a 31-12-2019 programados para el trimestre.</t>
  </si>
  <si>
    <t>Para segundo trimestre de la vigencia 2020, el plan de gestión de la alcaldía local alcanzó un nivel de desempeño del 73 %.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t>
  </si>
  <si>
    <t>Las acciones de control realizados en materia de control del espaacio público, se evidencia que todos se realizaron con los soportes establecidos para tal fin.</t>
  </si>
  <si>
    <t>Las acciones de control presentados hacen referencia al poligono 112 B,</t>
  </si>
  <si>
    <t>Los operativos realizados en materia de actividad economica, se evidencia que todos se realizaron con los soportes establecidos para tal fin.</t>
  </si>
  <si>
    <t>No es claro el lineamiento técnico que rigen este tipo de operativos, pero de todas formas se evidencia una visita de control sobre la ronda del Río.</t>
  </si>
  <si>
    <t>Formato GDI- GPD-F029 Formato evidencia de reuníon, subidos en la carpeta compartida</t>
  </si>
  <si>
    <t>Formatps GET- IVC-F035 Acta de visita y Formato GDI- GPD-F029 Formato evidencia de reuníon, subidos en la carpeta compartida</t>
  </si>
  <si>
    <t>Formatos GET-IVC-F034 Formato técmico de visita y/o verificación - obras y urbanismo, subidas en la carpeta compartida</t>
  </si>
  <si>
    <t>Formatos GET-IVC.F037 Formato Técnico de Visita y / o verificación - Espacio Público, subidas en la carpeta compartida</t>
  </si>
  <si>
    <t>30 de septiembre de 2020</t>
  </si>
  <si>
    <t>Lograr el 65% de cumplimiento físico acumulado del plan de desarrollo local.</t>
  </si>
  <si>
    <t>Girar mínimo el 50% del presupuesto de inversión directa comprometido en la vigencia 2020</t>
  </si>
  <si>
    <t>Impulsar procesalmente (avocar, rechazar, enviar al competente), el 17% de los expedientes de policía a cargo de las inspecciones de policía, con corte a 31 de diciembre de 2019</t>
  </si>
  <si>
    <t>Fallar de fondo el 12%  de los expedientes de policía a cargo de las inspecciones de policía con corte a 31-12-2019</t>
  </si>
  <si>
    <t xml:space="preserve">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65% de cumplimiento físico acumulado del plan de desarrollo local.
• Girar mínimo el 50% del presupuesto de inversión directa comprometido en la vigencia 2020.
• Diligenciar el 100% del formulario de indicadores sobre transparencia. Dejando la programación total a cuarto trimestre.
• Impulsar procesalmente (avocar, rechazar, enviar al competente), el 17% de los expedientes de policía a cargo de las inspecciones de policía, con corte a 31 de diciembre de 2019
• Fallar de fondo el 12%  de los expedientes de policía a cargo de las inspecciones de policía con corte a 31-12-2019.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t>
  </si>
  <si>
    <t>Informe de rendición de cuentas Alcaldía Local de Bosa 2020, pico de asistencias mediante transmisión de facebook live.</t>
  </si>
  <si>
    <t xml:space="preserve">Se anexa el  Acta de reunión del predio y citación de ayudas técnicas y por último se anexa el acta del comité 28 de septiembre </t>
  </si>
  <si>
    <t xml:space="preserve">Los informes técnicos realizados en materia de obras y urbanismo , se evidencia que todos se realizaron con los soportes establecidos para tal fin. Se reportan 235 informes técnicos. </t>
  </si>
  <si>
    <t>235 Formatos GET-IVC.F037 Formato Técnico de Visita y / o verificación - Espacio Público, subidas en la carpeta compartida c correspondiente a 55 de julio ,  79 agosto y 101 septiembre.</t>
  </si>
  <si>
    <t>Formatps GET- IVC-F035 Acta de visita y Formato GDI- GPD-F029 Formato evidencia de reuníon, subidos en la carpeta compartida. Se reportan 82 Operativos distribuidos de la siguiente forma: Julio 37, Agosto 16 y Septiembre 34 operativos.</t>
  </si>
  <si>
    <t xml:space="preserve"> En Audiencia de Rendición de Cuentas Alcaldía Local de Bosa, realizada el 28 de mayo de 2020 de 3:00 a 4:00 pm, mediante transmisión por Facebook Live se contó con una asistencia de 9,359 personas. </t>
  </si>
  <si>
    <t>Se evidencia 37 operativos  entorno a control del Espacio público trece evidencias de reuníon en el  formato GDI-GPD-F029, en la carpeta compartida.</t>
  </si>
  <si>
    <t>Se realizarón 37 operativos u acciones de control en materia de control del espacio Píblico. Distribuidos de la siguiente forma: 12 Julio, 10 Agosto y 15 Septiembre</t>
  </si>
  <si>
    <t>Los operativos realizados en materia de actividad economica, se evidencia que todos se realizaron con los soportes establecidos para tal fin.  Se reportan 87 Operativos</t>
  </si>
  <si>
    <t xml:space="preserve">La Alcaldía Local de Bosa de los tres planes de mejoramiento que tiene abiertos, tiene la totalidad de cuatro (4) abiertas vencidas a 30 septiembre. La Alcaldía tiene 57%de vencimiento y 43% de avance. </t>
  </si>
  <si>
    <t>Reporte aplicativo AGORA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</si>
  <si>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112 lo que representa un nivel de cumplimiento trimestral del 97%,</t>
  </si>
  <si>
    <t xml:space="preserve">Se realizaron nueve operativos en la ronda del RÍO Bogota, dispuesto en cumplimiento a los fallos judiciales río Bogotá. </t>
  </si>
  <si>
    <t xml:space="preserve"> Se evidencian 9 Formato GDI- GPD-F029 Formato evidencia de reuníon, subidos en la carpeta compartida</t>
  </si>
  <si>
    <t>La Alcaldía Local ejecutó el 75% de las actividades establecidas para el trimestre en materia de SIPSE local, entre las cuales se encuentra -Reportar los requerimientos a los enlaces de la DGDL en relación con el mejoramiento de la herramienta tecnología  -Normalización del cargue de información en el Módulo de Contratación y Módulo financiero de SIPSE local para la vigencia 2020- Participar en los entrenamientos de la DGDL sobre las generalidades de SIPSE loca-Participar en los entrenamientos de la DGDL sobre el módulo de proyectos y banco de iniciativas ciudadanas de SIPSE local.</t>
  </si>
  <si>
    <t xml:space="preserve">Según el reporte remitido por la Subsecretaría de Gestión Local con número de radicado 2020200028634, la Alcaldía Local Participó en el 100% de las actividades convocadas así:
1.Contratación de la Plataforma de votación para priorización de conceptos de líneas de gasto.
2. Capacitación y divulgación sobre acceso y reglas de la plataforma, y la utilización del instrumento de votación.
3. Consolidación de la votación para la priorización de conceptos de gasto y líneas de inversión (soportes con actas). Primera fase de presupuesto participativo.
4.Inclusión del contenido del Acta de Acuerdo Participativo, en la parte programática del plan de desarrollo local aprobado.
</t>
  </si>
  <si>
    <t>En las actividades dispuestas en el plan de Sostenibilidad Contable, se les realiza un seguimiento mensual como se muestra en las evidencias. 
La Alcaldía Local envió la información correspondiente a 7 actividades en el periodo de corte.
Cabe resaltar que la información reportada por la Alcaldía es validada por parte de cada alcaldía y son ellos los responsables del cumplimiento en logros y objetivos de los compromisos adquiridos en su Plan de Sostenibilidad Contable</t>
  </si>
  <si>
    <t>La Alcaldía Local de acuerdo con el reporte remitido dio  respuesta a  52 requerimientos ciudadanos de los 15  programados para el trimestre, lo que representa un nivel de avance del 100% en el trimestre.</t>
  </si>
  <si>
    <t>La Alcaldía Local impulso procesalmente a 6,707 expedientes allegados a 31 de diciembre de 2019 de los 12,179 programados en el trimestre</t>
  </si>
  <si>
    <t>La Alcaldía Local  falló de fondo en el trimestre 1 expediente  de los 761 programados.</t>
  </si>
  <si>
    <t>La Alcaldía Local terminó en el trimestre 116 actuaciones administrativas activas.</t>
  </si>
  <si>
    <t xml:space="preserve">Se reporto una buena practica sobre " los resultados que hablan" esquema de seguimiento orientado a resultados que se encuentran registrados en el sistema AGORA, la misma es una matriz de seguimiento orientada a resultados aplicandose en las áreas de la Alcaldía, tales como: Contratación, Presupuesto y Gestión Policiva. </t>
  </si>
  <si>
    <t xml:space="preserve">
La Alcaldía Local participó en 3 de las 4 actividades convocadas por la Dirección Administrativa así:
-Capacitación SIC  Fecha: 28/09/2020
- Mesa de Trabajo Fecha: 28/09/2020
-Asistencias Técnicas para la implementación y ajustes de las TRD
</t>
  </si>
  <si>
    <t>CUMPLIMIENTO III TRIMESTRE</t>
  </si>
  <si>
    <t>La Alcaldía Local no reportó operativos en el trimestre</t>
  </si>
  <si>
    <r>
      <t xml:space="preserve">Para tercer  trimestre de la vigencia 2020, el plan de gestión de la alcaldía local alcanzó un nivel de desempeño del </t>
    </r>
    <r>
      <rPr>
        <b/>
        <sz val="11"/>
        <color theme="1"/>
        <rFont val="Garamond"/>
        <family val="1"/>
      </rPr>
      <t xml:space="preserve"> 85%.</t>
    </r>
  </si>
  <si>
    <t>La Alcaldía Local Terminó en el trimestre 66  actuaciones administrativas en primera instancia.</t>
  </si>
  <si>
    <t>23 de octubre de 2020</t>
  </si>
  <si>
    <t>29 de octubre de 2020</t>
  </si>
  <si>
    <r>
      <t xml:space="preserve">En atención a la solicitud de la Dirección para la Gestión Policiva, se ajusta la meta "Terminar XXX actuaciones administrativas en primera instancia"  lo cual genera una modificación al nivel de avance trimestral el cual quedó en </t>
    </r>
    <r>
      <rPr>
        <b/>
        <sz val="11"/>
        <color theme="1"/>
        <rFont val="Garamond"/>
        <family val="1"/>
      </rPr>
      <t>85%</t>
    </r>
  </si>
  <si>
    <t>13 de diciembre de 2020</t>
  </si>
  <si>
    <r>
      <t xml:space="preserve">En atención a la solicitud remitida por la Alcaldía Local con número de radicado 20205720018593 se ajusta el  avance del plan de gestión con relación a los operativos reportados en primer y segundo trimestre de la vigencia. Con este ajuste el desempeño del primer trimestre queda en </t>
    </r>
    <r>
      <rPr>
        <b/>
        <sz val="11"/>
        <color theme="1"/>
        <rFont val="Garamond"/>
        <family val="1"/>
      </rPr>
      <t xml:space="preserve">74%.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</si>
</sst>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0.0%"/>
  </numFmts>
  <fonts count="25"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b/>
      <sz val="20"/>
      <color theme="1"/>
      <name val="Garamond"/>
      <family val="1"/>
    </font>
    <font>
      <sz val="16"/>
      <color theme="1"/>
      <name val="Garamond"/>
      <family val="1"/>
    </font>
    <font>
      <b/>
      <sz val="16"/>
      <color theme="1"/>
      <name val="Garamond"/>
      <family val="1"/>
    </font>
    <font>
      <b/>
      <sz val="16"/>
      <name val="Garamond"/>
      <family val="1"/>
    </font>
    <font>
      <sz val="11"/>
      <color rgb="FF0070C0"/>
      <name val="Garamond"/>
      <family val="1"/>
    </font>
    <font>
      <b/>
      <sz val="11"/>
      <color rgb="FF0070C0"/>
      <name val="Garamond"/>
      <family val="1"/>
    </font>
    <font>
      <sz val="9"/>
      <color theme="1"/>
      <name val="Garamond"/>
      <family val="1"/>
    </font>
    <font>
      <sz val="11"/>
      <color rgb="FF000000"/>
      <name val="Garamond"/>
      <family val="1"/>
    </font>
    <font>
      <sz val="10.5"/>
      <color theme="1"/>
      <name val="Segoe UI"/>
      <family val="2"/>
    </font>
    <font>
      <sz val="10"/>
      <color rgb="FF0070C0"/>
      <name val="Garamond"/>
      <family val="1"/>
    </font>
  </fonts>
  <fills count="1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00B050"/>
        <bgColor indexed="64"/>
      </patternFill>
    </fill>
  </fills>
  <borders count="48">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34">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5"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2" fillId="8" borderId="9" xfId="0" applyNumberFormat="1" applyFont="1" applyFill="1" applyBorder="1" applyAlignment="1">
      <alignment vertical="center"/>
    </xf>
    <xf numFmtId="0" fontId="12" fillId="8" borderId="9" xfId="0" applyFont="1" applyFill="1" applyBorder="1" applyAlignment="1">
      <alignment vertical="center"/>
    </xf>
    <xf numFmtId="0" fontId="6" fillId="5"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2" fillId="11" borderId="9" xfId="0" applyFont="1" applyFill="1" applyBorder="1" applyAlignment="1">
      <alignment horizontal="center" vertical="center"/>
    </xf>
    <xf numFmtId="0" fontId="6" fillId="7" borderId="9" xfId="0" applyFont="1" applyFill="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11" borderId="25"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9" borderId="25" xfId="0" applyFont="1" applyFill="1" applyBorder="1" applyAlignment="1">
      <alignment vertical="center" wrapText="1"/>
    </xf>
    <xf numFmtId="0" fontId="6" fillId="11" borderId="26" xfId="0" applyFont="1" applyFill="1" applyBorder="1" applyAlignment="1">
      <alignment vertical="center" wrapText="1"/>
    </xf>
    <xf numFmtId="0" fontId="11" fillId="8" borderId="12" xfId="0" applyFont="1" applyFill="1" applyBorder="1" applyAlignment="1" applyProtection="1">
      <alignment horizontal="justify" vertical="center" wrapText="1"/>
      <protection locked="0"/>
    </xf>
    <xf numFmtId="9" fontId="12" fillId="8" borderId="12" xfId="0" applyNumberFormat="1" applyFont="1" applyFill="1" applyBorder="1" applyAlignment="1">
      <alignment vertical="center"/>
    </xf>
    <xf numFmtId="0" fontId="4" fillId="12" borderId="25" xfId="0" applyFont="1" applyFill="1" applyBorder="1" applyAlignment="1">
      <alignment horizontal="justify" vertical="center" wrapText="1"/>
    </xf>
    <xf numFmtId="0" fontId="3" fillId="0" borderId="25" xfId="0" applyFont="1" applyBorder="1" applyAlignment="1">
      <alignment vertical="center" wrapText="1"/>
    </xf>
    <xf numFmtId="0" fontId="9" fillId="0" borderId="25" xfId="0" applyFont="1" applyBorder="1" applyAlignment="1">
      <alignment vertical="center" wrapText="1"/>
    </xf>
    <xf numFmtId="0" fontId="3" fillId="0" borderId="32" xfId="0" applyFont="1" applyBorder="1" applyAlignment="1">
      <alignment vertical="center" wrapText="1"/>
    </xf>
    <xf numFmtId="0" fontId="13" fillId="11" borderId="25" xfId="0" applyFont="1" applyFill="1" applyBorder="1" applyAlignment="1">
      <alignment vertical="center" wrapText="1"/>
    </xf>
    <xf numFmtId="0" fontId="5" fillId="0" borderId="25" xfId="0"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0" fontId="3" fillId="0" borderId="26" xfId="0" applyFont="1" applyBorder="1" applyAlignment="1">
      <alignment vertical="center" wrapText="1"/>
    </xf>
    <xf numFmtId="0" fontId="6" fillId="8" borderId="0" xfId="0" applyFont="1" applyFill="1" applyBorder="1" applyAlignment="1">
      <alignment vertical="center"/>
    </xf>
    <xf numFmtId="0" fontId="6" fillId="11" borderId="8" xfId="0" applyFont="1" applyFill="1" applyBorder="1" applyAlignment="1">
      <alignment vertical="center"/>
    </xf>
    <xf numFmtId="0" fontId="5" fillId="0" borderId="26" xfId="0" applyFont="1" applyBorder="1" applyAlignment="1" applyProtection="1">
      <alignment horizontal="justify" vertical="center" wrapText="1"/>
      <protection locked="0"/>
    </xf>
    <xf numFmtId="0" fontId="5" fillId="0" borderId="27" xfId="0" applyFont="1" applyBorder="1" applyAlignment="1" applyProtection="1">
      <alignment horizontal="justify" vertical="center" wrapText="1"/>
      <protection locked="0"/>
    </xf>
    <xf numFmtId="0" fontId="6" fillId="11" borderId="25" xfId="0" applyFont="1" applyFill="1" applyBorder="1" applyAlignment="1">
      <alignment vertical="center"/>
    </xf>
    <xf numFmtId="0" fontId="5" fillId="0" borderId="26" xfId="0" applyFont="1" applyBorder="1" applyAlignment="1" applyProtection="1">
      <alignment horizontal="center" vertical="center" wrapText="1"/>
      <protection locked="0"/>
    </xf>
    <xf numFmtId="0" fontId="3" fillId="0" borderId="33" xfId="0" applyFont="1" applyBorder="1" applyAlignment="1">
      <alignment vertical="center" wrapText="1"/>
    </xf>
    <xf numFmtId="0" fontId="3" fillId="12" borderId="24" xfId="0" applyFont="1" applyFill="1" applyBorder="1" applyAlignment="1">
      <alignment horizontal="justify" vertical="center" wrapText="1"/>
    </xf>
    <xf numFmtId="0" fontId="10" fillId="11" borderId="15"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6" fillId="0" borderId="25" xfId="0" applyFont="1" applyFill="1" applyBorder="1" applyAlignment="1">
      <alignment vertical="center"/>
    </xf>
    <xf numFmtId="0" fontId="14" fillId="6" borderId="25"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6" fillId="0" borderId="0" xfId="0" applyFont="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8"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horizontal="center" vertical="center"/>
    </xf>
    <xf numFmtId="0" fontId="6" fillId="11" borderId="9" xfId="0" applyFont="1" applyFill="1" applyBorder="1" applyAlignment="1">
      <alignment horizontal="center" vertical="center"/>
    </xf>
    <xf numFmtId="0" fontId="9" fillId="0" borderId="9" xfId="0" applyFont="1" applyBorder="1" applyAlignment="1">
      <alignment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9" fillId="0" borderId="9" xfId="0" applyFont="1" applyBorder="1" applyAlignment="1">
      <alignment horizontal="center" vertical="center" wrapText="1"/>
    </xf>
    <xf numFmtId="0" fontId="9" fillId="12" borderId="25" xfId="0" applyFont="1" applyFill="1" applyBorder="1" applyAlignment="1">
      <alignment horizontal="justify" vertical="center" wrapText="1"/>
    </xf>
    <xf numFmtId="10" fontId="6" fillId="11" borderId="7" xfId="0" applyNumberFormat="1" applyFont="1" applyFill="1" applyBorder="1" applyAlignment="1">
      <alignment horizontal="center" vertical="center"/>
    </xf>
    <xf numFmtId="10" fontId="6" fillId="11" borderId="9" xfId="0" applyNumberFormat="1" applyFont="1" applyFill="1" applyBorder="1" applyAlignment="1">
      <alignment horizontal="center" vertical="center" wrapText="1"/>
    </xf>
    <xf numFmtId="0" fontId="6" fillId="11" borderId="10"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9" xfId="0" applyFont="1" applyFill="1" applyBorder="1" applyAlignment="1">
      <alignment horizontal="center" vertical="center" wrapText="1"/>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0" fontId="6" fillId="0" borderId="9" xfId="0" applyFont="1" applyFill="1" applyBorder="1" applyAlignment="1">
      <alignment horizontal="center" vertical="center"/>
    </xf>
    <xf numFmtId="1" fontId="6" fillId="0" borderId="9" xfId="0" applyNumberFormat="1"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9" fontId="6" fillId="0" borderId="25" xfId="2" applyFont="1" applyBorder="1" applyAlignment="1">
      <alignment horizontal="center" vertical="center" wrapText="1"/>
    </xf>
    <xf numFmtId="0" fontId="6" fillId="11" borderId="25" xfId="0" applyFont="1" applyFill="1" applyBorder="1" applyAlignment="1">
      <alignment horizontal="center" vertical="center" wrapText="1"/>
    </xf>
    <xf numFmtId="0" fontId="19" fillId="0" borderId="25" xfId="0" applyFont="1" applyBorder="1" applyAlignment="1">
      <alignment horizontal="center" vertical="center" wrapText="1"/>
    </xf>
    <xf numFmtId="0" fontId="12" fillId="0" borderId="9" xfId="0" applyFont="1" applyBorder="1" applyAlignment="1">
      <alignment horizontal="center" vertical="center" wrapText="1"/>
    </xf>
    <xf numFmtId="9" fontId="12" fillId="0" borderId="9" xfId="2" applyFont="1" applyBorder="1" applyAlignment="1">
      <alignment horizontal="center" vertical="center" wrapText="1"/>
    </xf>
    <xf numFmtId="0" fontId="12" fillId="11" borderId="9" xfId="0" applyFont="1" applyFill="1" applyBorder="1" applyAlignment="1">
      <alignment horizontal="center" vertical="center" wrapText="1"/>
    </xf>
    <xf numFmtId="9" fontId="6" fillId="0" borderId="25" xfId="2" applyFont="1" applyFill="1" applyBorder="1" applyAlignment="1">
      <alignment horizontal="center" vertical="center" wrapText="1"/>
    </xf>
    <xf numFmtId="10" fontId="6" fillId="0" borderId="9" xfId="2" applyNumberFormat="1" applyFont="1" applyFill="1" applyBorder="1" applyAlignment="1">
      <alignment horizontal="center" vertical="center" wrapText="1"/>
    </xf>
    <xf numFmtId="9" fontId="12"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9" borderId="25" xfId="0" applyFont="1" applyFill="1" applyBorder="1" applyAlignment="1">
      <alignment vertical="center" wrapText="1"/>
    </xf>
    <xf numFmtId="0" fontId="12" fillId="9" borderId="9" xfId="0" applyFont="1" applyFill="1" applyBorder="1" applyAlignment="1">
      <alignment vertical="center" wrapText="1"/>
    </xf>
    <xf numFmtId="0" fontId="12" fillId="9" borderId="26" xfId="0" applyFont="1" applyFill="1" applyBorder="1" applyAlignment="1">
      <alignment vertical="center" wrapText="1"/>
    </xf>
    <xf numFmtId="0" fontId="12" fillId="7" borderId="25" xfId="0" applyFont="1" applyFill="1" applyBorder="1" applyAlignment="1">
      <alignment vertical="center" wrapText="1"/>
    </xf>
    <xf numFmtId="0" fontId="12" fillId="7" borderId="9" xfId="0" applyFont="1" applyFill="1" applyBorder="1" applyAlignment="1">
      <alignment vertical="center" wrapText="1"/>
    </xf>
    <xf numFmtId="0" fontId="12" fillId="7" borderId="26" xfId="0" applyFont="1" applyFill="1" applyBorder="1" applyAlignment="1">
      <alignment vertical="center" wrapText="1"/>
    </xf>
    <xf numFmtId="0" fontId="6" fillId="0" borderId="34" xfId="0" applyFont="1" applyBorder="1" applyAlignment="1">
      <alignment vertical="center"/>
    </xf>
    <xf numFmtId="0" fontId="6" fillId="11" borderId="22" xfId="0" applyFont="1" applyFill="1" applyBorder="1" applyAlignment="1">
      <alignment vertical="center"/>
    </xf>
    <xf numFmtId="0" fontId="6" fillId="0" borderId="35" xfId="0" applyFont="1" applyBorder="1" applyAlignment="1">
      <alignment vertical="center"/>
    </xf>
    <xf numFmtId="0" fontId="6" fillId="0" borderId="2" xfId="0" applyFont="1" applyBorder="1" applyAlignment="1">
      <alignment vertical="center" wrapText="1"/>
    </xf>
    <xf numFmtId="9" fontId="6" fillId="0" borderId="9" xfId="2" applyFont="1" applyFill="1" applyBorder="1" applyAlignment="1">
      <alignment horizontal="center" vertical="center" wrapText="1"/>
    </xf>
    <xf numFmtId="0" fontId="19" fillId="0" borderId="9" xfId="0" applyFont="1" applyBorder="1" applyAlignment="1">
      <alignment horizontal="center" vertical="center" wrapText="1"/>
    </xf>
    <xf numFmtId="0" fontId="20" fillId="0" borderId="9" xfId="0" applyFont="1" applyBorder="1" applyAlignment="1">
      <alignment horizontal="center" vertical="center" wrapText="1"/>
    </xf>
    <xf numFmtId="9" fontId="19" fillId="0" borderId="9" xfId="0" applyNumberFormat="1" applyFont="1" applyBorder="1" applyAlignment="1">
      <alignment horizontal="center" vertical="center" wrapText="1"/>
    </xf>
    <xf numFmtId="9" fontId="20" fillId="0" borderId="9" xfId="0" applyNumberFormat="1" applyFont="1" applyBorder="1" applyAlignment="1">
      <alignment horizontal="center" vertical="center" wrapText="1"/>
    </xf>
    <xf numFmtId="0" fontId="12" fillId="13" borderId="32"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4" xfId="0" applyFont="1" applyBorder="1" applyAlignment="1">
      <alignment horizontal="center" vertical="center" wrapText="1"/>
    </xf>
    <xf numFmtId="9" fontId="5" fillId="0" borderId="25" xfId="2" applyFont="1" applyBorder="1" applyAlignment="1">
      <alignment horizontal="center" vertical="center" wrapText="1"/>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13" xfId="0" applyFont="1" applyBorder="1" applyAlignment="1">
      <alignment horizontal="center" vertical="center" wrapText="1"/>
    </xf>
    <xf numFmtId="9" fontId="17" fillId="0" borderId="36" xfId="2" applyFont="1" applyBorder="1" applyAlignment="1">
      <alignment horizontal="center" vertical="center" wrapText="1"/>
    </xf>
    <xf numFmtId="0" fontId="6" fillId="0" borderId="9"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11" borderId="9" xfId="0" applyFont="1" applyFill="1" applyBorder="1" applyAlignment="1" applyProtection="1">
      <alignment vertical="center" wrapText="1"/>
      <protection locked="0"/>
    </xf>
    <xf numFmtId="0" fontId="6" fillId="11" borderId="26" xfId="0" applyFont="1" applyFill="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3" fontId="6" fillId="11" borderId="9" xfId="0" applyNumberFormat="1" applyFont="1" applyFill="1" applyBorder="1" applyAlignment="1">
      <alignment horizontal="center" vertical="center"/>
    </xf>
    <xf numFmtId="9" fontId="9" fillId="0" borderId="16" xfId="0" applyNumberFormat="1" applyFont="1" applyBorder="1" applyAlignment="1">
      <alignment horizontal="center" vertical="center" wrapText="1"/>
    </xf>
    <xf numFmtId="167" fontId="9" fillId="0" borderId="16" xfId="0" applyNumberFormat="1" applyFont="1" applyBorder="1" applyAlignment="1">
      <alignment horizontal="center" vertical="center" wrapText="1"/>
    </xf>
    <xf numFmtId="3" fontId="6" fillId="11" borderId="12" xfId="0" applyNumberFormat="1" applyFont="1" applyFill="1" applyBorder="1" applyAlignment="1">
      <alignment horizontal="center" vertical="center"/>
    </xf>
    <xf numFmtId="0" fontId="6" fillId="0" borderId="12" xfId="0" applyFont="1" applyBorder="1" applyAlignment="1">
      <alignment vertical="center"/>
    </xf>
    <xf numFmtId="3" fontId="6" fillId="0" borderId="12" xfId="0" applyNumberFormat="1" applyFont="1" applyBorder="1" applyAlignment="1">
      <alignment vertical="center"/>
    </xf>
    <xf numFmtId="0" fontId="6" fillId="0" borderId="33" xfId="0" applyFont="1" applyBorder="1" applyAlignment="1">
      <alignment horizontal="center" vertical="center"/>
    </xf>
    <xf numFmtId="1" fontId="6" fillId="0" borderId="26" xfId="2" applyNumberFormat="1" applyFont="1" applyFill="1" applyBorder="1" applyAlignment="1">
      <alignment horizontal="center" vertical="center"/>
    </xf>
    <xf numFmtId="0" fontId="6" fillId="0" borderId="10" xfId="0" applyFont="1" applyBorder="1" applyAlignment="1">
      <alignment horizontal="center" vertical="center"/>
    </xf>
    <xf numFmtId="9" fontId="6" fillId="0" borderId="9" xfId="2" applyFont="1" applyFill="1" applyBorder="1" applyAlignment="1">
      <alignment vertical="center"/>
    </xf>
    <xf numFmtId="9" fontId="6" fillId="0" borderId="9" xfId="2" applyFont="1" applyBorder="1" applyAlignment="1" applyProtection="1">
      <alignment horizontal="center" vertical="center" wrapText="1"/>
      <protection locked="0"/>
    </xf>
    <xf numFmtId="10" fontId="6" fillId="0" borderId="9" xfId="2" applyNumberFormat="1"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22" fillId="0" borderId="9" xfId="0" applyFont="1" applyBorder="1" applyAlignment="1">
      <alignment vertical="center" wrapText="1"/>
    </xf>
    <xf numFmtId="9" fontId="3" fillId="0" borderId="9" xfId="0" applyNumberFormat="1" applyFont="1" applyBorder="1" applyAlignment="1">
      <alignment horizontal="center" vertical="center" wrapText="1"/>
    </xf>
    <xf numFmtId="9" fontId="6" fillId="0" borderId="9" xfId="0" applyNumberFormat="1" applyFont="1" applyBorder="1" applyAlignment="1">
      <alignment horizontal="center" vertical="center"/>
    </xf>
    <xf numFmtId="9" fontId="6" fillId="0" borderId="26" xfId="0" applyNumberFormat="1" applyFont="1" applyBorder="1" applyAlignment="1">
      <alignment horizontal="center" vertical="center"/>
    </xf>
    <xf numFmtId="0" fontId="6" fillId="0" borderId="25" xfId="0" applyFont="1" applyBorder="1" applyAlignment="1">
      <alignment vertical="center"/>
    </xf>
    <xf numFmtId="0" fontId="6" fillId="0" borderId="37" xfId="0" applyFont="1" applyBorder="1" applyAlignment="1">
      <alignment vertical="center" wrapText="1"/>
    </xf>
    <xf numFmtId="0" fontId="22" fillId="0" borderId="9" xfId="0" applyFont="1" applyFill="1" applyBorder="1" applyAlignment="1">
      <alignment vertical="center" wrapText="1"/>
    </xf>
    <xf numFmtId="9" fontId="12" fillId="11" borderId="9" xfId="2" applyFont="1" applyFill="1" applyBorder="1" applyAlignment="1">
      <alignment horizontal="center" vertical="center"/>
    </xf>
    <xf numFmtId="9" fontId="19" fillId="0" borderId="9" xfId="2" applyFont="1" applyBorder="1" applyAlignment="1" applyProtection="1">
      <alignment horizontal="center" vertical="center" wrapText="1"/>
      <protection locked="0"/>
    </xf>
    <xf numFmtId="0" fontId="19" fillId="0" borderId="9" xfId="2" applyNumberFormat="1" applyFont="1" applyBorder="1" applyAlignment="1">
      <alignment horizontal="center" vertical="center" wrapText="1"/>
    </xf>
    <xf numFmtId="9" fontId="19" fillId="0" borderId="9" xfId="2" applyFont="1" applyBorder="1" applyAlignment="1">
      <alignment horizontal="center" vertical="center" wrapText="1"/>
    </xf>
    <xf numFmtId="9" fontId="24" fillId="0" borderId="26" xfId="0" applyNumberFormat="1" applyFont="1" applyBorder="1" applyAlignment="1" applyProtection="1">
      <alignment horizontal="center" vertical="center" wrapText="1"/>
      <protection locked="0"/>
    </xf>
    <xf numFmtId="0" fontId="19" fillId="0" borderId="0" xfId="0" applyFont="1" applyAlignment="1">
      <alignment vertical="center"/>
    </xf>
    <xf numFmtId="0" fontId="19" fillId="0" borderId="9" xfId="0" applyFont="1" applyBorder="1" applyAlignment="1">
      <alignment vertical="center" wrapText="1"/>
    </xf>
    <xf numFmtId="0" fontId="19" fillId="0" borderId="9" xfId="2" applyNumberFormat="1" applyFont="1" applyBorder="1" applyAlignment="1">
      <alignment vertical="center" wrapText="1"/>
    </xf>
    <xf numFmtId="166" fontId="19" fillId="0" borderId="9" xfId="1" applyNumberFormat="1" applyFont="1" applyBorder="1" applyAlignment="1">
      <alignment vertical="center" wrapText="1"/>
    </xf>
    <xf numFmtId="0" fontId="6" fillId="0" borderId="38" xfId="0" applyFont="1" applyBorder="1" applyAlignment="1">
      <alignment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0" fillId="11" borderId="39" xfId="0" applyFont="1" applyFill="1" applyBorder="1" applyAlignment="1">
      <alignment horizontal="center" vertical="center" wrapText="1"/>
    </xf>
    <xf numFmtId="0" fontId="10" fillId="11" borderId="40" xfId="0" applyFont="1" applyFill="1" applyBorder="1" applyAlignment="1">
      <alignment horizontal="center" vertical="center" wrapText="1"/>
    </xf>
    <xf numFmtId="0" fontId="10" fillId="11" borderId="41" xfId="0" applyFont="1" applyFill="1" applyBorder="1" applyAlignment="1">
      <alignment horizontal="center" vertical="center" wrapText="1"/>
    </xf>
    <xf numFmtId="9" fontId="12" fillId="0" borderId="9" xfId="2" applyFont="1" applyBorder="1" applyAlignment="1" applyProtection="1">
      <alignment horizontal="center" vertical="center" wrapText="1"/>
      <protection locked="0"/>
    </xf>
    <xf numFmtId="0" fontId="12" fillId="11" borderId="9" xfId="0" applyFont="1" applyFill="1" applyBorder="1" applyAlignment="1" applyProtection="1">
      <alignment vertical="center" wrapText="1"/>
      <protection locked="0"/>
    </xf>
    <xf numFmtId="9" fontId="20" fillId="0" borderId="9" xfId="2" applyFont="1" applyBorder="1" applyAlignment="1" applyProtection="1">
      <alignment horizontal="center" vertical="center" wrapText="1"/>
      <protection locked="0"/>
    </xf>
    <xf numFmtId="9" fontId="20" fillId="0" borderId="9" xfId="2" applyFont="1" applyBorder="1" applyAlignment="1">
      <alignment horizontal="center" vertical="center" wrapText="1"/>
    </xf>
    <xf numFmtId="0" fontId="12" fillId="13" borderId="42"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4" xfId="0" applyFont="1" applyBorder="1" applyAlignment="1">
      <alignment vertical="center" wrapText="1"/>
    </xf>
    <xf numFmtId="9" fontId="6" fillId="0" borderId="44" xfId="2"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11" borderId="44" xfId="0" applyFont="1" applyFill="1" applyBorder="1" applyAlignment="1">
      <alignment horizontal="center" vertical="center" wrapText="1"/>
    </xf>
    <xf numFmtId="0" fontId="19" fillId="0" borderId="44" xfId="0" applyFont="1" applyBorder="1" applyAlignment="1">
      <alignment horizontal="center" vertical="center" wrapText="1"/>
    </xf>
    <xf numFmtId="0" fontId="12" fillId="0" borderId="9" xfId="0" applyFont="1" applyBorder="1" applyAlignment="1" applyProtection="1">
      <alignment horizontal="center" vertical="center" wrapText="1"/>
      <protection locked="0"/>
    </xf>
    <xf numFmtId="0" fontId="23" fillId="0" borderId="9" xfId="0" applyFont="1" applyBorder="1" applyAlignment="1">
      <alignment vertical="center" wrapText="1"/>
    </xf>
    <xf numFmtId="0" fontId="12" fillId="9" borderId="21"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6" fillId="0" borderId="26"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9" fontId="19" fillId="0" borderId="25" xfId="2" applyFont="1" applyBorder="1" applyAlignment="1">
      <alignment horizontal="center" vertical="center" wrapText="1"/>
    </xf>
    <xf numFmtId="9" fontId="19" fillId="0" borderId="15" xfId="2" applyFont="1" applyBorder="1" applyAlignment="1">
      <alignment horizontal="center" vertical="center" wrapText="1"/>
    </xf>
    <xf numFmtId="9" fontId="19" fillId="0" borderId="13" xfId="2" applyFont="1" applyBorder="1" applyAlignment="1" applyProtection="1">
      <alignment horizontal="center" vertical="center" wrapText="1"/>
      <protection locked="0"/>
    </xf>
    <xf numFmtId="9" fontId="20" fillId="0" borderId="13" xfId="2" applyFont="1" applyBorder="1" applyAlignment="1" applyProtection="1">
      <alignment horizontal="center" vertical="center" wrapText="1"/>
      <protection locked="0"/>
    </xf>
    <xf numFmtId="0" fontId="19" fillId="0" borderId="13" xfId="0" applyFont="1" applyBorder="1" applyAlignment="1">
      <alignment vertical="center" wrapText="1"/>
    </xf>
    <xf numFmtId="0" fontId="6" fillId="0" borderId="9" xfId="0" applyFont="1" applyBorder="1" applyAlignment="1">
      <alignment horizontal="center" vertical="center"/>
    </xf>
    <xf numFmtId="0" fontId="6" fillId="11" borderId="26" xfId="0" applyFont="1" applyFill="1" applyBorder="1" applyAlignment="1">
      <alignment horizontal="center" vertical="center"/>
    </xf>
    <xf numFmtId="0" fontId="6" fillId="0" borderId="9" xfId="0" applyFont="1" applyBorder="1" applyAlignment="1">
      <alignment horizontal="center" vertical="center" wrapText="1"/>
    </xf>
    <xf numFmtId="9" fontId="6" fillId="0" borderId="26"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14" xfId="0" applyFont="1" applyFill="1" applyBorder="1" applyAlignment="1">
      <alignment horizontal="center" vertical="center"/>
    </xf>
    <xf numFmtId="9" fontId="5" fillId="0" borderId="26" xfId="0" applyNumberFormat="1" applyFont="1" applyBorder="1" applyAlignment="1" applyProtection="1">
      <alignment horizontal="center" vertical="center" wrapText="1"/>
      <protection locked="0"/>
    </xf>
    <xf numFmtId="1" fontId="24" fillId="0" borderId="26" xfId="0" applyNumberFormat="1" applyFont="1" applyBorder="1" applyAlignment="1" applyProtection="1">
      <alignment horizontal="center" vertical="center" wrapText="1"/>
      <protection locked="0"/>
    </xf>
    <xf numFmtId="9" fontId="5" fillId="0" borderId="26" xfId="2" applyFont="1" applyBorder="1" applyAlignment="1">
      <alignment horizontal="center" vertical="center" wrapText="1"/>
    </xf>
    <xf numFmtId="9" fontId="5" fillId="0" borderId="27" xfId="2" applyFont="1" applyBorder="1" applyAlignment="1">
      <alignment horizontal="center" vertical="center" wrapText="1"/>
    </xf>
    <xf numFmtId="0" fontId="22" fillId="0" borderId="26" xfId="0" applyFont="1" applyBorder="1" applyAlignment="1" applyProtection="1">
      <alignment vertical="center" wrapText="1"/>
      <protection locked="0"/>
    </xf>
    <xf numFmtId="0" fontId="22" fillId="0" borderId="26" xfId="0" applyFont="1" applyBorder="1" applyAlignment="1" applyProtection="1">
      <alignment vertical="center"/>
      <protection locked="0"/>
    </xf>
    <xf numFmtId="0" fontId="22" fillId="0" borderId="26" xfId="0" applyFont="1" applyFill="1" applyBorder="1" applyAlignment="1" applyProtection="1">
      <alignment vertical="center" wrapText="1"/>
      <protection locked="0"/>
    </xf>
    <xf numFmtId="0" fontId="6" fillId="0" borderId="9" xfId="0" applyFont="1" applyBorder="1" applyAlignment="1">
      <alignment horizontal="center" vertical="center" wrapText="1"/>
    </xf>
    <xf numFmtId="0" fontId="19" fillId="0" borderId="26" xfId="0" applyFont="1" applyBorder="1" applyAlignment="1" applyProtection="1">
      <alignment horizontal="center" vertical="center" wrapText="1"/>
      <protection locked="0"/>
    </xf>
    <xf numFmtId="0" fontId="6" fillId="0" borderId="0" xfId="0" applyFont="1" applyAlignment="1">
      <alignment horizontal="justify" vertical="center" wrapText="1"/>
    </xf>
    <xf numFmtId="0" fontId="6" fillId="0" borderId="9" xfId="0" applyFont="1" applyBorder="1" applyAlignment="1" applyProtection="1">
      <alignment horizontal="justify" vertical="center" wrapText="1"/>
      <protection locked="0"/>
    </xf>
    <xf numFmtId="0" fontId="22" fillId="0" borderId="9" xfId="0" applyFont="1" applyBorder="1" applyAlignment="1" applyProtection="1">
      <alignment horizontal="justify" vertical="center" wrapText="1"/>
      <protection locked="0"/>
    </xf>
    <xf numFmtId="0" fontId="6" fillId="11" borderId="9" xfId="0" applyFont="1" applyFill="1" applyBorder="1" applyAlignment="1" applyProtection="1">
      <alignment horizontal="justify" vertical="center" wrapText="1"/>
      <protection locked="0"/>
    </xf>
    <xf numFmtId="0" fontId="19" fillId="0" borderId="13" xfId="0" applyFont="1" applyBorder="1" applyAlignment="1" applyProtection="1">
      <alignment horizontal="justify" vertical="center" wrapText="1"/>
      <protection locked="0"/>
    </xf>
    <xf numFmtId="9" fontId="6" fillId="0" borderId="9" xfId="0" applyNumberFormat="1" applyFont="1" applyBorder="1" applyAlignment="1" applyProtection="1">
      <alignment horizontal="center" vertical="center" wrapText="1"/>
      <protection locked="0"/>
    </xf>
    <xf numFmtId="0" fontId="19" fillId="0" borderId="26" xfId="0" applyFont="1" applyBorder="1" applyAlignment="1" applyProtection="1">
      <alignment horizontal="center" vertical="center"/>
      <protection locked="0"/>
    </xf>
    <xf numFmtId="0" fontId="19" fillId="0" borderId="9" xfId="0" applyFont="1" applyBorder="1" applyAlignment="1" applyProtection="1">
      <alignment horizontal="center" vertical="center" wrapText="1"/>
      <protection locked="0"/>
    </xf>
    <xf numFmtId="0" fontId="19" fillId="0" borderId="9" xfId="0" applyFont="1" applyBorder="1" applyAlignment="1" applyProtection="1">
      <alignment horizontal="justify" vertical="center" wrapText="1"/>
      <protection locked="0"/>
    </xf>
    <xf numFmtId="9" fontId="19" fillId="0" borderId="9" xfId="0" applyNumberFormat="1" applyFont="1" applyBorder="1" applyAlignment="1" applyProtection="1">
      <alignment horizontal="center" vertical="center" wrapText="1"/>
      <protection locked="0"/>
    </xf>
    <xf numFmtId="9" fontId="19" fillId="0" borderId="13" xfId="0" applyNumberFormat="1" applyFont="1" applyBorder="1" applyAlignment="1" applyProtection="1">
      <alignment horizontal="center" vertical="center" wrapText="1"/>
      <protection locked="0"/>
    </xf>
    <xf numFmtId="0" fontId="19" fillId="0" borderId="27" xfId="0" applyFont="1" applyBorder="1" applyAlignment="1" applyProtection="1">
      <alignment horizontal="center" vertical="center"/>
      <protection locked="0"/>
    </xf>
    <xf numFmtId="0" fontId="6" fillId="0" borderId="44" xfId="0" applyFont="1" applyBorder="1" applyAlignment="1" applyProtection="1">
      <alignment horizontal="center" vertical="center" wrapText="1"/>
      <protection locked="0"/>
    </xf>
    <xf numFmtId="0" fontId="6" fillId="0" borderId="44" xfId="0" applyFont="1" applyBorder="1" applyAlignment="1" applyProtection="1">
      <alignment vertical="center" wrapText="1"/>
      <protection locked="0"/>
    </xf>
    <xf numFmtId="0" fontId="22" fillId="0" borderId="44" xfId="0" applyFont="1" applyBorder="1" applyAlignment="1">
      <alignment vertical="center" wrapText="1"/>
    </xf>
    <xf numFmtId="0" fontId="22" fillId="0" borderId="44" xfId="0" applyFont="1" applyBorder="1" applyAlignment="1">
      <alignment vertical="center"/>
    </xf>
    <xf numFmtId="0" fontId="22" fillId="0" borderId="44" xfId="0" applyFont="1" applyFill="1" applyBorder="1" applyAlignment="1">
      <alignment vertical="center" wrapText="1"/>
    </xf>
    <xf numFmtId="0" fontId="6" fillId="11" borderId="44" xfId="0" applyFont="1" applyFill="1" applyBorder="1" applyAlignment="1" applyProtection="1">
      <alignment vertical="center" wrapText="1"/>
      <protection locked="0"/>
    </xf>
    <xf numFmtId="0" fontId="19" fillId="0" borderId="44" xfId="0" applyFont="1" applyBorder="1" applyAlignment="1">
      <alignment vertical="center" wrapText="1"/>
    </xf>
    <xf numFmtId="0" fontId="19" fillId="0" borderId="44" xfId="0" applyFont="1" applyBorder="1" applyAlignment="1">
      <alignment vertical="center"/>
    </xf>
    <xf numFmtId="0" fontId="19" fillId="0" borderId="45" xfId="0" applyFont="1" applyBorder="1" applyAlignment="1">
      <alignment vertical="center"/>
    </xf>
    <xf numFmtId="9" fontId="15" fillId="14" borderId="36" xfId="2" applyFont="1" applyFill="1" applyBorder="1" applyAlignment="1">
      <alignment horizontal="center" vertical="center" wrapText="1"/>
    </xf>
    <xf numFmtId="9" fontId="22" fillId="0" borderId="9" xfId="0" applyNumberFormat="1" applyFont="1" applyBorder="1" applyAlignment="1" applyProtection="1">
      <alignment horizontal="center" vertical="center" wrapText="1"/>
      <protection locked="0"/>
    </xf>
    <xf numFmtId="0" fontId="22" fillId="0" borderId="9" xfId="0" applyFont="1" applyBorder="1" applyAlignment="1" applyProtection="1">
      <alignment horizontal="justify" vertical="center"/>
      <protection locked="0"/>
    </xf>
    <xf numFmtId="0" fontId="0" fillId="0" borderId="9" xfId="0" applyBorder="1" applyAlignment="1">
      <alignment vertical="center" wrapText="1"/>
    </xf>
    <xf numFmtId="0" fontId="22" fillId="0" borderId="9" xfId="0" applyFont="1" applyFill="1" applyBorder="1" applyAlignment="1" applyProtection="1">
      <alignment horizontal="justify" vertical="center" wrapText="1"/>
      <protection locked="0"/>
    </xf>
    <xf numFmtId="9" fontId="19" fillId="0" borderId="9" xfId="0" applyNumberFormat="1" applyFont="1" applyBorder="1" applyAlignment="1" applyProtection="1">
      <alignment horizontal="center" vertical="center"/>
      <protection locked="0"/>
    </xf>
    <xf numFmtId="0" fontId="12" fillId="10" borderId="47" xfId="0" applyFont="1" applyFill="1" applyBorder="1" applyAlignment="1">
      <alignment vertical="center" wrapText="1"/>
    </xf>
    <xf numFmtId="0" fontId="12" fillId="10" borderId="10" xfId="0" applyFont="1" applyFill="1" applyBorder="1" applyAlignment="1">
      <alignment horizontal="justify" vertical="center" wrapText="1"/>
    </xf>
    <xf numFmtId="0" fontId="12" fillId="10" borderId="14" xfId="0" applyFont="1" applyFill="1" applyBorder="1" applyAlignment="1">
      <alignment vertical="center" wrapText="1"/>
    </xf>
    <xf numFmtId="0" fontId="6" fillId="0" borderId="2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4" xfId="0" applyFont="1" applyBorder="1" applyAlignment="1" applyProtection="1">
      <alignment horizontal="justify" vertical="center" wrapText="1"/>
      <protection locked="0"/>
    </xf>
    <xf numFmtId="0" fontId="6" fillId="0" borderId="5" xfId="0" applyFont="1" applyBorder="1" applyAlignment="1" applyProtection="1">
      <alignment horizontal="center" vertical="center" wrapText="1"/>
      <protection locked="0"/>
    </xf>
    <xf numFmtId="9" fontId="6" fillId="0" borderId="25" xfId="0" applyNumberFormat="1" applyFont="1" applyBorder="1" applyAlignment="1" applyProtection="1">
      <alignment vertical="center" wrapText="1"/>
      <protection locked="0"/>
    </xf>
    <xf numFmtId="0" fontId="6" fillId="11" borderId="25" xfId="0" applyFont="1" applyFill="1" applyBorder="1" applyAlignment="1" applyProtection="1">
      <alignment vertical="center" wrapText="1"/>
      <protection locked="0"/>
    </xf>
    <xf numFmtId="0" fontId="19" fillId="0" borderId="25" xfId="0" applyFont="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12" fillId="10" borderId="10" xfId="0" applyFont="1" applyFill="1" applyBorder="1" applyAlignment="1">
      <alignment horizontal="center" vertical="center" wrapText="1"/>
    </xf>
    <xf numFmtId="10" fontId="22"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9" fontId="22" fillId="0" borderId="9" xfId="0" applyNumberFormat="1" applyFont="1" applyFill="1" applyBorder="1" applyAlignment="1" applyProtection="1">
      <alignment horizontal="center" vertical="center" wrapText="1"/>
      <protection locked="0"/>
    </xf>
    <xf numFmtId="0" fontId="6" fillId="11" borderId="9" xfId="0" applyFont="1" applyFill="1" applyBorder="1" applyAlignment="1" applyProtection="1">
      <alignment horizontal="center" vertical="center" wrapText="1"/>
      <protection locked="0"/>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15" fillId="0" borderId="21"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3" xfId="0" applyFont="1" applyBorder="1" applyAlignment="1">
      <alignment horizontal="center" vertical="center"/>
    </xf>
    <xf numFmtId="0" fontId="16" fillId="0" borderId="27" xfId="0" applyFont="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12" fillId="9" borderId="1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10" fillId="11" borderId="21"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5" xfId="0" applyFont="1" applyFill="1" applyBorder="1" applyAlignment="1">
      <alignment horizontal="center" vertical="center"/>
    </xf>
    <xf numFmtId="0" fontId="10" fillId="11" borderId="15"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27" xfId="0" applyFont="1" applyFill="1" applyBorder="1" applyAlignment="1">
      <alignment horizontal="center" vertical="center"/>
    </xf>
    <xf numFmtId="0" fontId="12" fillId="7" borderId="21"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13" borderId="25"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26"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4" fillId="6" borderId="23"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31" xfId="0" applyFont="1" applyFill="1" applyBorder="1" applyAlignment="1">
      <alignment horizontal="center" vertical="center"/>
    </xf>
    <xf numFmtId="0" fontId="12" fillId="7" borderId="1"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6" fillId="10" borderId="46" xfId="0" applyFont="1" applyFill="1" applyBorder="1" applyAlignment="1">
      <alignment horizontal="center" vertical="center" wrapText="1"/>
    </xf>
    <xf numFmtId="0" fontId="12" fillId="13" borderId="28" xfId="0" applyFont="1" applyFill="1" applyBorder="1" applyAlignment="1">
      <alignment horizontal="center" vertical="center" wrapText="1"/>
    </xf>
    <xf numFmtId="0" fontId="12" fillId="13" borderId="20" xfId="0" applyFont="1" applyFill="1" applyBorder="1" applyAlignment="1">
      <alignment horizontal="center" vertical="center" wrapText="1"/>
    </xf>
    <xf numFmtId="0" fontId="6" fillId="0" borderId="9" xfId="0" applyFont="1" applyBorder="1" applyAlignment="1">
      <alignment horizontal="left" vertical="center"/>
    </xf>
    <xf numFmtId="0" fontId="12" fillId="0" borderId="0" xfId="0" applyFont="1" applyAlignment="1">
      <alignment horizontal="center" vertical="center"/>
    </xf>
    <xf numFmtId="0" fontId="6" fillId="11" borderId="21"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7"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2" fillId="11" borderId="9" xfId="0" applyFont="1" applyFill="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justify" vertical="center" wrapText="1"/>
    </xf>
    <xf numFmtId="0" fontId="6" fillId="0" borderId="9" xfId="0" applyFont="1" applyBorder="1" applyAlignment="1">
      <alignment horizontal="justify" vertical="center"/>
    </xf>
    <xf numFmtId="0" fontId="10" fillId="11" borderId="26" xfId="0" applyFont="1" applyFill="1" applyBorder="1" applyAlignment="1">
      <alignment horizontal="center" vertical="center"/>
    </xf>
    <xf numFmtId="0" fontId="10" fillId="11" borderId="21"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0" fillId="11" borderId="9" xfId="0" applyFont="1" applyFill="1" applyBorder="1" applyAlignment="1">
      <alignment horizontal="center"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4"/>
  <sheetViews>
    <sheetView tabSelected="1" topLeftCell="A13" zoomScale="70" zoomScaleNormal="70" workbookViewId="0">
      <selection activeCell="H15" sqref="H15:J15"/>
    </sheetView>
  </sheetViews>
  <sheetFormatPr baseColWidth="10" defaultColWidth="11.453125" defaultRowHeight="14.5" x14ac:dyDescent="0.35"/>
  <cols>
    <col min="1" max="1" width="6.7265625" style="67" customWidth="1"/>
    <col min="2" max="2" width="27.26953125" style="18" customWidth="1"/>
    <col min="3" max="3" width="20.1796875" style="18" customWidth="1"/>
    <col min="4" max="4" width="55.26953125" style="18" customWidth="1"/>
    <col min="5" max="5" width="14.1796875" style="18" customWidth="1"/>
    <col min="6" max="6" width="16" style="18" customWidth="1"/>
    <col min="7" max="7" width="25.26953125" style="18" customWidth="1"/>
    <col min="8" max="8" width="43.1796875" style="18" customWidth="1"/>
    <col min="9" max="9" width="11.453125" style="67"/>
    <col min="10" max="10" width="16.26953125" style="18" customWidth="1"/>
    <col min="11" max="11" width="13.453125" style="17" customWidth="1"/>
    <col min="12" max="15" width="11.453125" style="18"/>
    <col min="16" max="16" width="17.7265625" style="67" customWidth="1"/>
    <col min="17" max="17" width="13.7265625" style="18" customWidth="1"/>
    <col min="18" max="18" width="15.54296875" style="17" customWidth="1"/>
    <col min="19" max="19" width="16.26953125" style="17" customWidth="1"/>
    <col min="20" max="20" width="20.54296875" style="17" customWidth="1"/>
    <col min="21" max="21" width="11.453125" style="18" customWidth="1"/>
    <col min="22" max="23" width="16.453125" style="93" customWidth="1"/>
    <col min="24" max="24" width="19.453125" style="93" customWidth="1"/>
    <col min="25" max="25" width="40.26953125" style="93" customWidth="1"/>
    <col min="26" max="26" width="16.453125" style="93" customWidth="1"/>
    <col min="27" max="27" width="20.81640625" style="17" customWidth="1"/>
    <col min="28" max="28" width="17.7265625" style="17" customWidth="1"/>
    <col min="29" max="29" width="21.453125" style="105" customWidth="1"/>
    <col min="30" max="30" width="57.81640625" style="17" customWidth="1"/>
    <col min="31" max="31" width="41.7265625" style="17" customWidth="1"/>
    <col min="32" max="32" width="16.453125" style="17" customWidth="1"/>
    <col min="33" max="34" width="16.453125" style="93" customWidth="1"/>
    <col min="35" max="35" width="65.7265625" style="214" customWidth="1"/>
    <col min="36" max="36" width="62.453125" style="17" customWidth="1"/>
    <col min="37" max="39" width="16.453125" style="17" customWidth="1"/>
    <col min="40" max="41" width="62.453125" style="17" customWidth="1"/>
    <col min="42" max="42" width="16.453125" style="17" customWidth="1"/>
    <col min="43" max="43" width="17.81640625" style="17" customWidth="1"/>
    <col min="44" max="44" width="16.453125" style="17" customWidth="1"/>
    <col min="45" max="46" width="62.453125" style="17" customWidth="1"/>
    <col min="47" max="49" width="16.453125" style="17" customWidth="1"/>
    <col min="50" max="16384" width="11.453125" style="18"/>
  </cols>
  <sheetData>
    <row r="1" spans="1:11" ht="22.5" customHeight="1" x14ac:dyDescent="0.35">
      <c r="A1" s="316" t="s">
        <v>167</v>
      </c>
      <c r="B1" s="316"/>
      <c r="C1" s="316"/>
      <c r="D1" s="316"/>
      <c r="E1" s="316"/>
      <c r="F1" s="316"/>
      <c r="G1" s="316"/>
      <c r="H1" s="316"/>
      <c r="I1" s="316"/>
      <c r="J1" s="316"/>
      <c r="K1" s="316"/>
    </row>
    <row r="2" spans="1:11" ht="22.5" customHeight="1" x14ac:dyDescent="0.35">
      <c r="A2" s="316" t="s">
        <v>0</v>
      </c>
      <c r="B2" s="316"/>
      <c r="C2" s="316"/>
      <c r="D2" s="316"/>
      <c r="E2" s="316"/>
      <c r="F2" s="316"/>
      <c r="G2" s="316"/>
      <c r="H2" s="316"/>
      <c r="I2" s="316"/>
      <c r="J2" s="316"/>
      <c r="K2" s="316"/>
    </row>
    <row r="3" spans="1:11" ht="22.5" customHeight="1" x14ac:dyDescent="0.35">
      <c r="A3" s="316" t="s">
        <v>132</v>
      </c>
      <c r="B3" s="316"/>
      <c r="C3" s="316"/>
      <c r="D3" s="316"/>
      <c r="E3" s="316"/>
      <c r="F3" s="316"/>
      <c r="G3" s="316"/>
      <c r="H3" s="316"/>
      <c r="I3" s="316"/>
      <c r="J3" s="316"/>
      <c r="K3" s="316"/>
    </row>
    <row r="4" spans="1:11" ht="15" thickBot="1" x14ac:dyDescent="0.4">
      <c r="F4" s="325" t="s">
        <v>1</v>
      </c>
      <c r="G4" s="325"/>
      <c r="H4" s="325"/>
      <c r="I4" s="325"/>
      <c r="J4" s="325"/>
    </row>
    <row r="5" spans="1:11" ht="15.75" customHeight="1" x14ac:dyDescent="0.35">
      <c r="A5" s="317" t="s">
        <v>5</v>
      </c>
      <c r="B5" s="318"/>
      <c r="C5" s="323" t="s">
        <v>134</v>
      </c>
      <c r="D5" s="315"/>
      <c r="F5" s="33" t="s">
        <v>2</v>
      </c>
      <c r="G5" s="33" t="s">
        <v>3</v>
      </c>
      <c r="H5" s="325" t="s">
        <v>4</v>
      </c>
      <c r="I5" s="325"/>
      <c r="J5" s="325"/>
    </row>
    <row r="6" spans="1:11" ht="22.5" customHeight="1" x14ac:dyDescent="0.35">
      <c r="A6" s="319"/>
      <c r="B6" s="320"/>
      <c r="C6" s="324"/>
      <c r="D6" s="315"/>
      <c r="F6" s="168">
        <v>1</v>
      </c>
      <c r="G6" s="146" t="s">
        <v>161</v>
      </c>
      <c r="H6" s="326" t="s">
        <v>147</v>
      </c>
      <c r="I6" s="326"/>
      <c r="J6" s="326"/>
    </row>
    <row r="7" spans="1:11" ht="46.5" customHeight="1" x14ac:dyDescent="0.35">
      <c r="A7" s="319"/>
      <c r="B7" s="320"/>
      <c r="C7" s="324"/>
      <c r="D7" s="315"/>
      <c r="F7" s="199">
        <v>2</v>
      </c>
      <c r="G7" s="199" t="s">
        <v>197</v>
      </c>
      <c r="H7" s="268" t="s">
        <v>172</v>
      </c>
      <c r="I7" s="268"/>
      <c r="J7" s="268"/>
    </row>
    <row r="8" spans="1:11" ht="405" customHeight="1" thickBot="1" x14ac:dyDescent="0.4">
      <c r="A8" s="321"/>
      <c r="B8" s="322"/>
      <c r="C8" s="324"/>
      <c r="D8" s="315"/>
      <c r="F8" s="199">
        <v>3</v>
      </c>
      <c r="G8" s="199" t="s">
        <v>210</v>
      </c>
      <c r="H8" s="327" t="s">
        <v>211</v>
      </c>
      <c r="I8" s="328"/>
      <c r="J8" s="328"/>
    </row>
    <row r="9" spans="1:11" ht="219" customHeight="1" x14ac:dyDescent="0.35">
      <c r="F9" s="199">
        <v>4</v>
      </c>
      <c r="G9" s="19" t="s">
        <v>212</v>
      </c>
      <c r="H9" s="267" t="s">
        <v>214</v>
      </c>
      <c r="I9" s="315"/>
      <c r="J9" s="315"/>
    </row>
    <row r="10" spans="1:11" ht="54.75" customHeight="1" x14ac:dyDescent="0.35">
      <c r="F10" s="199">
        <v>5</v>
      </c>
      <c r="G10" s="92" t="s">
        <v>215</v>
      </c>
      <c r="H10" s="259" t="s">
        <v>216</v>
      </c>
      <c r="I10" s="259"/>
      <c r="J10" s="259"/>
    </row>
    <row r="11" spans="1:11" ht="214.5" customHeight="1" x14ac:dyDescent="0.35">
      <c r="F11" s="199">
        <v>6</v>
      </c>
      <c r="G11" s="92" t="s">
        <v>223</v>
      </c>
      <c r="H11" s="267" t="s">
        <v>255</v>
      </c>
      <c r="I11" s="267"/>
      <c r="J11" s="267"/>
    </row>
    <row r="12" spans="1:11" ht="397.5" customHeight="1" x14ac:dyDescent="0.35">
      <c r="F12" s="199">
        <v>7</v>
      </c>
      <c r="G12" s="201" t="s">
        <v>264</v>
      </c>
      <c r="H12" s="267" t="s">
        <v>269</v>
      </c>
      <c r="I12" s="267"/>
      <c r="J12" s="267"/>
    </row>
    <row r="13" spans="1:11" ht="63.75" customHeight="1" x14ac:dyDescent="0.35">
      <c r="F13" s="199">
        <v>8</v>
      </c>
      <c r="G13" s="212" t="s">
        <v>297</v>
      </c>
      <c r="H13" s="267" t="s">
        <v>295</v>
      </c>
      <c r="I13" s="267"/>
      <c r="J13" s="267"/>
    </row>
    <row r="14" spans="1:11" ht="63.75" customHeight="1" x14ac:dyDescent="0.35">
      <c r="F14" s="199">
        <v>9</v>
      </c>
      <c r="G14" s="257" t="s">
        <v>298</v>
      </c>
      <c r="H14" s="267" t="s">
        <v>299</v>
      </c>
      <c r="I14" s="267"/>
      <c r="J14" s="267"/>
    </row>
    <row r="15" spans="1:11" ht="88.5" customHeight="1" x14ac:dyDescent="0.35">
      <c r="F15" s="199">
        <v>10</v>
      </c>
      <c r="G15" s="258" t="s">
        <v>300</v>
      </c>
      <c r="H15" s="268" t="s">
        <v>301</v>
      </c>
      <c r="I15" s="268"/>
      <c r="J15" s="268"/>
    </row>
    <row r="16" spans="1:11" ht="63.75" customHeight="1" x14ac:dyDescent="0.35">
      <c r="F16" s="169"/>
      <c r="G16" s="170"/>
      <c r="H16" s="171"/>
      <c r="I16" s="171"/>
      <c r="J16" s="171"/>
    </row>
    <row r="17" spans="1:49" ht="63.75" customHeight="1" thickBot="1" x14ac:dyDescent="0.4">
      <c r="F17" s="169"/>
      <c r="G17" s="170"/>
      <c r="H17" s="171"/>
      <c r="I17" s="171"/>
      <c r="J17" s="171"/>
    </row>
    <row r="18" spans="1:49" s="106" customFormat="1" ht="18.75" customHeight="1" x14ac:dyDescent="0.35">
      <c r="A18" s="330" t="s">
        <v>6</v>
      </c>
      <c r="B18" s="331"/>
      <c r="C18" s="277" t="s">
        <v>20</v>
      </c>
      <c r="D18" s="275" t="s">
        <v>13</v>
      </c>
      <c r="E18" s="276"/>
      <c r="F18" s="276"/>
      <c r="G18" s="276"/>
      <c r="H18" s="276"/>
      <c r="I18" s="276"/>
      <c r="J18" s="276"/>
      <c r="K18" s="276"/>
      <c r="L18" s="276"/>
      <c r="M18" s="276"/>
      <c r="N18" s="276"/>
      <c r="O18" s="276"/>
      <c r="P18" s="277"/>
      <c r="Q18" s="302" t="s">
        <v>43</v>
      </c>
      <c r="R18" s="303"/>
      <c r="S18" s="303"/>
      <c r="T18" s="304"/>
      <c r="U18" s="308" t="s">
        <v>38</v>
      </c>
      <c r="V18" s="290" t="s">
        <v>7</v>
      </c>
      <c r="W18" s="291"/>
      <c r="X18" s="291"/>
      <c r="Y18" s="291"/>
      <c r="Z18" s="292"/>
      <c r="AA18" s="269" t="s">
        <v>7</v>
      </c>
      <c r="AB18" s="270"/>
      <c r="AC18" s="270"/>
      <c r="AD18" s="270"/>
      <c r="AE18" s="271"/>
      <c r="AF18" s="293" t="s">
        <v>7</v>
      </c>
      <c r="AG18" s="294"/>
      <c r="AH18" s="294"/>
      <c r="AI18" s="294"/>
      <c r="AJ18" s="295"/>
      <c r="AK18" s="269" t="s">
        <v>7</v>
      </c>
      <c r="AL18" s="270"/>
      <c r="AM18" s="270"/>
      <c r="AN18" s="270"/>
      <c r="AO18" s="271"/>
      <c r="AP18" s="281" t="s">
        <v>7</v>
      </c>
      <c r="AQ18" s="282"/>
      <c r="AR18" s="282"/>
      <c r="AS18" s="282"/>
      <c r="AT18" s="283"/>
      <c r="AU18" s="105"/>
      <c r="AV18" s="105"/>
      <c r="AW18" s="105"/>
    </row>
    <row r="19" spans="1:49" s="106" customFormat="1" ht="21" customHeight="1" thickBot="1" x14ac:dyDescent="0.4">
      <c r="A19" s="332"/>
      <c r="B19" s="333"/>
      <c r="C19" s="329"/>
      <c r="D19" s="278"/>
      <c r="E19" s="279"/>
      <c r="F19" s="279"/>
      <c r="G19" s="279"/>
      <c r="H19" s="279"/>
      <c r="I19" s="279"/>
      <c r="J19" s="279"/>
      <c r="K19" s="279"/>
      <c r="L19" s="279"/>
      <c r="M19" s="279"/>
      <c r="N19" s="279"/>
      <c r="O19" s="279"/>
      <c r="P19" s="280"/>
      <c r="Q19" s="305"/>
      <c r="R19" s="306"/>
      <c r="S19" s="306"/>
      <c r="T19" s="307"/>
      <c r="U19" s="309"/>
      <c r="V19" s="287" t="s">
        <v>8</v>
      </c>
      <c r="W19" s="288"/>
      <c r="X19" s="288"/>
      <c r="Y19" s="288"/>
      <c r="Z19" s="289"/>
      <c r="AA19" s="299" t="s">
        <v>9</v>
      </c>
      <c r="AB19" s="300"/>
      <c r="AC19" s="300"/>
      <c r="AD19" s="300"/>
      <c r="AE19" s="301"/>
      <c r="AF19" s="296" t="s">
        <v>10</v>
      </c>
      <c r="AG19" s="297"/>
      <c r="AH19" s="297"/>
      <c r="AI19" s="297"/>
      <c r="AJ19" s="298"/>
      <c r="AK19" s="272" t="s">
        <v>11</v>
      </c>
      <c r="AL19" s="273"/>
      <c r="AM19" s="273"/>
      <c r="AN19" s="273"/>
      <c r="AO19" s="274"/>
      <c r="AP19" s="284" t="s">
        <v>12</v>
      </c>
      <c r="AQ19" s="285"/>
      <c r="AR19" s="285"/>
      <c r="AS19" s="285"/>
      <c r="AT19" s="286"/>
      <c r="AU19" s="105"/>
      <c r="AV19" s="105"/>
      <c r="AW19" s="105"/>
    </row>
    <row r="20" spans="1:49" s="105" customFormat="1" ht="44" thickBot="1" x14ac:dyDescent="0.4">
      <c r="A20" s="61" t="s">
        <v>18</v>
      </c>
      <c r="B20" s="62" t="s">
        <v>19</v>
      </c>
      <c r="C20" s="280"/>
      <c r="D20" s="172" t="s">
        <v>21</v>
      </c>
      <c r="E20" s="173" t="s">
        <v>22</v>
      </c>
      <c r="F20" s="173" t="s">
        <v>23</v>
      </c>
      <c r="G20" s="173" t="s">
        <v>24</v>
      </c>
      <c r="H20" s="173" t="s">
        <v>25</v>
      </c>
      <c r="I20" s="173" t="s">
        <v>26</v>
      </c>
      <c r="J20" s="173" t="s">
        <v>27</v>
      </c>
      <c r="K20" s="173" t="s">
        <v>28</v>
      </c>
      <c r="L20" s="173" t="s">
        <v>29</v>
      </c>
      <c r="M20" s="173" t="s">
        <v>30</v>
      </c>
      <c r="N20" s="173" t="s">
        <v>31</v>
      </c>
      <c r="O20" s="173" t="s">
        <v>32</v>
      </c>
      <c r="P20" s="174" t="s">
        <v>33</v>
      </c>
      <c r="Q20" s="64" t="s">
        <v>34</v>
      </c>
      <c r="R20" s="65" t="s">
        <v>35</v>
      </c>
      <c r="S20" s="65" t="s">
        <v>36</v>
      </c>
      <c r="T20" s="66" t="s">
        <v>37</v>
      </c>
      <c r="U20" s="310"/>
      <c r="V20" s="122" t="s">
        <v>39</v>
      </c>
      <c r="W20" s="123" t="s">
        <v>40</v>
      </c>
      <c r="X20" s="123" t="s">
        <v>14</v>
      </c>
      <c r="Y20" s="123" t="s">
        <v>15</v>
      </c>
      <c r="Z20" s="179" t="s">
        <v>16</v>
      </c>
      <c r="AA20" s="189" t="s">
        <v>39</v>
      </c>
      <c r="AB20" s="190" t="s">
        <v>40</v>
      </c>
      <c r="AC20" s="190" t="s">
        <v>14</v>
      </c>
      <c r="AD20" s="190" t="s">
        <v>15</v>
      </c>
      <c r="AE20" s="191" t="s">
        <v>16</v>
      </c>
      <c r="AF20" s="241" t="s">
        <v>39</v>
      </c>
      <c r="AG20" s="252" t="s">
        <v>40</v>
      </c>
      <c r="AH20" s="252" t="s">
        <v>14</v>
      </c>
      <c r="AI20" s="242" t="s">
        <v>15</v>
      </c>
      <c r="AJ20" s="243" t="s">
        <v>16</v>
      </c>
      <c r="AK20" s="107" t="s">
        <v>39</v>
      </c>
      <c r="AL20" s="108" t="s">
        <v>40</v>
      </c>
      <c r="AM20" s="108" t="s">
        <v>14</v>
      </c>
      <c r="AN20" s="108" t="s">
        <v>15</v>
      </c>
      <c r="AO20" s="109" t="s">
        <v>16</v>
      </c>
      <c r="AP20" s="110" t="s">
        <v>24</v>
      </c>
      <c r="AQ20" s="111" t="s">
        <v>39</v>
      </c>
      <c r="AR20" s="111" t="s">
        <v>40</v>
      </c>
      <c r="AS20" s="111" t="s">
        <v>14</v>
      </c>
      <c r="AT20" s="112" t="s">
        <v>17</v>
      </c>
    </row>
    <row r="21" spans="1:49" ht="193.5" customHeight="1" x14ac:dyDescent="0.35">
      <c r="A21" s="68">
        <v>7</v>
      </c>
      <c r="B21" s="31" t="s">
        <v>106</v>
      </c>
      <c r="C21" s="59" t="s">
        <v>86</v>
      </c>
      <c r="D21" s="60" t="s">
        <v>217</v>
      </c>
      <c r="E21" s="140">
        <v>4.2099999999999999E-2</v>
      </c>
      <c r="F21" s="75" t="s">
        <v>89</v>
      </c>
      <c r="G21" s="76" t="s">
        <v>218</v>
      </c>
      <c r="H21" s="76" t="s">
        <v>219</v>
      </c>
      <c r="I21" s="141" t="s">
        <v>220</v>
      </c>
      <c r="J21" s="28" t="s">
        <v>63</v>
      </c>
      <c r="K21" s="29" t="s">
        <v>110</v>
      </c>
      <c r="L21" s="142">
        <v>0</v>
      </c>
      <c r="M21" s="142">
        <v>0</v>
      </c>
      <c r="N21" s="143">
        <v>0</v>
      </c>
      <c r="O21" s="142">
        <v>1</v>
      </c>
      <c r="P21" s="144">
        <v>1</v>
      </c>
      <c r="Q21" s="63" t="s">
        <v>54</v>
      </c>
      <c r="R21" s="16" t="s">
        <v>123</v>
      </c>
      <c r="S21" s="16" t="s">
        <v>129</v>
      </c>
      <c r="T21" s="36" t="s">
        <v>148</v>
      </c>
      <c r="U21" s="113" t="str">
        <f>IF(Q21="EFICACIA","SI","NO")</f>
        <v>SI</v>
      </c>
      <c r="V21" s="124" t="s">
        <v>198</v>
      </c>
      <c r="W21" s="125" t="s">
        <v>198</v>
      </c>
      <c r="X21" s="126" t="s">
        <v>198</v>
      </c>
      <c r="Y21" s="125" t="s">
        <v>198</v>
      </c>
      <c r="Z21" s="180" t="s">
        <v>198</v>
      </c>
      <c r="AA21" s="94" t="s">
        <v>198</v>
      </c>
      <c r="AB21" s="150" t="s">
        <v>198</v>
      </c>
      <c r="AC21" s="187" t="s">
        <v>198</v>
      </c>
      <c r="AD21" s="150" t="s">
        <v>198</v>
      </c>
      <c r="AE21" s="226" t="s">
        <v>198</v>
      </c>
      <c r="AF21" s="244" t="s">
        <v>198</v>
      </c>
      <c r="AG21" s="245" t="s">
        <v>198</v>
      </c>
      <c r="AH21" s="245" t="s">
        <v>198</v>
      </c>
      <c r="AI21" s="246" t="s">
        <v>198</v>
      </c>
      <c r="AJ21" s="247" t="s">
        <v>198</v>
      </c>
      <c r="AK21" s="116">
        <f>O21</f>
        <v>1</v>
      </c>
      <c r="AL21" s="132"/>
      <c r="AM21" s="132"/>
      <c r="AN21" s="132"/>
      <c r="AO21" s="133"/>
      <c r="AP21" s="35" t="str">
        <f>G21</f>
        <v>Línea base construida</v>
      </c>
      <c r="AQ21" s="16" t="e">
        <f>V21+AA21+AF21+AK21</f>
        <v>#VALUE!</v>
      </c>
      <c r="AR21" s="132" t="e">
        <f>W21+AB21+AG21+AL21</f>
        <v>#VALUE!</v>
      </c>
      <c r="AS21" s="132"/>
      <c r="AT21" s="133"/>
    </row>
    <row r="22" spans="1:49" ht="114" customHeight="1" x14ac:dyDescent="0.35">
      <c r="A22" s="69">
        <v>7</v>
      </c>
      <c r="B22" s="16" t="s">
        <v>106</v>
      </c>
      <c r="C22" s="52" t="s">
        <v>86</v>
      </c>
      <c r="D22" s="44" t="s">
        <v>221</v>
      </c>
      <c r="E22" s="140">
        <v>4.2099999999999999E-2</v>
      </c>
      <c r="F22" s="77" t="s">
        <v>89</v>
      </c>
      <c r="G22" s="76" t="s">
        <v>218</v>
      </c>
      <c r="H22" s="74" t="s">
        <v>222</v>
      </c>
      <c r="I22" s="141" t="s">
        <v>220</v>
      </c>
      <c r="J22" s="23" t="s">
        <v>63</v>
      </c>
      <c r="K22" s="27" t="s">
        <v>149</v>
      </c>
      <c r="L22" s="19">
        <v>0</v>
      </c>
      <c r="M22" s="19">
        <v>0</v>
      </c>
      <c r="N22" s="19">
        <v>1</v>
      </c>
      <c r="O22" s="19">
        <v>0</v>
      </c>
      <c r="P22" s="145">
        <v>1</v>
      </c>
      <c r="Q22" s="63" t="s">
        <v>54</v>
      </c>
      <c r="R22" s="16" t="s">
        <v>123</v>
      </c>
      <c r="S22" s="16" t="s">
        <v>129</v>
      </c>
      <c r="T22" s="36" t="s">
        <v>150</v>
      </c>
      <c r="U22" s="113" t="str">
        <f t="shared" ref="U22:U40" si="0">IF(Q22="EFICACIA","SI","NO")</f>
        <v>SI</v>
      </c>
      <c r="V22" s="94" t="s">
        <v>198</v>
      </c>
      <c r="W22" s="92" t="s">
        <v>198</v>
      </c>
      <c r="X22" s="98" t="s">
        <v>198</v>
      </c>
      <c r="Y22" s="92" t="s">
        <v>198</v>
      </c>
      <c r="Z22" s="181" t="s">
        <v>198</v>
      </c>
      <c r="AA22" s="94" t="s">
        <v>198</v>
      </c>
      <c r="AB22" s="150" t="s">
        <v>198</v>
      </c>
      <c r="AC22" s="187" t="s">
        <v>198</v>
      </c>
      <c r="AD22" s="150" t="s">
        <v>198</v>
      </c>
      <c r="AE22" s="226" t="s">
        <v>198</v>
      </c>
      <c r="AF22" s="35">
        <f t="shared" ref="AF22:AF47" si="1">N22</f>
        <v>1</v>
      </c>
      <c r="AG22" s="150">
        <v>1</v>
      </c>
      <c r="AH22" s="219">
        <v>1</v>
      </c>
      <c r="AI22" s="215" t="s">
        <v>275</v>
      </c>
      <c r="AJ22" s="133" t="s">
        <v>270</v>
      </c>
      <c r="AK22" s="116">
        <f t="shared" ref="AK22:AK47" si="2">O22</f>
        <v>0</v>
      </c>
      <c r="AL22" s="132"/>
      <c r="AM22" s="132"/>
      <c r="AN22" s="132"/>
      <c r="AO22" s="133"/>
      <c r="AP22" s="35" t="str">
        <f t="shared" ref="AP22:AP47" si="3">G22</f>
        <v>Línea base construida</v>
      </c>
      <c r="AQ22" s="16" t="e">
        <f t="shared" ref="AQ22:AQ40" si="4">V22+AA22+AF22+AK22</f>
        <v>#VALUE!</v>
      </c>
      <c r="AR22" s="132" t="e">
        <f t="shared" ref="AR22:AR40" si="5">W22+AB22+AG22+AL22</f>
        <v>#VALUE!</v>
      </c>
      <c r="AS22" s="132"/>
      <c r="AT22" s="133"/>
    </row>
    <row r="23" spans="1:49" ht="188.5" x14ac:dyDescent="0.35">
      <c r="A23" s="69">
        <v>6</v>
      </c>
      <c r="B23" s="16" t="s">
        <v>107</v>
      </c>
      <c r="C23" s="52" t="s">
        <v>86</v>
      </c>
      <c r="D23" s="44" t="s">
        <v>44</v>
      </c>
      <c r="E23" s="139">
        <v>0.04</v>
      </c>
      <c r="F23" s="15" t="s">
        <v>90</v>
      </c>
      <c r="G23" s="2" t="s">
        <v>91</v>
      </c>
      <c r="H23" s="2" t="s">
        <v>154</v>
      </c>
      <c r="I23" s="82" t="s">
        <v>135</v>
      </c>
      <c r="J23" s="28" t="s">
        <v>52</v>
      </c>
      <c r="K23" s="29" t="s">
        <v>155</v>
      </c>
      <c r="L23" s="86">
        <v>0</v>
      </c>
      <c r="M23" s="87">
        <v>1</v>
      </c>
      <c r="N23" s="87">
        <v>1</v>
      </c>
      <c r="O23" s="87">
        <v>1</v>
      </c>
      <c r="P23" s="202">
        <v>1</v>
      </c>
      <c r="Q23" s="63" t="s">
        <v>54</v>
      </c>
      <c r="R23" s="16" t="s">
        <v>124</v>
      </c>
      <c r="S23" s="16" t="s">
        <v>129</v>
      </c>
      <c r="T23" s="36" t="s">
        <v>181</v>
      </c>
      <c r="U23" s="113" t="str">
        <f t="shared" si="0"/>
        <v>SI</v>
      </c>
      <c r="V23" s="94" t="s">
        <v>198</v>
      </c>
      <c r="W23" s="92" t="s">
        <v>198</v>
      </c>
      <c r="X23" s="98" t="s">
        <v>198</v>
      </c>
      <c r="Y23" s="92" t="s">
        <v>198</v>
      </c>
      <c r="Z23" s="181" t="s">
        <v>198</v>
      </c>
      <c r="AA23" s="95">
        <v>1</v>
      </c>
      <c r="AB23" s="6">
        <v>1</v>
      </c>
      <c r="AC23" s="99">
        <v>1</v>
      </c>
      <c r="AD23" s="188" t="s">
        <v>239</v>
      </c>
      <c r="AE23" s="227" t="s">
        <v>224</v>
      </c>
      <c r="AF23" s="95">
        <v>1</v>
      </c>
      <c r="AG23" s="6">
        <v>1</v>
      </c>
      <c r="AH23" s="99">
        <v>1</v>
      </c>
      <c r="AI23" s="215" t="s">
        <v>285</v>
      </c>
      <c r="AJ23" s="133" t="s">
        <v>224</v>
      </c>
      <c r="AK23" s="116">
        <f t="shared" si="2"/>
        <v>1</v>
      </c>
      <c r="AL23" s="132"/>
      <c r="AM23" s="132"/>
      <c r="AN23" s="132"/>
      <c r="AO23" s="133"/>
      <c r="AP23" s="35" t="str">
        <f t="shared" si="3"/>
        <v xml:space="preserve">Porcentaje de cumplimiento del Plan de Acción para la implementación de los presupuestos participativos </v>
      </c>
      <c r="AQ23" s="16" t="e">
        <f t="shared" si="4"/>
        <v>#VALUE!</v>
      </c>
      <c r="AR23" s="132" t="e">
        <f t="shared" si="5"/>
        <v>#VALUE!</v>
      </c>
      <c r="AS23" s="132"/>
      <c r="AT23" s="133"/>
    </row>
    <row r="24" spans="1:49" ht="116" x14ac:dyDescent="0.35">
      <c r="A24" s="69">
        <v>6</v>
      </c>
      <c r="B24" s="16" t="s">
        <v>107</v>
      </c>
      <c r="C24" s="52" t="s">
        <v>86</v>
      </c>
      <c r="D24" s="78" t="s">
        <v>265</v>
      </c>
      <c r="E24" s="139">
        <v>0.04</v>
      </c>
      <c r="F24" s="15" t="s">
        <v>90</v>
      </c>
      <c r="G24" s="2" t="s">
        <v>92</v>
      </c>
      <c r="H24" s="2" t="s">
        <v>119</v>
      </c>
      <c r="I24" s="79">
        <v>0.503</v>
      </c>
      <c r="J24" s="23" t="s">
        <v>109</v>
      </c>
      <c r="K24" s="27" t="s">
        <v>111</v>
      </c>
      <c r="L24" s="147">
        <v>0</v>
      </c>
      <c r="M24" s="147">
        <v>0</v>
      </c>
      <c r="N24" s="147">
        <v>0</v>
      </c>
      <c r="O24" s="87">
        <v>0.65</v>
      </c>
      <c r="P24" s="202">
        <v>0.65</v>
      </c>
      <c r="Q24" s="63" t="s">
        <v>54</v>
      </c>
      <c r="R24" s="16" t="s">
        <v>112</v>
      </c>
      <c r="S24" s="16" t="s">
        <v>129</v>
      </c>
      <c r="T24" s="36" t="s">
        <v>181</v>
      </c>
      <c r="U24" s="113" t="str">
        <f t="shared" si="0"/>
        <v>SI</v>
      </c>
      <c r="V24" s="94" t="s">
        <v>198</v>
      </c>
      <c r="W24" s="92" t="s">
        <v>198</v>
      </c>
      <c r="X24" s="98" t="s">
        <v>198</v>
      </c>
      <c r="Y24" s="92" t="s">
        <v>198</v>
      </c>
      <c r="Z24" s="181" t="s">
        <v>198</v>
      </c>
      <c r="AA24" s="94" t="s">
        <v>198</v>
      </c>
      <c r="AB24" s="150" t="s">
        <v>198</v>
      </c>
      <c r="AC24" s="187" t="s">
        <v>198</v>
      </c>
      <c r="AD24" s="150" t="s">
        <v>198</v>
      </c>
      <c r="AE24" s="226" t="s">
        <v>198</v>
      </c>
      <c r="AF24" s="193" t="s">
        <v>198</v>
      </c>
      <c r="AG24" s="150" t="s">
        <v>198</v>
      </c>
      <c r="AH24" s="150" t="s">
        <v>198</v>
      </c>
      <c r="AI24" s="215" t="s">
        <v>198</v>
      </c>
      <c r="AJ24" s="192" t="s">
        <v>198</v>
      </c>
      <c r="AK24" s="116">
        <f t="shared" si="2"/>
        <v>0.65</v>
      </c>
      <c r="AL24" s="132"/>
      <c r="AM24" s="132"/>
      <c r="AN24" s="132"/>
      <c r="AO24" s="133"/>
      <c r="AP24" s="35" t="str">
        <f t="shared" si="3"/>
        <v xml:space="preserve">Porcentaje de cumplimiento físico acumulado del Plan de Desarrollo Local </v>
      </c>
      <c r="AQ24" s="16" t="e">
        <f t="shared" si="4"/>
        <v>#VALUE!</v>
      </c>
      <c r="AR24" s="132" t="e">
        <f t="shared" si="5"/>
        <v>#VALUE!</v>
      </c>
      <c r="AS24" s="132"/>
      <c r="AT24" s="133"/>
    </row>
    <row r="25" spans="1:49" ht="116" x14ac:dyDescent="0.35">
      <c r="A25" s="69">
        <v>6</v>
      </c>
      <c r="B25" s="16" t="s">
        <v>107</v>
      </c>
      <c r="C25" s="52" t="s">
        <v>133</v>
      </c>
      <c r="D25" s="46" t="s">
        <v>156</v>
      </c>
      <c r="E25" s="139">
        <v>0.04</v>
      </c>
      <c r="F25" s="15" t="s">
        <v>89</v>
      </c>
      <c r="G25" s="2" t="s">
        <v>93</v>
      </c>
      <c r="H25" s="2" t="s">
        <v>94</v>
      </c>
      <c r="I25" s="83" t="s">
        <v>168</v>
      </c>
      <c r="J25" s="23" t="s">
        <v>109</v>
      </c>
      <c r="K25" s="27" t="s">
        <v>113</v>
      </c>
      <c r="L25" s="147">
        <v>0</v>
      </c>
      <c r="M25" s="87">
        <v>0.2</v>
      </c>
      <c r="N25" s="147">
        <v>0</v>
      </c>
      <c r="O25" s="87">
        <v>0.92</v>
      </c>
      <c r="P25" s="202">
        <v>0.92</v>
      </c>
      <c r="Q25" s="63" t="s">
        <v>54</v>
      </c>
      <c r="R25" s="16" t="s">
        <v>115</v>
      </c>
      <c r="S25" s="16" t="s">
        <v>151</v>
      </c>
      <c r="T25" s="36" t="s">
        <v>182</v>
      </c>
      <c r="U25" s="113" t="str">
        <f t="shared" si="0"/>
        <v>SI</v>
      </c>
      <c r="V25" s="94" t="s">
        <v>198</v>
      </c>
      <c r="W25" s="92" t="s">
        <v>198</v>
      </c>
      <c r="X25" s="98" t="s">
        <v>198</v>
      </c>
      <c r="Y25" s="92" t="s">
        <v>198</v>
      </c>
      <c r="Z25" s="181" t="s">
        <v>198</v>
      </c>
      <c r="AA25" s="95">
        <f t="shared" ref="AA25:AA42" si="6">M25</f>
        <v>0.2</v>
      </c>
      <c r="AB25" s="149">
        <v>0.40279999999999999</v>
      </c>
      <c r="AC25" s="99">
        <v>1</v>
      </c>
      <c r="AD25" s="151" t="s">
        <v>226</v>
      </c>
      <c r="AE25" s="226" t="s">
        <v>225</v>
      </c>
      <c r="AF25" s="193" t="s">
        <v>198</v>
      </c>
      <c r="AG25" s="150" t="s">
        <v>198</v>
      </c>
      <c r="AH25" s="150" t="s">
        <v>198</v>
      </c>
      <c r="AI25" s="215" t="s">
        <v>198</v>
      </c>
      <c r="AJ25" s="192" t="s">
        <v>198</v>
      </c>
      <c r="AK25" s="116">
        <f t="shared" si="2"/>
        <v>0.92</v>
      </c>
      <c r="AL25" s="132"/>
      <c r="AM25" s="132"/>
      <c r="AN25" s="132"/>
      <c r="AO25" s="133"/>
      <c r="AP25" s="35" t="str">
        <f t="shared" si="3"/>
        <v>Porcentaje de compromiso del presupuesto de inversión directa de la vigencia 2020</v>
      </c>
      <c r="AQ25" s="16" t="e">
        <f t="shared" si="4"/>
        <v>#VALUE!</v>
      </c>
      <c r="AR25" s="132" t="e">
        <f t="shared" si="5"/>
        <v>#VALUE!</v>
      </c>
      <c r="AS25" s="132"/>
      <c r="AT25" s="133"/>
    </row>
    <row r="26" spans="1:49" ht="116" x14ac:dyDescent="0.35">
      <c r="A26" s="69">
        <v>6</v>
      </c>
      <c r="B26" s="16" t="s">
        <v>107</v>
      </c>
      <c r="C26" s="52" t="s">
        <v>133</v>
      </c>
      <c r="D26" s="46" t="s">
        <v>266</v>
      </c>
      <c r="E26" s="139">
        <v>0.04</v>
      </c>
      <c r="F26" s="15" t="s">
        <v>89</v>
      </c>
      <c r="G26" s="2" t="s">
        <v>95</v>
      </c>
      <c r="H26" s="2" t="s">
        <v>96</v>
      </c>
      <c r="I26" s="80">
        <v>0.29820000000000002</v>
      </c>
      <c r="J26" s="23" t="s">
        <v>109</v>
      </c>
      <c r="K26" s="27" t="s">
        <v>114</v>
      </c>
      <c r="L26" s="147">
        <v>0</v>
      </c>
      <c r="M26" s="147">
        <v>0</v>
      </c>
      <c r="N26" s="147">
        <v>0</v>
      </c>
      <c r="O26" s="87">
        <v>0.5</v>
      </c>
      <c r="P26" s="202">
        <v>0.5</v>
      </c>
      <c r="Q26" s="63" t="s">
        <v>54</v>
      </c>
      <c r="R26" s="16" t="s">
        <v>115</v>
      </c>
      <c r="S26" s="16" t="s">
        <v>151</v>
      </c>
      <c r="T26" s="36" t="s">
        <v>183</v>
      </c>
      <c r="U26" s="113" t="str">
        <f t="shared" si="0"/>
        <v>SI</v>
      </c>
      <c r="V26" s="94" t="s">
        <v>198</v>
      </c>
      <c r="W26" s="92" t="s">
        <v>198</v>
      </c>
      <c r="X26" s="98" t="s">
        <v>198</v>
      </c>
      <c r="Y26" s="92" t="s">
        <v>198</v>
      </c>
      <c r="Z26" s="181" t="s">
        <v>198</v>
      </c>
      <c r="AA26" s="94" t="s">
        <v>198</v>
      </c>
      <c r="AB26" s="150" t="s">
        <v>198</v>
      </c>
      <c r="AC26" s="187" t="s">
        <v>198</v>
      </c>
      <c r="AD26" s="150" t="s">
        <v>198</v>
      </c>
      <c r="AE26" s="226" t="s">
        <v>198</v>
      </c>
      <c r="AF26" s="193" t="s">
        <v>198</v>
      </c>
      <c r="AG26" s="150" t="s">
        <v>198</v>
      </c>
      <c r="AH26" s="150" t="s">
        <v>198</v>
      </c>
      <c r="AI26" s="215" t="s">
        <v>198</v>
      </c>
      <c r="AJ26" s="192" t="s">
        <v>198</v>
      </c>
      <c r="AK26" s="116">
        <f t="shared" si="2"/>
        <v>0.5</v>
      </c>
      <c r="AL26" s="132"/>
      <c r="AM26" s="132"/>
      <c r="AN26" s="132"/>
      <c r="AO26" s="133"/>
      <c r="AP26" s="35" t="str">
        <f t="shared" si="3"/>
        <v>Porcentaje de Giros de la Vigencia 2019</v>
      </c>
      <c r="AQ26" s="16" t="e">
        <f t="shared" si="4"/>
        <v>#VALUE!</v>
      </c>
      <c r="AR26" s="132" t="e">
        <f t="shared" si="5"/>
        <v>#VALUE!</v>
      </c>
      <c r="AS26" s="132"/>
      <c r="AT26" s="133"/>
    </row>
    <row r="27" spans="1:49" ht="116" x14ac:dyDescent="0.35">
      <c r="A27" s="69">
        <v>6</v>
      </c>
      <c r="B27" s="16" t="s">
        <v>107</v>
      </c>
      <c r="C27" s="52" t="s">
        <v>133</v>
      </c>
      <c r="D27" s="46" t="s">
        <v>152</v>
      </c>
      <c r="E27" s="139">
        <v>0.04</v>
      </c>
      <c r="F27" s="15" t="s">
        <v>89</v>
      </c>
      <c r="G27" s="2" t="s">
        <v>97</v>
      </c>
      <c r="H27" s="2" t="s">
        <v>98</v>
      </c>
      <c r="I27" s="80">
        <v>0.79690000000000005</v>
      </c>
      <c r="J27" s="23" t="s">
        <v>109</v>
      </c>
      <c r="K27" s="27" t="s">
        <v>116</v>
      </c>
      <c r="L27" s="147">
        <v>0</v>
      </c>
      <c r="M27" s="147">
        <v>0</v>
      </c>
      <c r="N27" s="147">
        <v>0</v>
      </c>
      <c r="O27" s="87">
        <v>0.6</v>
      </c>
      <c r="P27" s="202">
        <v>0.6</v>
      </c>
      <c r="Q27" s="63" t="s">
        <v>54</v>
      </c>
      <c r="R27" s="16" t="s">
        <v>115</v>
      </c>
      <c r="S27" s="16" t="s">
        <v>151</v>
      </c>
      <c r="T27" s="36" t="s">
        <v>185</v>
      </c>
      <c r="U27" s="113" t="str">
        <f t="shared" si="0"/>
        <v>SI</v>
      </c>
      <c r="V27" s="94" t="s">
        <v>198</v>
      </c>
      <c r="W27" s="92" t="s">
        <v>198</v>
      </c>
      <c r="X27" s="98" t="s">
        <v>198</v>
      </c>
      <c r="Y27" s="92" t="s">
        <v>198</v>
      </c>
      <c r="Z27" s="181" t="s">
        <v>198</v>
      </c>
      <c r="AA27" s="94" t="s">
        <v>198</v>
      </c>
      <c r="AB27" s="150" t="s">
        <v>198</v>
      </c>
      <c r="AC27" s="187" t="s">
        <v>198</v>
      </c>
      <c r="AD27" s="150" t="s">
        <v>198</v>
      </c>
      <c r="AE27" s="226" t="s">
        <v>198</v>
      </c>
      <c r="AF27" s="193" t="s">
        <v>198</v>
      </c>
      <c r="AG27" s="150" t="s">
        <v>198</v>
      </c>
      <c r="AH27" s="150" t="s">
        <v>198</v>
      </c>
      <c r="AI27" s="215" t="s">
        <v>198</v>
      </c>
      <c r="AJ27" s="192" t="s">
        <v>198</v>
      </c>
      <c r="AK27" s="116">
        <f t="shared" si="2"/>
        <v>0.6</v>
      </c>
      <c r="AL27" s="132"/>
      <c r="AM27" s="132"/>
      <c r="AN27" s="132"/>
      <c r="AO27" s="133"/>
      <c r="AP27" s="35" t="str">
        <f t="shared" si="3"/>
        <v>Porcentaje de Giros de Obligaciones por Pagar 2019 y anteriores</v>
      </c>
      <c r="AQ27" s="16" t="e">
        <f t="shared" si="4"/>
        <v>#VALUE!</v>
      </c>
      <c r="AR27" s="132" t="e">
        <f t="shared" si="5"/>
        <v>#VALUE!</v>
      </c>
      <c r="AS27" s="132"/>
      <c r="AT27" s="133"/>
    </row>
    <row r="28" spans="1:49" ht="116" x14ac:dyDescent="0.35">
      <c r="A28" s="69">
        <v>6</v>
      </c>
      <c r="B28" s="16" t="s">
        <v>107</v>
      </c>
      <c r="C28" s="52" t="s">
        <v>133</v>
      </c>
      <c r="D28" s="46" t="s">
        <v>153</v>
      </c>
      <c r="E28" s="139">
        <v>0.04</v>
      </c>
      <c r="F28" s="15" t="s">
        <v>89</v>
      </c>
      <c r="G28" s="2" t="s">
        <v>99</v>
      </c>
      <c r="H28" s="2" t="s">
        <v>100</v>
      </c>
      <c r="I28" s="80">
        <v>0.44490000000000002</v>
      </c>
      <c r="J28" s="23" t="s">
        <v>109</v>
      </c>
      <c r="K28" s="27" t="s">
        <v>117</v>
      </c>
      <c r="L28" s="147">
        <v>0</v>
      </c>
      <c r="M28" s="147">
        <v>0</v>
      </c>
      <c r="N28" s="147">
        <v>0</v>
      </c>
      <c r="O28" s="87">
        <v>0.7</v>
      </c>
      <c r="P28" s="202">
        <v>0.7</v>
      </c>
      <c r="Q28" s="63" t="s">
        <v>54</v>
      </c>
      <c r="R28" s="16" t="s">
        <v>115</v>
      </c>
      <c r="S28" s="16" t="s">
        <v>151</v>
      </c>
      <c r="T28" s="36" t="s">
        <v>184</v>
      </c>
      <c r="U28" s="113" t="str">
        <f t="shared" si="0"/>
        <v>SI</v>
      </c>
      <c r="V28" s="94" t="s">
        <v>198</v>
      </c>
      <c r="W28" s="92" t="s">
        <v>198</v>
      </c>
      <c r="X28" s="98" t="s">
        <v>198</v>
      </c>
      <c r="Y28" s="92" t="s">
        <v>198</v>
      </c>
      <c r="Z28" s="181" t="s">
        <v>198</v>
      </c>
      <c r="AA28" s="94" t="s">
        <v>198</v>
      </c>
      <c r="AB28" s="150" t="s">
        <v>198</v>
      </c>
      <c r="AC28" s="187" t="s">
        <v>198</v>
      </c>
      <c r="AD28" s="150" t="s">
        <v>198</v>
      </c>
      <c r="AE28" s="226" t="s">
        <v>198</v>
      </c>
      <c r="AF28" s="193" t="s">
        <v>198</v>
      </c>
      <c r="AG28" s="150" t="s">
        <v>198</v>
      </c>
      <c r="AH28" s="150" t="s">
        <v>198</v>
      </c>
      <c r="AI28" s="215" t="s">
        <v>198</v>
      </c>
      <c r="AJ28" s="192" t="s">
        <v>198</v>
      </c>
      <c r="AK28" s="116">
        <f t="shared" si="2"/>
        <v>0.7</v>
      </c>
      <c r="AL28" s="132"/>
      <c r="AM28" s="132"/>
      <c r="AN28" s="132"/>
      <c r="AO28" s="133"/>
      <c r="AP28" s="35" t="str">
        <f t="shared" si="3"/>
        <v xml:space="preserve">Porcentaje de Giros de Obligaciones por Pagar </v>
      </c>
      <c r="AQ28" s="16" t="e">
        <f t="shared" si="4"/>
        <v>#VALUE!</v>
      </c>
      <c r="AR28" s="132" t="e">
        <f t="shared" si="5"/>
        <v>#VALUE!</v>
      </c>
      <c r="AS28" s="132"/>
      <c r="AT28" s="133"/>
    </row>
    <row r="29" spans="1:49" ht="155.25" customHeight="1" x14ac:dyDescent="0.35">
      <c r="A29" s="69">
        <v>6</v>
      </c>
      <c r="B29" s="16" t="s">
        <v>107</v>
      </c>
      <c r="C29" s="52" t="s">
        <v>133</v>
      </c>
      <c r="D29" s="45" t="s">
        <v>157</v>
      </c>
      <c r="E29" s="139">
        <v>0.04</v>
      </c>
      <c r="F29" s="15" t="s">
        <v>90</v>
      </c>
      <c r="G29" s="2" t="s">
        <v>160</v>
      </c>
      <c r="H29" s="26" t="s">
        <v>154</v>
      </c>
      <c r="I29" s="73" t="s">
        <v>135</v>
      </c>
      <c r="J29" s="23" t="s">
        <v>52</v>
      </c>
      <c r="K29" s="27" t="s">
        <v>155</v>
      </c>
      <c r="L29" s="147">
        <v>0</v>
      </c>
      <c r="M29" s="87">
        <v>1</v>
      </c>
      <c r="N29" s="87">
        <v>1</v>
      </c>
      <c r="O29" s="87">
        <v>1</v>
      </c>
      <c r="P29" s="202">
        <v>1</v>
      </c>
      <c r="Q29" s="63" t="s">
        <v>54</v>
      </c>
      <c r="R29" s="91" t="s">
        <v>125</v>
      </c>
      <c r="S29" s="91" t="s">
        <v>173</v>
      </c>
      <c r="T29" s="36" t="s">
        <v>186</v>
      </c>
      <c r="U29" s="113" t="str">
        <f t="shared" si="0"/>
        <v>SI</v>
      </c>
      <c r="V29" s="94" t="s">
        <v>198</v>
      </c>
      <c r="W29" s="92" t="s">
        <v>198</v>
      </c>
      <c r="X29" s="98" t="s">
        <v>198</v>
      </c>
      <c r="Y29" s="92" t="s">
        <v>198</v>
      </c>
      <c r="Z29" s="181" t="s">
        <v>198</v>
      </c>
      <c r="AA29" s="95">
        <v>1</v>
      </c>
      <c r="AB29" s="6">
        <v>1</v>
      </c>
      <c r="AC29" s="99">
        <v>1</v>
      </c>
      <c r="AD29" s="151" t="s">
        <v>227</v>
      </c>
      <c r="AE29" s="228" t="s">
        <v>228</v>
      </c>
      <c r="AF29" s="95">
        <f t="shared" si="1"/>
        <v>1</v>
      </c>
      <c r="AG29" s="236">
        <v>0.75</v>
      </c>
      <c r="AH29" s="236">
        <f>AG29/AF29</f>
        <v>0.75</v>
      </c>
      <c r="AI29" s="216" t="s">
        <v>284</v>
      </c>
      <c r="AJ29" s="209" t="s">
        <v>228</v>
      </c>
      <c r="AK29" s="116">
        <f t="shared" si="2"/>
        <v>1</v>
      </c>
      <c r="AL29" s="132"/>
      <c r="AM29" s="132"/>
      <c r="AN29" s="132"/>
      <c r="AO29" s="133"/>
      <c r="AP29" s="35" t="str">
        <f t="shared" si="3"/>
        <v>Porcentaje de ejecución del SIPSE local</v>
      </c>
      <c r="AQ29" s="16" t="e">
        <f t="shared" si="4"/>
        <v>#VALUE!</v>
      </c>
      <c r="AR29" s="132" t="e">
        <f t="shared" si="5"/>
        <v>#VALUE!</v>
      </c>
      <c r="AS29" s="132"/>
      <c r="AT29" s="133"/>
    </row>
    <row r="30" spans="1:49" ht="130.5" x14ac:dyDescent="0.35">
      <c r="A30" s="69">
        <v>6</v>
      </c>
      <c r="B30" s="16" t="s">
        <v>107</v>
      </c>
      <c r="C30" s="52" t="s">
        <v>133</v>
      </c>
      <c r="D30" s="45" t="s">
        <v>45</v>
      </c>
      <c r="E30" s="139">
        <v>0.04</v>
      </c>
      <c r="F30" s="15" t="s">
        <v>89</v>
      </c>
      <c r="G30" s="2" t="s">
        <v>101</v>
      </c>
      <c r="H30" s="26" t="s">
        <v>154</v>
      </c>
      <c r="I30" s="73" t="s">
        <v>135</v>
      </c>
      <c r="J30" s="23" t="s">
        <v>52</v>
      </c>
      <c r="K30" s="27" t="s">
        <v>155</v>
      </c>
      <c r="L30" s="87">
        <v>0</v>
      </c>
      <c r="M30" s="87">
        <v>1</v>
      </c>
      <c r="N30" s="87">
        <v>1</v>
      </c>
      <c r="O30" s="87">
        <v>1</v>
      </c>
      <c r="P30" s="202">
        <v>1</v>
      </c>
      <c r="Q30" s="63" t="s">
        <v>54</v>
      </c>
      <c r="R30" s="16" t="s">
        <v>126</v>
      </c>
      <c r="S30" s="16" t="s">
        <v>137</v>
      </c>
      <c r="T30" s="36" t="s">
        <v>187</v>
      </c>
      <c r="U30" s="113" t="str">
        <f t="shared" si="0"/>
        <v>SI</v>
      </c>
      <c r="V30" s="94" t="s">
        <v>202</v>
      </c>
      <c r="W30" s="92" t="s">
        <v>202</v>
      </c>
      <c r="X30" s="98" t="s">
        <v>202</v>
      </c>
      <c r="Y30" s="92" t="s">
        <v>202</v>
      </c>
      <c r="Z30" s="181" t="s">
        <v>202</v>
      </c>
      <c r="AA30" s="95">
        <v>1</v>
      </c>
      <c r="AB30" s="6">
        <v>1</v>
      </c>
      <c r="AC30" s="99">
        <v>1</v>
      </c>
      <c r="AD30" s="151" t="s">
        <v>229</v>
      </c>
      <c r="AE30" s="228" t="s">
        <v>230</v>
      </c>
      <c r="AF30" s="248">
        <v>1</v>
      </c>
      <c r="AG30" s="219">
        <v>1</v>
      </c>
      <c r="AH30" s="219">
        <v>1</v>
      </c>
      <c r="AI30" s="215" t="s">
        <v>286</v>
      </c>
      <c r="AJ30" s="133" t="s">
        <v>271</v>
      </c>
      <c r="AK30" s="116">
        <f t="shared" si="2"/>
        <v>1</v>
      </c>
      <c r="AL30" s="132"/>
      <c r="AM30" s="132"/>
      <c r="AN30" s="132"/>
      <c r="AO30" s="133"/>
      <c r="AP30" s="35" t="str">
        <f t="shared" si="3"/>
        <v>Porcentaje de avance acumulado en el cumplimiento del Plan de Sostenibilidad contable programado</v>
      </c>
      <c r="AQ30" s="16" t="e">
        <f t="shared" si="4"/>
        <v>#VALUE!</v>
      </c>
      <c r="AR30" s="132" t="e">
        <f t="shared" si="5"/>
        <v>#VALUE!</v>
      </c>
      <c r="AS30" s="132"/>
      <c r="AT30" s="133"/>
    </row>
    <row r="31" spans="1:49" ht="62" x14ac:dyDescent="0.35">
      <c r="A31" s="69">
        <v>7</v>
      </c>
      <c r="B31" s="16" t="s">
        <v>106</v>
      </c>
      <c r="C31" s="52" t="s">
        <v>133</v>
      </c>
      <c r="D31" s="45" t="s">
        <v>231</v>
      </c>
      <c r="E31" s="152">
        <v>0.04</v>
      </c>
      <c r="F31" s="15" t="s">
        <v>89</v>
      </c>
      <c r="G31" s="2" t="s">
        <v>232</v>
      </c>
      <c r="H31" s="26" t="s">
        <v>233</v>
      </c>
      <c r="I31" s="73" t="s">
        <v>135</v>
      </c>
      <c r="J31" s="23" t="s">
        <v>52</v>
      </c>
      <c r="K31" s="27" t="s">
        <v>111</v>
      </c>
      <c r="L31" s="153">
        <v>0</v>
      </c>
      <c r="M31" s="153">
        <v>0</v>
      </c>
      <c r="N31" s="153">
        <v>0</v>
      </c>
      <c r="O31" s="153">
        <v>1</v>
      </c>
      <c r="P31" s="154">
        <v>1</v>
      </c>
      <c r="Q31" s="155" t="s">
        <v>54</v>
      </c>
      <c r="R31" s="16" t="s">
        <v>234</v>
      </c>
      <c r="S31" s="16" t="s">
        <v>235</v>
      </c>
      <c r="T31" s="36" t="s">
        <v>236</v>
      </c>
      <c r="U31" s="156"/>
      <c r="V31" s="16" t="s">
        <v>237</v>
      </c>
      <c r="W31" s="16" t="s">
        <v>237</v>
      </c>
      <c r="X31" s="98" t="s">
        <v>237</v>
      </c>
      <c r="Y31" s="92" t="s">
        <v>237</v>
      </c>
      <c r="Z31" s="182" t="s">
        <v>237</v>
      </c>
      <c r="AA31" s="35" t="s">
        <v>237</v>
      </c>
      <c r="AB31" s="16" t="s">
        <v>237</v>
      </c>
      <c r="AC31" s="98" t="s">
        <v>237</v>
      </c>
      <c r="AD31" s="92" t="s">
        <v>237</v>
      </c>
      <c r="AE31" s="181" t="s">
        <v>237</v>
      </c>
      <c r="AF31" s="193" t="s">
        <v>198</v>
      </c>
      <c r="AG31" s="150" t="s">
        <v>198</v>
      </c>
      <c r="AH31" s="150" t="s">
        <v>198</v>
      </c>
      <c r="AI31" s="215" t="s">
        <v>198</v>
      </c>
      <c r="AJ31" s="192" t="s">
        <v>198</v>
      </c>
      <c r="AK31" s="116"/>
      <c r="AL31" s="132"/>
      <c r="AM31" s="132"/>
      <c r="AN31" s="132"/>
      <c r="AO31" s="133"/>
      <c r="AP31" s="35"/>
      <c r="AQ31" s="16"/>
      <c r="AR31" s="132"/>
      <c r="AS31" s="132"/>
      <c r="AT31" s="133"/>
    </row>
    <row r="32" spans="1:49" ht="72.5" x14ac:dyDescent="0.35">
      <c r="A32" s="69">
        <v>7</v>
      </c>
      <c r="B32" s="16" t="s">
        <v>106</v>
      </c>
      <c r="C32" s="52" t="s">
        <v>87</v>
      </c>
      <c r="D32" s="45" t="s">
        <v>138</v>
      </c>
      <c r="E32" s="152">
        <v>0.04</v>
      </c>
      <c r="F32" s="15" t="s">
        <v>89</v>
      </c>
      <c r="G32" s="2" t="s">
        <v>102</v>
      </c>
      <c r="H32" s="2" t="s">
        <v>103</v>
      </c>
      <c r="I32" s="73">
        <v>20</v>
      </c>
      <c r="J32" s="23" t="s">
        <v>109</v>
      </c>
      <c r="K32" s="27" t="s">
        <v>139</v>
      </c>
      <c r="L32" s="87">
        <v>0.25</v>
      </c>
      <c r="M32" s="87">
        <v>0.5</v>
      </c>
      <c r="N32" s="87">
        <v>0.75</v>
      </c>
      <c r="O32" s="87">
        <v>1</v>
      </c>
      <c r="P32" s="202">
        <v>1</v>
      </c>
      <c r="Q32" s="63" t="s">
        <v>54</v>
      </c>
      <c r="R32" s="16" t="s">
        <v>127</v>
      </c>
      <c r="S32" s="16" t="s">
        <v>130</v>
      </c>
      <c r="T32" s="36" t="s">
        <v>188</v>
      </c>
      <c r="U32" s="113" t="str">
        <f t="shared" si="0"/>
        <v>SI</v>
      </c>
      <c r="V32" s="95">
        <f t="shared" ref="V32:V39" si="7">L32</f>
        <v>0.25</v>
      </c>
      <c r="W32" s="6">
        <v>0.25</v>
      </c>
      <c r="X32" s="99">
        <f>W32/V32</f>
        <v>1</v>
      </c>
      <c r="Y32" s="92" t="s">
        <v>204</v>
      </c>
      <c r="Z32" s="181" t="s">
        <v>203</v>
      </c>
      <c r="AA32" s="95">
        <f t="shared" si="6"/>
        <v>0.5</v>
      </c>
      <c r="AB32" s="148">
        <v>1.65</v>
      </c>
      <c r="AC32" s="175">
        <v>1</v>
      </c>
      <c r="AD32" s="151" t="s">
        <v>238</v>
      </c>
      <c r="AE32" s="229" t="s">
        <v>203</v>
      </c>
      <c r="AF32" s="95">
        <f t="shared" si="1"/>
        <v>0.75</v>
      </c>
      <c r="AG32" s="219">
        <v>2.6</v>
      </c>
      <c r="AH32" s="219">
        <v>1</v>
      </c>
      <c r="AI32" s="237" t="s">
        <v>287</v>
      </c>
      <c r="AJ32" s="210" t="s">
        <v>203</v>
      </c>
      <c r="AK32" s="116">
        <f t="shared" si="2"/>
        <v>1</v>
      </c>
      <c r="AL32" s="132"/>
      <c r="AM32" s="132"/>
      <c r="AN32" s="132"/>
      <c r="AO32" s="133"/>
      <c r="AP32" s="35" t="str">
        <f t="shared" si="3"/>
        <v>Respuesta a los requerimiento de los ciudadanos</v>
      </c>
      <c r="AQ32" s="16">
        <f t="shared" si="4"/>
        <v>2.5</v>
      </c>
      <c r="AR32" s="132">
        <f t="shared" si="5"/>
        <v>4.5</v>
      </c>
      <c r="AS32" s="132"/>
      <c r="AT32" s="133"/>
    </row>
    <row r="33" spans="1:46" ht="116" x14ac:dyDescent="0.35">
      <c r="A33" s="69">
        <v>1</v>
      </c>
      <c r="B33" s="16" t="s">
        <v>108</v>
      </c>
      <c r="C33" s="52" t="s">
        <v>88</v>
      </c>
      <c r="D33" s="46" t="s">
        <v>180</v>
      </c>
      <c r="E33" s="152">
        <v>0.04</v>
      </c>
      <c r="F33" s="15" t="s">
        <v>89</v>
      </c>
      <c r="G33" s="2" t="s">
        <v>162</v>
      </c>
      <c r="H33" s="2" t="s">
        <v>163</v>
      </c>
      <c r="I33" s="73">
        <v>61</v>
      </c>
      <c r="J33" s="23" t="s">
        <v>63</v>
      </c>
      <c r="K33" s="27" t="s">
        <v>118</v>
      </c>
      <c r="L33" s="88">
        <v>0</v>
      </c>
      <c r="M33" s="86">
        <v>10</v>
      </c>
      <c r="N33" s="86">
        <v>25</v>
      </c>
      <c r="O33" s="86">
        <v>30</v>
      </c>
      <c r="P33" s="203">
        <f t="shared" ref="P33:P40" si="8">L33+M33+N33+O33</f>
        <v>65</v>
      </c>
      <c r="Q33" s="63" t="s">
        <v>54</v>
      </c>
      <c r="R33" s="16" t="s">
        <v>140</v>
      </c>
      <c r="S33" s="16" t="s">
        <v>131</v>
      </c>
      <c r="T33" s="36" t="s">
        <v>189</v>
      </c>
      <c r="U33" s="113" t="str">
        <f t="shared" si="0"/>
        <v>SI</v>
      </c>
      <c r="V33" s="94" t="s">
        <v>202</v>
      </c>
      <c r="W33" s="92">
        <v>34</v>
      </c>
      <c r="X33" s="98" t="s">
        <v>202</v>
      </c>
      <c r="Y33" s="151" t="s">
        <v>258</v>
      </c>
      <c r="Z33" s="227" t="s">
        <v>261</v>
      </c>
      <c r="AA33" s="94">
        <f t="shared" si="6"/>
        <v>10</v>
      </c>
      <c r="AB33" s="251">
        <v>60</v>
      </c>
      <c r="AC33" s="175">
        <v>1</v>
      </c>
      <c r="AD33" s="151" t="s">
        <v>294</v>
      </c>
      <c r="AE33" s="151" t="s">
        <v>294</v>
      </c>
      <c r="AF33" s="94">
        <f t="shared" si="1"/>
        <v>25</v>
      </c>
      <c r="AG33" s="150">
        <v>87</v>
      </c>
      <c r="AH33" s="219">
        <v>1</v>
      </c>
      <c r="AI33" s="216" t="s">
        <v>278</v>
      </c>
      <c r="AJ33" s="133" t="s">
        <v>274</v>
      </c>
      <c r="AK33" s="116">
        <f t="shared" si="2"/>
        <v>30</v>
      </c>
      <c r="AL33" s="132"/>
      <c r="AM33" s="132"/>
      <c r="AN33" s="132"/>
      <c r="AO33" s="133"/>
      <c r="AP33" s="35" t="str">
        <f t="shared" si="3"/>
        <v>Acciones de control a las actuaciones de IVC control en materia actividad económica</v>
      </c>
      <c r="AQ33" s="16" t="e">
        <f t="shared" si="4"/>
        <v>#VALUE!</v>
      </c>
      <c r="AR33" s="132">
        <f t="shared" si="5"/>
        <v>181</v>
      </c>
      <c r="AS33" s="132"/>
      <c r="AT33" s="133"/>
    </row>
    <row r="34" spans="1:46" ht="101.5" x14ac:dyDescent="0.35">
      <c r="A34" s="69">
        <v>1</v>
      </c>
      <c r="B34" s="16" t="s">
        <v>108</v>
      </c>
      <c r="C34" s="52" t="s">
        <v>88</v>
      </c>
      <c r="D34" s="46" t="s">
        <v>179</v>
      </c>
      <c r="E34" s="152">
        <v>0.04</v>
      </c>
      <c r="F34" s="15" t="s">
        <v>89</v>
      </c>
      <c r="G34" s="2" t="s">
        <v>164</v>
      </c>
      <c r="H34" s="2" t="s">
        <v>165</v>
      </c>
      <c r="I34" s="73">
        <v>25</v>
      </c>
      <c r="J34" s="23" t="s">
        <v>63</v>
      </c>
      <c r="K34" s="27" t="s">
        <v>118</v>
      </c>
      <c r="L34" s="88">
        <v>0</v>
      </c>
      <c r="M34" s="86">
        <v>5</v>
      </c>
      <c r="N34" s="86">
        <v>5</v>
      </c>
      <c r="O34" s="86">
        <v>15</v>
      </c>
      <c r="P34" s="203">
        <f t="shared" ref="P34" si="9">L34+M34+N34+O34</f>
        <v>25</v>
      </c>
      <c r="Q34" s="63" t="s">
        <v>54</v>
      </c>
      <c r="R34" s="16" t="s">
        <v>140</v>
      </c>
      <c r="S34" s="16" t="s">
        <v>131</v>
      </c>
      <c r="T34" s="36" t="s">
        <v>189</v>
      </c>
      <c r="U34" s="113" t="str">
        <f t="shared" si="0"/>
        <v>SI</v>
      </c>
      <c r="V34" s="94" t="s">
        <v>202</v>
      </c>
      <c r="W34" s="92">
        <v>8</v>
      </c>
      <c r="X34" s="98" t="s">
        <v>202</v>
      </c>
      <c r="Y34" s="157" t="s">
        <v>257</v>
      </c>
      <c r="Z34" s="227" t="s">
        <v>262</v>
      </c>
      <c r="AA34" s="94">
        <f t="shared" ref="AA34" si="10">M34</f>
        <v>5</v>
      </c>
      <c r="AB34" s="251">
        <v>0</v>
      </c>
      <c r="AC34" s="175">
        <f>AB34/AA34</f>
        <v>0</v>
      </c>
      <c r="AD34" s="151" t="s">
        <v>294</v>
      </c>
      <c r="AE34" s="151" t="s">
        <v>294</v>
      </c>
      <c r="AF34" s="94">
        <f t="shared" ref="AF34" si="11">N34</f>
        <v>5</v>
      </c>
      <c r="AG34" s="150">
        <v>37</v>
      </c>
      <c r="AH34" s="219">
        <v>1</v>
      </c>
      <c r="AI34" s="216" t="s">
        <v>277</v>
      </c>
      <c r="AJ34" s="133" t="s">
        <v>276</v>
      </c>
      <c r="AK34" s="116">
        <f t="shared" ref="AK34" si="12">O34</f>
        <v>15</v>
      </c>
      <c r="AL34" s="132"/>
      <c r="AM34" s="132"/>
      <c r="AN34" s="132"/>
      <c r="AO34" s="133"/>
      <c r="AP34" s="35" t="str">
        <f t="shared" ref="AP34" si="13">G34</f>
        <v>Acciones de control a las actuaciones de IVC control en materia de  integridad del espacio publico.</v>
      </c>
      <c r="AQ34" s="16" t="e">
        <f t="shared" ref="AQ34" si="14">V34+AA34+AF34+AK34</f>
        <v>#VALUE!</v>
      </c>
      <c r="AR34" s="132">
        <f t="shared" ref="AR34" si="15">W34+AB34+AG34+AL34</f>
        <v>45</v>
      </c>
      <c r="AS34" s="132"/>
      <c r="AT34" s="133"/>
    </row>
    <row r="35" spans="1:46" ht="101.5" x14ac:dyDescent="0.35">
      <c r="A35" s="69">
        <v>1</v>
      </c>
      <c r="B35" s="16" t="s">
        <v>108</v>
      </c>
      <c r="C35" s="52" t="s">
        <v>88</v>
      </c>
      <c r="D35" s="46" t="s">
        <v>178</v>
      </c>
      <c r="E35" s="152">
        <v>0.04</v>
      </c>
      <c r="F35" s="15" t="s">
        <v>89</v>
      </c>
      <c r="G35" s="2" t="s">
        <v>166</v>
      </c>
      <c r="H35" s="2" t="s">
        <v>240</v>
      </c>
      <c r="I35" s="73">
        <v>160</v>
      </c>
      <c r="J35" s="23" t="s">
        <v>63</v>
      </c>
      <c r="K35" s="27" t="s">
        <v>118</v>
      </c>
      <c r="L35" s="88">
        <v>0</v>
      </c>
      <c r="M35" s="86">
        <v>15</v>
      </c>
      <c r="N35" s="86">
        <v>45</v>
      </c>
      <c r="O35" s="86">
        <v>100</v>
      </c>
      <c r="P35" s="203">
        <f t="shared" si="8"/>
        <v>160</v>
      </c>
      <c r="Q35" s="63" t="s">
        <v>54</v>
      </c>
      <c r="R35" s="16" t="s">
        <v>140</v>
      </c>
      <c r="S35" s="16" t="s">
        <v>131</v>
      </c>
      <c r="T35" s="36" t="s">
        <v>189</v>
      </c>
      <c r="U35" s="113" t="str">
        <f t="shared" si="0"/>
        <v>SI</v>
      </c>
      <c r="V35" s="94" t="s">
        <v>202</v>
      </c>
      <c r="W35" s="92">
        <v>22</v>
      </c>
      <c r="X35" s="98" t="s">
        <v>202</v>
      </c>
      <c r="Y35" s="151" t="s">
        <v>256</v>
      </c>
      <c r="Z35" s="227" t="s">
        <v>263</v>
      </c>
      <c r="AA35" s="94">
        <f t="shared" si="6"/>
        <v>15</v>
      </c>
      <c r="AB35" s="251">
        <v>29</v>
      </c>
      <c r="AC35" s="175">
        <v>1</v>
      </c>
      <c r="AD35" s="151" t="s">
        <v>294</v>
      </c>
      <c r="AE35" s="151" t="s">
        <v>294</v>
      </c>
      <c r="AF35" s="94">
        <f t="shared" si="1"/>
        <v>45</v>
      </c>
      <c r="AG35" s="150">
        <v>235</v>
      </c>
      <c r="AH35" s="219">
        <v>1</v>
      </c>
      <c r="AI35" s="216" t="s">
        <v>272</v>
      </c>
      <c r="AJ35" s="133" t="s">
        <v>273</v>
      </c>
      <c r="AK35" s="116">
        <f t="shared" si="2"/>
        <v>100</v>
      </c>
      <c r="AL35" s="132"/>
      <c r="AM35" s="132"/>
      <c r="AN35" s="132"/>
      <c r="AO35" s="133"/>
      <c r="AP35" s="35" t="str">
        <f t="shared" si="3"/>
        <v>Acciones de control  en materia de obras y urbanismo</v>
      </c>
      <c r="AQ35" s="16" t="e">
        <f t="shared" si="4"/>
        <v>#VALUE!</v>
      </c>
      <c r="AR35" s="132">
        <f t="shared" si="5"/>
        <v>286</v>
      </c>
      <c r="AS35" s="132"/>
      <c r="AT35" s="133"/>
    </row>
    <row r="36" spans="1:46" ht="87" x14ac:dyDescent="0.35">
      <c r="A36" s="69">
        <v>1</v>
      </c>
      <c r="B36" s="16" t="s">
        <v>108</v>
      </c>
      <c r="C36" s="52" t="s">
        <v>88</v>
      </c>
      <c r="D36" s="46" t="s">
        <v>169</v>
      </c>
      <c r="E36" s="152">
        <v>0.04</v>
      </c>
      <c r="F36" s="15" t="s">
        <v>89</v>
      </c>
      <c r="G36" s="74" t="s">
        <v>171</v>
      </c>
      <c r="H36" s="74" t="s">
        <v>170</v>
      </c>
      <c r="I36" s="73">
        <v>1</v>
      </c>
      <c r="J36" s="23" t="s">
        <v>63</v>
      </c>
      <c r="K36" s="27" t="s">
        <v>118</v>
      </c>
      <c r="L36" s="89">
        <v>2</v>
      </c>
      <c r="M36" s="89">
        <v>2</v>
      </c>
      <c r="N36" s="89">
        <v>2</v>
      </c>
      <c r="O36" s="89">
        <v>2</v>
      </c>
      <c r="P36" s="203">
        <f t="shared" si="8"/>
        <v>8</v>
      </c>
      <c r="Q36" s="63" t="s">
        <v>54</v>
      </c>
      <c r="R36" s="16" t="s">
        <v>140</v>
      </c>
      <c r="S36" s="16" t="s">
        <v>131</v>
      </c>
      <c r="T36" s="36" t="s">
        <v>189</v>
      </c>
      <c r="U36" s="113" t="str">
        <f t="shared" si="0"/>
        <v>SI</v>
      </c>
      <c r="V36" s="94">
        <f t="shared" si="7"/>
        <v>2</v>
      </c>
      <c r="W36" s="92">
        <v>1</v>
      </c>
      <c r="X36" s="99">
        <f>W36/V36</f>
        <v>0.5</v>
      </c>
      <c r="Y36" s="92" t="s">
        <v>199</v>
      </c>
      <c r="Z36" s="181" t="s">
        <v>200</v>
      </c>
      <c r="AA36" s="94">
        <f t="shared" si="6"/>
        <v>2</v>
      </c>
      <c r="AB36" s="150">
        <v>0</v>
      </c>
      <c r="AC36" s="175">
        <f>AB36/AA36</f>
        <v>0</v>
      </c>
      <c r="AD36" s="132" t="s">
        <v>259</v>
      </c>
      <c r="AE36" s="227" t="s">
        <v>260</v>
      </c>
      <c r="AF36" s="94">
        <f t="shared" si="1"/>
        <v>2</v>
      </c>
      <c r="AG36" s="150">
        <v>9</v>
      </c>
      <c r="AH36" s="219">
        <v>1</v>
      </c>
      <c r="AI36" s="215" t="s">
        <v>282</v>
      </c>
      <c r="AJ36" s="133" t="s">
        <v>283</v>
      </c>
      <c r="AK36" s="116">
        <f t="shared" si="2"/>
        <v>2</v>
      </c>
      <c r="AL36" s="132"/>
      <c r="AM36" s="132"/>
      <c r="AN36" s="132"/>
      <c r="AO36" s="133"/>
      <c r="AP36" s="35" t="str">
        <f t="shared" si="3"/>
        <v>Acciones de control para el cumplimiento de fallos judiciales - rio Bogotá</v>
      </c>
      <c r="AQ36" s="16">
        <f t="shared" si="4"/>
        <v>8</v>
      </c>
      <c r="AR36" s="132">
        <f t="shared" si="5"/>
        <v>10</v>
      </c>
      <c r="AS36" s="132"/>
      <c r="AT36" s="133"/>
    </row>
    <row r="37" spans="1:46" ht="87" x14ac:dyDescent="0.35">
      <c r="A37" s="69">
        <v>1</v>
      </c>
      <c r="B37" s="16" t="s">
        <v>108</v>
      </c>
      <c r="C37" s="52" t="s">
        <v>88</v>
      </c>
      <c r="D37" s="45" t="s">
        <v>267</v>
      </c>
      <c r="E37" s="152">
        <v>0.04</v>
      </c>
      <c r="F37" s="15" t="s">
        <v>89</v>
      </c>
      <c r="G37" s="2" t="s">
        <v>158</v>
      </c>
      <c r="H37" s="2" t="s">
        <v>104</v>
      </c>
      <c r="I37" s="138">
        <v>76119</v>
      </c>
      <c r="J37" s="23" t="s">
        <v>109</v>
      </c>
      <c r="K37" s="27" t="s">
        <v>120</v>
      </c>
      <c r="L37" s="87">
        <v>0</v>
      </c>
      <c r="M37" s="87">
        <v>0.15</v>
      </c>
      <c r="N37" s="87">
        <v>0.16</v>
      </c>
      <c r="O37" s="87">
        <v>0.17</v>
      </c>
      <c r="P37" s="202">
        <v>0.17</v>
      </c>
      <c r="Q37" s="63" t="s">
        <v>54</v>
      </c>
      <c r="R37" s="16" t="s">
        <v>128</v>
      </c>
      <c r="S37" s="16" t="s">
        <v>131</v>
      </c>
      <c r="T37" s="36" t="s">
        <v>190</v>
      </c>
      <c r="U37" s="113" t="str">
        <f t="shared" si="0"/>
        <v>SI</v>
      </c>
      <c r="V37" s="101" t="s">
        <v>202</v>
      </c>
      <c r="W37" s="117" t="s">
        <v>202</v>
      </c>
      <c r="X37" s="103" t="s">
        <v>202</v>
      </c>
      <c r="Y37" s="117" t="s">
        <v>202</v>
      </c>
      <c r="Z37" s="183" t="s">
        <v>202</v>
      </c>
      <c r="AA37" s="95">
        <f t="shared" si="6"/>
        <v>0.15</v>
      </c>
      <c r="AB37" s="149">
        <v>8.4500000000000006E-2</v>
      </c>
      <c r="AC37" s="175">
        <v>0.56000000000000005</v>
      </c>
      <c r="AD37" s="157" t="s">
        <v>241</v>
      </c>
      <c r="AE37" s="230" t="s">
        <v>242</v>
      </c>
      <c r="AF37" s="95">
        <f t="shared" si="1"/>
        <v>0.16</v>
      </c>
      <c r="AG37" s="253">
        <v>8.8099999999999998E-2</v>
      </c>
      <c r="AH37" s="253">
        <f>AG37/AF37</f>
        <v>0.55062499999999992</v>
      </c>
      <c r="AI37" s="238" t="s">
        <v>288</v>
      </c>
      <c r="AJ37" s="211" t="s">
        <v>242</v>
      </c>
      <c r="AK37" s="116">
        <f t="shared" si="2"/>
        <v>0.17</v>
      </c>
      <c r="AL37" s="132"/>
      <c r="AM37" s="132"/>
      <c r="AN37" s="132"/>
      <c r="AO37" s="133"/>
      <c r="AP37" s="35" t="str">
        <f t="shared" si="3"/>
        <v xml:space="preserve">Porcentaje de expedientes de policía con impulso procesal </v>
      </c>
      <c r="AQ37" s="16" t="e">
        <f t="shared" si="4"/>
        <v>#VALUE!</v>
      </c>
      <c r="AR37" s="132" t="e">
        <f t="shared" si="5"/>
        <v>#VALUE!</v>
      </c>
      <c r="AS37" s="132"/>
      <c r="AT37" s="133"/>
    </row>
    <row r="38" spans="1:46" ht="87" x14ac:dyDescent="0.35">
      <c r="A38" s="69">
        <v>1</v>
      </c>
      <c r="B38" s="16" t="s">
        <v>108</v>
      </c>
      <c r="C38" s="52" t="s">
        <v>88</v>
      </c>
      <c r="D38" s="45" t="s">
        <v>268</v>
      </c>
      <c r="E38" s="152">
        <v>0.04</v>
      </c>
      <c r="F38" s="15" t="s">
        <v>89</v>
      </c>
      <c r="G38" s="2" t="s">
        <v>159</v>
      </c>
      <c r="H38" s="2" t="s">
        <v>105</v>
      </c>
      <c r="I38" s="138">
        <v>76119</v>
      </c>
      <c r="J38" s="23" t="s">
        <v>63</v>
      </c>
      <c r="K38" s="27" t="s">
        <v>121</v>
      </c>
      <c r="L38" s="87">
        <v>0.05</v>
      </c>
      <c r="M38" s="87">
        <v>0.05</v>
      </c>
      <c r="N38" s="87">
        <v>0.01</v>
      </c>
      <c r="O38" s="87">
        <v>0.01</v>
      </c>
      <c r="P38" s="202">
        <v>0.12</v>
      </c>
      <c r="Q38" s="63" t="s">
        <v>54</v>
      </c>
      <c r="R38" s="16" t="s">
        <v>128</v>
      </c>
      <c r="S38" s="16" t="s">
        <v>131</v>
      </c>
      <c r="T38" s="36" t="s">
        <v>190</v>
      </c>
      <c r="U38" s="113" t="str">
        <f t="shared" si="0"/>
        <v>SI</v>
      </c>
      <c r="V38" s="101">
        <f t="shared" si="7"/>
        <v>0.05</v>
      </c>
      <c r="W38" s="102">
        <v>2.63E-2</v>
      </c>
      <c r="X38" s="103">
        <f>W38/V38</f>
        <v>0.52600000000000002</v>
      </c>
      <c r="Y38" s="104" t="s">
        <v>254</v>
      </c>
      <c r="Z38" s="184" t="s">
        <v>205</v>
      </c>
      <c r="AA38" s="95">
        <f t="shared" si="6"/>
        <v>0.05</v>
      </c>
      <c r="AB38" s="149">
        <v>4.4900000000000002E-2</v>
      </c>
      <c r="AC38" s="175">
        <v>0.9</v>
      </c>
      <c r="AD38" s="157" t="s">
        <v>243</v>
      </c>
      <c r="AE38" s="230" t="s">
        <v>242</v>
      </c>
      <c r="AF38" s="95">
        <f t="shared" si="1"/>
        <v>0.01</v>
      </c>
      <c r="AG38" s="253">
        <v>1.2999999999999999E-5</v>
      </c>
      <c r="AH38" s="253">
        <f>AG38/AF38</f>
        <v>1.2999999999999999E-3</v>
      </c>
      <c r="AI38" s="239" t="s">
        <v>289</v>
      </c>
      <c r="AJ38" s="211" t="s">
        <v>242</v>
      </c>
      <c r="AK38" s="116">
        <f t="shared" si="2"/>
        <v>0.01</v>
      </c>
      <c r="AL38" s="132"/>
      <c r="AM38" s="132"/>
      <c r="AN38" s="132"/>
      <c r="AO38" s="133"/>
      <c r="AP38" s="35" t="str">
        <f t="shared" si="3"/>
        <v>Porcentaje de expedientes de policía con fallo de fondo</v>
      </c>
      <c r="AQ38" s="16">
        <f t="shared" si="4"/>
        <v>0.12</v>
      </c>
      <c r="AR38" s="132">
        <f t="shared" si="5"/>
        <v>7.1212999999999999E-2</v>
      </c>
      <c r="AS38" s="132"/>
      <c r="AT38" s="133"/>
    </row>
    <row r="39" spans="1:46" ht="87" x14ac:dyDescent="0.35">
      <c r="A39" s="69">
        <v>1</v>
      </c>
      <c r="B39" s="16" t="s">
        <v>108</v>
      </c>
      <c r="C39" s="52" t="s">
        <v>88</v>
      </c>
      <c r="D39" s="45" t="s">
        <v>191</v>
      </c>
      <c r="E39" s="152">
        <v>0.04</v>
      </c>
      <c r="F39" s="15" t="s">
        <v>89</v>
      </c>
      <c r="G39" s="2" t="s">
        <v>192</v>
      </c>
      <c r="H39" s="1" t="s">
        <v>193</v>
      </c>
      <c r="I39" s="73">
        <v>163</v>
      </c>
      <c r="J39" s="23" t="s">
        <v>63</v>
      </c>
      <c r="K39" s="27" t="s">
        <v>122</v>
      </c>
      <c r="L39" s="86">
        <v>29</v>
      </c>
      <c r="M39" s="86">
        <v>44</v>
      </c>
      <c r="N39" s="86">
        <v>44</v>
      </c>
      <c r="O39" s="86">
        <v>31</v>
      </c>
      <c r="P39" s="203">
        <f t="shared" si="8"/>
        <v>148</v>
      </c>
      <c r="Q39" s="63" t="s">
        <v>54</v>
      </c>
      <c r="R39" s="16" t="s">
        <v>128</v>
      </c>
      <c r="S39" s="16" t="s">
        <v>131</v>
      </c>
      <c r="T39" s="36" t="s">
        <v>190</v>
      </c>
      <c r="U39" s="113" t="str">
        <f t="shared" si="0"/>
        <v>SI</v>
      </c>
      <c r="V39" s="94">
        <f t="shared" si="7"/>
        <v>29</v>
      </c>
      <c r="W39" s="92">
        <v>100</v>
      </c>
      <c r="X39" s="99">
        <v>1</v>
      </c>
      <c r="Y39" s="92" t="s">
        <v>206</v>
      </c>
      <c r="Z39" s="181" t="s">
        <v>205</v>
      </c>
      <c r="AA39" s="94">
        <f t="shared" si="6"/>
        <v>44</v>
      </c>
      <c r="AB39" s="150">
        <v>35</v>
      </c>
      <c r="AC39" s="175">
        <v>0.8</v>
      </c>
      <c r="AD39" s="151" t="s">
        <v>244</v>
      </c>
      <c r="AE39" s="230" t="s">
        <v>242</v>
      </c>
      <c r="AF39" s="94">
        <f t="shared" si="1"/>
        <v>44</v>
      </c>
      <c r="AG39" s="254">
        <v>116</v>
      </c>
      <c r="AH39" s="255">
        <v>1</v>
      </c>
      <c r="AI39" s="239" t="s">
        <v>290</v>
      </c>
      <c r="AJ39" s="211" t="s">
        <v>242</v>
      </c>
      <c r="AK39" s="116">
        <f t="shared" si="2"/>
        <v>31</v>
      </c>
      <c r="AL39" s="132"/>
      <c r="AM39" s="132"/>
      <c r="AN39" s="132"/>
      <c r="AO39" s="133"/>
      <c r="AP39" s="35" t="str">
        <f t="shared" si="3"/>
        <v>Actuaciones administrativas terminadas (archivadas)</v>
      </c>
      <c r="AQ39" s="16">
        <f t="shared" si="4"/>
        <v>148</v>
      </c>
      <c r="AR39" s="132">
        <f t="shared" si="5"/>
        <v>251</v>
      </c>
      <c r="AS39" s="132"/>
      <c r="AT39" s="133"/>
    </row>
    <row r="40" spans="1:46" ht="87" x14ac:dyDescent="0.35">
      <c r="A40" s="69">
        <v>1</v>
      </c>
      <c r="B40" s="16" t="s">
        <v>108</v>
      </c>
      <c r="C40" s="52" t="s">
        <v>88</v>
      </c>
      <c r="D40" s="47" t="s">
        <v>213</v>
      </c>
      <c r="E40" s="152">
        <v>0.04</v>
      </c>
      <c r="F40" s="24" t="s">
        <v>89</v>
      </c>
      <c r="G40" s="2" t="s">
        <v>194</v>
      </c>
      <c r="H40" s="25" t="s">
        <v>195</v>
      </c>
      <c r="I40" s="81" t="s">
        <v>135</v>
      </c>
      <c r="J40" s="30" t="s">
        <v>63</v>
      </c>
      <c r="K40" s="27" t="s">
        <v>194</v>
      </c>
      <c r="L40" s="90">
        <v>0</v>
      </c>
      <c r="M40" s="90">
        <v>0</v>
      </c>
      <c r="N40" s="90">
        <v>34</v>
      </c>
      <c r="O40" s="90">
        <v>69</v>
      </c>
      <c r="P40" s="204">
        <f t="shared" si="8"/>
        <v>103</v>
      </c>
      <c r="Q40" s="63" t="s">
        <v>54</v>
      </c>
      <c r="R40" s="16" t="s">
        <v>128</v>
      </c>
      <c r="S40" s="16" t="s">
        <v>131</v>
      </c>
      <c r="T40" s="36" t="s">
        <v>190</v>
      </c>
      <c r="U40" s="113" t="str">
        <f t="shared" si="0"/>
        <v>SI</v>
      </c>
      <c r="V40" s="94" t="s">
        <v>198</v>
      </c>
      <c r="W40" s="92">
        <v>13</v>
      </c>
      <c r="X40" s="98" t="s">
        <v>198</v>
      </c>
      <c r="Y40" s="92" t="s">
        <v>207</v>
      </c>
      <c r="Z40" s="181" t="s">
        <v>205</v>
      </c>
      <c r="AA40" s="193" t="s">
        <v>198</v>
      </c>
      <c r="AB40" s="150" t="s">
        <v>198</v>
      </c>
      <c r="AC40" s="187" t="s">
        <v>198</v>
      </c>
      <c r="AD40" s="150" t="s">
        <v>198</v>
      </c>
      <c r="AE40" s="226" t="s">
        <v>198</v>
      </c>
      <c r="AF40" s="94">
        <f t="shared" si="1"/>
        <v>34</v>
      </c>
      <c r="AG40" s="254">
        <v>66</v>
      </c>
      <c r="AH40" s="255">
        <v>1</v>
      </c>
      <c r="AI40" s="239" t="s">
        <v>296</v>
      </c>
      <c r="AJ40" s="211" t="s">
        <v>242</v>
      </c>
      <c r="AK40" s="116">
        <f t="shared" si="2"/>
        <v>69</v>
      </c>
      <c r="AL40" s="132"/>
      <c r="AM40" s="132"/>
      <c r="AN40" s="132"/>
      <c r="AO40" s="133"/>
      <c r="AP40" s="35" t="str">
        <f t="shared" si="3"/>
        <v>Actuaciones administrativas terminadas hasta la primera instancia</v>
      </c>
      <c r="AQ40" s="16" t="e">
        <f t="shared" si="4"/>
        <v>#VALUE!</v>
      </c>
      <c r="AR40" s="132" t="e">
        <f t="shared" si="5"/>
        <v>#VALUE!</v>
      </c>
      <c r="AS40" s="132"/>
      <c r="AT40" s="133"/>
    </row>
    <row r="41" spans="1:46" ht="24" customHeight="1" x14ac:dyDescent="0.35">
      <c r="A41" s="70"/>
      <c r="B41" s="53"/>
      <c r="C41" s="54"/>
      <c r="D41" s="48" t="s">
        <v>85</v>
      </c>
      <c r="E41" s="158">
        <f>SUM(E21:E40)</f>
        <v>0.80420000000000014</v>
      </c>
      <c r="F41" s="20"/>
      <c r="G41" s="20"/>
      <c r="H41" s="20"/>
      <c r="I41" s="73"/>
      <c r="J41" s="20"/>
      <c r="K41" s="32"/>
      <c r="L41" s="20"/>
      <c r="M41" s="20"/>
      <c r="N41" s="20"/>
      <c r="O41" s="20"/>
      <c r="P41" s="200"/>
      <c r="Q41" s="57"/>
      <c r="R41" s="32"/>
      <c r="S41" s="32"/>
      <c r="T41" s="41"/>
      <c r="U41" s="114"/>
      <c r="V41" s="96"/>
      <c r="W41" s="83"/>
      <c r="X41" s="100"/>
      <c r="Y41" s="83"/>
      <c r="Z41" s="185"/>
      <c r="AA41" s="96">
        <f t="shared" si="6"/>
        <v>0</v>
      </c>
      <c r="AB41" s="134"/>
      <c r="AC41" s="176"/>
      <c r="AD41" s="134"/>
      <c r="AE41" s="231"/>
      <c r="AF41" s="249"/>
      <c r="AG41" s="256"/>
      <c r="AH41" s="256"/>
      <c r="AI41" s="217"/>
      <c r="AJ41" s="135"/>
      <c r="AK41" s="116">
        <f t="shared" si="2"/>
        <v>0</v>
      </c>
      <c r="AL41" s="134"/>
      <c r="AM41" s="134"/>
      <c r="AN41" s="134"/>
      <c r="AO41" s="135"/>
      <c r="AP41" s="37">
        <f t="shared" si="3"/>
        <v>0</v>
      </c>
      <c r="AQ41" s="16" t="e">
        <f>SUM(AQ21:AQ40)</f>
        <v>#VALUE!</v>
      </c>
      <c r="AR41" s="132" t="e">
        <f>SUM(AR21:AR40)</f>
        <v>#VALUE!</v>
      </c>
      <c r="AS41" s="132"/>
      <c r="AT41" s="133"/>
    </row>
    <row r="42" spans="1:46" ht="108.5" x14ac:dyDescent="0.35">
      <c r="A42" s="71">
        <v>6</v>
      </c>
      <c r="B42" s="4" t="s">
        <v>46</v>
      </c>
      <c r="C42" s="55" t="s">
        <v>47</v>
      </c>
      <c r="D42" s="3" t="s">
        <v>48</v>
      </c>
      <c r="E42" s="13">
        <v>0.04</v>
      </c>
      <c r="F42" s="4" t="s">
        <v>49</v>
      </c>
      <c r="G42" s="4" t="s">
        <v>50</v>
      </c>
      <c r="H42" s="4" t="s">
        <v>51</v>
      </c>
      <c r="I42" s="5">
        <v>0</v>
      </c>
      <c r="J42" s="5" t="s">
        <v>52</v>
      </c>
      <c r="K42" s="4" t="s">
        <v>53</v>
      </c>
      <c r="L42" s="14"/>
      <c r="M42" s="14">
        <v>0.7</v>
      </c>
      <c r="N42" s="14"/>
      <c r="O42" s="14">
        <v>0.7</v>
      </c>
      <c r="P42" s="205">
        <v>0.7</v>
      </c>
      <c r="Q42" s="3" t="s">
        <v>54</v>
      </c>
      <c r="R42" s="5" t="s">
        <v>55</v>
      </c>
      <c r="S42" s="5" t="s">
        <v>56</v>
      </c>
      <c r="T42" s="58" t="s">
        <v>57</v>
      </c>
      <c r="U42" s="113" t="s">
        <v>136</v>
      </c>
      <c r="V42" s="97" t="s">
        <v>198</v>
      </c>
      <c r="W42" s="118" t="s">
        <v>198</v>
      </c>
      <c r="X42" s="119" t="s">
        <v>198</v>
      </c>
      <c r="Y42" s="118" t="s">
        <v>198</v>
      </c>
      <c r="Z42" s="186" t="s">
        <v>198</v>
      </c>
      <c r="AA42" s="194">
        <f t="shared" si="6"/>
        <v>0.7</v>
      </c>
      <c r="AB42" s="159">
        <v>0.55000000000000004</v>
      </c>
      <c r="AC42" s="177">
        <v>0.55000000000000004</v>
      </c>
      <c r="AD42" s="164" t="s">
        <v>245</v>
      </c>
      <c r="AE42" s="232" t="s">
        <v>246</v>
      </c>
      <c r="AF42" s="250" t="s">
        <v>198</v>
      </c>
      <c r="AG42" s="221" t="s">
        <v>198</v>
      </c>
      <c r="AH42" s="221" t="s">
        <v>198</v>
      </c>
      <c r="AI42" s="222" t="s">
        <v>198</v>
      </c>
      <c r="AJ42" s="213" t="s">
        <v>198</v>
      </c>
      <c r="AK42" s="116">
        <f t="shared" si="2"/>
        <v>0.7</v>
      </c>
      <c r="AL42" s="132"/>
      <c r="AM42" s="132"/>
      <c r="AN42" s="132"/>
      <c r="AO42" s="133"/>
      <c r="AP42" s="35" t="str">
        <f t="shared" si="3"/>
        <v>Cumplimiento de criterios ambientales</v>
      </c>
      <c r="AQ42" s="16" t="e">
        <f t="shared" ref="AQ42:AQ47" si="16">V42+AA42+AF42+AK42</f>
        <v>#VALUE!</v>
      </c>
      <c r="AR42" s="132" t="e">
        <f t="shared" ref="AR42:AR47" si="17">W42+AB42+AG42+AL42</f>
        <v>#VALUE!</v>
      </c>
      <c r="AS42" s="132"/>
      <c r="AT42" s="133"/>
    </row>
    <row r="43" spans="1:46" ht="145" x14ac:dyDescent="0.35">
      <c r="A43" s="71">
        <v>6</v>
      </c>
      <c r="B43" s="4" t="s">
        <v>46</v>
      </c>
      <c r="C43" s="55" t="s">
        <v>47</v>
      </c>
      <c r="D43" s="3" t="s">
        <v>141</v>
      </c>
      <c r="E43" s="13">
        <v>0.04</v>
      </c>
      <c r="F43" s="4" t="s">
        <v>49</v>
      </c>
      <c r="G43" s="4" t="s">
        <v>58</v>
      </c>
      <c r="H43" s="4" t="s">
        <v>142</v>
      </c>
      <c r="I43" s="5">
        <v>0</v>
      </c>
      <c r="J43" s="5" t="s">
        <v>52</v>
      </c>
      <c r="K43" s="4" t="s">
        <v>59</v>
      </c>
      <c r="L43" s="160"/>
      <c r="M43" s="161">
        <v>1</v>
      </c>
      <c r="N43" s="161">
        <v>1</v>
      </c>
      <c r="O43" s="161">
        <v>1</v>
      </c>
      <c r="P43" s="162">
        <v>1</v>
      </c>
      <c r="Q43" s="3" t="s">
        <v>54</v>
      </c>
      <c r="R43" s="5" t="s">
        <v>143</v>
      </c>
      <c r="S43" s="5" t="s">
        <v>144</v>
      </c>
      <c r="T43" s="58" t="s">
        <v>60</v>
      </c>
      <c r="U43" s="113" t="s">
        <v>136</v>
      </c>
      <c r="V43" s="97" t="s">
        <v>198</v>
      </c>
      <c r="W43" s="118" t="s">
        <v>198</v>
      </c>
      <c r="X43" s="119" t="s">
        <v>198</v>
      </c>
      <c r="Y43" s="118" t="s">
        <v>198</v>
      </c>
      <c r="Z43" s="186" t="s">
        <v>198</v>
      </c>
      <c r="AA43" s="194">
        <v>1</v>
      </c>
      <c r="AB43" s="161">
        <v>1</v>
      </c>
      <c r="AC43" s="178">
        <v>1</v>
      </c>
      <c r="AD43" s="164" t="s">
        <v>253</v>
      </c>
      <c r="AE43" s="233" t="s">
        <v>247</v>
      </c>
      <c r="AF43" s="194">
        <f t="shared" si="1"/>
        <v>1</v>
      </c>
      <c r="AG43" s="240">
        <v>0.75</v>
      </c>
      <c r="AH43" s="240">
        <f>AG43/AF43</f>
        <v>0.75</v>
      </c>
      <c r="AI43" s="222" t="s">
        <v>292</v>
      </c>
      <c r="AJ43" s="220" t="s">
        <v>247</v>
      </c>
      <c r="AK43" s="116">
        <f t="shared" si="2"/>
        <v>1</v>
      </c>
      <c r="AL43" s="132"/>
      <c r="AM43" s="132"/>
      <c r="AN43" s="132"/>
      <c r="AO43" s="133"/>
      <c r="AP43" s="35" t="str">
        <f t="shared" si="3"/>
        <v>Nivel de participación en actividades de gestión documental</v>
      </c>
      <c r="AQ43" s="16" t="e">
        <f t="shared" si="16"/>
        <v>#VALUE!</v>
      </c>
      <c r="AR43" s="132" t="e">
        <f t="shared" si="17"/>
        <v>#VALUE!</v>
      </c>
      <c r="AS43" s="132"/>
      <c r="AT43" s="133"/>
    </row>
    <row r="44" spans="1:46" ht="108.5" x14ac:dyDescent="0.35">
      <c r="A44" s="71">
        <v>6</v>
      </c>
      <c r="B44" s="4" t="s">
        <v>46</v>
      </c>
      <c r="C44" s="55" t="s">
        <v>47</v>
      </c>
      <c r="D44" s="3" t="s">
        <v>145</v>
      </c>
      <c r="E44" s="13">
        <v>0.03</v>
      </c>
      <c r="F44" s="4" t="s">
        <v>49</v>
      </c>
      <c r="G44" s="4" t="s">
        <v>61</v>
      </c>
      <c r="H44" s="4" t="s">
        <v>62</v>
      </c>
      <c r="I44" s="5">
        <v>0</v>
      </c>
      <c r="J44" s="5" t="s">
        <v>63</v>
      </c>
      <c r="K44" s="4" t="s">
        <v>64</v>
      </c>
      <c r="L44" s="165">
        <v>0</v>
      </c>
      <c r="M44" s="163">
        <v>0</v>
      </c>
      <c r="N44" s="166">
        <v>0</v>
      </c>
      <c r="O44" s="166">
        <v>1</v>
      </c>
      <c r="P44" s="206">
        <v>1</v>
      </c>
      <c r="Q44" s="3" t="s">
        <v>54</v>
      </c>
      <c r="R44" s="5" t="s">
        <v>65</v>
      </c>
      <c r="S44" s="5" t="s">
        <v>56</v>
      </c>
      <c r="T44" s="58" t="s">
        <v>66</v>
      </c>
      <c r="U44" s="113" t="s">
        <v>136</v>
      </c>
      <c r="V44" s="97" t="s">
        <v>198</v>
      </c>
      <c r="W44" s="118" t="s">
        <v>198</v>
      </c>
      <c r="X44" s="119" t="s">
        <v>198</v>
      </c>
      <c r="Y44" s="118" t="s">
        <v>198</v>
      </c>
      <c r="Z44" s="186" t="s">
        <v>198</v>
      </c>
      <c r="AA44" s="97" t="s">
        <v>198</v>
      </c>
      <c r="AB44" s="118" t="s">
        <v>198</v>
      </c>
      <c r="AC44" s="119" t="s">
        <v>198</v>
      </c>
      <c r="AD44" s="118" t="s">
        <v>198</v>
      </c>
      <c r="AE44" s="186" t="s">
        <v>198</v>
      </c>
      <c r="AF44" s="250" t="s">
        <v>198</v>
      </c>
      <c r="AG44" s="221" t="s">
        <v>198</v>
      </c>
      <c r="AH44" s="221" t="s">
        <v>198</v>
      </c>
      <c r="AI44" s="222" t="s">
        <v>198</v>
      </c>
      <c r="AJ44" s="213" t="s">
        <v>198</v>
      </c>
      <c r="AK44" s="116" t="e">
        <f>#REF!</f>
        <v>#REF!</v>
      </c>
      <c r="AL44" s="132"/>
      <c r="AM44" s="132"/>
      <c r="AN44" s="132"/>
      <c r="AO44" s="133"/>
      <c r="AP44" s="35" t="str">
        <f t="shared" si="3"/>
        <v>Caracterización de levantada</v>
      </c>
      <c r="AQ44" s="16" t="e">
        <f t="shared" si="16"/>
        <v>#VALUE!</v>
      </c>
      <c r="AR44" s="132" t="e">
        <f t="shared" si="17"/>
        <v>#VALUE!</v>
      </c>
      <c r="AS44" s="132"/>
      <c r="AT44" s="133"/>
    </row>
    <row r="45" spans="1:46" ht="108.5" x14ac:dyDescent="0.35">
      <c r="A45" s="71">
        <v>6</v>
      </c>
      <c r="B45" s="4" t="s">
        <v>46</v>
      </c>
      <c r="C45" s="55" t="s">
        <v>47</v>
      </c>
      <c r="D45" s="3" t="s">
        <v>146</v>
      </c>
      <c r="E45" s="13">
        <v>0.03</v>
      </c>
      <c r="F45" s="4" t="s">
        <v>49</v>
      </c>
      <c r="G45" s="4" t="s">
        <v>67</v>
      </c>
      <c r="H45" s="4" t="s">
        <v>68</v>
      </c>
      <c r="I45" s="5">
        <v>2</v>
      </c>
      <c r="J45" s="5" t="s">
        <v>63</v>
      </c>
      <c r="K45" s="4" t="s">
        <v>69</v>
      </c>
      <c r="L45" s="160">
        <v>0</v>
      </c>
      <c r="M45" s="160">
        <v>0</v>
      </c>
      <c r="N45" s="160">
        <v>1</v>
      </c>
      <c r="O45" s="160">
        <v>0</v>
      </c>
      <c r="P45" s="160">
        <v>1</v>
      </c>
      <c r="Q45" s="3" t="s">
        <v>54</v>
      </c>
      <c r="R45" s="5" t="s">
        <v>70</v>
      </c>
      <c r="S45" s="5" t="s">
        <v>56</v>
      </c>
      <c r="T45" s="58" t="s">
        <v>71</v>
      </c>
      <c r="U45" s="113" t="s">
        <v>136</v>
      </c>
      <c r="V45" s="97" t="s">
        <v>198</v>
      </c>
      <c r="W45" s="118" t="s">
        <v>198</v>
      </c>
      <c r="X45" s="119" t="s">
        <v>198</v>
      </c>
      <c r="Y45" s="118" t="s">
        <v>198</v>
      </c>
      <c r="Z45" s="186" t="s">
        <v>198</v>
      </c>
      <c r="AA45" s="97" t="s">
        <v>198</v>
      </c>
      <c r="AB45" s="118" t="s">
        <v>198</v>
      </c>
      <c r="AC45" s="119" t="s">
        <v>198</v>
      </c>
      <c r="AD45" s="118" t="s">
        <v>198</v>
      </c>
      <c r="AE45" s="186" t="s">
        <v>198</v>
      </c>
      <c r="AF45" s="97">
        <f t="shared" si="1"/>
        <v>1</v>
      </c>
      <c r="AG45" s="221">
        <v>1</v>
      </c>
      <c r="AH45" s="223">
        <v>1</v>
      </c>
      <c r="AI45" s="222" t="s">
        <v>291</v>
      </c>
      <c r="AJ45" s="213" t="s">
        <v>280</v>
      </c>
      <c r="AK45" s="116">
        <f t="shared" si="2"/>
        <v>0</v>
      </c>
      <c r="AL45" s="132"/>
      <c r="AM45" s="132"/>
      <c r="AN45" s="132"/>
      <c r="AO45" s="133"/>
      <c r="AP45" s="35" t="str">
        <f t="shared" si="3"/>
        <v>Registro de buena práctica/idea innovadora</v>
      </c>
      <c r="AQ45" s="16" t="e">
        <f t="shared" si="16"/>
        <v>#VALUE!</v>
      </c>
      <c r="AR45" s="132" t="e">
        <f t="shared" si="17"/>
        <v>#VALUE!</v>
      </c>
      <c r="AS45" s="132"/>
      <c r="AT45" s="133"/>
    </row>
    <row r="46" spans="1:46" ht="108.5" x14ac:dyDescent="0.35">
      <c r="A46" s="71">
        <v>6</v>
      </c>
      <c r="B46" s="4" t="s">
        <v>46</v>
      </c>
      <c r="C46" s="55" t="s">
        <v>47</v>
      </c>
      <c r="D46" s="49" t="s">
        <v>72</v>
      </c>
      <c r="E46" s="13">
        <v>0.03</v>
      </c>
      <c r="F46" s="7" t="s">
        <v>49</v>
      </c>
      <c r="G46" s="7" t="s">
        <v>73</v>
      </c>
      <c r="H46" s="7" t="s">
        <v>74</v>
      </c>
      <c r="I46" s="84">
        <v>1</v>
      </c>
      <c r="J46" s="7" t="s">
        <v>52</v>
      </c>
      <c r="K46" s="7" t="s">
        <v>75</v>
      </c>
      <c r="L46" s="8">
        <v>1</v>
      </c>
      <c r="M46" s="8">
        <v>1</v>
      </c>
      <c r="N46" s="8">
        <v>1</v>
      </c>
      <c r="O46" s="8">
        <v>1</v>
      </c>
      <c r="P46" s="207">
        <v>1</v>
      </c>
      <c r="Q46" s="3" t="s">
        <v>54</v>
      </c>
      <c r="R46" s="4" t="s">
        <v>76</v>
      </c>
      <c r="S46" s="7" t="s">
        <v>56</v>
      </c>
      <c r="T46" s="55" t="s">
        <v>77</v>
      </c>
      <c r="U46" s="113" t="s">
        <v>136</v>
      </c>
      <c r="V46" s="127">
        <v>1</v>
      </c>
      <c r="W46" s="120">
        <v>0.67</v>
      </c>
      <c r="X46" s="121">
        <f>W46/V46</f>
        <v>0.67</v>
      </c>
      <c r="Y46" s="118" t="s">
        <v>208</v>
      </c>
      <c r="Z46" s="186" t="s">
        <v>209</v>
      </c>
      <c r="AA46" s="194">
        <v>1</v>
      </c>
      <c r="AB46" s="161">
        <v>0</v>
      </c>
      <c r="AC46" s="178">
        <v>0</v>
      </c>
      <c r="AD46" s="118" t="s">
        <v>248</v>
      </c>
      <c r="AE46" s="186" t="s">
        <v>249</v>
      </c>
      <c r="AF46" s="97">
        <f t="shared" si="1"/>
        <v>1</v>
      </c>
      <c r="AG46" s="223">
        <v>0.43</v>
      </c>
      <c r="AH46" s="159">
        <f>AG46/AF46</f>
        <v>0.43</v>
      </c>
      <c r="AI46" s="222" t="s">
        <v>279</v>
      </c>
      <c r="AJ46" s="213" t="s">
        <v>249</v>
      </c>
      <c r="AK46" s="116">
        <f t="shared" si="2"/>
        <v>1</v>
      </c>
      <c r="AL46" s="132"/>
      <c r="AM46" s="132"/>
      <c r="AN46" s="132"/>
      <c r="AO46" s="133"/>
      <c r="AP46" s="35" t="str">
        <f t="shared" si="3"/>
        <v>Acciones correctivas documentadas y vigentes</v>
      </c>
      <c r="AQ46" s="16">
        <f t="shared" si="16"/>
        <v>4</v>
      </c>
      <c r="AR46" s="132">
        <f t="shared" si="17"/>
        <v>1.1000000000000001</v>
      </c>
      <c r="AS46" s="132"/>
      <c r="AT46" s="133"/>
    </row>
    <row r="47" spans="1:46" ht="109" thickBot="1" x14ac:dyDescent="0.4">
      <c r="A47" s="72">
        <v>6</v>
      </c>
      <c r="B47" s="10" t="s">
        <v>46</v>
      </c>
      <c r="C47" s="56" t="s">
        <v>47</v>
      </c>
      <c r="D47" s="50" t="s">
        <v>78</v>
      </c>
      <c r="E47" s="51">
        <v>0.03</v>
      </c>
      <c r="F47" s="11" t="s">
        <v>49</v>
      </c>
      <c r="G47" s="11" t="s">
        <v>79</v>
      </c>
      <c r="H47" s="11" t="s">
        <v>80</v>
      </c>
      <c r="I47" s="85" t="s">
        <v>135</v>
      </c>
      <c r="J47" s="11" t="s">
        <v>52</v>
      </c>
      <c r="K47" s="11" t="s">
        <v>81</v>
      </c>
      <c r="L47" s="12"/>
      <c r="M47" s="12">
        <v>1</v>
      </c>
      <c r="N47" s="12">
        <v>1</v>
      </c>
      <c r="O47" s="12">
        <v>1</v>
      </c>
      <c r="P47" s="208">
        <v>1</v>
      </c>
      <c r="Q47" s="9" t="s">
        <v>54</v>
      </c>
      <c r="R47" s="10" t="s">
        <v>82</v>
      </c>
      <c r="S47" s="11" t="s">
        <v>83</v>
      </c>
      <c r="T47" s="56" t="s">
        <v>84</v>
      </c>
      <c r="U47" s="115" t="s">
        <v>136</v>
      </c>
      <c r="V47" s="128" t="s">
        <v>202</v>
      </c>
      <c r="W47" s="129" t="s">
        <v>202</v>
      </c>
      <c r="X47" s="130" t="s">
        <v>202</v>
      </c>
      <c r="Y47" s="129" t="s">
        <v>202</v>
      </c>
      <c r="Z47" s="186" t="s">
        <v>202</v>
      </c>
      <c r="AA47" s="195">
        <v>1</v>
      </c>
      <c r="AB47" s="196">
        <v>0.92</v>
      </c>
      <c r="AC47" s="197">
        <v>0.92</v>
      </c>
      <c r="AD47" s="198" t="s">
        <v>250</v>
      </c>
      <c r="AE47" s="234" t="s">
        <v>252</v>
      </c>
      <c r="AF47" s="128">
        <f t="shared" si="1"/>
        <v>1</v>
      </c>
      <c r="AG47" s="224">
        <v>0.97</v>
      </c>
      <c r="AH47" s="196">
        <f>AG47/AF47</f>
        <v>0.97</v>
      </c>
      <c r="AI47" s="218" t="s">
        <v>281</v>
      </c>
      <c r="AJ47" s="225" t="s">
        <v>252</v>
      </c>
      <c r="AK47" s="167">
        <f t="shared" si="2"/>
        <v>1</v>
      </c>
      <c r="AL47" s="136"/>
      <c r="AM47" s="136"/>
      <c r="AN47" s="136"/>
      <c r="AO47" s="137"/>
      <c r="AP47" s="38" t="str">
        <f t="shared" si="3"/>
        <v>Porcentaje de cumplimiento publicación de información</v>
      </c>
      <c r="AQ47" s="39" t="e">
        <f t="shared" si="16"/>
        <v>#VALUE!</v>
      </c>
      <c r="AR47" s="136" t="e">
        <f t="shared" si="17"/>
        <v>#VALUE!</v>
      </c>
      <c r="AS47" s="136"/>
      <c r="AT47" s="137"/>
    </row>
    <row r="48" spans="1:46" ht="44" thickBot="1" x14ac:dyDescent="0.4">
      <c r="A48" s="18"/>
      <c r="D48" s="42" t="s">
        <v>42</v>
      </c>
      <c r="E48" s="43">
        <f>SUM(E42:E47)</f>
        <v>0.2</v>
      </c>
      <c r="J48" s="67"/>
      <c r="V48" s="313" t="s">
        <v>201</v>
      </c>
      <c r="W48" s="314"/>
      <c r="X48" s="131">
        <f>+AVERAGE(X21:X47)</f>
        <v>0.73919999999999997</v>
      </c>
      <c r="AA48" s="313" t="s">
        <v>251</v>
      </c>
      <c r="AB48" s="314"/>
      <c r="AC48" s="131">
        <f>+AVERAGE(AC21:AC47)</f>
        <v>0.73312500000000014</v>
      </c>
      <c r="AE48" s="163"/>
      <c r="AF48" s="311" t="s">
        <v>293</v>
      </c>
      <c r="AG48" s="312"/>
      <c r="AH48" s="235">
        <f>AVERAGE(AH21:AH47)</f>
        <v>0.85011323529411775</v>
      </c>
      <c r="AK48" s="40" t="s">
        <v>174</v>
      </c>
      <c r="AL48" s="17" t="e">
        <f>+AVERAGE(AL22:AL47)</f>
        <v>#DIV/0!</v>
      </c>
      <c r="AQ48" s="34" t="str">
        <f>AP19</f>
        <v>EVALUACIÓN FINAL PLAN DE GESTION</v>
      </c>
      <c r="AR48" s="17" t="e">
        <f>+AVERAGE(AR22:AR47)</f>
        <v>#VALUE!</v>
      </c>
    </row>
    <row r="49" spans="1:18" ht="24.75" customHeight="1" x14ac:dyDescent="0.35">
      <c r="A49" s="18"/>
      <c r="D49" s="22" t="s">
        <v>41</v>
      </c>
      <c r="E49" s="21">
        <f>E48+E41</f>
        <v>1.0042000000000002</v>
      </c>
      <c r="J49" s="67"/>
    </row>
    <row r="50" spans="1:18" x14ac:dyDescent="0.35">
      <c r="A50" s="18"/>
      <c r="J50" s="67"/>
    </row>
    <row r="51" spans="1:18" x14ac:dyDescent="0.35">
      <c r="A51" s="18"/>
      <c r="J51" s="67"/>
    </row>
    <row r="52" spans="1:18" ht="15" thickBot="1" x14ac:dyDescent="0.4">
      <c r="A52" s="18"/>
      <c r="J52" s="67"/>
    </row>
    <row r="53" spans="1:18" ht="26" x14ac:dyDescent="0.35">
      <c r="A53" s="18"/>
      <c r="H53" s="260" t="s">
        <v>175</v>
      </c>
      <c r="I53" s="261"/>
      <c r="J53" s="261"/>
      <c r="K53" s="261"/>
      <c r="L53" s="261"/>
      <c r="M53" s="261" t="s">
        <v>176</v>
      </c>
      <c r="N53" s="261"/>
      <c r="O53" s="261"/>
      <c r="P53" s="261"/>
      <c r="Q53" s="261"/>
      <c r="R53" s="262"/>
    </row>
    <row r="54" spans="1:18" ht="132.75" customHeight="1" thickBot="1" x14ac:dyDescent="0.4">
      <c r="A54" s="18"/>
      <c r="H54" s="263" t="s">
        <v>177</v>
      </c>
      <c r="I54" s="264"/>
      <c r="J54" s="264"/>
      <c r="K54" s="264"/>
      <c r="L54" s="264"/>
      <c r="M54" s="264" t="s">
        <v>196</v>
      </c>
      <c r="N54" s="265"/>
      <c r="O54" s="265"/>
      <c r="P54" s="265"/>
      <c r="Q54" s="265"/>
      <c r="R54" s="266"/>
    </row>
  </sheetData>
  <sheetProtection algorithmName="SHA-512" hashValue="s0tA1rh8cTH2hNbFjrL8MUSRIuFNofn6aMwcg7D1Vi2F/5j9yPWJ252ddgDzJ2Mki7wGLc/DU6U5kb0488OPSQ==" saltValue="RV3WWZJHet8O5r/vsgRzng==" spinCount="100000" sheet="1" objects="1" scenarios="1"/>
  <mergeCells count="39">
    <mergeCell ref="AF48:AG48"/>
    <mergeCell ref="V48:W48"/>
    <mergeCell ref="AA48:AB48"/>
    <mergeCell ref="H9:J9"/>
    <mergeCell ref="A1:K1"/>
    <mergeCell ref="A2:K2"/>
    <mergeCell ref="A3:K3"/>
    <mergeCell ref="A5:B8"/>
    <mergeCell ref="C5:D8"/>
    <mergeCell ref="F4:J4"/>
    <mergeCell ref="H5:J5"/>
    <mergeCell ref="H6:J6"/>
    <mergeCell ref="H7:J7"/>
    <mergeCell ref="H8:J8"/>
    <mergeCell ref="C18:C20"/>
    <mergeCell ref="A18:B19"/>
    <mergeCell ref="AK18:AO18"/>
    <mergeCell ref="AK19:AO19"/>
    <mergeCell ref="D18:P19"/>
    <mergeCell ref="AP18:AT18"/>
    <mergeCell ref="AP19:AT19"/>
    <mergeCell ref="V19:Z19"/>
    <mergeCell ref="V18:Z18"/>
    <mergeCell ref="AF18:AJ18"/>
    <mergeCell ref="AF19:AJ19"/>
    <mergeCell ref="AA18:AE18"/>
    <mergeCell ref="AA19:AE19"/>
    <mergeCell ref="Q18:T19"/>
    <mergeCell ref="U18:U20"/>
    <mergeCell ref="H10:J10"/>
    <mergeCell ref="H53:L53"/>
    <mergeCell ref="M53:R53"/>
    <mergeCell ref="H54:L54"/>
    <mergeCell ref="M54:R54"/>
    <mergeCell ref="H11:J11"/>
    <mergeCell ref="H12:J12"/>
    <mergeCell ref="H13:J13"/>
    <mergeCell ref="H14:J14"/>
    <mergeCell ref="H15:J15"/>
  </mergeCells>
  <dataValidations disablePrompts="1" count="3">
    <dataValidation type="list" allowBlank="1" showInputMessage="1" showErrorMessage="1" sqref="Q42:Q47" xr:uid="{00000000-0002-0000-0000-000000000000}">
      <formula1>INDICADOR</formula1>
    </dataValidation>
    <dataValidation type="list" allowBlank="1" showInputMessage="1" showErrorMessage="1" sqref="J46:J47" xr:uid="{00000000-0002-0000-0000-000001000000}">
      <formula1>PROGRAMACION</formula1>
    </dataValidation>
    <dataValidation type="list" allowBlank="1" showInputMessage="1" showErrorMessage="1" error="Escriba un texto " promptTitle="Cualquier contenido" sqref="F42:F45" xr:uid="{00000000-0002-0000-0000-000002000000}">
      <formula1>META2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2704B5-7142-44EE-9E4E-5984D59AEEBB}">
  <ds:schemaRefs>
    <ds:schemaRef ds:uri="4d1d2e24-7be0-47eb-a1db-99cc6d75caff"/>
    <ds:schemaRef ds:uri="d6eaa91c-3afb-4015-aba1-5ff992c1a5ca"/>
    <ds:schemaRef ds:uri="http://www.w3.org/XML/1998/namespace"/>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88619FEA-678C-463E-855E-48DFCFB17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200C30-A6EE-4BC6-A3D3-DB98583237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2020-12-15T15:11:13Z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