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liana.casas\Downloads\"/>
    </mc:Choice>
  </mc:AlternateContent>
  <xr:revisionPtr revIDLastSave="0" documentId="8_{9D93FC9F-63C7-4976-8196-7ABFB370838E}" xr6:coauthVersionLast="45" xr6:coauthVersionMax="45" xr10:uidLastSave="{00000000-0000-0000-0000-000000000000}"/>
  <bookViews>
    <workbookView xWindow="-110" yWindow="-110" windowWidth="19420" windowHeight="1042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6" i="1" l="1"/>
  <c r="E41" i="1" l="1"/>
  <c r="AQ48" i="1" l="1"/>
  <c r="AL48" i="1"/>
  <c r="E48" i="1"/>
  <c r="E49" i="1" s="1"/>
  <c r="U22" i="1" l="1"/>
  <c r="U23" i="1"/>
  <c r="U24" i="1"/>
  <c r="U25" i="1"/>
  <c r="U26" i="1"/>
  <c r="U27" i="1"/>
  <c r="U28" i="1"/>
  <c r="U29" i="1"/>
  <c r="U30" i="1"/>
  <c r="U32" i="1"/>
  <c r="U33" i="1"/>
  <c r="U34" i="1"/>
  <c r="U35" i="1"/>
  <c r="U36" i="1"/>
  <c r="U37" i="1"/>
  <c r="U38" i="1"/>
  <c r="U39" i="1"/>
  <c r="U40" i="1"/>
  <c r="U21" i="1"/>
  <c r="AR34" i="1"/>
  <c r="AP34" i="1"/>
  <c r="AK34" i="1"/>
  <c r="AF34" i="1"/>
  <c r="AA34" i="1"/>
  <c r="AC34" i="1" s="1"/>
  <c r="P34" i="1"/>
  <c r="AQ34" i="1" l="1"/>
  <c r="AR42" i="1"/>
  <c r="AR43" i="1"/>
  <c r="AR44" i="1"/>
  <c r="AR45" i="1"/>
  <c r="AR46" i="1"/>
  <c r="AR47" i="1"/>
  <c r="AK47" i="1"/>
  <c r="AK46" i="1"/>
  <c r="AK45" i="1"/>
  <c r="AK44" i="1"/>
  <c r="AK43" i="1"/>
  <c r="AK42" i="1"/>
  <c r="AK41" i="1"/>
  <c r="AK40" i="1"/>
  <c r="AK39" i="1"/>
  <c r="AK38" i="1"/>
  <c r="AK37" i="1"/>
  <c r="AK36" i="1"/>
  <c r="AK35" i="1"/>
  <c r="AK33" i="1"/>
  <c r="AK32" i="1"/>
  <c r="AK30" i="1"/>
  <c r="AK29" i="1"/>
  <c r="AK28" i="1"/>
  <c r="AK27" i="1"/>
  <c r="AK26" i="1"/>
  <c r="AK25" i="1"/>
  <c r="AK24" i="1"/>
  <c r="AQ24" i="1" s="1"/>
  <c r="AK23" i="1"/>
  <c r="AK22" i="1"/>
  <c r="AK21" i="1"/>
  <c r="AF47" i="1"/>
  <c r="AH47" i="1" s="1"/>
  <c r="AF46" i="1"/>
  <c r="AF45" i="1"/>
  <c r="AF43" i="1"/>
  <c r="AH43" i="1" s="1"/>
  <c r="AF40" i="1"/>
  <c r="AF39" i="1"/>
  <c r="AF38" i="1"/>
  <c r="AH38" i="1" s="1"/>
  <c r="AF37" i="1"/>
  <c r="AH37" i="1" s="1"/>
  <c r="AF36" i="1"/>
  <c r="AF35" i="1"/>
  <c r="AF33" i="1"/>
  <c r="AF32" i="1"/>
  <c r="AF29" i="1"/>
  <c r="AH29" i="1" s="1"/>
  <c r="AF22" i="1"/>
  <c r="AA25" i="1"/>
  <c r="AA32" i="1"/>
  <c r="AA33" i="1"/>
  <c r="AA35" i="1"/>
  <c r="AA36" i="1"/>
  <c r="AC36" i="1" s="1"/>
  <c r="AA37" i="1"/>
  <c r="AA38" i="1"/>
  <c r="AA39" i="1"/>
  <c r="AA41" i="1"/>
  <c r="AA42" i="1"/>
  <c r="V32" i="1"/>
  <c r="X32" i="1" s="1"/>
  <c r="V36" i="1"/>
  <c r="X36" i="1" s="1"/>
  <c r="V38" i="1"/>
  <c r="X38" i="1" s="1"/>
  <c r="V39" i="1"/>
  <c r="AR22" i="1"/>
  <c r="AR23" i="1"/>
  <c r="AR24" i="1"/>
  <c r="AR25" i="1"/>
  <c r="AR26" i="1"/>
  <c r="AR27" i="1"/>
  <c r="AR28" i="1"/>
  <c r="AR29" i="1"/>
  <c r="AR30" i="1"/>
  <c r="AR32" i="1"/>
  <c r="AR33" i="1"/>
  <c r="AR35" i="1"/>
  <c r="AR36" i="1"/>
  <c r="AR37" i="1"/>
  <c r="AR38" i="1"/>
  <c r="AR39" i="1"/>
  <c r="AR40" i="1"/>
  <c r="AR21" i="1"/>
  <c r="AP37" i="1"/>
  <c r="AP38" i="1"/>
  <c r="AP39" i="1"/>
  <c r="AP40" i="1"/>
  <c r="AP41" i="1"/>
  <c r="AP42" i="1"/>
  <c r="AP43" i="1"/>
  <c r="AP44" i="1"/>
  <c r="AP45" i="1"/>
  <c r="AP46" i="1"/>
  <c r="AP47" i="1"/>
  <c r="AP35" i="1"/>
  <c r="AP36" i="1"/>
  <c r="AP33" i="1"/>
  <c r="AP32" i="1"/>
  <c r="AP30" i="1"/>
  <c r="AP29" i="1"/>
  <c r="AP28" i="1"/>
  <c r="AP27" i="1"/>
  <c r="AP26" i="1"/>
  <c r="AP25" i="1"/>
  <c r="AP24" i="1"/>
  <c r="AP23" i="1"/>
  <c r="AP22" i="1"/>
  <c r="AP21" i="1"/>
  <c r="P35" i="1"/>
  <c r="P36" i="1"/>
  <c r="P39" i="1"/>
  <c r="P40" i="1"/>
  <c r="AQ28" i="1" l="1"/>
  <c r="AQ46" i="1"/>
  <c r="AH46" i="1"/>
  <c r="AH48" i="1" s="1"/>
  <c r="X48" i="1"/>
  <c r="AC48" i="1"/>
  <c r="AQ42" i="1"/>
  <c r="AQ44" i="1"/>
  <c r="AQ47" i="1"/>
  <c r="AQ43" i="1"/>
  <c r="AQ45" i="1"/>
  <c r="AQ37" i="1"/>
  <c r="AQ32" i="1"/>
  <c r="AR41" i="1"/>
  <c r="AR48" i="1" s="1"/>
  <c r="AQ33" i="1"/>
  <c r="AQ38" i="1"/>
  <c r="AQ25" i="1"/>
  <c r="AQ40" i="1"/>
  <c r="AQ36" i="1"/>
  <c r="AQ30" i="1"/>
  <c r="AQ27" i="1"/>
  <c r="AQ23" i="1"/>
  <c r="AQ39" i="1"/>
  <c r="AQ35" i="1"/>
  <c r="AQ29" i="1"/>
  <c r="AQ26" i="1"/>
  <c r="AQ22" i="1"/>
  <c r="AQ21" i="1"/>
  <c r="AQ41" i="1" l="1"/>
  <c r="P33" i="1" l="1"/>
</calcChain>
</file>

<file path=xl/sharedStrings.xml><?xml version="1.0" encoding="utf-8"?>
<sst xmlns="http://schemas.openxmlformats.org/spreadsheetml/2006/main" count="698" uniqueCount="302">
  <si>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</si>
  <si>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</si>
  <si>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</si>
  <si>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</si>
  <si>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</si>
  <si>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</si>
  <si>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</si>
  <si>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</si>
  <si>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</si>
  <si>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</si>
  <si>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</si>
  <si>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</si>
  <si>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</si>
  <si>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</si>
  <si>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</si>
  <si>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</si>
  <si>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</si>
  <si>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</si>
  <si>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</si>
  <si>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</si>
  <si>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</si>
  <si>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</si>
  <si>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</si>
  <si>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</si>
  <si>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</si>
  <si>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</si>
  <si>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</si>
  <si>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</si>
  <si>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</si>
  <si>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</si>
  <si>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</si>
  <si>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</si>
  <si>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</si>
  <si>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</si>
  <si>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</si>
  <si>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</si>
  <si>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</si>
  <si>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</si>
  <si>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</si>
  <si>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</si>
  <si>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</si>
  <si>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</si>
  <si>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</si>
  <si>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</si>
  <si>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</si>
  <si>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</si>
  <si>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</si>
  <si>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</si>
  <si>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</si>
  <si>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</si>
  <si>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</si>
  <si>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</si>
  <si>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</si>
  <si>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</si>
  <si>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</si>
  <si>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</si>
  <si>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</si>
  <si>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</si>
  <si>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</si>
  <si>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</si>
  <si>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</si>
  <si>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</si>
  <si>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</si>
  <si>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</si>
  <si>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</si>
  <si>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</si>
  <si>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</si>
  <si>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</si>
  <si>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</si>
  <si>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</si>
  <si>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</si>
  <si>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</si>
  <si>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</si>
  <si>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</si>
  <si>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</si>
  <si>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</si>
  <si>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</si>
  <si>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</si>
  <si>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</si>
  <si>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</si>
  <si>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</si>
  <si>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</si>
  <si>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</si>
  <si>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</si>
  <si>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</si>
  <si>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</si>
  <si>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</si>
  <si>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</si>
  <si>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</si>
  <si>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</si>
  <si>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</si>
  <si>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</si>
  <si>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</si>
  <si>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</si>
  <si>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</si>
  <si>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</si>
  <si>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</si>
  <si>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</si>
  <si>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</si>
  <si>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</si>
  <si>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</si>
  <si>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</si>
  <si>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</si>
  <si>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</si>
  <si>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</si>
  <si>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</si>
  <si>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</si>
  <si>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</si>
  <si>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</si>
  <si>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</si>
  <si>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</si>
  <si>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</si>
  <si>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</si>
  <si>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</si>
  <si>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</si>
  <si>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</si>
  <si>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</si>
  <si>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</si>
  <si>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</si>
  <si>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</si>
  <si>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</si>
  <si>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</si>
  <si>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</si>
  <si>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</si>
  <si>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</si>
  <si>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</si>
  <si>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</si>
  <si>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</si>
  <si>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</si>
  <si>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</si>
  <si>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</si>
  <si>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</si>
  <si>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</si>
  <si>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</si>
  <si>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</si>
  <si>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</si>
  <si>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</si>
  <si>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</si>
  <si>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</si>
  <si>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</si>
  <si>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</si>
  <si>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</si>
  <si>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</si>
  <si>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</si>
  <si>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</si>
  <si>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</si>
  <si>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</si>
  <si>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</si>
  <si>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</si>
  <si>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</si>
  <si>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</si>
  <si>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</si>
  <si>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</si>
  <si>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</si>
  <si>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</si>
  <si>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</si>
  <si>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</si>
  <si>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</si>
  <si>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</si>
  <si>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</si>
  <si>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</si>
  <si>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</si>
  <si>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</si>
  <si>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</si>
  <si>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</si>
  <si>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</si>
  <si>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</si>
  <si>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ALCALDÍA LOCAL DE BOSA</t>
  </si>
  <si>
    <t>A junio 30 /2016 % 18,68 y dic 31 /2016 %91,94</t>
  </si>
  <si>
    <t xml:space="preserve">Realizar 8 acciones de control u operativos para dar cumplimiento a los fallos - Rio Bogotá </t>
  </si>
  <si>
    <t>No acciones de control para dar cumplimiento de fallos judiciales  - rio Bogotá</t>
  </si>
  <si>
    <t>Acciones de control para el cumplimiento de fallos judiciales - rio Bogotá</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</si>
  <si>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</si>
  <si>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</si>
  <si>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</si>
  <si>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</si>
  <si>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</si>
  <si>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</si>
  <si>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160 acciones de control u operativos en materia de obras y urbanismo</t>
  </si>
  <si>
    <t>Realizar 25 acciones de control u operativos en materia de  integridad del espacio publico.</t>
  </si>
  <si>
    <t xml:space="preserve">Realiza 65 acciones de control u operativos en materia de  actividad económica (en el mes de diciembre se deben realizar los operativos pólvora y artículos pirotécnicos)
</t>
  </si>
  <si>
    <t>Matriz MUSI y reportes SEGPLAN</t>
  </si>
  <si>
    <t>RP Y PREDIS a corte del trimestre reportado</t>
  </si>
  <si>
    <t>PREDIS Inversion directa</t>
  </si>
  <si>
    <t>PREDIS obligaciones por pagar vigencias anteriores</t>
  </si>
  <si>
    <t xml:space="preserve">PREDIS obligaciones por pagar </t>
  </si>
  <si>
    <t>Aplicativo SIPSE</t>
  </si>
  <si>
    <t>Aplicativo SICAPITAL</t>
  </si>
  <si>
    <t>Aplicativo Orfeo y reporte subsecretaria de gestion institucional</t>
  </si>
  <si>
    <t>Expedientes de inspecciones de policia y carpeta de operativos del area de gestion policiva y juridica</t>
  </si>
  <si>
    <t>Aplicativo SI ACTUA y base de datos de expedientes FDLB</t>
  </si>
  <si>
    <t>Terminar (archivar),148 actuaciones administrativas activas</t>
  </si>
  <si>
    <t>Actuaciones administrativas terminadas (archivadas)</t>
  </si>
  <si>
    <t>No actuaciones administrativas terminadas (archivadas) durante el trimestre</t>
  </si>
  <si>
    <t>Actuaciones administrativas terminadas hasta la primera instancia</t>
  </si>
  <si>
    <t>No de actuaciones administrativas terminadas  hasta la primera instancia</t>
  </si>
  <si>
    <r>
      <rPr>
        <b/>
        <sz val="16"/>
        <rFont val="Garamond"/>
        <family val="1"/>
      </rPr>
      <t>JAVIER ALFONSO ALBA GRIMALDOS
Alcalde Local de Bosa</t>
    </r>
    <r>
      <rPr>
        <sz val="16"/>
        <color theme="1"/>
        <rFont val="Garamond"/>
        <family val="1"/>
      </rPr>
      <t xml:space="preserve">
</t>
    </r>
    <r>
      <rPr>
        <b/>
        <sz val="16"/>
        <color theme="1"/>
        <rFont val="Garamond"/>
        <family val="1"/>
      </rPr>
      <t>Aprobado mediante caso HOLA N° 90779</t>
    </r>
  </si>
  <si>
    <t>12 de febrero de 2020</t>
  </si>
  <si>
    <t>META NO PROGRAMADA</t>
  </si>
  <si>
    <t>Se realizo un operativo en la ronda hidraulica del rio bogota donde se identificaron semovientes en ronda hidraulica</t>
  </si>
  <si>
    <t xml:space="preserve">Registro fotografico y acta de reunion </t>
  </si>
  <si>
    <t>CUMPLIMIENTO I TRIMESTRE</t>
  </si>
  <si>
    <t>META REPROGRAMADA</t>
  </si>
  <si>
    <t>Reporte SAC</t>
  </si>
  <si>
    <t>Durante el primer trimestre de la vigencia 2020, la Alcaldía Local dio respuesta a 15 requerimientos ciudadanos del año 2019, los cuales representan un nivel de avance del 100% en el trimestre.</t>
  </si>
  <si>
    <t>Reporte DGP</t>
  </si>
  <si>
    <t xml:space="preserve">La Alcaldía Local  terminó en el trimestre  100 actuaciones administrativas activas. </t>
  </si>
  <si>
    <t>La Alcaldía Local terminó en primera instancia 13 actuaciones administrativas</t>
  </si>
  <si>
    <t>La Alcaldía Local  mantuvo al 67% las acciones correctivas, documentadas y vigentes en el trimestre.</t>
  </si>
  <si>
    <t>Reporte MIMEC</t>
  </si>
  <si>
    <t>23 de abril de 2020</t>
  </si>
  <si>
    <r>
      <t xml:space="preserve">Para el primer trimestre de la vigencia 2020, el plan de gestión de la alcaldía local alcanzó un nivel de desempeño del </t>
    </r>
    <r>
      <rPr>
        <b/>
        <sz val="11"/>
        <color theme="1"/>
        <rFont val="Garamond"/>
        <family val="1"/>
      </rPr>
      <t>70%</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</si>
  <si>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</si>
  <si>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103 actuaciones administrativas hasta la primera instancia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</si>
  <si>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103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</si>
  <si>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</si>
  <si>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</si>
  <si>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</si>
  <si>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</si>
  <si>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</si>
  <si>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</si>
  <si>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</si>
  <si>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</si>
  <si>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29 de julio de 2020</t>
  </si>
  <si>
    <t xml:space="preserve">Reporte Subsecretaria de Gestion Local </t>
  </si>
  <si>
    <t>EJECUCIÓN PRESUPUESTAL   A JUNIO. SISTEMA PREDIS</t>
  </si>
  <si>
    <t>La Alcaldía Local comprometió a 30 de junio el 40,28 del presupuesto de inversión representado en 32,827,836,658.00</t>
  </si>
  <si>
    <t>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</si>
  <si>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Reporte cumplimiento plan de acción SIPSE Local remitido por la Dirección para la Gestión del Desarrollo Local.</t>
  </si>
  <si>
    <t>Se ejecutó el 100% del plan de sostenibilidad contable, formulado para el primer semestre de la vigencia 2020 para la Alcaldía Local Bosa,</t>
  </si>
  <si>
    <t>Plan de Sostenibilidad Contable Alcaldia Local de Bosa.</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</si>
  <si>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</si>
  <si>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</si>
  <si>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</si>
  <si>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</si>
  <si>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</si>
  <si>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</si>
  <si>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</si>
  <si>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La Alcaldía Local de acuerdo con el reporte remitido ha dado respuesta a 33 requerimientos ciudadanos de los 10 programados para el trimestre, lo que representa un nivel de avance del 100% en el trimestre.</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</si>
  <si>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</si>
  <si>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No acciones realizadas de control  en materia de obras y urbanismo,</t>
  </si>
  <si>
    <t>La Alcaldía Local impulso procesalmente a 6,439 expedientes allegados a 31 de diciembre de 2019</t>
  </si>
  <si>
    <t>Reporte Dirección para la Gestión Policiva</t>
  </si>
  <si>
    <t>La Alcaldía Local falló de fondo en el trimestre 3,418 expedientes  de los 3,806 programados.</t>
  </si>
  <si>
    <t>La Alcaldía Local terminó 35  actuación administrativa durante el trimestre. Para un avance del 80%</t>
  </si>
  <si>
    <t>La Alcaldía Local cumplió con el 55% de los criterios ambientales evaluados durante el trimestre: Rally Digital, No  Reporto consumo de papel, Participación eventos ambientales y huella ecológica de conformidad con el reporte remitido por la Oficina Asesora de Planeación,</t>
  </si>
  <si>
    <t>Reporte criterios ambientales</t>
  </si>
  <si>
    <t>Reporte Dirección Administrativa</t>
  </si>
  <si>
    <t>La Alcaldía Local de los dos (2) planes abiertos tiene la totalidad de acciones  cuatro (4) abiertas vencidas a 30 de junio de 2020.</t>
  </si>
  <si>
    <t>Reporte MIMEC y SIG Oficina Asesora de Planeación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</si>
  <si>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106 lo que representa un nivel de cumplimiento trimestral del 92%,</t>
  </si>
  <si>
    <t>CUMPLIMIENTO II TRIMESTRE</t>
  </si>
  <si>
    <t>Reporte Oficina Asesora de Comunicaciones Ley 1712 de 2014.</t>
  </si>
  <si>
    <t>La Alcaldía Local participó de las siguientes actividades convocadas por la Dirección Administrativa: Capacitación FUI  Fecha: 20/05/2020 , Capacitación Hoja de Control Fecha: 24/06/2020 Y Mesa de trabajo del 01/06/2020</t>
  </si>
  <si>
    <t>La Alcaldía Local falló de fondo el 2,63%   de los expedientes de policía a cargo de las inspecciones de policía con corte a 31-12-2019 programados para el trimestre.</t>
  </si>
  <si>
    <t>Para segundo trimestre de la vigencia 2020, el plan de gestión de la alcaldía local alcanzó un nivel de desempeño del 73 %.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</si>
  <si>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Las acciones de control realizados en materia de control del espaacio público, se evidencia que todos se realizaron con los soportes establecidos para tal fin.</t>
  </si>
  <si>
    <t>Las acciones de control presentados hacen referencia al poligono 112 B,</t>
  </si>
  <si>
    <t>Los operativos realizados en materia de actividad economica, se evidencia que todos se realizaron con los soportes establecidos para tal fin.</t>
  </si>
  <si>
    <t>No es claro el lineamiento técnico que rigen este tipo de operativos, pero de todas formas se evidencia una visita de control sobre la ronda del Río.</t>
  </si>
  <si>
    <t>Formato GDI- GPD-F029 Formato evidencia de reuníon, subidos en la carpeta compartida</t>
  </si>
  <si>
    <t>Formatps GET- IVC-F035 Acta de visita y Formato GDI- GPD-F029 Formato evidencia de reuníon, subidos en la carpeta compartida</t>
  </si>
  <si>
    <t>Formatos GET-IVC-F034 Formato técmico de visita y/o verificación - obras y urbanismo, subidas en la carpeta compartida</t>
  </si>
  <si>
    <t>Formatos GET-IVC.F037 Formato Técnico de Visita y / o verificación - Espacio Público, subidas en la carpeta compartida</t>
  </si>
  <si>
    <t>30 de septiembre de 2020</t>
  </si>
  <si>
    <t>Lograr el 65% de cumplimiento físico acumulado del plan de desarrollo local.</t>
  </si>
  <si>
    <t>Girar mínimo el 50% del presupuesto de inversión directa comprometido en la vigencia 2020</t>
  </si>
  <si>
    <t>Impulsar procesalmente (avocar, rechazar, enviar al competente), el 17% de los expedientes de policía a cargo de las inspecciones de policía, con corte a 31 de diciembre de 2019</t>
  </si>
  <si>
    <t>Fallar de fondo el 12%  de los expedientes de policía a cargo de las inspecciones de policía con corte a 31-12-2019</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</si>
  <si>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65% de cumplimiento físico acumulado del plan de desarrollo local.
• Girar mínimo el 50% del presupuesto de inversión directa comprometido en la vigencia 2020.
• Diligenciar el 100% del formulario de indicadores sobre transparencia. Dejando la programación total a cuarto trimestre.
• Impulsar procesalmente (avocar, rechazar, enviar al competente), el 17% de los expedientes de policía a cargo de las inspecciones de policía, con corte a 31 de diciembre de 2019
• Fallar de fondo el 12%  de los expedientes de policía a cargo de las inspecciones de policía con corte a 31-12-2019.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</si>
  <si>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Informe de rendición de cuentas Alcaldía Local de Bosa 2020, pico de asistencias mediante transmisión de facebook live.</t>
  </si>
  <si>
    <t xml:space="preserve">Se anexa el  Acta de reunión del predio y citación de ayudas técnicas y por último se anexa el acta del comité 28 de septiembre </t>
  </si>
  <si>
    <t xml:space="preserve">Los informes técnicos realizados en materia de obras y urbanismo , se evidencia que todos se realizaron con los soportes establecidos para tal fin. Se reportan 235 informes técnicos. </t>
  </si>
  <si>
    <t>235 Formatos GET-IVC.F037 Formato Técnico de Visita y / o verificación - Espacio Público, subidas en la carpeta compartida c correspondiente a 55 de julio ,  79 agosto y 101 septiembre.</t>
  </si>
  <si>
    <t>Formatps GET- IVC-F035 Acta de visita y Formato GDI- GPD-F029 Formato evidencia de reuníon, subidos en la carpeta compartida. Se reportan 82 Operativos distribuidos de la siguiente forma: Julio 37, Agosto 16 y Septiembre 34 operativos.</t>
  </si>
  <si>
    <t xml:space="preserve"> En Audiencia de Rendición de Cuentas Alcaldía Local de Bosa, realizada el 28 de mayo de 2020 de 3:00 a 4:00 pm, mediante transmisión por Facebook Live se contó con una asistencia de 9,359 personas. </t>
  </si>
  <si>
    <t>Se evidencia 37 operativos  entorno a control del Espacio público trece evidencias de reuníon en el  formato GDI-GPD-F029, en la carpeta compartida.</t>
  </si>
  <si>
    <t>Se realizarón 37 operativos u acciones de control en materia de control del espacio Píblico. Distribuidos de la siguiente forma: 12 Julio, 10 Agosto y 15 Septiembre</t>
  </si>
  <si>
    <t>Los operativos realizados en materia de actividad economica, se evidencia que todos se realizaron con los soportes establecidos para tal fin.  Se reportan 87 Operativos</t>
  </si>
  <si>
    <t xml:space="preserve">La Alcaldía Local de Bosa de los tres planes de mejoramiento que tiene abiertos, tiene la totalidad de cuatro (4) abiertas vencidas a 30 septiembre. La Alcaldía tiene 57%de vencimiento y 43% de avance. </t>
  </si>
  <si>
    <t>Reporte aplicativo AGORA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</si>
  <si>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</si>
  <si>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 xml:space="preserve">Se realizaron nueve operativos en la ronda del RÍO Bogota, dispuesto en cumplimiento a los fallos judiciales río Bogotá. </t>
  </si>
  <si>
    <t xml:space="preserve"> Se evidencian 9 Formato GDI- GPD-F029 Formato evidencia de reuníon, subidos en la carpeta compartida</t>
  </si>
  <si>
    <t>La Alcaldía Local ejecutó el 75%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t>
  </si>
  <si>
    <t xml:space="preserve">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</si>
  <si>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En las actividades dispuestas en el plan de Sostenibilidad Contable, se les realiza un seguimiento mensual como se muestra en las evidencias. 
La Alcaldía Local envió la información correspondiente a 7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</si>
  <si>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La Alcaldía Local de acuerdo con el reporte remitido dio  respuesta a  52 requerimientos ciudadanos de los 15  programados para el trimestre, lo que representa un nivel de avance del 100% en el trimestre.</t>
  </si>
  <si>
    <t>La Alcaldía Local impulso procesalmente a 6,707 expedientes allegados a 31 de diciembre de 2019 de los 12,179 programados en el trimestre</t>
  </si>
  <si>
    <t>La Alcaldía Local  falló de fondo en el trimestre 1 expediente  de los 761 programados.</t>
  </si>
  <si>
    <t>La Alcaldía Local terminó en el trimestre 116 actuaciones administrativas activas.</t>
  </si>
  <si>
    <t xml:space="preserve">Se reporto una buena practica sobre " los resultados que hablan" esquema de seguimiento orientado a resultados que se encuentran registrados en el sistema AGORA, la misma es una matriz de seguimiento orientada a resultados aplicandose en las áreas de la Alcaldía, tales como: Contratación, Presupuesto y Gestión Policiva. </t>
  </si>
  <si>
    <t xml:space="preserve">
La Alcaldía Local participó en 3 de las 4 actividades convocadas por la Dirección Administrativa así:
-Capacitación SIC  Fecha: 28/09/2020
- Mesa de Trabajo Fecha: 28/09/2020
-Asistencias Técnicas para la implementación y ajustes de las TRD
</t>
  </si>
  <si>
    <t>CUMPLIMIENTO III TRIMESTRE</t>
  </si>
  <si>
    <t>La Alcaldía Local no reportó operativos en el trimestre</t>
  </si>
  <si>
    <r>
      <t xml:space="preserve">Para tercer  trimestre de la vigencia 2020, el plan de gestión de la alcaldía local alcanzó un nivel de desempeño del </t>
    </r>
    <r>
      <rPr>
        <b/>
        <sz val="11"/>
        <color theme="1"/>
        <rFont val="Garamond"/>
        <family val="1"/>
      </rPr>
      <t xml:space="preserve"> 85%.</t>
    </r>
  </si>
  <si>
    <t>La Alcaldía Local Terminó en el trimestre 66  actuaciones administrativas en primera instancia.</t>
  </si>
  <si>
    <t>23 de octubre de 2020</t>
  </si>
  <si>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</si>
  <si>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85%</t>
    </r>
  </si>
  <si>
    <t>13 de diciembre de 2020</t>
  </si>
  <si>
    <r>
      <t xml:space="preserve">En atención a la solicitud remitida por la Alcaldía Local con número de radicado 20205720018593 se ajusta el  avance del plan de gestión con relación a los operativos reportados en primer y segundo trimestre de la vigencia. Con este ajuste el desempeño del primer trimestre queda en </t>
    </r>
    <r>
      <rPr>
        <b/>
        <sz val="11"/>
        <color theme="1"/>
        <rFont val="Garamond"/>
        <family val="1"/>
      </rPr>
      <t xml:space="preserve">74%.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</si>
</sst>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5"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20"/>
      <color theme="1"/>
      <name val="Garamond"/>
      <family val="1"/>
    </font>
    <font>
      <sz val="16"/>
      <color theme="1"/>
      <name val="Garamond"/>
      <family val="1"/>
    </font>
    <font>
      <b/>
      <sz val="16"/>
      <color theme="1"/>
      <name val="Garamond"/>
      <family val="1"/>
    </font>
    <font>
      <b/>
      <sz val="16"/>
      <name val="Garamond"/>
      <family val="1"/>
    </font>
    <font>
      <sz val="11"/>
      <color rgb="FF0070C0"/>
      <name val="Garamond"/>
      <family val="1"/>
    </font>
    <font>
      <b/>
      <sz val="11"/>
      <color rgb="FF0070C0"/>
      <name val="Garamond"/>
      <family val="1"/>
    </font>
    <font>
      <sz val="9"/>
      <color theme="1"/>
      <name val="Garamond"/>
      <family val="1"/>
    </font>
    <font>
      <sz val="11"/>
      <color rgb="FF000000"/>
      <name val="Garamond"/>
      <family val="1"/>
    </font>
    <font>
      <sz val="10.5"/>
      <color theme="1"/>
      <name val="Segoe UI"/>
      <family val="2"/>
    </font>
    <font>
      <sz val="10"/>
      <color rgb="FF0070C0"/>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0B050"/>
        <bgColor indexed="64"/>
      </patternFill>
    </fill>
  </fills>
  <borders count="4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34">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2" fillId="11" borderId="9" xfId="0" applyFont="1" applyFill="1" applyBorder="1" applyAlignment="1">
      <alignment horizontal="center" vertical="center"/>
    </xf>
    <xf numFmtId="0" fontId="6" fillId="7" borderId="9"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9" borderId="25" xfId="0" applyFont="1" applyFill="1" applyBorder="1" applyAlignment="1">
      <alignment vertical="center" wrapText="1"/>
    </xf>
    <xf numFmtId="0" fontId="6" fillId="11" borderId="26"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3" fillId="0" borderId="32" xfId="0" applyFont="1" applyBorder="1" applyAlignment="1">
      <alignment vertical="center" wrapText="1"/>
    </xf>
    <xf numFmtId="0" fontId="13" fillId="11" borderId="25" xfId="0" applyFont="1" applyFill="1" applyBorder="1" applyAlignment="1">
      <alignment vertical="center" wrapText="1"/>
    </xf>
    <xf numFmtId="0" fontId="5" fillId="0" borderId="25"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3" fillId="0" borderId="26"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6"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3" fillId="0" borderId="33" xfId="0" applyFont="1" applyBorder="1" applyAlignment="1">
      <alignment vertical="center" wrapText="1"/>
    </xf>
    <xf numFmtId="0" fontId="3" fillId="12" borderId="24" xfId="0" applyFont="1" applyFill="1" applyBorder="1" applyAlignment="1">
      <alignment horizontal="justify"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8"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11" borderId="9" xfId="0" applyFont="1" applyFill="1" applyBorder="1" applyAlignment="1">
      <alignment horizontal="center" vertical="center"/>
    </xf>
    <xf numFmtId="0" fontId="9" fillId="0" borderId="9" xfId="0" applyFont="1" applyBorder="1" applyAlignment="1">
      <alignment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9" fillId="0" borderId="9" xfId="0" applyFont="1" applyBorder="1" applyAlignment="1">
      <alignment horizontal="center" vertical="center" wrapText="1"/>
    </xf>
    <xf numFmtId="0" fontId="9" fillId="12" borderId="25" xfId="0" applyFont="1" applyFill="1" applyBorder="1" applyAlignment="1">
      <alignment horizontal="justify" vertical="center" wrapText="1"/>
    </xf>
    <xf numFmtId="10" fontId="6" fillId="11" borderId="7" xfId="0" applyNumberFormat="1" applyFont="1" applyFill="1" applyBorder="1" applyAlignment="1">
      <alignment horizontal="center" vertical="center"/>
    </xf>
    <xf numFmtId="10" fontId="6" fillId="11" borderId="9" xfId="0" applyNumberFormat="1" applyFont="1" applyFill="1" applyBorder="1" applyAlignment="1">
      <alignment horizontal="center" vertical="center" wrapText="1"/>
    </xf>
    <xf numFmtId="0" fontId="6" fillId="11" borderId="10"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wrapText="1"/>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0" fontId="6" fillId="0" borderId="9" xfId="0" applyFont="1" applyFill="1" applyBorder="1" applyAlignment="1">
      <alignment horizontal="center" vertical="center"/>
    </xf>
    <xf numFmtId="1" fontId="6" fillId="0" borderId="9" xfId="0" applyNumberFormat="1"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9" fontId="6" fillId="0" borderId="25" xfId="2" applyFont="1" applyBorder="1" applyAlignment="1">
      <alignment horizontal="center" vertical="center" wrapText="1"/>
    </xf>
    <xf numFmtId="0" fontId="6" fillId="11"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2" fillId="0" borderId="9" xfId="0"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9" fontId="12"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9" borderId="25" xfId="0" applyFont="1" applyFill="1" applyBorder="1" applyAlignment="1">
      <alignment vertical="center" wrapText="1"/>
    </xf>
    <xf numFmtId="0" fontId="12" fillId="9" borderId="9" xfId="0" applyFont="1" applyFill="1" applyBorder="1" applyAlignment="1">
      <alignment vertical="center" wrapText="1"/>
    </xf>
    <xf numFmtId="0" fontId="12" fillId="9" borderId="26" xfId="0" applyFont="1" applyFill="1" applyBorder="1" applyAlignment="1">
      <alignment vertical="center" wrapText="1"/>
    </xf>
    <xf numFmtId="0" fontId="12" fillId="7" borderId="25" xfId="0" applyFont="1" applyFill="1" applyBorder="1" applyAlignment="1">
      <alignment vertical="center" wrapText="1"/>
    </xf>
    <xf numFmtId="0" fontId="12" fillId="7" borderId="9" xfId="0" applyFont="1" applyFill="1" applyBorder="1" applyAlignment="1">
      <alignment vertical="center" wrapText="1"/>
    </xf>
    <xf numFmtId="0" fontId="12" fillId="7" borderId="26" xfId="0" applyFont="1" applyFill="1" applyBorder="1" applyAlignment="1">
      <alignment vertical="center" wrapText="1"/>
    </xf>
    <xf numFmtId="0" fontId="6" fillId="0" borderId="34" xfId="0" applyFont="1" applyBorder="1" applyAlignment="1">
      <alignment vertical="center"/>
    </xf>
    <xf numFmtId="0" fontId="6" fillId="11" borderId="22" xfId="0" applyFont="1" applyFill="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9" fontId="6" fillId="0" borderId="9" xfId="2" applyFont="1" applyFill="1" applyBorder="1" applyAlignment="1">
      <alignment horizontal="center"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9" fontId="19" fillId="0" borderId="9" xfId="0" applyNumberFormat="1" applyFont="1" applyBorder="1" applyAlignment="1">
      <alignment horizontal="center" vertical="center" wrapText="1"/>
    </xf>
    <xf numFmtId="9" fontId="20" fillId="0" borderId="9" xfId="0" applyNumberFormat="1" applyFont="1" applyBorder="1" applyAlignment="1">
      <alignment horizontal="center" vertical="center" wrapText="1"/>
    </xf>
    <xf numFmtId="0" fontId="12" fillId="13" borderId="32"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9" fontId="5" fillId="0" borderId="25" xfId="2" applyFont="1" applyBorder="1" applyAlignment="1">
      <alignment horizontal="center" vertical="center" wrapText="1"/>
    </xf>
    <xf numFmtId="0" fontId="19" fillId="0" borderId="15"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9" fontId="17" fillId="0" borderId="36" xfId="2" applyFont="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3" fontId="6" fillId="11" borderId="9" xfId="0" applyNumberFormat="1" applyFont="1" applyFill="1" applyBorder="1" applyAlignment="1">
      <alignment horizontal="center" vertical="center"/>
    </xf>
    <xf numFmtId="9" fontId="9" fillId="0" borderId="16" xfId="0" applyNumberFormat="1" applyFont="1" applyBorder="1" applyAlignment="1">
      <alignment horizontal="center" vertical="center" wrapText="1"/>
    </xf>
    <xf numFmtId="167" fontId="9" fillId="0" borderId="16" xfId="0" applyNumberFormat="1"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0" borderId="12" xfId="0" applyFont="1" applyBorder="1" applyAlignment="1">
      <alignment vertical="center"/>
    </xf>
    <xf numFmtId="3" fontId="6" fillId="0" borderId="12" xfId="0" applyNumberFormat="1" applyFont="1" applyBorder="1" applyAlignment="1">
      <alignment vertical="center"/>
    </xf>
    <xf numFmtId="0" fontId="6" fillId="0" borderId="33" xfId="0" applyFont="1" applyBorder="1" applyAlignment="1">
      <alignment horizontal="center" vertical="center"/>
    </xf>
    <xf numFmtId="1" fontId="6" fillId="0" borderId="26" xfId="2" applyNumberFormat="1" applyFont="1" applyFill="1" applyBorder="1" applyAlignment="1">
      <alignment horizontal="center" vertical="center"/>
    </xf>
    <xf numFmtId="0" fontId="6" fillId="0" borderId="10" xfId="0" applyFont="1" applyBorder="1" applyAlignment="1">
      <alignment horizontal="center" vertical="center"/>
    </xf>
    <xf numFmtId="9" fontId="6" fillId="0" borderId="9" xfId="2" applyFont="1" applyFill="1" applyBorder="1" applyAlignment="1">
      <alignment vertical="center"/>
    </xf>
    <xf numFmtId="9" fontId="6" fillId="0" borderId="9" xfId="2" applyFont="1" applyBorder="1" applyAlignment="1" applyProtection="1">
      <alignment horizontal="center" vertical="center" wrapText="1"/>
      <protection locked="0"/>
    </xf>
    <xf numFmtId="10" fontId="6" fillId="0" borderId="9" xfId="2"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2" fillId="0" borderId="9" xfId="0" applyFont="1" applyBorder="1" applyAlignment="1">
      <alignment vertical="center" wrapText="1"/>
    </xf>
    <xf numFmtId="9" fontId="3" fillId="0" borderId="9" xfId="0" applyNumberFormat="1" applyFont="1" applyBorder="1" applyAlignment="1">
      <alignment horizontal="center" vertical="center" wrapText="1"/>
    </xf>
    <xf numFmtId="9" fontId="6" fillId="0" borderId="9" xfId="0" applyNumberFormat="1" applyFont="1" applyBorder="1" applyAlignment="1">
      <alignment horizontal="center" vertical="center"/>
    </xf>
    <xf numFmtId="9" fontId="6" fillId="0" borderId="26" xfId="0" applyNumberFormat="1" applyFont="1" applyBorder="1" applyAlignment="1">
      <alignment horizontal="center" vertical="center"/>
    </xf>
    <xf numFmtId="0" fontId="6" fillId="0" borderId="25" xfId="0" applyFont="1" applyBorder="1" applyAlignment="1">
      <alignment vertical="center"/>
    </xf>
    <xf numFmtId="0" fontId="6" fillId="0" borderId="37" xfId="0" applyFont="1" applyBorder="1" applyAlignment="1">
      <alignment vertical="center" wrapText="1"/>
    </xf>
    <xf numFmtId="0" fontId="22" fillId="0" borderId="9" xfId="0" applyFont="1" applyFill="1" applyBorder="1" applyAlignment="1">
      <alignment vertical="center" wrapText="1"/>
    </xf>
    <xf numFmtId="9" fontId="12" fillId="11" borderId="9" xfId="2" applyFont="1" applyFill="1" applyBorder="1" applyAlignment="1">
      <alignment horizontal="center" vertical="center"/>
    </xf>
    <xf numFmtId="9" fontId="19" fillId="0" borderId="9" xfId="2" applyFont="1" applyBorder="1" applyAlignment="1" applyProtection="1">
      <alignment horizontal="center" vertical="center" wrapText="1"/>
      <protection locked="0"/>
    </xf>
    <xf numFmtId="0" fontId="19" fillId="0" borderId="9" xfId="2" applyNumberFormat="1" applyFont="1" applyBorder="1" applyAlignment="1">
      <alignment horizontal="center" vertical="center" wrapText="1"/>
    </xf>
    <xf numFmtId="9" fontId="19" fillId="0" borderId="9" xfId="2" applyFont="1" applyBorder="1" applyAlignment="1">
      <alignment horizontal="center" vertical="center" wrapText="1"/>
    </xf>
    <xf numFmtId="9" fontId="24" fillId="0" borderId="26" xfId="0" applyNumberFormat="1" applyFont="1" applyBorder="1" applyAlignment="1" applyProtection="1">
      <alignment horizontal="center" vertical="center" wrapText="1"/>
      <protection locked="0"/>
    </xf>
    <xf numFmtId="0" fontId="19" fillId="0" borderId="0" xfId="0" applyFont="1" applyAlignment="1">
      <alignment vertical="center"/>
    </xf>
    <xf numFmtId="0" fontId="19" fillId="0" borderId="9" xfId="0" applyFont="1" applyBorder="1" applyAlignment="1">
      <alignment vertical="center" wrapText="1"/>
    </xf>
    <xf numFmtId="0" fontId="19" fillId="0" borderId="9" xfId="2" applyNumberFormat="1" applyFont="1" applyBorder="1" applyAlignment="1">
      <alignment vertical="center" wrapText="1"/>
    </xf>
    <xf numFmtId="166" fontId="19" fillId="0" borderId="9" xfId="1" applyNumberFormat="1" applyFont="1" applyBorder="1" applyAlignment="1">
      <alignment vertical="center" wrapText="1"/>
    </xf>
    <xf numFmtId="0" fontId="6" fillId="0" borderId="38" xfId="0" applyFont="1" applyBorder="1" applyAlignment="1">
      <alignment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0" fillId="11" borderId="39" xfId="0" applyFont="1" applyFill="1" applyBorder="1" applyAlignment="1">
      <alignment horizontal="center" vertical="center" wrapText="1"/>
    </xf>
    <xf numFmtId="0" fontId="10" fillId="11" borderId="40" xfId="0" applyFont="1" applyFill="1" applyBorder="1" applyAlignment="1">
      <alignment horizontal="center" vertical="center" wrapText="1"/>
    </xf>
    <xf numFmtId="0" fontId="10" fillId="11" borderId="41" xfId="0" applyFont="1" applyFill="1" applyBorder="1" applyAlignment="1">
      <alignment horizontal="center" vertical="center" wrapText="1"/>
    </xf>
    <xf numFmtId="9" fontId="12" fillId="0" borderId="9" xfId="2" applyFont="1" applyBorder="1" applyAlignment="1" applyProtection="1">
      <alignment horizontal="center" vertical="center" wrapText="1"/>
      <protection locked="0"/>
    </xf>
    <xf numFmtId="0" fontId="12" fillId="11" borderId="9" xfId="0" applyFont="1" applyFill="1" applyBorder="1" applyAlignment="1" applyProtection="1">
      <alignment vertical="center" wrapText="1"/>
      <protection locked="0"/>
    </xf>
    <xf numFmtId="9" fontId="20" fillId="0" borderId="9" xfId="2" applyFont="1" applyBorder="1" applyAlignment="1" applyProtection="1">
      <alignment horizontal="center" vertical="center" wrapText="1"/>
      <protection locked="0"/>
    </xf>
    <xf numFmtId="9" fontId="20" fillId="0" borderId="9" xfId="2" applyFont="1" applyBorder="1" applyAlignment="1">
      <alignment horizontal="center" vertical="center" wrapText="1"/>
    </xf>
    <xf numFmtId="0" fontId="12" fillId="13" borderId="42"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4" xfId="0" applyFont="1" applyBorder="1" applyAlignment="1">
      <alignment vertical="center" wrapText="1"/>
    </xf>
    <xf numFmtId="9" fontId="6" fillId="0" borderId="44" xfId="2"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11" borderId="44" xfId="0" applyFont="1" applyFill="1" applyBorder="1" applyAlignment="1">
      <alignment horizontal="center" vertical="center" wrapText="1"/>
    </xf>
    <xf numFmtId="0" fontId="19" fillId="0" borderId="44" xfId="0" applyFont="1" applyBorder="1" applyAlignment="1">
      <alignment horizontal="center" vertical="center" wrapText="1"/>
    </xf>
    <xf numFmtId="0" fontId="12" fillId="0" borderId="9" xfId="0" applyFont="1" applyBorder="1" applyAlignment="1" applyProtection="1">
      <alignment horizontal="center" vertical="center" wrapText="1"/>
      <protection locked="0"/>
    </xf>
    <xf numFmtId="0" fontId="23" fillId="0" borderId="9" xfId="0" applyFont="1" applyBorder="1" applyAlignment="1">
      <alignment vertical="center" wrapText="1"/>
    </xf>
    <xf numFmtId="0" fontId="12" fillId="9" borderId="2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9" fontId="19" fillId="0" borderId="25" xfId="2" applyFont="1" applyBorder="1" applyAlignment="1">
      <alignment horizontal="center" vertical="center" wrapText="1"/>
    </xf>
    <xf numFmtId="9" fontId="19" fillId="0" borderId="15" xfId="2" applyFont="1" applyBorder="1" applyAlignment="1">
      <alignment horizontal="center" vertical="center" wrapText="1"/>
    </xf>
    <xf numFmtId="9" fontId="19" fillId="0" borderId="13" xfId="2" applyFont="1" applyBorder="1" applyAlignment="1" applyProtection="1">
      <alignment horizontal="center" vertical="center" wrapText="1"/>
      <protection locked="0"/>
    </xf>
    <xf numFmtId="9" fontId="20" fillId="0" borderId="13" xfId="2" applyFont="1" applyBorder="1" applyAlignment="1" applyProtection="1">
      <alignment horizontal="center" vertical="center" wrapText="1"/>
      <protection locked="0"/>
    </xf>
    <xf numFmtId="0" fontId="19" fillId="0" borderId="13" xfId="0" applyFont="1" applyBorder="1" applyAlignment="1">
      <alignment vertical="center" wrapText="1"/>
    </xf>
    <xf numFmtId="0" fontId="6" fillId="0" borderId="9" xfId="0" applyFont="1" applyBorder="1" applyAlignment="1">
      <alignment horizontal="center" vertical="center"/>
    </xf>
    <xf numFmtId="0" fontId="6" fillId="11" borderId="26" xfId="0" applyFont="1" applyFill="1" applyBorder="1" applyAlignment="1">
      <alignment horizontal="center" vertical="center"/>
    </xf>
    <xf numFmtId="0" fontId="6" fillId="0" borderId="9" xfId="0" applyFont="1" applyBorder="1" applyAlignment="1">
      <alignment horizontal="center" vertical="center" wrapText="1"/>
    </xf>
    <xf numFmtId="9" fontId="6" fillId="0" borderId="26"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4" xfId="0" applyFont="1" applyFill="1" applyBorder="1" applyAlignment="1">
      <alignment horizontal="center" vertical="center"/>
    </xf>
    <xf numFmtId="9" fontId="5" fillId="0" borderId="26" xfId="0" applyNumberFormat="1" applyFont="1" applyBorder="1" applyAlignment="1" applyProtection="1">
      <alignment horizontal="center" vertical="center" wrapText="1"/>
      <protection locked="0"/>
    </xf>
    <xf numFmtId="1" fontId="24" fillId="0" borderId="26" xfId="0" applyNumberFormat="1" applyFont="1" applyBorder="1" applyAlignment="1" applyProtection="1">
      <alignment horizontal="center" vertical="center" wrapText="1"/>
      <protection locked="0"/>
    </xf>
    <xf numFmtId="9" fontId="5" fillId="0" borderId="26" xfId="2" applyFont="1" applyBorder="1" applyAlignment="1">
      <alignment horizontal="center" vertical="center" wrapText="1"/>
    </xf>
    <xf numFmtId="9" fontId="5" fillId="0" borderId="27" xfId="2" applyFont="1" applyBorder="1" applyAlignment="1">
      <alignment horizontal="center" vertical="center" wrapText="1"/>
    </xf>
    <xf numFmtId="0" fontId="22" fillId="0" borderId="26" xfId="0" applyFont="1" applyBorder="1" applyAlignment="1" applyProtection="1">
      <alignment vertical="center" wrapText="1"/>
      <protection locked="0"/>
    </xf>
    <xf numFmtId="0" fontId="22" fillId="0" borderId="26" xfId="0" applyFont="1" applyBorder="1" applyAlignment="1" applyProtection="1">
      <alignment vertical="center"/>
      <protection locked="0"/>
    </xf>
    <xf numFmtId="0" fontId="22" fillId="0" borderId="26" xfId="0" applyFont="1" applyFill="1" applyBorder="1" applyAlignment="1" applyProtection="1">
      <alignment vertical="center" wrapText="1"/>
      <protection locked="0"/>
    </xf>
    <xf numFmtId="0" fontId="6" fillId="0" borderId="9" xfId="0" applyFont="1" applyBorder="1" applyAlignment="1">
      <alignment horizontal="center" vertical="center" wrapText="1"/>
    </xf>
    <xf numFmtId="0" fontId="19" fillId="0" borderId="26" xfId="0" applyFont="1" applyBorder="1" applyAlignment="1" applyProtection="1">
      <alignment horizontal="center" vertical="center" wrapText="1"/>
      <protection locked="0"/>
    </xf>
    <xf numFmtId="0" fontId="6" fillId="0" borderId="0" xfId="0" applyFont="1" applyAlignment="1">
      <alignment horizontal="justify" vertical="center" wrapText="1"/>
    </xf>
    <xf numFmtId="0" fontId="6" fillId="0" borderId="9" xfId="0" applyFont="1" applyBorder="1" applyAlignment="1" applyProtection="1">
      <alignment horizontal="justify" vertical="center" wrapText="1"/>
      <protection locked="0"/>
    </xf>
    <xf numFmtId="0" fontId="22" fillId="0" borderId="9" xfId="0" applyFont="1" applyBorder="1" applyAlignment="1" applyProtection="1">
      <alignment horizontal="justify" vertical="center" wrapText="1"/>
      <protection locked="0"/>
    </xf>
    <xf numFmtId="0" fontId="6" fillId="11" borderId="9" xfId="0" applyFont="1" applyFill="1" applyBorder="1" applyAlignment="1" applyProtection="1">
      <alignment horizontal="justify" vertical="center" wrapText="1"/>
      <protection locked="0"/>
    </xf>
    <xf numFmtId="0" fontId="19" fillId="0" borderId="13" xfId="0" applyFont="1" applyBorder="1" applyAlignment="1" applyProtection="1">
      <alignment horizontal="justify" vertical="center" wrapText="1"/>
      <protection locked="0"/>
    </xf>
    <xf numFmtId="9" fontId="6" fillId="0" borderId="9" xfId="0" applyNumberFormat="1" applyFont="1" applyBorder="1" applyAlignment="1" applyProtection="1">
      <alignment horizontal="center" vertical="center" wrapText="1"/>
      <protection locked="0"/>
    </xf>
    <xf numFmtId="0" fontId="19" fillId="0" borderId="26" xfId="0" applyFont="1" applyBorder="1" applyAlignment="1" applyProtection="1">
      <alignment horizontal="center" vertical="center"/>
      <protection locked="0"/>
    </xf>
    <xf numFmtId="0" fontId="19" fillId="0" borderId="9" xfId="0" applyFont="1" applyBorder="1" applyAlignment="1" applyProtection="1">
      <alignment horizontal="center" vertical="center" wrapText="1"/>
      <protection locked="0"/>
    </xf>
    <xf numFmtId="0" fontId="19" fillId="0" borderId="9" xfId="0" applyFont="1" applyBorder="1" applyAlignment="1" applyProtection="1">
      <alignment horizontal="justify" vertical="center" wrapText="1"/>
      <protection locked="0"/>
    </xf>
    <xf numFmtId="9" fontId="19" fillId="0" borderId="9" xfId="0" applyNumberFormat="1" applyFont="1" applyBorder="1" applyAlignment="1" applyProtection="1">
      <alignment horizontal="center" vertical="center" wrapText="1"/>
      <protection locked="0"/>
    </xf>
    <xf numFmtId="9" fontId="19" fillId="0" borderId="13" xfId="0" applyNumberFormat="1" applyFont="1" applyBorder="1" applyAlignment="1" applyProtection="1">
      <alignment horizontal="center" vertical="center" wrapText="1"/>
      <protection locked="0"/>
    </xf>
    <xf numFmtId="0" fontId="19" fillId="0" borderId="27" xfId="0" applyFont="1" applyBorder="1" applyAlignment="1" applyProtection="1">
      <alignment horizontal="center" vertical="center"/>
      <protection locked="0"/>
    </xf>
    <xf numFmtId="0" fontId="6" fillId="0" borderId="44" xfId="0" applyFont="1" applyBorder="1" applyAlignment="1" applyProtection="1">
      <alignment horizontal="center" vertical="center" wrapText="1"/>
      <protection locked="0"/>
    </xf>
    <xf numFmtId="0" fontId="6" fillId="0" borderId="44" xfId="0" applyFont="1" applyBorder="1" applyAlignment="1" applyProtection="1">
      <alignment vertical="center" wrapText="1"/>
      <protection locked="0"/>
    </xf>
    <xf numFmtId="0" fontId="22" fillId="0" borderId="44" xfId="0" applyFont="1" applyBorder="1" applyAlignment="1">
      <alignment vertical="center" wrapText="1"/>
    </xf>
    <xf numFmtId="0" fontId="22" fillId="0" borderId="44" xfId="0" applyFont="1" applyBorder="1" applyAlignment="1">
      <alignment vertical="center"/>
    </xf>
    <xf numFmtId="0" fontId="22" fillId="0" borderId="44" xfId="0" applyFont="1" applyFill="1" applyBorder="1" applyAlignment="1">
      <alignment vertical="center" wrapText="1"/>
    </xf>
    <xf numFmtId="0" fontId="6" fillId="11" borderId="44" xfId="0" applyFont="1" applyFill="1" applyBorder="1" applyAlignment="1" applyProtection="1">
      <alignment vertical="center" wrapText="1"/>
      <protection locked="0"/>
    </xf>
    <xf numFmtId="0" fontId="19" fillId="0" borderId="44" xfId="0" applyFont="1" applyBorder="1" applyAlignment="1">
      <alignment vertical="center" wrapText="1"/>
    </xf>
    <xf numFmtId="0" fontId="19" fillId="0" borderId="44" xfId="0" applyFont="1" applyBorder="1" applyAlignment="1">
      <alignment vertical="center"/>
    </xf>
    <xf numFmtId="0" fontId="19" fillId="0" borderId="45" xfId="0" applyFont="1" applyBorder="1" applyAlignment="1">
      <alignment vertical="center"/>
    </xf>
    <xf numFmtId="9" fontId="15" fillId="14" borderId="36" xfId="2" applyFont="1" applyFill="1" applyBorder="1" applyAlignment="1">
      <alignment horizontal="center" vertical="center" wrapText="1"/>
    </xf>
    <xf numFmtId="9" fontId="22" fillId="0" borderId="9" xfId="0" applyNumberFormat="1" applyFont="1" applyBorder="1" applyAlignment="1" applyProtection="1">
      <alignment horizontal="center" vertical="center" wrapText="1"/>
      <protection locked="0"/>
    </xf>
    <xf numFmtId="0" fontId="22" fillId="0" borderId="9" xfId="0" applyFont="1" applyBorder="1" applyAlignment="1" applyProtection="1">
      <alignment horizontal="justify" vertical="center"/>
      <protection locked="0"/>
    </xf>
    <xf numFmtId="0" fontId="0" fillId="0" borderId="9" xfId="0" applyBorder="1" applyAlignment="1">
      <alignment vertical="center" wrapText="1"/>
    </xf>
    <xf numFmtId="0" fontId="22" fillId="0" borderId="9" xfId="0" applyFont="1" applyFill="1" applyBorder="1" applyAlignment="1" applyProtection="1">
      <alignment horizontal="justify" vertical="center" wrapText="1"/>
      <protection locked="0"/>
    </xf>
    <xf numFmtId="9" fontId="19" fillId="0" borderId="9" xfId="0" applyNumberFormat="1" applyFont="1" applyBorder="1" applyAlignment="1" applyProtection="1">
      <alignment horizontal="center" vertical="center"/>
      <protection locked="0"/>
    </xf>
    <xf numFmtId="0" fontId="12" fillId="10" borderId="47" xfId="0" applyFont="1" applyFill="1" applyBorder="1" applyAlignment="1">
      <alignment vertical="center" wrapText="1"/>
    </xf>
    <xf numFmtId="0" fontId="12" fillId="10" borderId="10" xfId="0" applyFont="1" applyFill="1" applyBorder="1" applyAlignment="1">
      <alignment horizontal="justify" vertical="center" wrapText="1"/>
    </xf>
    <xf numFmtId="0" fontId="12" fillId="10" borderId="14" xfId="0" applyFont="1" applyFill="1" applyBorder="1" applyAlignment="1">
      <alignment vertical="center" wrapText="1"/>
    </xf>
    <xf numFmtId="0" fontId="6" fillId="0" borderId="2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center" vertical="center" wrapText="1"/>
      <protection locked="0"/>
    </xf>
    <xf numFmtId="9" fontId="6" fillId="0" borderId="25" xfId="0" applyNumberFormat="1" applyFont="1" applyBorder="1" applyAlignment="1" applyProtection="1">
      <alignment vertical="center" wrapText="1"/>
      <protection locked="0"/>
    </xf>
    <xf numFmtId="0" fontId="6" fillId="11" borderId="25" xfId="0" applyFont="1" applyFill="1" applyBorder="1" applyAlignment="1" applyProtection="1">
      <alignment vertical="center" wrapText="1"/>
      <protection locked="0"/>
    </xf>
    <xf numFmtId="0" fontId="19" fillId="0" borderId="25" xfId="0" applyFont="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12" fillId="10" borderId="10" xfId="0" applyFont="1" applyFill="1" applyBorder="1" applyAlignment="1">
      <alignment horizontal="center" vertical="center" wrapText="1"/>
    </xf>
    <xf numFmtId="10"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9" fontId="22" fillId="0" borderId="9" xfId="0" applyNumberFormat="1" applyFont="1" applyFill="1" applyBorder="1" applyAlignment="1" applyProtection="1">
      <alignment horizontal="center" vertical="center" wrapText="1"/>
      <protection locked="0"/>
    </xf>
    <xf numFmtId="0" fontId="6" fillId="11" borderId="9" xfId="0" applyFont="1" applyFill="1" applyBorder="1" applyAlignment="1" applyProtection="1">
      <alignment horizontal="center" vertical="center" wrapText="1"/>
      <protection locked="0"/>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15" fillId="0" borderId="2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27" xfId="0" applyFont="1" applyBorder="1" applyAlignment="1">
      <alignment horizontal="center" vertical="center"/>
    </xf>
    <xf numFmtId="0" fontId="6" fillId="0" borderId="9" xfId="0" applyFont="1" applyBorder="1" applyAlignment="1">
      <alignment horizontal="left" vertical="center" wrapText="1"/>
    </xf>
    <xf numFmtId="0" fontId="6" fillId="0" borderId="9" xfId="0" applyFont="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27"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6" fillId="10" borderId="46" xfId="0" applyFont="1" applyFill="1" applyBorder="1" applyAlignment="1">
      <alignment horizontal="center" vertical="center" wrapText="1"/>
    </xf>
    <xf numFmtId="0" fontId="12" fillId="13" borderId="28" xfId="0" applyFont="1" applyFill="1" applyBorder="1" applyAlignment="1">
      <alignment horizontal="center" vertical="center" wrapText="1"/>
    </xf>
    <xf numFmtId="0" fontId="12" fillId="13" borderId="20" xfId="0" applyFont="1" applyFill="1" applyBorder="1" applyAlignment="1">
      <alignment horizontal="center" vertical="center" wrapText="1"/>
    </xf>
    <xf numFmtId="0" fontId="6" fillId="0" borderId="9"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11" borderId="9" xfId="0" applyFont="1" applyFill="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10" fillId="11" borderId="26"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4"/>
  <sheetViews>
    <sheetView tabSelected="1" topLeftCell="A13" zoomScale="70" zoomScaleNormal="70" workbookViewId="0">
      <selection activeCell="H15" sqref="H15:J15"/>
    </sheetView>
  </sheetViews>
  <sheetFormatPr baseColWidth="10" defaultColWidth="11.453125" defaultRowHeight="14.5" x14ac:dyDescent="0.35"/>
  <cols>
    <col min="1" max="1" width="6.7265625" style="67" customWidth="1"/>
    <col min="2" max="2" width="27.26953125" style="18" customWidth="1"/>
    <col min="3" max="3" width="20.1796875" style="18" customWidth="1"/>
    <col min="4" max="4" width="55.26953125" style="18" customWidth="1"/>
    <col min="5" max="5" width="14.1796875" style="18" customWidth="1"/>
    <col min="6" max="6" width="16" style="18" customWidth="1"/>
    <col min="7" max="7" width="25.26953125" style="18" customWidth="1"/>
    <col min="8" max="8" width="43.1796875" style="18" customWidth="1"/>
    <col min="9" max="9" width="11.453125" style="67"/>
    <col min="10" max="10" width="16.26953125" style="18" customWidth="1"/>
    <col min="11" max="11" width="13.453125" style="17" customWidth="1"/>
    <col min="12" max="15" width="11.453125" style="18"/>
    <col min="16" max="16" width="17.7265625" style="67" customWidth="1"/>
    <col min="17" max="17" width="13.7265625" style="18" customWidth="1"/>
    <col min="18" max="18" width="15.54296875" style="17" customWidth="1"/>
    <col min="19" max="19" width="16.26953125" style="17" customWidth="1"/>
    <col min="20" max="20" width="20.54296875" style="17" customWidth="1"/>
    <col min="21" max="21" width="11.453125" style="18" customWidth="1"/>
    <col min="22" max="23" width="16.453125" style="93" customWidth="1"/>
    <col min="24" max="24" width="19.453125" style="93" customWidth="1"/>
    <col min="25" max="25" width="40.26953125" style="93" customWidth="1"/>
    <col min="26" max="26" width="16.453125" style="93" customWidth="1"/>
    <col min="27" max="27" width="20.81640625" style="17" customWidth="1"/>
    <col min="28" max="28" width="17.7265625" style="17" customWidth="1"/>
    <col min="29" max="29" width="21.453125" style="105" customWidth="1"/>
    <col min="30" max="30" width="57.81640625" style="17" customWidth="1"/>
    <col min="31" max="31" width="41.7265625" style="17" customWidth="1"/>
    <col min="32" max="32" width="16.453125" style="17" customWidth="1"/>
    <col min="33" max="34" width="16.453125" style="93" customWidth="1"/>
    <col min="35" max="35" width="65.7265625" style="214" customWidth="1"/>
    <col min="36" max="36" width="62.453125" style="17" customWidth="1"/>
    <col min="37" max="39" width="16.453125" style="17" customWidth="1"/>
    <col min="40" max="41" width="62.453125" style="17" customWidth="1"/>
    <col min="42" max="42" width="16.453125" style="17" customWidth="1"/>
    <col min="43" max="43" width="17.81640625" style="17" customWidth="1"/>
    <col min="44" max="44" width="16.453125" style="17" customWidth="1"/>
    <col min="45" max="46" width="62.453125" style="17" customWidth="1"/>
    <col min="47" max="49" width="16.453125" style="17" customWidth="1"/>
    <col min="50" max="16384" width="11.453125" style="18"/>
  </cols>
  <sheetData>
    <row r="1" spans="1:11" ht="22.5" customHeight="1" x14ac:dyDescent="0.35">
      <c r="A1" s="316" t="s">
        <v>167</v>
      </c>
      <c r="B1" s="316"/>
      <c r="C1" s="316"/>
      <c r="D1" s="316"/>
      <c r="E1" s="316"/>
      <c r="F1" s="316"/>
      <c r="G1" s="316"/>
      <c r="H1" s="316"/>
      <c r="I1" s="316"/>
      <c r="J1" s="316"/>
      <c r="K1" s="316"/>
    </row>
    <row r="2" spans="1:11" ht="22.5" customHeight="1" x14ac:dyDescent="0.35">
      <c r="A2" s="316" t="s">
        <v>0</v>
      </c>
      <c r="B2" s="316"/>
      <c r="C2" s="316"/>
      <c r="D2" s="316"/>
      <c r="E2" s="316"/>
      <c r="F2" s="316"/>
      <c r="G2" s="316"/>
      <c r="H2" s="316"/>
      <c r="I2" s="316"/>
      <c r="J2" s="316"/>
      <c r="K2" s="316"/>
    </row>
    <row r="3" spans="1:11" ht="22.5" customHeight="1" x14ac:dyDescent="0.35">
      <c r="A3" s="316" t="s">
        <v>132</v>
      </c>
      <c r="B3" s="316"/>
      <c r="C3" s="316"/>
      <c r="D3" s="316"/>
      <c r="E3" s="316"/>
      <c r="F3" s="316"/>
      <c r="G3" s="316"/>
      <c r="H3" s="316"/>
      <c r="I3" s="316"/>
      <c r="J3" s="316"/>
      <c r="K3" s="316"/>
    </row>
    <row r="4" spans="1:11" ht="15" thickBot="1" x14ac:dyDescent="0.4">
      <c r="F4" s="325" t="s">
        <v>1</v>
      </c>
      <c r="G4" s="325"/>
      <c r="H4" s="325"/>
      <c r="I4" s="325"/>
      <c r="J4" s="325"/>
    </row>
    <row r="5" spans="1:11" ht="15.75" customHeight="1" x14ac:dyDescent="0.35">
      <c r="A5" s="317" t="s">
        <v>5</v>
      </c>
      <c r="B5" s="318"/>
      <c r="C5" s="323" t="s">
        <v>134</v>
      </c>
      <c r="D5" s="315"/>
      <c r="F5" s="33" t="s">
        <v>2</v>
      </c>
      <c r="G5" s="33" t="s">
        <v>3</v>
      </c>
      <c r="H5" s="325" t="s">
        <v>4</v>
      </c>
      <c r="I5" s="325"/>
      <c r="J5" s="325"/>
    </row>
    <row r="6" spans="1:11" ht="22.5" customHeight="1" x14ac:dyDescent="0.35">
      <c r="A6" s="319"/>
      <c r="B6" s="320"/>
      <c r="C6" s="324"/>
      <c r="D6" s="315"/>
      <c r="F6" s="168">
        <v>1</v>
      </c>
      <c r="G6" s="146" t="s">
        <v>161</v>
      </c>
      <c r="H6" s="326" t="s">
        <v>147</v>
      </c>
      <c r="I6" s="326"/>
      <c r="J6" s="326"/>
    </row>
    <row r="7" spans="1:11" ht="46.5" customHeight="1" x14ac:dyDescent="0.35">
      <c r="A7" s="319"/>
      <c r="B7" s="320"/>
      <c r="C7" s="324"/>
      <c r="D7" s="315"/>
      <c r="F7" s="199">
        <v>2</v>
      </c>
      <c r="G7" s="199" t="s">
        <v>197</v>
      </c>
      <c r="H7" s="268" t="s">
        <v>172</v>
      </c>
      <c r="I7" s="268"/>
      <c r="J7" s="268"/>
    </row>
    <row r="8" spans="1:11" ht="405" customHeight="1" thickBot="1" x14ac:dyDescent="0.4">
      <c r="A8" s="321"/>
      <c r="B8" s="322"/>
      <c r="C8" s="324"/>
      <c r="D8" s="315"/>
      <c r="F8" s="199">
        <v>3</v>
      </c>
      <c r="G8" s="199" t="s">
        <v>210</v>
      </c>
      <c r="H8" s="327" t="s">
        <v>211</v>
      </c>
      <c r="I8" s="328"/>
      <c r="J8" s="328"/>
    </row>
    <row r="9" spans="1:11" ht="219" customHeight="1" x14ac:dyDescent="0.35">
      <c r="F9" s="199">
        <v>4</v>
      </c>
      <c r="G9" s="19" t="s">
        <v>212</v>
      </c>
      <c r="H9" s="267" t="s">
        <v>214</v>
      </c>
      <c r="I9" s="315"/>
      <c r="J9" s="315"/>
    </row>
    <row r="10" spans="1:11" ht="54.75" customHeight="1" x14ac:dyDescent="0.35">
      <c r="F10" s="199">
        <v>5</v>
      </c>
      <c r="G10" s="92" t="s">
        <v>215</v>
      </c>
      <c r="H10" s="259" t="s">
        <v>216</v>
      </c>
      <c r="I10" s="259"/>
      <c r="J10" s="259"/>
    </row>
    <row r="11" spans="1:11" ht="214.5" customHeight="1" x14ac:dyDescent="0.35">
      <c r="F11" s="199">
        <v>6</v>
      </c>
      <c r="G11" s="92" t="s">
        <v>223</v>
      </c>
      <c r="H11" s="267" t="s">
        <v>255</v>
      </c>
      <c r="I11" s="267"/>
      <c r="J11" s="267"/>
    </row>
    <row r="12" spans="1:11" ht="397.5" customHeight="1" x14ac:dyDescent="0.35">
      <c r="F12" s="199">
        <v>7</v>
      </c>
      <c r="G12" s="201" t="s">
        <v>264</v>
      </c>
      <c r="H12" s="267" t="s">
        <v>269</v>
      </c>
      <c r="I12" s="267"/>
      <c r="J12" s="267"/>
    </row>
    <row r="13" spans="1:11" ht="63.75" customHeight="1" x14ac:dyDescent="0.35">
      <c r="F13" s="199">
        <v>8</v>
      </c>
      <c r="G13" s="212" t="s">
        <v>297</v>
      </c>
      <c r="H13" s="267" t="s">
        <v>295</v>
      </c>
      <c r="I13" s="267"/>
      <c r="J13" s="267"/>
    </row>
    <row r="14" spans="1:11" ht="63.75" customHeight="1" x14ac:dyDescent="0.35">
      <c r="F14" s="199">
        <v>9</v>
      </c>
      <c r="G14" s="257" t="s">
        <v>298</v>
      </c>
      <c r="H14" s="267" t="s">
        <v>299</v>
      </c>
      <c r="I14" s="267"/>
      <c r="J14" s="267"/>
    </row>
    <row r="15" spans="1:11" ht="88.5" customHeight="1" x14ac:dyDescent="0.35">
      <c r="F15" s="199">
        <v>10</v>
      </c>
      <c r="G15" s="258" t="s">
        <v>300</v>
      </c>
      <c r="H15" s="268" t="s">
        <v>301</v>
      </c>
      <c r="I15" s="268"/>
      <c r="J15" s="268"/>
    </row>
    <row r="16" spans="1:11" ht="63.75" customHeight="1" x14ac:dyDescent="0.35">
      <c r="F16" s="169"/>
      <c r="G16" s="170"/>
      <c r="H16" s="171"/>
      <c r="I16" s="171"/>
      <c r="J16" s="171"/>
    </row>
    <row r="17" spans="1:49" ht="63.75" customHeight="1" thickBot="1" x14ac:dyDescent="0.4">
      <c r="F17" s="169"/>
      <c r="G17" s="170"/>
      <c r="H17" s="171"/>
      <c r="I17" s="171"/>
      <c r="J17" s="171"/>
    </row>
    <row r="18" spans="1:49" s="106" customFormat="1" ht="18.75" customHeight="1" x14ac:dyDescent="0.35">
      <c r="A18" s="330" t="s">
        <v>6</v>
      </c>
      <c r="B18" s="331"/>
      <c r="C18" s="277" t="s">
        <v>20</v>
      </c>
      <c r="D18" s="275" t="s">
        <v>13</v>
      </c>
      <c r="E18" s="276"/>
      <c r="F18" s="276"/>
      <c r="G18" s="276"/>
      <c r="H18" s="276"/>
      <c r="I18" s="276"/>
      <c r="J18" s="276"/>
      <c r="K18" s="276"/>
      <c r="L18" s="276"/>
      <c r="M18" s="276"/>
      <c r="N18" s="276"/>
      <c r="O18" s="276"/>
      <c r="P18" s="277"/>
      <c r="Q18" s="302" t="s">
        <v>43</v>
      </c>
      <c r="R18" s="303"/>
      <c r="S18" s="303"/>
      <c r="T18" s="304"/>
      <c r="U18" s="308" t="s">
        <v>38</v>
      </c>
      <c r="V18" s="290" t="s">
        <v>7</v>
      </c>
      <c r="W18" s="291"/>
      <c r="X18" s="291"/>
      <c r="Y18" s="291"/>
      <c r="Z18" s="292"/>
      <c r="AA18" s="269" t="s">
        <v>7</v>
      </c>
      <c r="AB18" s="270"/>
      <c r="AC18" s="270"/>
      <c r="AD18" s="270"/>
      <c r="AE18" s="271"/>
      <c r="AF18" s="293" t="s">
        <v>7</v>
      </c>
      <c r="AG18" s="294"/>
      <c r="AH18" s="294"/>
      <c r="AI18" s="294"/>
      <c r="AJ18" s="295"/>
      <c r="AK18" s="269" t="s">
        <v>7</v>
      </c>
      <c r="AL18" s="270"/>
      <c r="AM18" s="270"/>
      <c r="AN18" s="270"/>
      <c r="AO18" s="271"/>
      <c r="AP18" s="281" t="s">
        <v>7</v>
      </c>
      <c r="AQ18" s="282"/>
      <c r="AR18" s="282"/>
      <c r="AS18" s="282"/>
      <c r="AT18" s="283"/>
      <c r="AU18" s="105"/>
      <c r="AV18" s="105"/>
      <c r="AW18" s="105"/>
    </row>
    <row r="19" spans="1:49" s="106" customFormat="1" ht="21" customHeight="1" thickBot="1" x14ac:dyDescent="0.4">
      <c r="A19" s="332"/>
      <c r="B19" s="333"/>
      <c r="C19" s="329"/>
      <c r="D19" s="278"/>
      <c r="E19" s="279"/>
      <c r="F19" s="279"/>
      <c r="G19" s="279"/>
      <c r="H19" s="279"/>
      <c r="I19" s="279"/>
      <c r="J19" s="279"/>
      <c r="K19" s="279"/>
      <c r="L19" s="279"/>
      <c r="M19" s="279"/>
      <c r="N19" s="279"/>
      <c r="O19" s="279"/>
      <c r="P19" s="280"/>
      <c r="Q19" s="305"/>
      <c r="R19" s="306"/>
      <c r="S19" s="306"/>
      <c r="T19" s="307"/>
      <c r="U19" s="309"/>
      <c r="V19" s="287" t="s">
        <v>8</v>
      </c>
      <c r="W19" s="288"/>
      <c r="X19" s="288"/>
      <c r="Y19" s="288"/>
      <c r="Z19" s="289"/>
      <c r="AA19" s="299" t="s">
        <v>9</v>
      </c>
      <c r="AB19" s="300"/>
      <c r="AC19" s="300"/>
      <c r="AD19" s="300"/>
      <c r="AE19" s="301"/>
      <c r="AF19" s="296" t="s">
        <v>10</v>
      </c>
      <c r="AG19" s="297"/>
      <c r="AH19" s="297"/>
      <c r="AI19" s="297"/>
      <c r="AJ19" s="298"/>
      <c r="AK19" s="272" t="s">
        <v>11</v>
      </c>
      <c r="AL19" s="273"/>
      <c r="AM19" s="273"/>
      <c r="AN19" s="273"/>
      <c r="AO19" s="274"/>
      <c r="AP19" s="284" t="s">
        <v>12</v>
      </c>
      <c r="AQ19" s="285"/>
      <c r="AR19" s="285"/>
      <c r="AS19" s="285"/>
      <c r="AT19" s="286"/>
      <c r="AU19" s="105"/>
      <c r="AV19" s="105"/>
      <c r="AW19" s="105"/>
    </row>
    <row r="20" spans="1:49" s="105" customFormat="1" ht="44" thickBot="1" x14ac:dyDescent="0.4">
      <c r="A20" s="61" t="s">
        <v>18</v>
      </c>
      <c r="B20" s="62" t="s">
        <v>19</v>
      </c>
      <c r="C20" s="280"/>
      <c r="D20" s="172" t="s">
        <v>21</v>
      </c>
      <c r="E20" s="173" t="s">
        <v>22</v>
      </c>
      <c r="F20" s="173" t="s">
        <v>23</v>
      </c>
      <c r="G20" s="173" t="s">
        <v>24</v>
      </c>
      <c r="H20" s="173" t="s">
        <v>25</v>
      </c>
      <c r="I20" s="173" t="s">
        <v>26</v>
      </c>
      <c r="J20" s="173" t="s">
        <v>27</v>
      </c>
      <c r="K20" s="173" t="s">
        <v>28</v>
      </c>
      <c r="L20" s="173" t="s">
        <v>29</v>
      </c>
      <c r="M20" s="173" t="s">
        <v>30</v>
      </c>
      <c r="N20" s="173" t="s">
        <v>31</v>
      </c>
      <c r="O20" s="173" t="s">
        <v>32</v>
      </c>
      <c r="P20" s="174" t="s">
        <v>33</v>
      </c>
      <c r="Q20" s="64" t="s">
        <v>34</v>
      </c>
      <c r="R20" s="65" t="s">
        <v>35</v>
      </c>
      <c r="S20" s="65" t="s">
        <v>36</v>
      </c>
      <c r="T20" s="66" t="s">
        <v>37</v>
      </c>
      <c r="U20" s="310"/>
      <c r="V20" s="122" t="s">
        <v>39</v>
      </c>
      <c r="W20" s="123" t="s">
        <v>40</v>
      </c>
      <c r="X20" s="123" t="s">
        <v>14</v>
      </c>
      <c r="Y20" s="123" t="s">
        <v>15</v>
      </c>
      <c r="Z20" s="179" t="s">
        <v>16</v>
      </c>
      <c r="AA20" s="189" t="s">
        <v>39</v>
      </c>
      <c r="AB20" s="190" t="s">
        <v>40</v>
      </c>
      <c r="AC20" s="190" t="s">
        <v>14</v>
      </c>
      <c r="AD20" s="190" t="s">
        <v>15</v>
      </c>
      <c r="AE20" s="191" t="s">
        <v>16</v>
      </c>
      <c r="AF20" s="241" t="s">
        <v>39</v>
      </c>
      <c r="AG20" s="252" t="s">
        <v>40</v>
      </c>
      <c r="AH20" s="252" t="s">
        <v>14</v>
      </c>
      <c r="AI20" s="242" t="s">
        <v>15</v>
      </c>
      <c r="AJ20" s="243" t="s">
        <v>16</v>
      </c>
      <c r="AK20" s="107" t="s">
        <v>39</v>
      </c>
      <c r="AL20" s="108" t="s">
        <v>40</v>
      </c>
      <c r="AM20" s="108" t="s">
        <v>14</v>
      </c>
      <c r="AN20" s="108" t="s">
        <v>15</v>
      </c>
      <c r="AO20" s="109" t="s">
        <v>16</v>
      </c>
      <c r="AP20" s="110" t="s">
        <v>24</v>
      </c>
      <c r="AQ20" s="111" t="s">
        <v>39</v>
      </c>
      <c r="AR20" s="111" t="s">
        <v>40</v>
      </c>
      <c r="AS20" s="111" t="s">
        <v>14</v>
      </c>
      <c r="AT20" s="112" t="s">
        <v>17</v>
      </c>
    </row>
    <row r="21" spans="1:49" ht="193.5" customHeight="1" x14ac:dyDescent="0.35">
      <c r="A21" s="68">
        <v>7</v>
      </c>
      <c r="B21" s="31" t="s">
        <v>106</v>
      </c>
      <c r="C21" s="59" t="s">
        <v>86</v>
      </c>
      <c r="D21" s="60" t="s">
        <v>217</v>
      </c>
      <c r="E21" s="140">
        <v>4.2099999999999999E-2</v>
      </c>
      <c r="F21" s="75" t="s">
        <v>89</v>
      </c>
      <c r="G21" s="76" t="s">
        <v>218</v>
      </c>
      <c r="H21" s="76" t="s">
        <v>219</v>
      </c>
      <c r="I21" s="141" t="s">
        <v>220</v>
      </c>
      <c r="J21" s="28" t="s">
        <v>63</v>
      </c>
      <c r="K21" s="29" t="s">
        <v>110</v>
      </c>
      <c r="L21" s="142">
        <v>0</v>
      </c>
      <c r="M21" s="142">
        <v>0</v>
      </c>
      <c r="N21" s="143">
        <v>0</v>
      </c>
      <c r="O21" s="142">
        <v>1</v>
      </c>
      <c r="P21" s="144">
        <v>1</v>
      </c>
      <c r="Q21" s="63" t="s">
        <v>54</v>
      </c>
      <c r="R21" s="16" t="s">
        <v>123</v>
      </c>
      <c r="S21" s="16" t="s">
        <v>129</v>
      </c>
      <c r="T21" s="36" t="s">
        <v>148</v>
      </c>
      <c r="U21" s="113" t="str">
        <f>IF(Q21="EFICACIA","SI","NO")</f>
        <v>SI</v>
      </c>
      <c r="V21" s="124" t="s">
        <v>198</v>
      </c>
      <c r="W21" s="125" t="s">
        <v>198</v>
      </c>
      <c r="X21" s="126" t="s">
        <v>198</v>
      </c>
      <c r="Y21" s="125" t="s">
        <v>198</v>
      </c>
      <c r="Z21" s="180" t="s">
        <v>198</v>
      </c>
      <c r="AA21" s="94" t="s">
        <v>198</v>
      </c>
      <c r="AB21" s="150" t="s">
        <v>198</v>
      </c>
      <c r="AC21" s="187" t="s">
        <v>198</v>
      </c>
      <c r="AD21" s="150" t="s">
        <v>198</v>
      </c>
      <c r="AE21" s="226" t="s">
        <v>198</v>
      </c>
      <c r="AF21" s="244" t="s">
        <v>198</v>
      </c>
      <c r="AG21" s="245" t="s">
        <v>198</v>
      </c>
      <c r="AH21" s="245" t="s">
        <v>198</v>
      </c>
      <c r="AI21" s="246" t="s">
        <v>198</v>
      </c>
      <c r="AJ21" s="247" t="s">
        <v>198</v>
      </c>
      <c r="AK21" s="116">
        <f>O21</f>
        <v>1</v>
      </c>
      <c r="AL21" s="132"/>
      <c r="AM21" s="132"/>
      <c r="AN21" s="132"/>
      <c r="AO21" s="133"/>
      <c r="AP21" s="35" t="str">
        <f>G21</f>
        <v>Línea base construida</v>
      </c>
      <c r="AQ21" s="16" t="e">
        <f>V21+AA21+AF21+AK21</f>
        <v>#VALUE!</v>
      </c>
      <c r="AR21" s="132" t="e">
        <f>W21+AB21+AG21+AL21</f>
        <v>#VALUE!</v>
      </c>
      <c r="AS21" s="132"/>
      <c r="AT21" s="133"/>
    </row>
    <row r="22" spans="1:49" ht="114" customHeight="1" x14ac:dyDescent="0.35">
      <c r="A22" s="69">
        <v>7</v>
      </c>
      <c r="B22" s="16" t="s">
        <v>106</v>
      </c>
      <c r="C22" s="52" t="s">
        <v>86</v>
      </c>
      <c r="D22" s="44" t="s">
        <v>221</v>
      </c>
      <c r="E22" s="140">
        <v>4.2099999999999999E-2</v>
      </c>
      <c r="F22" s="77" t="s">
        <v>89</v>
      </c>
      <c r="G22" s="76" t="s">
        <v>218</v>
      </c>
      <c r="H22" s="74" t="s">
        <v>222</v>
      </c>
      <c r="I22" s="141" t="s">
        <v>220</v>
      </c>
      <c r="J22" s="23" t="s">
        <v>63</v>
      </c>
      <c r="K22" s="27" t="s">
        <v>149</v>
      </c>
      <c r="L22" s="19">
        <v>0</v>
      </c>
      <c r="M22" s="19">
        <v>0</v>
      </c>
      <c r="N22" s="19">
        <v>1</v>
      </c>
      <c r="O22" s="19">
        <v>0</v>
      </c>
      <c r="P22" s="145">
        <v>1</v>
      </c>
      <c r="Q22" s="63" t="s">
        <v>54</v>
      </c>
      <c r="R22" s="16" t="s">
        <v>123</v>
      </c>
      <c r="S22" s="16" t="s">
        <v>129</v>
      </c>
      <c r="T22" s="36" t="s">
        <v>150</v>
      </c>
      <c r="U22" s="113" t="str">
        <f t="shared" ref="U22:U40" si="0">IF(Q22="EFICACIA","SI","NO")</f>
        <v>SI</v>
      </c>
      <c r="V22" s="94" t="s">
        <v>198</v>
      </c>
      <c r="W22" s="92" t="s">
        <v>198</v>
      </c>
      <c r="X22" s="98" t="s">
        <v>198</v>
      </c>
      <c r="Y22" s="92" t="s">
        <v>198</v>
      </c>
      <c r="Z22" s="181" t="s">
        <v>198</v>
      </c>
      <c r="AA22" s="94" t="s">
        <v>198</v>
      </c>
      <c r="AB22" s="150" t="s">
        <v>198</v>
      </c>
      <c r="AC22" s="187" t="s">
        <v>198</v>
      </c>
      <c r="AD22" s="150" t="s">
        <v>198</v>
      </c>
      <c r="AE22" s="226" t="s">
        <v>198</v>
      </c>
      <c r="AF22" s="35">
        <f t="shared" ref="AF22:AF47" si="1">N22</f>
        <v>1</v>
      </c>
      <c r="AG22" s="150">
        <v>1</v>
      </c>
      <c r="AH22" s="219">
        <v>1</v>
      </c>
      <c r="AI22" s="215" t="s">
        <v>275</v>
      </c>
      <c r="AJ22" s="133" t="s">
        <v>270</v>
      </c>
      <c r="AK22" s="116">
        <f t="shared" ref="AK22:AK47" si="2">O22</f>
        <v>0</v>
      </c>
      <c r="AL22" s="132"/>
      <c r="AM22" s="132"/>
      <c r="AN22" s="132"/>
      <c r="AO22" s="133"/>
      <c r="AP22" s="35" t="str">
        <f t="shared" ref="AP22:AP47" si="3">G22</f>
        <v>Línea base construida</v>
      </c>
      <c r="AQ22" s="16" t="e">
        <f t="shared" ref="AQ22:AQ40" si="4">V22+AA22+AF22+AK22</f>
        <v>#VALUE!</v>
      </c>
      <c r="AR22" s="132" t="e">
        <f t="shared" ref="AR22:AR40" si="5">W22+AB22+AG22+AL22</f>
        <v>#VALUE!</v>
      </c>
      <c r="AS22" s="132"/>
      <c r="AT22" s="133"/>
    </row>
    <row r="23" spans="1:49" ht="188.5" x14ac:dyDescent="0.35">
      <c r="A23" s="69">
        <v>6</v>
      </c>
      <c r="B23" s="16" t="s">
        <v>107</v>
      </c>
      <c r="C23" s="52" t="s">
        <v>86</v>
      </c>
      <c r="D23" s="44" t="s">
        <v>44</v>
      </c>
      <c r="E23" s="139">
        <v>0.04</v>
      </c>
      <c r="F23" s="15" t="s">
        <v>90</v>
      </c>
      <c r="G23" s="2" t="s">
        <v>91</v>
      </c>
      <c r="H23" s="2" t="s">
        <v>154</v>
      </c>
      <c r="I23" s="82" t="s">
        <v>135</v>
      </c>
      <c r="J23" s="28" t="s">
        <v>52</v>
      </c>
      <c r="K23" s="29" t="s">
        <v>155</v>
      </c>
      <c r="L23" s="86">
        <v>0</v>
      </c>
      <c r="M23" s="87">
        <v>1</v>
      </c>
      <c r="N23" s="87">
        <v>1</v>
      </c>
      <c r="O23" s="87">
        <v>1</v>
      </c>
      <c r="P23" s="202">
        <v>1</v>
      </c>
      <c r="Q23" s="63" t="s">
        <v>54</v>
      </c>
      <c r="R23" s="16" t="s">
        <v>124</v>
      </c>
      <c r="S23" s="16" t="s">
        <v>129</v>
      </c>
      <c r="T23" s="36" t="s">
        <v>181</v>
      </c>
      <c r="U23" s="113" t="str">
        <f t="shared" si="0"/>
        <v>SI</v>
      </c>
      <c r="V23" s="94" t="s">
        <v>198</v>
      </c>
      <c r="W23" s="92" t="s">
        <v>198</v>
      </c>
      <c r="X23" s="98" t="s">
        <v>198</v>
      </c>
      <c r="Y23" s="92" t="s">
        <v>198</v>
      </c>
      <c r="Z23" s="181" t="s">
        <v>198</v>
      </c>
      <c r="AA23" s="95">
        <v>1</v>
      </c>
      <c r="AB23" s="6">
        <v>1</v>
      </c>
      <c r="AC23" s="99">
        <v>1</v>
      </c>
      <c r="AD23" s="188" t="s">
        <v>239</v>
      </c>
      <c r="AE23" s="227" t="s">
        <v>224</v>
      </c>
      <c r="AF23" s="95">
        <v>1</v>
      </c>
      <c r="AG23" s="6">
        <v>1</v>
      </c>
      <c r="AH23" s="99">
        <v>1</v>
      </c>
      <c r="AI23" s="215" t="s">
        <v>285</v>
      </c>
      <c r="AJ23" s="133" t="s">
        <v>224</v>
      </c>
      <c r="AK23" s="116">
        <f t="shared" si="2"/>
        <v>1</v>
      </c>
      <c r="AL23" s="132"/>
      <c r="AM23" s="132"/>
      <c r="AN23" s="132"/>
      <c r="AO23" s="133"/>
      <c r="AP23" s="35" t="str">
        <f t="shared" si="3"/>
        <v xml:space="preserve">Porcentaje de cumplimiento del Plan de Acción para la implementación de los presupuestos participativos </v>
      </c>
      <c r="AQ23" s="16" t="e">
        <f t="shared" si="4"/>
        <v>#VALUE!</v>
      </c>
      <c r="AR23" s="132" t="e">
        <f t="shared" si="5"/>
        <v>#VALUE!</v>
      </c>
      <c r="AS23" s="132"/>
      <c r="AT23" s="133"/>
    </row>
    <row r="24" spans="1:49" ht="116" x14ac:dyDescent="0.35">
      <c r="A24" s="69">
        <v>6</v>
      </c>
      <c r="B24" s="16" t="s">
        <v>107</v>
      </c>
      <c r="C24" s="52" t="s">
        <v>86</v>
      </c>
      <c r="D24" s="78" t="s">
        <v>265</v>
      </c>
      <c r="E24" s="139">
        <v>0.04</v>
      </c>
      <c r="F24" s="15" t="s">
        <v>90</v>
      </c>
      <c r="G24" s="2" t="s">
        <v>92</v>
      </c>
      <c r="H24" s="2" t="s">
        <v>119</v>
      </c>
      <c r="I24" s="79">
        <v>0.503</v>
      </c>
      <c r="J24" s="23" t="s">
        <v>109</v>
      </c>
      <c r="K24" s="27" t="s">
        <v>111</v>
      </c>
      <c r="L24" s="147">
        <v>0</v>
      </c>
      <c r="M24" s="147">
        <v>0</v>
      </c>
      <c r="N24" s="147">
        <v>0</v>
      </c>
      <c r="O24" s="87">
        <v>0.65</v>
      </c>
      <c r="P24" s="202">
        <v>0.65</v>
      </c>
      <c r="Q24" s="63" t="s">
        <v>54</v>
      </c>
      <c r="R24" s="16" t="s">
        <v>112</v>
      </c>
      <c r="S24" s="16" t="s">
        <v>129</v>
      </c>
      <c r="T24" s="36" t="s">
        <v>181</v>
      </c>
      <c r="U24" s="113" t="str">
        <f t="shared" si="0"/>
        <v>SI</v>
      </c>
      <c r="V24" s="94" t="s">
        <v>198</v>
      </c>
      <c r="W24" s="92" t="s">
        <v>198</v>
      </c>
      <c r="X24" s="98" t="s">
        <v>198</v>
      </c>
      <c r="Y24" s="92" t="s">
        <v>198</v>
      </c>
      <c r="Z24" s="181" t="s">
        <v>198</v>
      </c>
      <c r="AA24" s="94" t="s">
        <v>198</v>
      </c>
      <c r="AB24" s="150" t="s">
        <v>198</v>
      </c>
      <c r="AC24" s="187" t="s">
        <v>198</v>
      </c>
      <c r="AD24" s="150" t="s">
        <v>198</v>
      </c>
      <c r="AE24" s="226" t="s">
        <v>198</v>
      </c>
      <c r="AF24" s="193" t="s">
        <v>198</v>
      </c>
      <c r="AG24" s="150" t="s">
        <v>198</v>
      </c>
      <c r="AH24" s="150" t="s">
        <v>198</v>
      </c>
      <c r="AI24" s="215" t="s">
        <v>198</v>
      </c>
      <c r="AJ24" s="192" t="s">
        <v>198</v>
      </c>
      <c r="AK24" s="116">
        <f t="shared" si="2"/>
        <v>0.65</v>
      </c>
      <c r="AL24" s="132"/>
      <c r="AM24" s="132"/>
      <c r="AN24" s="132"/>
      <c r="AO24" s="133"/>
      <c r="AP24" s="35" t="str">
        <f t="shared" si="3"/>
        <v xml:space="preserve">Porcentaje de cumplimiento físico acumulado del Plan de Desarrollo Local </v>
      </c>
      <c r="AQ24" s="16" t="e">
        <f t="shared" si="4"/>
        <v>#VALUE!</v>
      </c>
      <c r="AR24" s="132" t="e">
        <f t="shared" si="5"/>
        <v>#VALUE!</v>
      </c>
      <c r="AS24" s="132"/>
      <c r="AT24" s="133"/>
    </row>
    <row r="25" spans="1:49" ht="116" x14ac:dyDescent="0.35">
      <c r="A25" s="69">
        <v>6</v>
      </c>
      <c r="B25" s="16" t="s">
        <v>107</v>
      </c>
      <c r="C25" s="52" t="s">
        <v>133</v>
      </c>
      <c r="D25" s="46" t="s">
        <v>156</v>
      </c>
      <c r="E25" s="139">
        <v>0.04</v>
      </c>
      <c r="F25" s="15" t="s">
        <v>89</v>
      </c>
      <c r="G25" s="2" t="s">
        <v>93</v>
      </c>
      <c r="H25" s="2" t="s">
        <v>94</v>
      </c>
      <c r="I25" s="83" t="s">
        <v>168</v>
      </c>
      <c r="J25" s="23" t="s">
        <v>109</v>
      </c>
      <c r="K25" s="27" t="s">
        <v>113</v>
      </c>
      <c r="L25" s="147">
        <v>0</v>
      </c>
      <c r="M25" s="87">
        <v>0.2</v>
      </c>
      <c r="N25" s="147">
        <v>0</v>
      </c>
      <c r="O25" s="87">
        <v>0.92</v>
      </c>
      <c r="P25" s="202">
        <v>0.92</v>
      </c>
      <c r="Q25" s="63" t="s">
        <v>54</v>
      </c>
      <c r="R25" s="16" t="s">
        <v>115</v>
      </c>
      <c r="S25" s="16" t="s">
        <v>151</v>
      </c>
      <c r="T25" s="36" t="s">
        <v>182</v>
      </c>
      <c r="U25" s="113" t="str">
        <f t="shared" si="0"/>
        <v>SI</v>
      </c>
      <c r="V25" s="94" t="s">
        <v>198</v>
      </c>
      <c r="W25" s="92" t="s">
        <v>198</v>
      </c>
      <c r="X25" s="98" t="s">
        <v>198</v>
      </c>
      <c r="Y25" s="92" t="s">
        <v>198</v>
      </c>
      <c r="Z25" s="181" t="s">
        <v>198</v>
      </c>
      <c r="AA25" s="95">
        <f t="shared" ref="AA25:AA42" si="6">M25</f>
        <v>0.2</v>
      </c>
      <c r="AB25" s="149">
        <v>0.40279999999999999</v>
      </c>
      <c r="AC25" s="99">
        <v>1</v>
      </c>
      <c r="AD25" s="151" t="s">
        <v>226</v>
      </c>
      <c r="AE25" s="226" t="s">
        <v>225</v>
      </c>
      <c r="AF25" s="193" t="s">
        <v>198</v>
      </c>
      <c r="AG25" s="150" t="s">
        <v>198</v>
      </c>
      <c r="AH25" s="150" t="s">
        <v>198</v>
      </c>
      <c r="AI25" s="215" t="s">
        <v>198</v>
      </c>
      <c r="AJ25" s="192" t="s">
        <v>198</v>
      </c>
      <c r="AK25" s="116">
        <f t="shared" si="2"/>
        <v>0.92</v>
      </c>
      <c r="AL25" s="132"/>
      <c r="AM25" s="132"/>
      <c r="AN25" s="132"/>
      <c r="AO25" s="133"/>
      <c r="AP25" s="35" t="str">
        <f t="shared" si="3"/>
        <v>Porcentaje de compromiso del presupuesto de inversión directa de la vigencia 2020</v>
      </c>
      <c r="AQ25" s="16" t="e">
        <f t="shared" si="4"/>
        <v>#VALUE!</v>
      </c>
      <c r="AR25" s="132" t="e">
        <f t="shared" si="5"/>
        <v>#VALUE!</v>
      </c>
      <c r="AS25" s="132"/>
      <c r="AT25" s="133"/>
    </row>
    <row r="26" spans="1:49" ht="116" x14ac:dyDescent="0.35">
      <c r="A26" s="69">
        <v>6</v>
      </c>
      <c r="B26" s="16" t="s">
        <v>107</v>
      </c>
      <c r="C26" s="52" t="s">
        <v>133</v>
      </c>
      <c r="D26" s="46" t="s">
        <v>266</v>
      </c>
      <c r="E26" s="139">
        <v>0.04</v>
      </c>
      <c r="F26" s="15" t="s">
        <v>89</v>
      </c>
      <c r="G26" s="2" t="s">
        <v>95</v>
      </c>
      <c r="H26" s="2" t="s">
        <v>96</v>
      </c>
      <c r="I26" s="80">
        <v>0.29820000000000002</v>
      </c>
      <c r="J26" s="23" t="s">
        <v>109</v>
      </c>
      <c r="K26" s="27" t="s">
        <v>114</v>
      </c>
      <c r="L26" s="147">
        <v>0</v>
      </c>
      <c r="M26" s="147">
        <v>0</v>
      </c>
      <c r="N26" s="147">
        <v>0</v>
      </c>
      <c r="O26" s="87">
        <v>0.5</v>
      </c>
      <c r="P26" s="202">
        <v>0.5</v>
      </c>
      <c r="Q26" s="63" t="s">
        <v>54</v>
      </c>
      <c r="R26" s="16" t="s">
        <v>115</v>
      </c>
      <c r="S26" s="16" t="s">
        <v>151</v>
      </c>
      <c r="T26" s="36" t="s">
        <v>183</v>
      </c>
      <c r="U26" s="113" t="str">
        <f t="shared" si="0"/>
        <v>SI</v>
      </c>
      <c r="V26" s="94" t="s">
        <v>198</v>
      </c>
      <c r="W26" s="92" t="s">
        <v>198</v>
      </c>
      <c r="X26" s="98" t="s">
        <v>198</v>
      </c>
      <c r="Y26" s="92" t="s">
        <v>198</v>
      </c>
      <c r="Z26" s="181" t="s">
        <v>198</v>
      </c>
      <c r="AA26" s="94" t="s">
        <v>198</v>
      </c>
      <c r="AB26" s="150" t="s">
        <v>198</v>
      </c>
      <c r="AC26" s="187" t="s">
        <v>198</v>
      </c>
      <c r="AD26" s="150" t="s">
        <v>198</v>
      </c>
      <c r="AE26" s="226" t="s">
        <v>198</v>
      </c>
      <c r="AF26" s="193" t="s">
        <v>198</v>
      </c>
      <c r="AG26" s="150" t="s">
        <v>198</v>
      </c>
      <c r="AH26" s="150" t="s">
        <v>198</v>
      </c>
      <c r="AI26" s="215" t="s">
        <v>198</v>
      </c>
      <c r="AJ26" s="192" t="s">
        <v>198</v>
      </c>
      <c r="AK26" s="116">
        <f t="shared" si="2"/>
        <v>0.5</v>
      </c>
      <c r="AL26" s="132"/>
      <c r="AM26" s="132"/>
      <c r="AN26" s="132"/>
      <c r="AO26" s="133"/>
      <c r="AP26" s="35" t="str">
        <f t="shared" si="3"/>
        <v>Porcentaje de Giros de la Vigencia 2019</v>
      </c>
      <c r="AQ26" s="16" t="e">
        <f t="shared" si="4"/>
        <v>#VALUE!</v>
      </c>
      <c r="AR26" s="132" t="e">
        <f t="shared" si="5"/>
        <v>#VALUE!</v>
      </c>
      <c r="AS26" s="132"/>
      <c r="AT26" s="133"/>
    </row>
    <row r="27" spans="1:49" ht="116" x14ac:dyDescent="0.35">
      <c r="A27" s="69">
        <v>6</v>
      </c>
      <c r="B27" s="16" t="s">
        <v>107</v>
      </c>
      <c r="C27" s="52" t="s">
        <v>133</v>
      </c>
      <c r="D27" s="46" t="s">
        <v>152</v>
      </c>
      <c r="E27" s="139">
        <v>0.04</v>
      </c>
      <c r="F27" s="15" t="s">
        <v>89</v>
      </c>
      <c r="G27" s="2" t="s">
        <v>97</v>
      </c>
      <c r="H27" s="2" t="s">
        <v>98</v>
      </c>
      <c r="I27" s="80">
        <v>0.79690000000000005</v>
      </c>
      <c r="J27" s="23" t="s">
        <v>109</v>
      </c>
      <c r="K27" s="27" t="s">
        <v>116</v>
      </c>
      <c r="L27" s="147">
        <v>0</v>
      </c>
      <c r="M27" s="147">
        <v>0</v>
      </c>
      <c r="N27" s="147">
        <v>0</v>
      </c>
      <c r="O27" s="87">
        <v>0.6</v>
      </c>
      <c r="P27" s="202">
        <v>0.6</v>
      </c>
      <c r="Q27" s="63" t="s">
        <v>54</v>
      </c>
      <c r="R27" s="16" t="s">
        <v>115</v>
      </c>
      <c r="S27" s="16" t="s">
        <v>151</v>
      </c>
      <c r="T27" s="36" t="s">
        <v>185</v>
      </c>
      <c r="U27" s="113" t="str">
        <f t="shared" si="0"/>
        <v>SI</v>
      </c>
      <c r="V27" s="94" t="s">
        <v>198</v>
      </c>
      <c r="W27" s="92" t="s">
        <v>198</v>
      </c>
      <c r="X27" s="98" t="s">
        <v>198</v>
      </c>
      <c r="Y27" s="92" t="s">
        <v>198</v>
      </c>
      <c r="Z27" s="181" t="s">
        <v>198</v>
      </c>
      <c r="AA27" s="94" t="s">
        <v>198</v>
      </c>
      <c r="AB27" s="150" t="s">
        <v>198</v>
      </c>
      <c r="AC27" s="187" t="s">
        <v>198</v>
      </c>
      <c r="AD27" s="150" t="s">
        <v>198</v>
      </c>
      <c r="AE27" s="226" t="s">
        <v>198</v>
      </c>
      <c r="AF27" s="193" t="s">
        <v>198</v>
      </c>
      <c r="AG27" s="150" t="s">
        <v>198</v>
      </c>
      <c r="AH27" s="150" t="s">
        <v>198</v>
      </c>
      <c r="AI27" s="215" t="s">
        <v>198</v>
      </c>
      <c r="AJ27" s="192" t="s">
        <v>198</v>
      </c>
      <c r="AK27" s="116">
        <f t="shared" si="2"/>
        <v>0.6</v>
      </c>
      <c r="AL27" s="132"/>
      <c r="AM27" s="132"/>
      <c r="AN27" s="132"/>
      <c r="AO27" s="133"/>
      <c r="AP27" s="35" t="str">
        <f t="shared" si="3"/>
        <v>Porcentaje de Giros de Obligaciones por Pagar 2019 y anteriores</v>
      </c>
      <c r="AQ27" s="16" t="e">
        <f t="shared" si="4"/>
        <v>#VALUE!</v>
      </c>
      <c r="AR27" s="132" t="e">
        <f t="shared" si="5"/>
        <v>#VALUE!</v>
      </c>
      <c r="AS27" s="132"/>
      <c r="AT27" s="133"/>
    </row>
    <row r="28" spans="1:49" ht="116" x14ac:dyDescent="0.35">
      <c r="A28" s="69">
        <v>6</v>
      </c>
      <c r="B28" s="16" t="s">
        <v>107</v>
      </c>
      <c r="C28" s="52" t="s">
        <v>133</v>
      </c>
      <c r="D28" s="46" t="s">
        <v>153</v>
      </c>
      <c r="E28" s="139">
        <v>0.04</v>
      </c>
      <c r="F28" s="15" t="s">
        <v>89</v>
      </c>
      <c r="G28" s="2" t="s">
        <v>99</v>
      </c>
      <c r="H28" s="2" t="s">
        <v>100</v>
      </c>
      <c r="I28" s="80">
        <v>0.44490000000000002</v>
      </c>
      <c r="J28" s="23" t="s">
        <v>109</v>
      </c>
      <c r="K28" s="27" t="s">
        <v>117</v>
      </c>
      <c r="L28" s="147">
        <v>0</v>
      </c>
      <c r="M28" s="147">
        <v>0</v>
      </c>
      <c r="N28" s="147">
        <v>0</v>
      </c>
      <c r="O28" s="87">
        <v>0.7</v>
      </c>
      <c r="P28" s="202">
        <v>0.7</v>
      </c>
      <c r="Q28" s="63" t="s">
        <v>54</v>
      </c>
      <c r="R28" s="16" t="s">
        <v>115</v>
      </c>
      <c r="S28" s="16" t="s">
        <v>151</v>
      </c>
      <c r="T28" s="36" t="s">
        <v>184</v>
      </c>
      <c r="U28" s="113" t="str">
        <f t="shared" si="0"/>
        <v>SI</v>
      </c>
      <c r="V28" s="94" t="s">
        <v>198</v>
      </c>
      <c r="W28" s="92" t="s">
        <v>198</v>
      </c>
      <c r="X28" s="98" t="s">
        <v>198</v>
      </c>
      <c r="Y28" s="92" t="s">
        <v>198</v>
      </c>
      <c r="Z28" s="181" t="s">
        <v>198</v>
      </c>
      <c r="AA28" s="94" t="s">
        <v>198</v>
      </c>
      <c r="AB28" s="150" t="s">
        <v>198</v>
      </c>
      <c r="AC28" s="187" t="s">
        <v>198</v>
      </c>
      <c r="AD28" s="150" t="s">
        <v>198</v>
      </c>
      <c r="AE28" s="226" t="s">
        <v>198</v>
      </c>
      <c r="AF28" s="193" t="s">
        <v>198</v>
      </c>
      <c r="AG28" s="150" t="s">
        <v>198</v>
      </c>
      <c r="AH28" s="150" t="s">
        <v>198</v>
      </c>
      <c r="AI28" s="215" t="s">
        <v>198</v>
      </c>
      <c r="AJ28" s="192" t="s">
        <v>198</v>
      </c>
      <c r="AK28" s="116">
        <f t="shared" si="2"/>
        <v>0.7</v>
      </c>
      <c r="AL28" s="132"/>
      <c r="AM28" s="132"/>
      <c r="AN28" s="132"/>
      <c r="AO28" s="133"/>
      <c r="AP28" s="35" t="str">
        <f t="shared" si="3"/>
        <v xml:space="preserve">Porcentaje de Giros de Obligaciones por Pagar </v>
      </c>
      <c r="AQ28" s="16" t="e">
        <f t="shared" si="4"/>
        <v>#VALUE!</v>
      </c>
      <c r="AR28" s="132" t="e">
        <f t="shared" si="5"/>
        <v>#VALUE!</v>
      </c>
      <c r="AS28" s="132"/>
      <c r="AT28" s="133"/>
    </row>
    <row r="29" spans="1:49" ht="155.25" customHeight="1" x14ac:dyDescent="0.35">
      <c r="A29" s="69">
        <v>6</v>
      </c>
      <c r="B29" s="16" t="s">
        <v>107</v>
      </c>
      <c r="C29" s="52" t="s">
        <v>133</v>
      </c>
      <c r="D29" s="45" t="s">
        <v>157</v>
      </c>
      <c r="E29" s="139">
        <v>0.04</v>
      </c>
      <c r="F29" s="15" t="s">
        <v>90</v>
      </c>
      <c r="G29" s="2" t="s">
        <v>160</v>
      </c>
      <c r="H29" s="26" t="s">
        <v>154</v>
      </c>
      <c r="I29" s="73" t="s">
        <v>135</v>
      </c>
      <c r="J29" s="23" t="s">
        <v>52</v>
      </c>
      <c r="K29" s="27" t="s">
        <v>155</v>
      </c>
      <c r="L29" s="147">
        <v>0</v>
      </c>
      <c r="M29" s="87">
        <v>1</v>
      </c>
      <c r="N29" s="87">
        <v>1</v>
      </c>
      <c r="O29" s="87">
        <v>1</v>
      </c>
      <c r="P29" s="202">
        <v>1</v>
      </c>
      <c r="Q29" s="63" t="s">
        <v>54</v>
      </c>
      <c r="R29" s="91" t="s">
        <v>125</v>
      </c>
      <c r="S29" s="91" t="s">
        <v>173</v>
      </c>
      <c r="T29" s="36" t="s">
        <v>186</v>
      </c>
      <c r="U29" s="113" t="str">
        <f t="shared" si="0"/>
        <v>SI</v>
      </c>
      <c r="V29" s="94" t="s">
        <v>198</v>
      </c>
      <c r="W29" s="92" t="s">
        <v>198</v>
      </c>
      <c r="X29" s="98" t="s">
        <v>198</v>
      </c>
      <c r="Y29" s="92" t="s">
        <v>198</v>
      </c>
      <c r="Z29" s="181" t="s">
        <v>198</v>
      </c>
      <c r="AA29" s="95">
        <v>1</v>
      </c>
      <c r="AB29" s="6">
        <v>1</v>
      </c>
      <c r="AC29" s="99">
        <v>1</v>
      </c>
      <c r="AD29" s="151" t="s">
        <v>227</v>
      </c>
      <c r="AE29" s="228" t="s">
        <v>228</v>
      </c>
      <c r="AF29" s="95">
        <f t="shared" si="1"/>
        <v>1</v>
      </c>
      <c r="AG29" s="236">
        <v>0.75</v>
      </c>
      <c r="AH29" s="236">
        <f>AG29/AF29</f>
        <v>0.75</v>
      </c>
      <c r="AI29" s="216" t="s">
        <v>284</v>
      </c>
      <c r="AJ29" s="209" t="s">
        <v>228</v>
      </c>
      <c r="AK29" s="116">
        <f t="shared" si="2"/>
        <v>1</v>
      </c>
      <c r="AL29" s="132"/>
      <c r="AM29" s="132"/>
      <c r="AN29" s="132"/>
      <c r="AO29" s="133"/>
      <c r="AP29" s="35" t="str">
        <f t="shared" si="3"/>
        <v>Porcentaje de ejecución del SIPSE local</v>
      </c>
      <c r="AQ29" s="16" t="e">
        <f t="shared" si="4"/>
        <v>#VALUE!</v>
      </c>
      <c r="AR29" s="132" t="e">
        <f t="shared" si="5"/>
        <v>#VALUE!</v>
      </c>
      <c r="AS29" s="132"/>
      <c r="AT29" s="133"/>
    </row>
    <row r="30" spans="1:49" ht="130.5" x14ac:dyDescent="0.35">
      <c r="A30" s="69">
        <v>6</v>
      </c>
      <c r="B30" s="16" t="s">
        <v>107</v>
      </c>
      <c r="C30" s="52" t="s">
        <v>133</v>
      </c>
      <c r="D30" s="45" t="s">
        <v>45</v>
      </c>
      <c r="E30" s="139">
        <v>0.04</v>
      </c>
      <c r="F30" s="15" t="s">
        <v>89</v>
      </c>
      <c r="G30" s="2" t="s">
        <v>101</v>
      </c>
      <c r="H30" s="26" t="s">
        <v>154</v>
      </c>
      <c r="I30" s="73" t="s">
        <v>135</v>
      </c>
      <c r="J30" s="23" t="s">
        <v>52</v>
      </c>
      <c r="K30" s="27" t="s">
        <v>155</v>
      </c>
      <c r="L30" s="87">
        <v>0</v>
      </c>
      <c r="M30" s="87">
        <v>1</v>
      </c>
      <c r="N30" s="87">
        <v>1</v>
      </c>
      <c r="O30" s="87">
        <v>1</v>
      </c>
      <c r="P30" s="202">
        <v>1</v>
      </c>
      <c r="Q30" s="63" t="s">
        <v>54</v>
      </c>
      <c r="R30" s="16" t="s">
        <v>126</v>
      </c>
      <c r="S30" s="16" t="s">
        <v>137</v>
      </c>
      <c r="T30" s="36" t="s">
        <v>187</v>
      </c>
      <c r="U30" s="113" t="str">
        <f t="shared" si="0"/>
        <v>SI</v>
      </c>
      <c r="V30" s="94" t="s">
        <v>202</v>
      </c>
      <c r="W30" s="92" t="s">
        <v>202</v>
      </c>
      <c r="X30" s="98" t="s">
        <v>202</v>
      </c>
      <c r="Y30" s="92" t="s">
        <v>202</v>
      </c>
      <c r="Z30" s="181" t="s">
        <v>202</v>
      </c>
      <c r="AA30" s="95">
        <v>1</v>
      </c>
      <c r="AB30" s="6">
        <v>1</v>
      </c>
      <c r="AC30" s="99">
        <v>1</v>
      </c>
      <c r="AD30" s="151" t="s">
        <v>229</v>
      </c>
      <c r="AE30" s="228" t="s">
        <v>230</v>
      </c>
      <c r="AF30" s="248">
        <v>1</v>
      </c>
      <c r="AG30" s="219">
        <v>1</v>
      </c>
      <c r="AH30" s="219">
        <v>1</v>
      </c>
      <c r="AI30" s="215" t="s">
        <v>286</v>
      </c>
      <c r="AJ30" s="133" t="s">
        <v>271</v>
      </c>
      <c r="AK30" s="116">
        <f t="shared" si="2"/>
        <v>1</v>
      </c>
      <c r="AL30" s="132"/>
      <c r="AM30" s="132"/>
      <c r="AN30" s="132"/>
      <c r="AO30" s="133"/>
      <c r="AP30" s="35" t="str">
        <f t="shared" si="3"/>
        <v>Porcentaje de avance acumulado en el cumplimiento del Plan de Sostenibilidad contable programado</v>
      </c>
      <c r="AQ30" s="16" t="e">
        <f t="shared" si="4"/>
        <v>#VALUE!</v>
      </c>
      <c r="AR30" s="132" t="e">
        <f t="shared" si="5"/>
        <v>#VALUE!</v>
      </c>
      <c r="AS30" s="132"/>
      <c r="AT30" s="133"/>
    </row>
    <row r="31" spans="1:49" ht="62" x14ac:dyDescent="0.35">
      <c r="A31" s="69">
        <v>7</v>
      </c>
      <c r="B31" s="16" t="s">
        <v>106</v>
      </c>
      <c r="C31" s="52" t="s">
        <v>133</v>
      </c>
      <c r="D31" s="45" t="s">
        <v>231</v>
      </c>
      <c r="E31" s="152">
        <v>0.04</v>
      </c>
      <c r="F31" s="15" t="s">
        <v>89</v>
      </c>
      <c r="G31" s="2" t="s">
        <v>232</v>
      </c>
      <c r="H31" s="26" t="s">
        <v>233</v>
      </c>
      <c r="I31" s="73" t="s">
        <v>135</v>
      </c>
      <c r="J31" s="23" t="s">
        <v>52</v>
      </c>
      <c r="K31" s="27" t="s">
        <v>111</v>
      </c>
      <c r="L31" s="153">
        <v>0</v>
      </c>
      <c r="M31" s="153">
        <v>0</v>
      </c>
      <c r="N31" s="153">
        <v>0</v>
      </c>
      <c r="O31" s="153">
        <v>1</v>
      </c>
      <c r="P31" s="154">
        <v>1</v>
      </c>
      <c r="Q31" s="155" t="s">
        <v>54</v>
      </c>
      <c r="R31" s="16" t="s">
        <v>234</v>
      </c>
      <c r="S31" s="16" t="s">
        <v>235</v>
      </c>
      <c r="T31" s="36" t="s">
        <v>236</v>
      </c>
      <c r="U31" s="156"/>
      <c r="V31" s="16" t="s">
        <v>237</v>
      </c>
      <c r="W31" s="16" t="s">
        <v>237</v>
      </c>
      <c r="X31" s="98" t="s">
        <v>237</v>
      </c>
      <c r="Y31" s="92" t="s">
        <v>237</v>
      </c>
      <c r="Z31" s="182" t="s">
        <v>237</v>
      </c>
      <c r="AA31" s="35" t="s">
        <v>237</v>
      </c>
      <c r="AB31" s="16" t="s">
        <v>237</v>
      </c>
      <c r="AC31" s="98" t="s">
        <v>237</v>
      </c>
      <c r="AD31" s="92" t="s">
        <v>237</v>
      </c>
      <c r="AE31" s="181" t="s">
        <v>237</v>
      </c>
      <c r="AF31" s="193" t="s">
        <v>198</v>
      </c>
      <c r="AG31" s="150" t="s">
        <v>198</v>
      </c>
      <c r="AH31" s="150" t="s">
        <v>198</v>
      </c>
      <c r="AI31" s="215" t="s">
        <v>198</v>
      </c>
      <c r="AJ31" s="192" t="s">
        <v>198</v>
      </c>
      <c r="AK31" s="116"/>
      <c r="AL31" s="132"/>
      <c r="AM31" s="132"/>
      <c r="AN31" s="132"/>
      <c r="AO31" s="133"/>
      <c r="AP31" s="35"/>
      <c r="AQ31" s="16"/>
      <c r="AR31" s="132"/>
      <c r="AS31" s="132"/>
      <c r="AT31" s="133"/>
    </row>
    <row r="32" spans="1:49" ht="72.5" x14ac:dyDescent="0.35">
      <c r="A32" s="69">
        <v>7</v>
      </c>
      <c r="B32" s="16" t="s">
        <v>106</v>
      </c>
      <c r="C32" s="52" t="s">
        <v>87</v>
      </c>
      <c r="D32" s="45" t="s">
        <v>138</v>
      </c>
      <c r="E32" s="152">
        <v>0.04</v>
      </c>
      <c r="F32" s="15" t="s">
        <v>89</v>
      </c>
      <c r="G32" s="2" t="s">
        <v>102</v>
      </c>
      <c r="H32" s="2" t="s">
        <v>103</v>
      </c>
      <c r="I32" s="73">
        <v>20</v>
      </c>
      <c r="J32" s="23" t="s">
        <v>109</v>
      </c>
      <c r="K32" s="27" t="s">
        <v>139</v>
      </c>
      <c r="L32" s="87">
        <v>0.25</v>
      </c>
      <c r="M32" s="87">
        <v>0.5</v>
      </c>
      <c r="N32" s="87">
        <v>0.75</v>
      </c>
      <c r="O32" s="87">
        <v>1</v>
      </c>
      <c r="P32" s="202">
        <v>1</v>
      </c>
      <c r="Q32" s="63" t="s">
        <v>54</v>
      </c>
      <c r="R32" s="16" t="s">
        <v>127</v>
      </c>
      <c r="S32" s="16" t="s">
        <v>130</v>
      </c>
      <c r="T32" s="36" t="s">
        <v>188</v>
      </c>
      <c r="U32" s="113" t="str">
        <f t="shared" si="0"/>
        <v>SI</v>
      </c>
      <c r="V32" s="95">
        <f t="shared" ref="V32:V39" si="7">L32</f>
        <v>0.25</v>
      </c>
      <c r="W32" s="6">
        <v>0.25</v>
      </c>
      <c r="X32" s="99">
        <f>W32/V32</f>
        <v>1</v>
      </c>
      <c r="Y32" s="92" t="s">
        <v>204</v>
      </c>
      <c r="Z32" s="181" t="s">
        <v>203</v>
      </c>
      <c r="AA32" s="95">
        <f t="shared" si="6"/>
        <v>0.5</v>
      </c>
      <c r="AB32" s="148">
        <v>1.65</v>
      </c>
      <c r="AC32" s="175">
        <v>1</v>
      </c>
      <c r="AD32" s="151" t="s">
        <v>238</v>
      </c>
      <c r="AE32" s="229" t="s">
        <v>203</v>
      </c>
      <c r="AF32" s="95">
        <f t="shared" si="1"/>
        <v>0.75</v>
      </c>
      <c r="AG32" s="219">
        <v>2.6</v>
      </c>
      <c r="AH32" s="219">
        <v>1</v>
      </c>
      <c r="AI32" s="237" t="s">
        <v>287</v>
      </c>
      <c r="AJ32" s="210" t="s">
        <v>203</v>
      </c>
      <c r="AK32" s="116">
        <f t="shared" si="2"/>
        <v>1</v>
      </c>
      <c r="AL32" s="132"/>
      <c r="AM32" s="132"/>
      <c r="AN32" s="132"/>
      <c r="AO32" s="133"/>
      <c r="AP32" s="35" t="str">
        <f t="shared" si="3"/>
        <v>Respuesta a los requerimiento de los ciudadanos</v>
      </c>
      <c r="AQ32" s="16">
        <f t="shared" si="4"/>
        <v>2.5</v>
      </c>
      <c r="AR32" s="132">
        <f t="shared" si="5"/>
        <v>4.5</v>
      </c>
      <c r="AS32" s="132"/>
      <c r="AT32" s="133"/>
    </row>
    <row r="33" spans="1:46" ht="116" x14ac:dyDescent="0.35">
      <c r="A33" s="69">
        <v>1</v>
      </c>
      <c r="B33" s="16" t="s">
        <v>108</v>
      </c>
      <c r="C33" s="52" t="s">
        <v>88</v>
      </c>
      <c r="D33" s="46" t="s">
        <v>180</v>
      </c>
      <c r="E33" s="152">
        <v>0.04</v>
      </c>
      <c r="F33" s="15" t="s">
        <v>89</v>
      </c>
      <c r="G33" s="2" t="s">
        <v>162</v>
      </c>
      <c r="H33" s="2" t="s">
        <v>163</v>
      </c>
      <c r="I33" s="73">
        <v>61</v>
      </c>
      <c r="J33" s="23" t="s">
        <v>63</v>
      </c>
      <c r="K33" s="27" t="s">
        <v>118</v>
      </c>
      <c r="L33" s="88">
        <v>0</v>
      </c>
      <c r="M33" s="86">
        <v>10</v>
      </c>
      <c r="N33" s="86">
        <v>25</v>
      </c>
      <c r="O33" s="86">
        <v>30</v>
      </c>
      <c r="P33" s="203">
        <f t="shared" ref="P33:P40" si="8">L33+M33+N33+O33</f>
        <v>65</v>
      </c>
      <c r="Q33" s="63" t="s">
        <v>54</v>
      </c>
      <c r="R33" s="16" t="s">
        <v>140</v>
      </c>
      <c r="S33" s="16" t="s">
        <v>131</v>
      </c>
      <c r="T33" s="36" t="s">
        <v>189</v>
      </c>
      <c r="U33" s="113" t="str">
        <f t="shared" si="0"/>
        <v>SI</v>
      </c>
      <c r="V33" s="94" t="s">
        <v>202</v>
      </c>
      <c r="W33" s="92">
        <v>34</v>
      </c>
      <c r="X33" s="98" t="s">
        <v>202</v>
      </c>
      <c r="Y33" s="151" t="s">
        <v>258</v>
      </c>
      <c r="Z33" s="227" t="s">
        <v>261</v>
      </c>
      <c r="AA33" s="94">
        <f t="shared" si="6"/>
        <v>10</v>
      </c>
      <c r="AB33" s="251">
        <v>60</v>
      </c>
      <c r="AC33" s="175">
        <v>1</v>
      </c>
      <c r="AD33" s="151" t="s">
        <v>294</v>
      </c>
      <c r="AE33" s="151" t="s">
        <v>294</v>
      </c>
      <c r="AF33" s="94">
        <f t="shared" si="1"/>
        <v>25</v>
      </c>
      <c r="AG33" s="150">
        <v>87</v>
      </c>
      <c r="AH33" s="219">
        <v>1</v>
      </c>
      <c r="AI33" s="216" t="s">
        <v>278</v>
      </c>
      <c r="AJ33" s="133" t="s">
        <v>274</v>
      </c>
      <c r="AK33" s="116">
        <f t="shared" si="2"/>
        <v>30</v>
      </c>
      <c r="AL33" s="132"/>
      <c r="AM33" s="132"/>
      <c r="AN33" s="132"/>
      <c r="AO33" s="133"/>
      <c r="AP33" s="35" t="str">
        <f t="shared" si="3"/>
        <v>Acciones de control a las actuaciones de IVC control en materia actividad económica</v>
      </c>
      <c r="AQ33" s="16" t="e">
        <f t="shared" si="4"/>
        <v>#VALUE!</v>
      </c>
      <c r="AR33" s="132">
        <f t="shared" si="5"/>
        <v>181</v>
      </c>
      <c r="AS33" s="132"/>
      <c r="AT33" s="133"/>
    </row>
    <row r="34" spans="1:46" ht="101.5" x14ac:dyDescent="0.35">
      <c r="A34" s="69">
        <v>1</v>
      </c>
      <c r="B34" s="16" t="s">
        <v>108</v>
      </c>
      <c r="C34" s="52" t="s">
        <v>88</v>
      </c>
      <c r="D34" s="46" t="s">
        <v>179</v>
      </c>
      <c r="E34" s="152">
        <v>0.04</v>
      </c>
      <c r="F34" s="15" t="s">
        <v>89</v>
      </c>
      <c r="G34" s="2" t="s">
        <v>164</v>
      </c>
      <c r="H34" s="2" t="s">
        <v>165</v>
      </c>
      <c r="I34" s="73">
        <v>25</v>
      </c>
      <c r="J34" s="23" t="s">
        <v>63</v>
      </c>
      <c r="K34" s="27" t="s">
        <v>118</v>
      </c>
      <c r="L34" s="88">
        <v>0</v>
      </c>
      <c r="M34" s="86">
        <v>5</v>
      </c>
      <c r="N34" s="86">
        <v>5</v>
      </c>
      <c r="O34" s="86">
        <v>15</v>
      </c>
      <c r="P34" s="203">
        <f t="shared" ref="P34" si="9">L34+M34+N34+O34</f>
        <v>25</v>
      </c>
      <c r="Q34" s="63" t="s">
        <v>54</v>
      </c>
      <c r="R34" s="16" t="s">
        <v>140</v>
      </c>
      <c r="S34" s="16" t="s">
        <v>131</v>
      </c>
      <c r="T34" s="36" t="s">
        <v>189</v>
      </c>
      <c r="U34" s="113" t="str">
        <f t="shared" si="0"/>
        <v>SI</v>
      </c>
      <c r="V34" s="94" t="s">
        <v>202</v>
      </c>
      <c r="W34" s="92">
        <v>8</v>
      </c>
      <c r="X34" s="98" t="s">
        <v>202</v>
      </c>
      <c r="Y34" s="157" t="s">
        <v>257</v>
      </c>
      <c r="Z34" s="227" t="s">
        <v>262</v>
      </c>
      <c r="AA34" s="94">
        <f t="shared" ref="AA34" si="10">M34</f>
        <v>5</v>
      </c>
      <c r="AB34" s="251">
        <v>0</v>
      </c>
      <c r="AC34" s="175">
        <f>AB34/AA34</f>
        <v>0</v>
      </c>
      <c r="AD34" s="151" t="s">
        <v>294</v>
      </c>
      <c r="AE34" s="151" t="s">
        <v>294</v>
      </c>
      <c r="AF34" s="94">
        <f t="shared" ref="AF34" si="11">N34</f>
        <v>5</v>
      </c>
      <c r="AG34" s="150">
        <v>37</v>
      </c>
      <c r="AH34" s="219">
        <v>1</v>
      </c>
      <c r="AI34" s="216" t="s">
        <v>277</v>
      </c>
      <c r="AJ34" s="133" t="s">
        <v>276</v>
      </c>
      <c r="AK34" s="116">
        <f t="shared" ref="AK34" si="12">O34</f>
        <v>15</v>
      </c>
      <c r="AL34" s="132"/>
      <c r="AM34" s="132"/>
      <c r="AN34" s="132"/>
      <c r="AO34" s="133"/>
      <c r="AP34" s="35" t="str">
        <f t="shared" ref="AP34" si="13">G34</f>
        <v>Acciones de control a las actuaciones de IVC control en materia de  integridad del espacio publico.</v>
      </c>
      <c r="AQ34" s="16" t="e">
        <f t="shared" ref="AQ34" si="14">V34+AA34+AF34+AK34</f>
        <v>#VALUE!</v>
      </c>
      <c r="AR34" s="132">
        <f t="shared" ref="AR34" si="15">W34+AB34+AG34+AL34</f>
        <v>45</v>
      </c>
      <c r="AS34" s="132"/>
      <c r="AT34" s="133"/>
    </row>
    <row r="35" spans="1:46" ht="101.5" x14ac:dyDescent="0.35">
      <c r="A35" s="69">
        <v>1</v>
      </c>
      <c r="B35" s="16" t="s">
        <v>108</v>
      </c>
      <c r="C35" s="52" t="s">
        <v>88</v>
      </c>
      <c r="D35" s="46" t="s">
        <v>178</v>
      </c>
      <c r="E35" s="152">
        <v>0.04</v>
      </c>
      <c r="F35" s="15" t="s">
        <v>89</v>
      </c>
      <c r="G35" s="2" t="s">
        <v>166</v>
      </c>
      <c r="H35" s="2" t="s">
        <v>240</v>
      </c>
      <c r="I35" s="73">
        <v>160</v>
      </c>
      <c r="J35" s="23" t="s">
        <v>63</v>
      </c>
      <c r="K35" s="27" t="s">
        <v>118</v>
      </c>
      <c r="L35" s="88">
        <v>0</v>
      </c>
      <c r="M35" s="86">
        <v>15</v>
      </c>
      <c r="N35" s="86">
        <v>45</v>
      </c>
      <c r="O35" s="86">
        <v>100</v>
      </c>
      <c r="P35" s="203">
        <f t="shared" si="8"/>
        <v>160</v>
      </c>
      <c r="Q35" s="63" t="s">
        <v>54</v>
      </c>
      <c r="R35" s="16" t="s">
        <v>140</v>
      </c>
      <c r="S35" s="16" t="s">
        <v>131</v>
      </c>
      <c r="T35" s="36" t="s">
        <v>189</v>
      </c>
      <c r="U35" s="113" t="str">
        <f t="shared" si="0"/>
        <v>SI</v>
      </c>
      <c r="V35" s="94" t="s">
        <v>202</v>
      </c>
      <c r="W35" s="92">
        <v>22</v>
      </c>
      <c r="X35" s="98" t="s">
        <v>202</v>
      </c>
      <c r="Y35" s="151" t="s">
        <v>256</v>
      </c>
      <c r="Z35" s="227" t="s">
        <v>263</v>
      </c>
      <c r="AA35" s="94">
        <f t="shared" si="6"/>
        <v>15</v>
      </c>
      <c r="AB35" s="251">
        <v>29</v>
      </c>
      <c r="AC35" s="175">
        <v>1</v>
      </c>
      <c r="AD35" s="151" t="s">
        <v>294</v>
      </c>
      <c r="AE35" s="151" t="s">
        <v>294</v>
      </c>
      <c r="AF35" s="94">
        <f t="shared" si="1"/>
        <v>45</v>
      </c>
      <c r="AG35" s="150">
        <v>235</v>
      </c>
      <c r="AH35" s="219">
        <v>1</v>
      </c>
      <c r="AI35" s="216" t="s">
        <v>272</v>
      </c>
      <c r="AJ35" s="133" t="s">
        <v>273</v>
      </c>
      <c r="AK35" s="116">
        <f t="shared" si="2"/>
        <v>100</v>
      </c>
      <c r="AL35" s="132"/>
      <c r="AM35" s="132"/>
      <c r="AN35" s="132"/>
      <c r="AO35" s="133"/>
      <c r="AP35" s="35" t="str">
        <f t="shared" si="3"/>
        <v>Acciones de control  en materia de obras y urbanismo</v>
      </c>
      <c r="AQ35" s="16" t="e">
        <f t="shared" si="4"/>
        <v>#VALUE!</v>
      </c>
      <c r="AR35" s="132">
        <f t="shared" si="5"/>
        <v>286</v>
      </c>
      <c r="AS35" s="132"/>
      <c r="AT35" s="133"/>
    </row>
    <row r="36" spans="1:46" ht="87" x14ac:dyDescent="0.35">
      <c r="A36" s="69">
        <v>1</v>
      </c>
      <c r="B36" s="16" t="s">
        <v>108</v>
      </c>
      <c r="C36" s="52" t="s">
        <v>88</v>
      </c>
      <c r="D36" s="46" t="s">
        <v>169</v>
      </c>
      <c r="E36" s="152">
        <v>0.04</v>
      </c>
      <c r="F36" s="15" t="s">
        <v>89</v>
      </c>
      <c r="G36" s="74" t="s">
        <v>171</v>
      </c>
      <c r="H36" s="74" t="s">
        <v>170</v>
      </c>
      <c r="I36" s="73">
        <v>1</v>
      </c>
      <c r="J36" s="23" t="s">
        <v>63</v>
      </c>
      <c r="K36" s="27" t="s">
        <v>118</v>
      </c>
      <c r="L36" s="89">
        <v>2</v>
      </c>
      <c r="M36" s="89">
        <v>2</v>
      </c>
      <c r="N36" s="89">
        <v>2</v>
      </c>
      <c r="O36" s="89">
        <v>2</v>
      </c>
      <c r="P36" s="203">
        <f t="shared" si="8"/>
        <v>8</v>
      </c>
      <c r="Q36" s="63" t="s">
        <v>54</v>
      </c>
      <c r="R36" s="16" t="s">
        <v>140</v>
      </c>
      <c r="S36" s="16" t="s">
        <v>131</v>
      </c>
      <c r="T36" s="36" t="s">
        <v>189</v>
      </c>
      <c r="U36" s="113" t="str">
        <f t="shared" si="0"/>
        <v>SI</v>
      </c>
      <c r="V36" s="94">
        <f t="shared" si="7"/>
        <v>2</v>
      </c>
      <c r="W36" s="92">
        <v>1</v>
      </c>
      <c r="X36" s="99">
        <f>W36/V36</f>
        <v>0.5</v>
      </c>
      <c r="Y36" s="92" t="s">
        <v>199</v>
      </c>
      <c r="Z36" s="181" t="s">
        <v>200</v>
      </c>
      <c r="AA36" s="94">
        <f t="shared" si="6"/>
        <v>2</v>
      </c>
      <c r="AB36" s="150">
        <v>0</v>
      </c>
      <c r="AC36" s="175">
        <f>AB36/AA36</f>
        <v>0</v>
      </c>
      <c r="AD36" s="132" t="s">
        <v>259</v>
      </c>
      <c r="AE36" s="227" t="s">
        <v>260</v>
      </c>
      <c r="AF36" s="94">
        <f t="shared" si="1"/>
        <v>2</v>
      </c>
      <c r="AG36" s="150">
        <v>9</v>
      </c>
      <c r="AH36" s="219">
        <v>1</v>
      </c>
      <c r="AI36" s="215" t="s">
        <v>282</v>
      </c>
      <c r="AJ36" s="133" t="s">
        <v>283</v>
      </c>
      <c r="AK36" s="116">
        <f t="shared" si="2"/>
        <v>2</v>
      </c>
      <c r="AL36" s="132"/>
      <c r="AM36" s="132"/>
      <c r="AN36" s="132"/>
      <c r="AO36" s="133"/>
      <c r="AP36" s="35" t="str">
        <f t="shared" si="3"/>
        <v>Acciones de control para el cumplimiento de fallos judiciales - rio Bogotá</v>
      </c>
      <c r="AQ36" s="16">
        <f t="shared" si="4"/>
        <v>8</v>
      </c>
      <c r="AR36" s="132">
        <f t="shared" si="5"/>
        <v>10</v>
      </c>
      <c r="AS36" s="132"/>
      <c r="AT36" s="133"/>
    </row>
    <row r="37" spans="1:46" ht="87" x14ac:dyDescent="0.35">
      <c r="A37" s="69">
        <v>1</v>
      </c>
      <c r="B37" s="16" t="s">
        <v>108</v>
      </c>
      <c r="C37" s="52" t="s">
        <v>88</v>
      </c>
      <c r="D37" s="45" t="s">
        <v>267</v>
      </c>
      <c r="E37" s="152">
        <v>0.04</v>
      </c>
      <c r="F37" s="15" t="s">
        <v>89</v>
      </c>
      <c r="G37" s="2" t="s">
        <v>158</v>
      </c>
      <c r="H37" s="2" t="s">
        <v>104</v>
      </c>
      <c r="I37" s="138">
        <v>76119</v>
      </c>
      <c r="J37" s="23" t="s">
        <v>109</v>
      </c>
      <c r="K37" s="27" t="s">
        <v>120</v>
      </c>
      <c r="L37" s="87">
        <v>0</v>
      </c>
      <c r="M37" s="87">
        <v>0.15</v>
      </c>
      <c r="N37" s="87">
        <v>0.16</v>
      </c>
      <c r="O37" s="87">
        <v>0.17</v>
      </c>
      <c r="P37" s="202">
        <v>0.17</v>
      </c>
      <c r="Q37" s="63" t="s">
        <v>54</v>
      </c>
      <c r="R37" s="16" t="s">
        <v>128</v>
      </c>
      <c r="S37" s="16" t="s">
        <v>131</v>
      </c>
      <c r="T37" s="36" t="s">
        <v>190</v>
      </c>
      <c r="U37" s="113" t="str">
        <f t="shared" si="0"/>
        <v>SI</v>
      </c>
      <c r="V37" s="101" t="s">
        <v>202</v>
      </c>
      <c r="W37" s="117" t="s">
        <v>202</v>
      </c>
      <c r="X37" s="103" t="s">
        <v>202</v>
      </c>
      <c r="Y37" s="117" t="s">
        <v>202</v>
      </c>
      <c r="Z37" s="183" t="s">
        <v>202</v>
      </c>
      <c r="AA37" s="95">
        <f t="shared" si="6"/>
        <v>0.15</v>
      </c>
      <c r="AB37" s="149">
        <v>8.4500000000000006E-2</v>
      </c>
      <c r="AC37" s="175">
        <v>0.56000000000000005</v>
      </c>
      <c r="AD37" s="157" t="s">
        <v>241</v>
      </c>
      <c r="AE37" s="230" t="s">
        <v>242</v>
      </c>
      <c r="AF37" s="95">
        <f t="shared" si="1"/>
        <v>0.16</v>
      </c>
      <c r="AG37" s="253">
        <v>8.8099999999999998E-2</v>
      </c>
      <c r="AH37" s="253">
        <f>AG37/AF37</f>
        <v>0.55062499999999992</v>
      </c>
      <c r="AI37" s="238" t="s">
        <v>288</v>
      </c>
      <c r="AJ37" s="211" t="s">
        <v>242</v>
      </c>
      <c r="AK37" s="116">
        <f t="shared" si="2"/>
        <v>0.17</v>
      </c>
      <c r="AL37" s="132"/>
      <c r="AM37" s="132"/>
      <c r="AN37" s="132"/>
      <c r="AO37" s="133"/>
      <c r="AP37" s="35" t="str">
        <f t="shared" si="3"/>
        <v xml:space="preserve">Porcentaje de expedientes de policía con impulso procesal </v>
      </c>
      <c r="AQ37" s="16" t="e">
        <f t="shared" si="4"/>
        <v>#VALUE!</v>
      </c>
      <c r="AR37" s="132" t="e">
        <f t="shared" si="5"/>
        <v>#VALUE!</v>
      </c>
      <c r="AS37" s="132"/>
      <c r="AT37" s="133"/>
    </row>
    <row r="38" spans="1:46" ht="87" x14ac:dyDescent="0.35">
      <c r="A38" s="69">
        <v>1</v>
      </c>
      <c r="B38" s="16" t="s">
        <v>108</v>
      </c>
      <c r="C38" s="52" t="s">
        <v>88</v>
      </c>
      <c r="D38" s="45" t="s">
        <v>268</v>
      </c>
      <c r="E38" s="152">
        <v>0.04</v>
      </c>
      <c r="F38" s="15" t="s">
        <v>89</v>
      </c>
      <c r="G38" s="2" t="s">
        <v>159</v>
      </c>
      <c r="H38" s="2" t="s">
        <v>105</v>
      </c>
      <c r="I38" s="138">
        <v>76119</v>
      </c>
      <c r="J38" s="23" t="s">
        <v>63</v>
      </c>
      <c r="K38" s="27" t="s">
        <v>121</v>
      </c>
      <c r="L38" s="87">
        <v>0.05</v>
      </c>
      <c r="M38" s="87">
        <v>0.05</v>
      </c>
      <c r="N38" s="87">
        <v>0.01</v>
      </c>
      <c r="O38" s="87">
        <v>0.01</v>
      </c>
      <c r="P38" s="202">
        <v>0.12</v>
      </c>
      <c r="Q38" s="63" t="s">
        <v>54</v>
      </c>
      <c r="R38" s="16" t="s">
        <v>128</v>
      </c>
      <c r="S38" s="16" t="s">
        <v>131</v>
      </c>
      <c r="T38" s="36" t="s">
        <v>190</v>
      </c>
      <c r="U38" s="113" t="str">
        <f t="shared" si="0"/>
        <v>SI</v>
      </c>
      <c r="V38" s="101">
        <f t="shared" si="7"/>
        <v>0.05</v>
      </c>
      <c r="W38" s="102">
        <v>2.63E-2</v>
      </c>
      <c r="X38" s="103">
        <f>W38/V38</f>
        <v>0.52600000000000002</v>
      </c>
      <c r="Y38" s="104" t="s">
        <v>254</v>
      </c>
      <c r="Z38" s="184" t="s">
        <v>205</v>
      </c>
      <c r="AA38" s="95">
        <f t="shared" si="6"/>
        <v>0.05</v>
      </c>
      <c r="AB38" s="149">
        <v>4.4900000000000002E-2</v>
      </c>
      <c r="AC38" s="175">
        <v>0.9</v>
      </c>
      <c r="AD38" s="157" t="s">
        <v>243</v>
      </c>
      <c r="AE38" s="230" t="s">
        <v>242</v>
      </c>
      <c r="AF38" s="95">
        <f t="shared" si="1"/>
        <v>0.01</v>
      </c>
      <c r="AG38" s="253">
        <v>1.2999999999999999E-5</v>
      </c>
      <c r="AH38" s="253">
        <f>AG38/AF38</f>
        <v>1.2999999999999999E-3</v>
      </c>
      <c r="AI38" s="239" t="s">
        <v>289</v>
      </c>
      <c r="AJ38" s="211" t="s">
        <v>242</v>
      </c>
      <c r="AK38" s="116">
        <f t="shared" si="2"/>
        <v>0.01</v>
      </c>
      <c r="AL38" s="132"/>
      <c r="AM38" s="132"/>
      <c r="AN38" s="132"/>
      <c r="AO38" s="133"/>
      <c r="AP38" s="35" t="str">
        <f t="shared" si="3"/>
        <v>Porcentaje de expedientes de policía con fallo de fondo</v>
      </c>
      <c r="AQ38" s="16">
        <f t="shared" si="4"/>
        <v>0.12</v>
      </c>
      <c r="AR38" s="132">
        <f t="shared" si="5"/>
        <v>7.1212999999999999E-2</v>
      </c>
      <c r="AS38" s="132"/>
      <c r="AT38" s="133"/>
    </row>
    <row r="39" spans="1:46" ht="87" x14ac:dyDescent="0.35">
      <c r="A39" s="69">
        <v>1</v>
      </c>
      <c r="B39" s="16" t="s">
        <v>108</v>
      </c>
      <c r="C39" s="52" t="s">
        <v>88</v>
      </c>
      <c r="D39" s="45" t="s">
        <v>191</v>
      </c>
      <c r="E39" s="152">
        <v>0.04</v>
      </c>
      <c r="F39" s="15" t="s">
        <v>89</v>
      </c>
      <c r="G39" s="2" t="s">
        <v>192</v>
      </c>
      <c r="H39" s="1" t="s">
        <v>193</v>
      </c>
      <c r="I39" s="73">
        <v>163</v>
      </c>
      <c r="J39" s="23" t="s">
        <v>63</v>
      </c>
      <c r="K39" s="27" t="s">
        <v>122</v>
      </c>
      <c r="L39" s="86">
        <v>29</v>
      </c>
      <c r="M39" s="86">
        <v>44</v>
      </c>
      <c r="N39" s="86">
        <v>44</v>
      </c>
      <c r="O39" s="86">
        <v>31</v>
      </c>
      <c r="P39" s="203">
        <f t="shared" si="8"/>
        <v>148</v>
      </c>
      <c r="Q39" s="63" t="s">
        <v>54</v>
      </c>
      <c r="R39" s="16" t="s">
        <v>128</v>
      </c>
      <c r="S39" s="16" t="s">
        <v>131</v>
      </c>
      <c r="T39" s="36" t="s">
        <v>190</v>
      </c>
      <c r="U39" s="113" t="str">
        <f t="shared" si="0"/>
        <v>SI</v>
      </c>
      <c r="V39" s="94">
        <f t="shared" si="7"/>
        <v>29</v>
      </c>
      <c r="W39" s="92">
        <v>100</v>
      </c>
      <c r="X39" s="99">
        <v>1</v>
      </c>
      <c r="Y39" s="92" t="s">
        <v>206</v>
      </c>
      <c r="Z39" s="181" t="s">
        <v>205</v>
      </c>
      <c r="AA39" s="94">
        <f t="shared" si="6"/>
        <v>44</v>
      </c>
      <c r="AB39" s="150">
        <v>35</v>
      </c>
      <c r="AC39" s="175">
        <v>0.8</v>
      </c>
      <c r="AD39" s="151" t="s">
        <v>244</v>
      </c>
      <c r="AE39" s="230" t="s">
        <v>242</v>
      </c>
      <c r="AF39" s="94">
        <f t="shared" si="1"/>
        <v>44</v>
      </c>
      <c r="AG39" s="254">
        <v>116</v>
      </c>
      <c r="AH39" s="255">
        <v>1</v>
      </c>
      <c r="AI39" s="239" t="s">
        <v>290</v>
      </c>
      <c r="AJ39" s="211" t="s">
        <v>242</v>
      </c>
      <c r="AK39" s="116">
        <f t="shared" si="2"/>
        <v>31</v>
      </c>
      <c r="AL39" s="132"/>
      <c r="AM39" s="132"/>
      <c r="AN39" s="132"/>
      <c r="AO39" s="133"/>
      <c r="AP39" s="35" t="str">
        <f t="shared" si="3"/>
        <v>Actuaciones administrativas terminadas (archivadas)</v>
      </c>
      <c r="AQ39" s="16">
        <f t="shared" si="4"/>
        <v>148</v>
      </c>
      <c r="AR39" s="132">
        <f t="shared" si="5"/>
        <v>251</v>
      </c>
      <c r="AS39" s="132"/>
      <c r="AT39" s="133"/>
    </row>
    <row r="40" spans="1:46" ht="87" x14ac:dyDescent="0.35">
      <c r="A40" s="69">
        <v>1</v>
      </c>
      <c r="B40" s="16" t="s">
        <v>108</v>
      </c>
      <c r="C40" s="52" t="s">
        <v>88</v>
      </c>
      <c r="D40" s="47" t="s">
        <v>213</v>
      </c>
      <c r="E40" s="152">
        <v>0.04</v>
      </c>
      <c r="F40" s="24" t="s">
        <v>89</v>
      </c>
      <c r="G40" s="2" t="s">
        <v>194</v>
      </c>
      <c r="H40" s="25" t="s">
        <v>195</v>
      </c>
      <c r="I40" s="81" t="s">
        <v>135</v>
      </c>
      <c r="J40" s="30" t="s">
        <v>63</v>
      </c>
      <c r="K40" s="27" t="s">
        <v>194</v>
      </c>
      <c r="L40" s="90">
        <v>0</v>
      </c>
      <c r="M40" s="90">
        <v>0</v>
      </c>
      <c r="N40" s="90">
        <v>34</v>
      </c>
      <c r="O40" s="90">
        <v>69</v>
      </c>
      <c r="P40" s="204">
        <f t="shared" si="8"/>
        <v>103</v>
      </c>
      <c r="Q40" s="63" t="s">
        <v>54</v>
      </c>
      <c r="R40" s="16" t="s">
        <v>128</v>
      </c>
      <c r="S40" s="16" t="s">
        <v>131</v>
      </c>
      <c r="T40" s="36" t="s">
        <v>190</v>
      </c>
      <c r="U40" s="113" t="str">
        <f t="shared" si="0"/>
        <v>SI</v>
      </c>
      <c r="V40" s="94" t="s">
        <v>198</v>
      </c>
      <c r="W40" s="92">
        <v>13</v>
      </c>
      <c r="X40" s="98" t="s">
        <v>198</v>
      </c>
      <c r="Y40" s="92" t="s">
        <v>207</v>
      </c>
      <c r="Z40" s="181" t="s">
        <v>205</v>
      </c>
      <c r="AA40" s="193" t="s">
        <v>198</v>
      </c>
      <c r="AB40" s="150" t="s">
        <v>198</v>
      </c>
      <c r="AC40" s="187" t="s">
        <v>198</v>
      </c>
      <c r="AD40" s="150" t="s">
        <v>198</v>
      </c>
      <c r="AE40" s="226" t="s">
        <v>198</v>
      </c>
      <c r="AF40" s="94">
        <f t="shared" si="1"/>
        <v>34</v>
      </c>
      <c r="AG40" s="254">
        <v>66</v>
      </c>
      <c r="AH40" s="255">
        <v>1</v>
      </c>
      <c r="AI40" s="239" t="s">
        <v>296</v>
      </c>
      <c r="AJ40" s="211" t="s">
        <v>242</v>
      </c>
      <c r="AK40" s="116">
        <f t="shared" si="2"/>
        <v>69</v>
      </c>
      <c r="AL40" s="132"/>
      <c r="AM40" s="132"/>
      <c r="AN40" s="132"/>
      <c r="AO40" s="133"/>
      <c r="AP40" s="35" t="str">
        <f t="shared" si="3"/>
        <v>Actuaciones administrativas terminadas hasta la primera instancia</v>
      </c>
      <c r="AQ40" s="16" t="e">
        <f t="shared" si="4"/>
        <v>#VALUE!</v>
      </c>
      <c r="AR40" s="132" t="e">
        <f t="shared" si="5"/>
        <v>#VALUE!</v>
      </c>
      <c r="AS40" s="132"/>
      <c r="AT40" s="133"/>
    </row>
    <row r="41" spans="1:46" ht="24" customHeight="1" x14ac:dyDescent="0.35">
      <c r="A41" s="70"/>
      <c r="B41" s="53"/>
      <c r="C41" s="54"/>
      <c r="D41" s="48" t="s">
        <v>85</v>
      </c>
      <c r="E41" s="158">
        <f>SUM(E21:E40)</f>
        <v>0.80420000000000014</v>
      </c>
      <c r="F41" s="20"/>
      <c r="G41" s="20"/>
      <c r="H41" s="20"/>
      <c r="I41" s="73"/>
      <c r="J41" s="20"/>
      <c r="K41" s="32"/>
      <c r="L41" s="20"/>
      <c r="M41" s="20"/>
      <c r="N41" s="20"/>
      <c r="O41" s="20"/>
      <c r="P41" s="200"/>
      <c r="Q41" s="57"/>
      <c r="R41" s="32"/>
      <c r="S41" s="32"/>
      <c r="T41" s="41"/>
      <c r="U41" s="114"/>
      <c r="V41" s="96"/>
      <c r="W41" s="83"/>
      <c r="X41" s="100"/>
      <c r="Y41" s="83"/>
      <c r="Z41" s="185"/>
      <c r="AA41" s="96">
        <f t="shared" si="6"/>
        <v>0</v>
      </c>
      <c r="AB41" s="134"/>
      <c r="AC41" s="176"/>
      <c r="AD41" s="134"/>
      <c r="AE41" s="231"/>
      <c r="AF41" s="249"/>
      <c r="AG41" s="256"/>
      <c r="AH41" s="256"/>
      <c r="AI41" s="217"/>
      <c r="AJ41" s="135"/>
      <c r="AK41" s="116">
        <f t="shared" si="2"/>
        <v>0</v>
      </c>
      <c r="AL41" s="134"/>
      <c r="AM41" s="134"/>
      <c r="AN41" s="134"/>
      <c r="AO41" s="135"/>
      <c r="AP41" s="37">
        <f t="shared" si="3"/>
        <v>0</v>
      </c>
      <c r="AQ41" s="16" t="e">
        <f>SUM(AQ21:AQ40)</f>
        <v>#VALUE!</v>
      </c>
      <c r="AR41" s="132" t="e">
        <f>SUM(AR21:AR40)</f>
        <v>#VALUE!</v>
      </c>
      <c r="AS41" s="132"/>
      <c r="AT41" s="133"/>
    </row>
    <row r="42" spans="1:46" ht="108.5" x14ac:dyDescent="0.35">
      <c r="A42" s="71">
        <v>6</v>
      </c>
      <c r="B42" s="4" t="s">
        <v>46</v>
      </c>
      <c r="C42" s="55" t="s">
        <v>47</v>
      </c>
      <c r="D42" s="3" t="s">
        <v>48</v>
      </c>
      <c r="E42" s="13">
        <v>0.04</v>
      </c>
      <c r="F42" s="4" t="s">
        <v>49</v>
      </c>
      <c r="G42" s="4" t="s">
        <v>50</v>
      </c>
      <c r="H42" s="4" t="s">
        <v>51</v>
      </c>
      <c r="I42" s="5">
        <v>0</v>
      </c>
      <c r="J42" s="5" t="s">
        <v>52</v>
      </c>
      <c r="K42" s="4" t="s">
        <v>53</v>
      </c>
      <c r="L42" s="14"/>
      <c r="M42" s="14">
        <v>0.7</v>
      </c>
      <c r="N42" s="14"/>
      <c r="O42" s="14">
        <v>0.7</v>
      </c>
      <c r="P42" s="205">
        <v>0.7</v>
      </c>
      <c r="Q42" s="3" t="s">
        <v>54</v>
      </c>
      <c r="R42" s="5" t="s">
        <v>55</v>
      </c>
      <c r="S42" s="5" t="s">
        <v>56</v>
      </c>
      <c r="T42" s="58" t="s">
        <v>57</v>
      </c>
      <c r="U42" s="113" t="s">
        <v>136</v>
      </c>
      <c r="V42" s="97" t="s">
        <v>198</v>
      </c>
      <c r="W42" s="118" t="s">
        <v>198</v>
      </c>
      <c r="X42" s="119" t="s">
        <v>198</v>
      </c>
      <c r="Y42" s="118" t="s">
        <v>198</v>
      </c>
      <c r="Z42" s="186" t="s">
        <v>198</v>
      </c>
      <c r="AA42" s="194">
        <f t="shared" si="6"/>
        <v>0.7</v>
      </c>
      <c r="AB42" s="159">
        <v>0.55000000000000004</v>
      </c>
      <c r="AC42" s="177">
        <v>0.55000000000000004</v>
      </c>
      <c r="AD42" s="164" t="s">
        <v>245</v>
      </c>
      <c r="AE42" s="232" t="s">
        <v>246</v>
      </c>
      <c r="AF42" s="250" t="s">
        <v>198</v>
      </c>
      <c r="AG42" s="221" t="s">
        <v>198</v>
      </c>
      <c r="AH42" s="221" t="s">
        <v>198</v>
      </c>
      <c r="AI42" s="222" t="s">
        <v>198</v>
      </c>
      <c r="AJ42" s="213" t="s">
        <v>198</v>
      </c>
      <c r="AK42" s="116">
        <f t="shared" si="2"/>
        <v>0.7</v>
      </c>
      <c r="AL42" s="132"/>
      <c r="AM42" s="132"/>
      <c r="AN42" s="132"/>
      <c r="AO42" s="133"/>
      <c r="AP42" s="35" t="str">
        <f t="shared" si="3"/>
        <v>Cumplimiento de criterios ambientales</v>
      </c>
      <c r="AQ42" s="16" t="e">
        <f t="shared" ref="AQ42:AQ47" si="16">V42+AA42+AF42+AK42</f>
        <v>#VALUE!</v>
      </c>
      <c r="AR42" s="132" t="e">
        <f t="shared" ref="AR42:AR47" si="17">W42+AB42+AG42+AL42</f>
        <v>#VALUE!</v>
      </c>
      <c r="AS42" s="132"/>
      <c r="AT42" s="133"/>
    </row>
    <row r="43" spans="1:46" ht="145" x14ac:dyDescent="0.35">
      <c r="A43" s="71">
        <v>6</v>
      </c>
      <c r="B43" s="4" t="s">
        <v>46</v>
      </c>
      <c r="C43" s="55" t="s">
        <v>47</v>
      </c>
      <c r="D43" s="3" t="s">
        <v>141</v>
      </c>
      <c r="E43" s="13">
        <v>0.04</v>
      </c>
      <c r="F43" s="4" t="s">
        <v>49</v>
      </c>
      <c r="G43" s="4" t="s">
        <v>58</v>
      </c>
      <c r="H43" s="4" t="s">
        <v>142</v>
      </c>
      <c r="I43" s="5">
        <v>0</v>
      </c>
      <c r="J43" s="5" t="s">
        <v>52</v>
      </c>
      <c r="K43" s="4" t="s">
        <v>59</v>
      </c>
      <c r="L43" s="160"/>
      <c r="M43" s="161">
        <v>1</v>
      </c>
      <c r="N43" s="161">
        <v>1</v>
      </c>
      <c r="O43" s="161">
        <v>1</v>
      </c>
      <c r="P43" s="162">
        <v>1</v>
      </c>
      <c r="Q43" s="3" t="s">
        <v>54</v>
      </c>
      <c r="R43" s="5" t="s">
        <v>143</v>
      </c>
      <c r="S43" s="5" t="s">
        <v>144</v>
      </c>
      <c r="T43" s="58" t="s">
        <v>60</v>
      </c>
      <c r="U43" s="113" t="s">
        <v>136</v>
      </c>
      <c r="V43" s="97" t="s">
        <v>198</v>
      </c>
      <c r="W43" s="118" t="s">
        <v>198</v>
      </c>
      <c r="X43" s="119" t="s">
        <v>198</v>
      </c>
      <c r="Y43" s="118" t="s">
        <v>198</v>
      </c>
      <c r="Z43" s="186" t="s">
        <v>198</v>
      </c>
      <c r="AA43" s="194">
        <v>1</v>
      </c>
      <c r="AB43" s="161">
        <v>1</v>
      </c>
      <c r="AC43" s="178">
        <v>1</v>
      </c>
      <c r="AD43" s="164" t="s">
        <v>253</v>
      </c>
      <c r="AE43" s="233" t="s">
        <v>247</v>
      </c>
      <c r="AF43" s="194">
        <f t="shared" si="1"/>
        <v>1</v>
      </c>
      <c r="AG43" s="240">
        <v>0.75</v>
      </c>
      <c r="AH43" s="240">
        <f>AG43/AF43</f>
        <v>0.75</v>
      </c>
      <c r="AI43" s="222" t="s">
        <v>292</v>
      </c>
      <c r="AJ43" s="220" t="s">
        <v>247</v>
      </c>
      <c r="AK43" s="116">
        <f t="shared" si="2"/>
        <v>1</v>
      </c>
      <c r="AL43" s="132"/>
      <c r="AM43" s="132"/>
      <c r="AN43" s="132"/>
      <c r="AO43" s="133"/>
      <c r="AP43" s="35" t="str">
        <f t="shared" si="3"/>
        <v>Nivel de participación en actividades de gestión documental</v>
      </c>
      <c r="AQ43" s="16" t="e">
        <f t="shared" si="16"/>
        <v>#VALUE!</v>
      </c>
      <c r="AR43" s="132" t="e">
        <f t="shared" si="17"/>
        <v>#VALUE!</v>
      </c>
      <c r="AS43" s="132"/>
      <c r="AT43" s="133"/>
    </row>
    <row r="44" spans="1:46" ht="108.5" x14ac:dyDescent="0.35">
      <c r="A44" s="71">
        <v>6</v>
      </c>
      <c r="B44" s="4" t="s">
        <v>46</v>
      </c>
      <c r="C44" s="55" t="s">
        <v>47</v>
      </c>
      <c r="D44" s="3" t="s">
        <v>145</v>
      </c>
      <c r="E44" s="13">
        <v>0.03</v>
      </c>
      <c r="F44" s="4" t="s">
        <v>49</v>
      </c>
      <c r="G44" s="4" t="s">
        <v>61</v>
      </c>
      <c r="H44" s="4" t="s">
        <v>62</v>
      </c>
      <c r="I44" s="5">
        <v>0</v>
      </c>
      <c r="J44" s="5" t="s">
        <v>63</v>
      </c>
      <c r="K44" s="4" t="s">
        <v>64</v>
      </c>
      <c r="L44" s="165">
        <v>0</v>
      </c>
      <c r="M44" s="163">
        <v>0</v>
      </c>
      <c r="N44" s="166">
        <v>0</v>
      </c>
      <c r="O44" s="166">
        <v>1</v>
      </c>
      <c r="P44" s="206">
        <v>1</v>
      </c>
      <c r="Q44" s="3" t="s">
        <v>54</v>
      </c>
      <c r="R44" s="5" t="s">
        <v>65</v>
      </c>
      <c r="S44" s="5" t="s">
        <v>56</v>
      </c>
      <c r="T44" s="58" t="s">
        <v>66</v>
      </c>
      <c r="U44" s="113" t="s">
        <v>136</v>
      </c>
      <c r="V44" s="97" t="s">
        <v>198</v>
      </c>
      <c r="W44" s="118" t="s">
        <v>198</v>
      </c>
      <c r="X44" s="119" t="s">
        <v>198</v>
      </c>
      <c r="Y44" s="118" t="s">
        <v>198</v>
      </c>
      <c r="Z44" s="186" t="s">
        <v>198</v>
      </c>
      <c r="AA44" s="97" t="s">
        <v>198</v>
      </c>
      <c r="AB44" s="118" t="s">
        <v>198</v>
      </c>
      <c r="AC44" s="119" t="s">
        <v>198</v>
      </c>
      <c r="AD44" s="118" t="s">
        <v>198</v>
      </c>
      <c r="AE44" s="186" t="s">
        <v>198</v>
      </c>
      <c r="AF44" s="250" t="s">
        <v>198</v>
      </c>
      <c r="AG44" s="221" t="s">
        <v>198</v>
      </c>
      <c r="AH44" s="221" t="s">
        <v>198</v>
      </c>
      <c r="AI44" s="222" t="s">
        <v>198</v>
      </c>
      <c r="AJ44" s="213" t="s">
        <v>198</v>
      </c>
      <c r="AK44" s="116" t="e">
        <f>#REF!</f>
        <v>#REF!</v>
      </c>
      <c r="AL44" s="132"/>
      <c r="AM44" s="132"/>
      <c r="AN44" s="132"/>
      <c r="AO44" s="133"/>
      <c r="AP44" s="35" t="str">
        <f t="shared" si="3"/>
        <v>Caracterización de levantada</v>
      </c>
      <c r="AQ44" s="16" t="e">
        <f t="shared" si="16"/>
        <v>#VALUE!</v>
      </c>
      <c r="AR44" s="132" t="e">
        <f t="shared" si="17"/>
        <v>#VALUE!</v>
      </c>
      <c r="AS44" s="132"/>
      <c r="AT44" s="133"/>
    </row>
    <row r="45" spans="1:46" ht="108.5" x14ac:dyDescent="0.35">
      <c r="A45" s="71">
        <v>6</v>
      </c>
      <c r="B45" s="4" t="s">
        <v>46</v>
      </c>
      <c r="C45" s="55" t="s">
        <v>47</v>
      </c>
      <c r="D45" s="3" t="s">
        <v>146</v>
      </c>
      <c r="E45" s="13">
        <v>0.03</v>
      </c>
      <c r="F45" s="4" t="s">
        <v>49</v>
      </c>
      <c r="G45" s="4" t="s">
        <v>67</v>
      </c>
      <c r="H45" s="4" t="s">
        <v>68</v>
      </c>
      <c r="I45" s="5">
        <v>2</v>
      </c>
      <c r="J45" s="5" t="s">
        <v>63</v>
      </c>
      <c r="K45" s="4" t="s">
        <v>69</v>
      </c>
      <c r="L45" s="160">
        <v>0</v>
      </c>
      <c r="M45" s="160">
        <v>0</v>
      </c>
      <c r="N45" s="160">
        <v>1</v>
      </c>
      <c r="O45" s="160">
        <v>0</v>
      </c>
      <c r="P45" s="160">
        <v>1</v>
      </c>
      <c r="Q45" s="3" t="s">
        <v>54</v>
      </c>
      <c r="R45" s="5" t="s">
        <v>70</v>
      </c>
      <c r="S45" s="5" t="s">
        <v>56</v>
      </c>
      <c r="T45" s="58" t="s">
        <v>71</v>
      </c>
      <c r="U45" s="113" t="s">
        <v>136</v>
      </c>
      <c r="V45" s="97" t="s">
        <v>198</v>
      </c>
      <c r="W45" s="118" t="s">
        <v>198</v>
      </c>
      <c r="X45" s="119" t="s">
        <v>198</v>
      </c>
      <c r="Y45" s="118" t="s">
        <v>198</v>
      </c>
      <c r="Z45" s="186" t="s">
        <v>198</v>
      </c>
      <c r="AA45" s="97" t="s">
        <v>198</v>
      </c>
      <c r="AB45" s="118" t="s">
        <v>198</v>
      </c>
      <c r="AC45" s="119" t="s">
        <v>198</v>
      </c>
      <c r="AD45" s="118" t="s">
        <v>198</v>
      </c>
      <c r="AE45" s="186" t="s">
        <v>198</v>
      </c>
      <c r="AF45" s="97">
        <f t="shared" si="1"/>
        <v>1</v>
      </c>
      <c r="AG45" s="221">
        <v>1</v>
      </c>
      <c r="AH45" s="223">
        <v>1</v>
      </c>
      <c r="AI45" s="222" t="s">
        <v>291</v>
      </c>
      <c r="AJ45" s="213" t="s">
        <v>280</v>
      </c>
      <c r="AK45" s="116">
        <f t="shared" si="2"/>
        <v>0</v>
      </c>
      <c r="AL45" s="132"/>
      <c r="AM45" s="132"/>
      <c r="AN45" s="132"/>
      <c r="AO45" s="133"/>
      <c r="AP45" s="35" t="str">
        <f t="shared" si="3"/>
        <v>Registro de buena práctica/idea innovadora</v>
      </c>
      <c r="AQ45" s="16" t="e">
        <f t="shared" si="16"/>
        <v>#VALUE!</v>
      </c>
      <c r="AR45" s="132" t="e">
        <f t="shared" si="17"/>
        <v>#VALUE!</v>
      </c>
      <c r="AS45" s="132"/>
      <c r="AT45" s="133"/>
    </row>
    <row r="46" spans="1:46" ht="108.5" x14ac:dyDescent="0.35">
      <c r="A46" s="71">
        <v>6</v>
      </c>
      <c r="B46" s="4" t="s">
        <v>46</v>
      </c>
      <c r="C46" s="55" t="s">
        <v>47</v>
      </c>
      <c r="D46" s="49" t="s">
        <v>72</v>
      </c>
      <c r="E46" s="13">
        <v>0.03</v>
      </c>
      <c r="F46" s="7" t="s">
        <v>49</v>
      </c>
      <c r="G46" s="7" t="s">
        <v>73</v>
      </c>
      <c r="H46" s="7" t="s">
        <v>74</v>
      </c>
      <c r="I46" s="84">
        <v>1</v>
      </c>
      <c r="J46" s="7" t="s">
        <v>52</v>
      </c>
      <c r="K46" s="7" t="s">
        <v>75</v>
      </c>
      <c r="L46" s="8">
        <v>1</v>
      </c>
      <c r="M46" s="8">
        <v>1</v>
      </c>
      <c r="N46" s="8">
        <v>1</v>
      </c>
      <c r="O46" s="8">
        <v>1</v>
      </c>
      <c r="P46" s="207">
        <v>1</v>
      </c>
      <c r="Q46" s="3" t="s">
        <v>54</v>
      </c>
      <c r="R46" s="4" t="s">
        <v>76</v>
      </c>
      <c r="S46" s="7" t="s">
        <v>56</v>
      </c>
      <c r="T46" s="55" t="s">
        <v>77</v>
      </c>
      <c r="U46" s="113" t="s">
        <v>136</v>
      </c>
      <c r="V46" s="127">
        <v>1</v>
      </c>
      <c r="W46" s="120">
        <v>0.67</v>
      </c>
      <c r="X46" s="121">
        <f>W46/V46</f>
        <v>0.67</v>
      </c>
      <c r="Y46" s="118" t="s">
        <v>208</v>
      </c>
      <c r="Z46" s="186" t="s">
        <v>209</v>
      </c>
      <c r="AA46" s="194">
        <v>1</v>
      </c>
      <c r="AB46" s="161">
        <v>0</v>
      </c>
      <c r="AC46" s="178">
        <v>0</v>
      </c>
      <c r="AD46" s="118" t="s">
        <v>248</v>
      </c>
      <c r="AE46" s="186" t="s">
        <v>249</v>
      </c>
      <c r="AF46" s="97">
        <f t="shared" si="1"/>
        <v>1</v>
      </c>
      <c r="AG46" s="223">
        <v>0.43</v>
      </c>
      <c r="AH46" s="159">
        <f>AG46/AF46</f>
        <v>0.43</v>
      </c>
      <c r="AI46" s="222" t="s">
        <v>279</v>
      </c>
      <c r="AJ46" s="213" t="s">
        <v>249</v>
      </c>
      <c r="AK46" s="116">
        <f t="shared" si="2"/>
        <v>1</v>
      </c>
      <c r="AL46" s="132"/>
      <c r="AM46" s="132"/>
      <c r="AN46" s="132"/>
      <c r="AO46" s="133"/>
      <c r="AP46" s="35" t="str">
        <f t="shared" si="3"/>
        <v>Acciones correctivas documentadas y vigentes</v>
      </c>
      <c r="AQ46" s="16">
        <f t="shared" si="16"/>
        <v>4</v>
      </c>
      <c r="AR46" s="132">
        <f t="shared" si="17"/>
        <v>1.1000000000000001</v>
      </c>
      <c r="AS46" s="132"/>
      <c r="AT46" s="133"/>
    </row>
    <row r="47" spans="1:46" ht="109" thickBot="1" x14ac:dyDescent="0.4">
      <c r="A47" s="72">
        <v>6</v>
      </c>
      <c r="B47" s="10" t="s">
        <v>46</v>
      </c>
      <c r="C47" s="56" t="s">
        <v>47</v>
      </c>
      <c r="D47" s="50" t="s">
        <v>78</v>
      </c>
      <c r="E47" s="51">
        <v>0.03</v>
      </c>
      <c r="F47" s="11" t="s">
        <v>49</v>
      </c>
      <c r="G47" s="11" t="s">
        <v>79</v>
      </c>
      <c r="H47" s="11" t="s">
        <v>80</v>
      </c>
      <c r="I47" s="85" t="s">
        <v>135</v>
      </c>
      <c r="J47" s="11" t="s">
        <v>52</v>
      </c>
      <c r="K47" s="11" t="s">
        <v>81</v>
      </c>
      <c r="L47" s="12"/>
      <c r="M47" s="12">
        <v>1</v>
      </c>
      <c r="N47" s="12">
        <v>1</v>
      </c>
      <c r="O47" s="12">
        <v>1</v>
      </c>
      <c r="P47" s="208">
        <v>1</v>
      </c>
      <c r="Q47" s="9" t="s">
        <v>54</v>
      </c>
      <c r="R47" s="10" t="s">
        <v>82</v>
      </c>
      <c r="S47" s="11" t="s">
        <v>83</v>
      </c>
      <c r="T47" s="56" t="s">
        <v>84</v>
      </c>
      <c r="U47" s="115" t="s">
        <v>136</v>
      </c>
      <c r="V47" s="128" t="s">
        <v>202</v>
      </c>
      <c r="W47" s="129" t="s">
        <v>202</v>
      </c>
      <c r="X47" s="130" t="s">
        <v>202</v>
      </c>
      <c r="Y47" s="129" t="s">
        <v>202</v>
      </c>
      <c r="Z47" s="186" t="s">
        <v>202</v>
      </c>
      <c r="AA47" s="195">
        <v>1</v>
      </c>
      <c r="AB47" s="196">
        <v>0.92</v>
      </c>
      <c r="AC47" s="197">
        <v>0.92</v>
      </c>
      <c r="AD47" s="198" t="s">
        <v>250</v>
      </c>
      <c r="AE47" s="234" t="s">
        <v>252</v>
      </c>
      <c r="AF47" s="128">
        <f t="shared" si="1"/>
        <v>1</v>
      </c>
      <c r="AG47" s="224">
        <v>0.97</v>
      </c>
      <c r="AH47" s="196">
        <f>AG47/AF47</f>
        <v>0.97</v>
      </c>
      <c r="AI47" s="218" t="s">
        <v>281</v>
      </c>
      <c r="AJ47" s="225" t="s">
        <v>252</v>
      </c>
      <c r="AK47" s="167">
        <f t="shared" si="2"/>
        <v>1</v>
      </c>
      <c r="AL47" s="136"/>
      <c r="AM47" s="136"/>
      <c r="AN47" s="136"/>
      <c r="AO47" s="137"/>
      <c r="AP47" s="38" t="str">
        <f t="shared" si="3"/>
        <v>Porcentaje de cumplimiento publicación de información</v>
      </c>
      <c r="AQ47" s="39" t="e">
        <f t="shared" si="16"/>
        <v>#VALUE!</v>
      </c>
      <c r="AR47" s="136" t="e">
        <f t="shared" si="17"/>
        <v>#VALUE!</v>
      </c>
      <c r="AS47" s="136"/>
      <c r="AT47" s="137"/>
    </row>
    <row r="48" spans="1:46" ht="44" thickBot="1" x14ac:dyDescent="0.4">
      <c r="A48" s="18"/>
      <c r="D48" s="42" t="s">
        <v>42</v>
      </c>
      <c r="E48" s="43">
        <f>SUM(E42:E47)</f>
        <v>0.2</v>
      </c>
      <c r="J48" s="67"/>
      <c r="V48" s="313" t="s">
        <v>201</v>
      </c>
      <c r="W48" s="314"/>
      <c r="X48" s="131">
        <f>+AVERAGE(X21:X47)</f>
        <v>0.73919999999999997</v>
      </c>
      <c r="AA48" s="313" t="s">
        <v>251</v>
      </c>
      <c r="AB48" s="314"/>
      <c r="AC48" s="131">
        <f>+AVERAGE(AC21:AC47)</f>
        <v>0.73312500000000014</v>
      </c>
      <c r="AE48" s="163"/>
      <c r="AF48" s="311" t="s">
        <v>293</v>
      </c>
      <c r="AG48" s="312"/>
      <c r="AH48" s="235">
        <f>AVERAGE(AH21:AH47)</f>
        <v>0.85011323529411775</v>
      </c>
      <c r="AK48" s="40" t="s">
        <v>174</v>
      </c>
      <c r="AL48" s="17" t="e">
        <f>+AVERAGE(AL22:AL47)</f>
        <v>#DIV/0!</v>
      </c>
      <c r="AQ48" s="34" t="str">
        <f>AP19</f>
        <v>EVALUACIÓN FINAL PLAN DE GESTION</v>
      </c>
      <c r="AR48" s="17" t="e">
        <f>+AVERAGE(AR22:AR47)</f>
        <v>#VALUE!</v>
      </c>
    </row>
    <row r="49" spans="1:18" ht="24.75" customHeight="1" x14ac:dyDescent="0.35">
      <c r="A49" s="18"/>
      <c r="D49" s="22" t="s">
        <v>41</v>
      </c>
      <c r="E49" s="21">
        <f>E48+E41</f>
        <v>1.0042000000000002</v>
      </c>
      <c r="J49" s="67"/>
    </row>
    <row r="50" spans="1:18" x14ac:dyDescent="0.35">
      <c r="A50" s="18"/>
      <c r="J50" s="67"/>
    </row>
    <row r="51" spans="1:18" x14ac:dyDescent="0.35">
      <c r="A51" s="18"/>
      <c r="J51" s="67"/>
    </row>
    <row r="52" spans="1:18" ht="15" thickBot="1" x14ac:dyDescent="0.4">
      <c r="A52" s="18"/>
      <c r="J52" s="67"/>
    </row>
    <row r="53" spans="1:18" ht="26" x14ac:dyDescent="0.35">
      <c r="A53" s="18"/>
      <c r="H53" s="260" t="s">
        <v>175</v>
      </c>
      <c r="I53" s="261"/>
      <c r="J53" s="261"/>
      <c r="K53" s="261"/>
      <c r="L53" s="261"/>
      <c r="M53" s="261" t="s">
        <v>176</v>
      </c>
      <c r="N53" s="261"/>
      <c r="O53" s="261"/>
      <c r="P53" s="261"/>
      <c r="Q53" s="261"/>
      <c r="R53" s="262"/>
    </row>
    <row r="54" spans="1:18" ht="132.75" customHeight="1" thickBot="1" x14ac:dyDescent="0.4">
      <c r="A54" s="18"/>
      <c r="H54" s="263" t="s">
        <v>177</v>
      </c>
      <c r="I54" s="264"/>
      <c r="J54" s="264"/>
      <c r="K54" s="264"/>
      <c r="L54" s="264"/>
      <c r="M54" s="264" t="s">
        <v>196</v>
      </c>
      <c r="N54" s="265"/>
      <c r="O54" s="265"/>
      <c r="P54" s="265"/>
      <c r="Q54" s="265"/>
      <c r="R54" s="266"/>
    </row>
  </sheetData>
  <sheetProtection algorithmName="SHA-512" hashValue="s0tA1rh8cTH2hNbFjrL8MUSRIuFNofn6aMwcg7D1Vi2F/5j9yPWJ252ddgDzJ2Mki7wGLc/DU6U5kb0488OPSQ==" saltValue="RV3WWZJHet8O5r/vsgRzng==" spinCount="100000" sheet="1" objects="1" scenarios="1"/>
  <mergeCells count="39">
    <mergeCell ref="AF48:AG48"/>
    <mergeCell ref="V48:W48"/>
    <mergeCell ref="AA48:AB48"/>
    <mergeCell ref="H9:J9"/>
    <mergeCell ref="A1:K1"/>
    <mergeCell ref="A2:K2"/>
    <mergeCell ref="A3:K3"/>
    <mergeCell ref="A5:B8"/>
    <mergeCell ref="C5:D8"/>
    <mergeCell ref="F4:J4"/>
    <mergeCell ref="H5:J5"/>
    <mergeCell ref="H6:J6"/>
    <mergeCell ref="H7:J7"/>
    <mergeCell ref="H8:J8"/>
    <mergeCell ref="C18:C20"/>
    <mergeCell ref="A18:B19"/>
    <mergeCell ref="AK18:AO18"/>
    <mergeCell ref="AK19:AO19"/>
    <mergeCell ref="D18:P19"/>
    <mergeCell ref="AP18:AT18"/>
    <mergeCell ref="AP19:AT19"/>
    <mergeCell ref="V19:Z19"/>
    <mergeCell ref="V18:Z18"/>
    <mergeCell ref="AF18:AJ18"/>
    <mergeCell ref="AF19:AJ19"/>
    <mergeCell ref="AA18:AE18"/>
    <mergeCell ref="AA19:AE19"/>
    <mergeCell ref="Q18:T19"/>
    <mergeCell ref="U18:U20"/>
    <mergeCell ref="H10:J10"/>
    <mergeCell ref="H53:L53"/>
    <mergeCell ref="M53:R53"/>
    <mergeCell ref="H54:L54"/>
    <mergeCell ref="M54:R54"/>
    <mergeCell ref="H11:J11"/>
    <mergeCell ref="H12:J12"/>
    <mergeCell ref="H13:J13"/>
    <mergeCell ref="H14:J14"/>
    <mergeCell ref="H15:J15"/>
  </mergeCells>
  <dataValidations disablePrompts="1" count="3">
    <dataValidation type="list" allowBlank="1" showInputMessage="1" showErrorMessage="1" sqref="Q42:Q47" xr:uid="{00000000-0002-0000-0000-000000000000}">
      <formula1>INDICADOR</formula1>
    </dataValidation>
    <dataValidation type="list" allowBlank="1" showInputMessage="1" showErrorMessage="1" sqref="J46:J47" xr:uid="{00000000-0002-0000-0000-000001000000}">
      <formula1>PROGRAMACION</formula1>
    </dataValidation>
    <dataValidation type="list" allowBlank="1" showInputMessage="1" showErrorMessage="1" error="Escriba un texto " promptTitle="Cualquier contenido" sqref="F42:F45" xr:uid="{00000000-0002-0000-0000-000002000000}">
      <formula1>META2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2704B5-7142-44EE-9E4E-5984D59AEEBB}">
  <ds:schemaRefs>
    <ds:schemaRef ds:uri="4d1d2e24-7be0-47eb-a1db-99cc6d75caff"/>
    <ds:schemaRef ds:uri="d6eaa91c-3afb-4015-aba1-5ff992c1a5ca"/>
    <ds:schemaRef ds:uri="http://www.w3.org/XML/1998/namespace"/>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8619FEA-678C-463E-855E-48DFCFB17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200C30-A6EE-4BC6-A3D3-DB98583237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2020-12-15T15:11:13Z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