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amile.espinosa\Desktop\publicacion planes de gestion\"/>
    </mc:Choice>
  </mc:AlternateContent>
  <xr:revisionPtr revIDLastSave="0" documentId="13_ncr:1_{FDC437A1-4173-4D9D-8C71-259987D9B491}" xr6:coauthVersionLast="47" xr6:coauthVersionMax="47" xr10:uidLastSave="{00000000-0000-0000-0000-000000000000}"/>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1" l="1"/>
  <c r="O17" i="1"/>
  <c r="AB35" i="1" l="1"/>
  <c r="AB30" i="1" l="1"/>
  <c r="AP17" i="1"/>
  <c r="AJ33" i="1"/>
  <c r="AL33" i="1" s="1"/>
  <c r="AJ32" i="1"/>
  <c r="AL32" i="1" s="1"/>
  <c r="AJ31" i="1"/>
  <c r="AE33" i="1"/>
  <c r="AE32" i="1"/>
  <c r="AG32" i="1" s="1"/>
  <c r="AE31" i="1"/>
  <c r="AG31" i="1" s="1"/>
  <c r="AG34" i="1" s="1"/>
  <c r="Z33" i="1"/>
  <c r="Z32" i="1"/>
  <c r="AB32" i="1" s="1"/>
  <c r="Z31" i="1"/>
  <c r="AB31" i="1" s="1"/>
  <c r="U33" i="1"/>
  <c r="W33" i="1" s="1"/>
  <c r="W34" i="1" s="1"/>
  <c r="AQ33" i="1"/>
  <c r="O32" i="1"/>
  <c r="AO32" i="1" s="1"/>
  <c r="AQ32" i="1" s="1"/>
  <c r="O31" i="1"/>
  <c r="AL31" i="1"/>
  <c r="AJ29" i="1"/>
  <c r="AL29" i="1" s="1"/>
  <c r="AJ28" i="1"/>
  <c r="AL28" i="1" s="1"/>
  <c r="AJ27" i="1"/>
  <c r="AL27" i="1" s="1"/>
  <c r="AJ26" i="1"/>
  <c r="AL26" i="1" s="1"/>
  <c r="AJ25" i="1"/>
  <c r="AL25" i="1" s="1"/>
  <c r="AJ24" i="1"/>
  <c r="AL24" i="1" s="1"/>
  <c r="AJ23" i="1"/>
  <c r="AL23" i="1" s="1"/>
  <c r="AJ22" i="1"/>
  <c r="AL22" i="1" s="1"/>
  <c r="AJ20" i="1"/>
  <c r="AL20" i="1" s="1"/>
  <c r="AJ19" i="1"/>
  <c r="AL19" i="1" s="1"/>
  <c r="AJ18" i="1"/>
  <c r="AL18" i="1" s="1"/>
  <c r="AJ17" i="1"/>
  <c r="AL17" i="1" s="1"/>
  <c r="AG33" i="1"/>
  <c r="AE29" i="1"/>
  <c r="AG29" i="1" s="1"/>
  <c r="AE28" i="1"/>
  <c r="AG28" i="1" s="1"/>
  <c r="AE27" i="1"/>
  <c r="AG27" i="1" s="1"/>
  <c r="AE26" i="1"/>
  <c r="AG26" i="1" s="1"/>
  <c r="AE25" i="1"/>
  <c r="AG25" i="1" s="1"/>
  <c r="AE24" i="1"/>
  <c r="AG24" i="1" s="1"/>
  <c r="AE23" i="1"/>
  <c r="AG23" i="1" s="1"/>
  <c r="AE22" i="1"/>
  <c r="AG22" i="1"/>
  <c r="AE20" i="1"/>
  <c r="AG20" i="1" s="1"/>
  <c r="AE19" i="1"/>
  <c r="AG19" i="1" s="1"/>
  <c r="AE18" i="1"/>
  <c r="AG18" i="1" s="1"/>
  <c r="AE17" i="1"/>
  <c r="AG17" i="1" s="1"/>
  <c r="Z17" i="1"/>
  <c r="AB17" i="1" s="1"/>
  <c r="U28" i="1"/>
  <c r="W28" i="1" s="1"/>
  <c r="U26" i="1"/>
  <c r="W26" i="1" s="1"/>
  <c r="U24" i="1"/>
  <c r="W24" i="1" s="1"/>
  <c r="U23" i="1"/>
  <c r="W23" i="1" s="1"/>
  <c r="U20" i="1"/>
  <c r="W20" i="1" s="1"/>
  <c r="U17" i="1"/>
  <c r="W17" i="1" s="1"/>
  <c r="AO19" i="1"/>
  <c r="AQ19" i="1" s="1"/>
  <c r="AO20" i="1"/>
  <c r="AQ20" i="1"/>
  <c r="AO23" i="1"/>
  <c r="AQ23" i="1" s="1"/>
  <c r="AO25" i="1"/>
  <c r="AQ25" i="1" s="1"/>
  <c r="AO27" i="1"/>
  <c r="AQ27" i="1"/>
  <c r="AO29" i="1"/>
  <c r="AQ29" i="1" s="1"/>
  <c r="AO31" i="1"/>
  <c r="AQ31" i="1" s="1"/>
  <c r="AO28" i="1"/>
  <c r="AQ28" i="1" s="1"/>
  <c r="AO26" i="1"/>
  <c r="AQ26" i="1" s="1"/>
  <c r="AO24" i="1"/>
  <c r="AQ24" i="1" s="1"/>
  <c r="AO22" i="1"/>
  <c r="AQ22" i="1" s="1"/>
  <c r="AO18" i="1"/>
  <c r="AQ18" i="1" s="1"/>
  <c r="AO17" i="1"/>
  <c r="AQ17" i="1" s="1"/>
  <c r="Z29" i="1"/>
  <c r="AB29" i="1" s="1"/>
  <c r="Z28" i="1"/>
  <c r="AB28" i="1"/>
  <c r="Z27" i="1"/>
  <c r="AB27" i="1" s="1"/>
  <c r="Z26" i="1"/>
  <c r="AB26" i="1" s="1"/>
  <c r="Z25" i="1"/>
  <c r="AB25" i="1" s="1"/>
  <c r="Z24" i="1"/>
  <c r="AB24" i="1" s="1"/>
  <c r="Z23" i="1"/>
  <c r="AB23" i="1" s="1"/>
  <c r="Z22" i="1"/>
  <c r="AB22" i="1" s="1"/>
  <c r="Z20" i="1"/>
  <c r="AB20" i="1"/>
  <c r="Z19" i="1"/>
  <c r="AB19" i="1" s="1"/>
  <c r="Z18" i="1"/>
  <c r="AB18" i="1" s="1"/>
  <c r="AQ34" i="1" l="1"/>
  <c r="AL34" i="1"/>
  <c r="W30" i="1"/>
  <c r="W35" i="1" s="1"/>
  <c r="AB34" i="1"/>
  <c r="AL30" i="1"/>
  <c r="AG30" i="1"/>
  <c r="AG35" i="1" s="1"/>
  <c r="AQ30" i="1"/>
  <c r="AQ35" i="1" s="1"/>
  <c r="AL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6"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6"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<sst xmlns="http://schemas.openxmlformats.org/spreadsheetml/2006/main" count="447" uniqueCount="236">
  <si>
    <r>
      <rPr>
        <b/>
        <sz val="14"/>
        <color theme="1"/>
        <rFont val="Calibri Light"/>
        <family val="2"/>
        <scheme val="major"/>
      </rPr>
      <t>FORMULACIÓN Y SEGUIMIENTO PLANES DE GESTIÓN NIVEL CENTRAL</t>
    </r>
    <r>
      <rPr>
        <b/>
        <sz val="11"/>
        <color theme="1"/>
        <rFont val="Calibri Light"/>
        <family val="2"/>
        <scheme val="major"/>
      </rPr>
      <t xml:space="preserve">
PROCESO ACOMPAÑAMIENTO A LA GESTIÓN LOCAL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</si>
  <si>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</si>
  <si>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20222</t>
  </si>
  <si>
    <t>DEPENDENCIAS ASOCIADAS</t>
  </si>
  <si>
    <t>Subsecretaría de Gestion Local
Dirección para la Gestión del Desarrollo Local
Dirección para la Gestión Policiva</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</si>
  <si>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</si>
  <si>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</si>
  <si>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</si>
  <si>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</si>
  <si>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</si>
  <si>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223541</t>
    </r>
  </si>
  <si>
    <t>31 de marzo de 2022</t>
  </si>
  <si>
    <r>
      <t>De conformidad con la solicitud del Subsecretario de Gestión Local, de fecha 24/03/2022, se modifica el plan de gestión, así:
Meta 1: Se incrementa el numero de participantes de 450 a 2120 y la programación trimestral. 
Meta 3: Se modifica la programación de I y II trimestre de 2022. 
Meta 4: Se modifica el alcance y redacción de la meta.
Meta 5: Se elimina la meta, al ser unificado su contenido en la meta No. 4.
Meta 8: Se aumenta la magnitud de la meta y la programación trimestral.
Meta</t>
    </r>
    <r>
      <rPr>
        <sz val="11"/>
        <rFont val="Calibri Light"/>
        <family val="2"/>
        <scheme val="major"/>
      </rPr>
      <t xml:space="preserve"> 10 y 11:</t>
    </r>
    <r>
      <rPr>
        <sz val="11"/>
        <color theme="1"/>
        <rFont val="Calibri Light"/>
        <family val="2"/>
        <scheme val="major"/>
      </rPr>
      <t xml:space="preserve"> Se ajusta el entregable.
Meta 13: Se reduce la magnitud y se ajusta la programación trimestral, el entregable y método de verificación. 
Se modifica la programación trimestral de la meta transversal No.2, acorde con el cronograma de actualización de documentos definido por el proceso. Caso Hola:  238790.  Se anticipa la programación de la meta transversal No. 3 de capacitación en el sistema de gestión, pasando del II trimestre al I trimestre.</t>
    </r>
  </si>
  <si>
    <t>29 de abril de 2022</t>
  </si>
  <si>
    <t>Para el primer trimestre de la vigencia 2022, el proceso alcanzó un nivel de desempeño del 100% de acuerdo con lo programado, y del 17,96% acumulado para la vigencia.</t>
  </si>
  <si>
    <t>7 de junio de 2022</t>
  </si>
  <si>
    <t xml:space="preserve">Se modifica la programación trimestral de la meta transversal No. 2, por la inclusión de documentos adicionales en el cronograma de actualización, de acuerdo con la solicitud del directivo responsable. </t>
  </si>
  <si>
    <t>15 de junio 2022</t>
  </si>
  <si>
    <t>De conformidad con la solicitud del Subsecretario de Gestión Local, de fecha 14/06/2022 a través de correo electrónico, se modifica el plan de gestión, así:
Meta 1: Se aumenta la magnitud y se ajusta la programación trimestral.
Meta 8: Se aumenta la magnitud y se ajusta la programación trimestral.</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</si>
  <si>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</si>
  <si>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</si>
  <si>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</si>
  <si>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</si>
  <si>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</si>
  <si>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</si>
  <si>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</si>
  <si>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</si>
  <si>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</si>
  <si>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</si>
  <si>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</si>
  <si>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</si>
  <si>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</si>
  <si>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</si>
  <si>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</si>
  <si>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</si>
  <si>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</si>
  <si>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</si>
  <si>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</si>
  <si>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</si>
  <si>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</si>
  <si>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</si>
  <si>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</si>
  <si>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</si>
  <si>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</si>
  <si>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</si>
  <si>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</si>
  <si>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</si>
  <si>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</si>
  <si>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</si>
  <si>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</si>
  <si>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</si>
  <si>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</si>
  <si>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</si>
  <si>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</si>
  <si>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</si>
  <si>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</si>
  <si>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</si>
  <si>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t>
  </si>
  <si>
    <t xml:space="preserve">Participantes en las capacitaciones </t>
  </si>
  <si>
    <t>Número de participantes en las capacitaciones de la Escuela de Gobierno del Centro de Gobierno Local</t>
  </si>
  <si>
    <t>1168 participantes en 2021</t>
  </si>
  <si>
    <t>Suma</t>
  </si>
  <si>
    <t>Participantes</t>
  </si>
  <si>
    <t>Eficacia</t>
  </si>
  <si>
    <t>Sesiones de Capacitación</t>
  </si>
  <si>
    <t>Listados de Asistencia</t>
  </si>
  <si>
    <t>Subsecretaría de Gestión Local - Centro de Gobierno Local (Escuela)</t>
  </si>
  <si>
    <t>Participantes registrados en el listado de asistencia</t>
  </si>
  <si>
    <t>Se adelantaron acciones de formación en gestión local, de acuerdo con la siguiente programación: 
Enero: Meta no Programada
Febrero: El 16 y 17 de febrero se adelantaron dos (2) capacitaciones, relacionadas con el MIPG y las metas 2022 de los planes de Gestión de los procesos AGL e IVC y las metas proyecto, dirigida a los equipos de la SGL, DGDL y DGP, en las cuales participaron  248 personas.
Marzo: Se realizaron 4 capacitaciones: Liderazgo – Con personal a cargo con 26 participantes, Orfeo con 1215 participantes, Orfeo para enlaces de control políticos  con 37 participantes  y liderazgo personal con 119 personas.
Total participantes capacitados en el trimestre: 1645</t>
  </si>
  <si>
    <t>Listados de asistencia</t>
  </si>
  <si>
    <t>Abril: Se realizó 1 capacitación en liderazgo situacional, para servidores con personal a cargo de toda a Secretaría Distrital de Gobierno, con una participación de 87 personas.
Mayo: Se realizarón tres (3) capacitaciones, dos (2) en liderazgo personal para toda la SDG, con una asistencia de 460 personal. Igualmente se adelantó una (1) capacitación en el portal Web del Centro de Gobierno Local, para las Subsecretaría de Gestión Local y las Direcciones para la Gestión del Desarrollo Local y la Gestión Policiva, con una asistencia de 89 personal, para un total en el mes de 549 participantes.
Junio: Se realizaron dos capacitaciones en desconexión laboral, con una asistencia de 448 personas y una capacitación en el Portal Web del Centro de Gobierno Local, para operadores del mismo, con una asistencia de 53 personas, para un total mensual de 501 participantes.</t>
  </si>
  <si>
    <t>Se han capacitado 2782 persona en temas asociados al fortalecimiento de la gestión local. La meta se ejecuta de acuerdo a lo programado</t>
  </si>
  <si>
    <t>Realizar 3 informes de análisis en temas de gestión local que incluyan alertas tempranas para las Alcaldias Locales</t>
  </si>
  <si>
    <t xml:space="preserve">Informes de Análisis </t>
  </si>
  <si>
    <t>Número de informes realizados</t>
  </si>
  <si>
    <t>Informes</t>
  </si>
  <si>
    <t>Informe 
Infografía</t>
  </si>
  <si>
    <t>Bodega de Datos de la Secretaría de Gobierno</t>
  </si>
  <si>
    <t>Subsecretaría de Gestión Local - Centro de Gobierno Local (Observatorio)</t>
  </si>
  <si>
    <t>No programada</t>
  </si>
  <si>
    <t>META NO PROGRAMADA PARA EL I TRIMESTRE DE 2022</t>
  </si>
  <si>
    <t>Se realizó un (1) informe (infografía), en materia de gestión local, relacionado con Bogotá Local.</t>
  </si>
  <si>
    <t>Infografía</t>
  </si>
  <si>
    <t>La meta se ejecuta de acuerdo a lo programado</t>
  </si>
  <si>
    <t>Desarrollar el 100% de la estrategia para la implementación del Módulo de Consulta al Ciudadano del Centro de Gobierno Local</t>
  </si>
  <si>
    <t>Retadora (Mejora)</t>
  </si>
  <si>
    <t>Estrategias desarrollada</t>
  </si>
  <si>
    <t>(Número de acciones desarrolladas para la implementación del Módulo de Consulta al Ciudadano / Número de acciones programadas para la implementación del Módulo de Consulta al Ciudadano) *100</t>
  </si>
  <si>
    <t>Porcentaje</t>
  </si>
  <si>
    <t>Informe de implementación de la estrategia del Módulo de Consulta al Ciudadano</t>
  </si>
  <si>
    <t>Archivo Subsecretaría de Gestión Local</t>
  </si>
  <si>
    <t>Subsecretaría de Gestión Local - Centro de Gobierno Local</t>
  </si>
  <si>
    <t>Evidencia de reunión, informe prueba piloto</t>
  </si>
  <si>
    <t>Realizar 12 informes de seguimiento y recomendaciones a los FDL frente a la materialización de las iniciativas ciudadanas priorizadas en presupuestos participativos</t>
  </si>
  <si>
    <t>Rutinaria</t>
  </si>
  <si>
    <t>Informes de seguimiento</t>
  </si>
  <si>
    <t>Número de informes de seguimiento a la materialización de las iniciativas ciudadanas realizados</t>
  </si>
  <si>
    <t>na</t>
  </si>
  <si>
    <t>Informe de seguimiento</t>
  </si>
  <si>
    <t>Despacho del Secretario - Constructores Locales</t>
  </si>
  <si>
    <t>Como producto del seguimiento que realiza el Equipo de Constructores Locales a la ejecución y materialización de iniciativas priorizadas en el marco de los Presupuesto Participativos, para el primer trimestre del año 2022 se elaboraron 3 informes de seguimiento y de recomendaciones con corte a 31.01.2022, 28.02.2022, y 31.03.2022 con datos y análisis de presupuesto, promotores, sectores y localidades asociadas con el proceso. Adicionalmente, contiene resumen ejecutivo, balance general, capítulos por localidades, recomendaciones para facilitar la ejecución, primeros resultados para iniciativas de la vigencia 2022 y conclusiones.</t>
  </si>
  <si>
    <t xml:space="preserve">Como producto del seguimiento que realiza el Equipo de Constructores Locales a la ejecución y materialización de iniciativas priorizadas en el marco de los Presupuesto Participativos, para el II trimestre de 2022, se elaboraron informes mensuales de seguimiento y de recomendaciones con datos y análisis de presupuesto, promotores, sectores y localidades asociadas con el proceso. Adicionalmente, contiene resumen ejecutivo, balance general, capítulos por localidades, recomendaciones para facilitar la ejecución, resultados para iniciativas de la vigencia 2022 y conclusiones. </t>
  </si>
  <si>
    <t>Informes de seguimiento de la Estrategia de Constructores Locales y anexos</t>
  </si>
  <si>
    <t xml:space="preserve">Formular 12 documentos de recomendaciones a los FDL para impulsar la materialización de iniciativas priorizadas </t>
  </si>
  <si>
    <t>Documentos de recomendaciones</t>
  </si>
  <si>
    <t>Número de documentos con recomendaciones a los FDL para impulsar la materialización de iniciativas priorizadas realizados</t>
  </si>
  <si>
    <t>Documentos</t>
  </si>
  <si>
    <t>META ELIMINADA</t>
  </si>
  <si>
    <t>Documento con recomendaciones</t>
  </si>
  <si>
    <t>Actualizar 2 documentos de política pública de la estrategia Constructores Locales (guías metodológica y jurídica)</t>
  </si>
  <si>
    <t>Documentos de política pública</t>
  </si>
  <si>
    <t>Número de documentos de política pública de la estratégia Constructores Locales actualizados</t>
  </si>
  <si>
    <t>Documentos Actualizados</t>
  </si>
  <si>
    <t>Con el objetivo de  brindar el marco normativo existente para las modalidades de Contratación Pública identificadas para desarrollar la estrategia de Constructores Locales, así como brindar unos insumos mínimos para tener en cuenta por parte de los Fondos de Desarrollo Local a la hora de estructurar los procesos de contratación por medio de los cuales se va a implementar la estrategia, se actualizó la Guía de Orientaciones Jurídicas, en específico en lo relativo a normas expedidas recientemente, sugerencias de cara a la liquidación de contratos. Igualmente, se actualizó y organizó el banco de anexos técnicos y estudios previos, así como el banco de estudios de mercado con corte a 28 de junio. Finalmente, se diseñó normograma para la estrategia de Constructores Locales.</t>
  </si>
  <si>
    <t>Documento de orientaciones jurídico-contractuales y anexos</t>
  </si>
  <si>
    <t>Realizar 80 visitas de seguimiento y/o asesorías al proceso de cobro persuasivo de las alcaldías locales por parte del Grupo de Cobro Persuasivo</t>
  </si>
  <si>
    <t>Visitas de seguimiento y/o asesoría al proceso de cobro persuasivo</t>
  </si>
  <si>
    <t>Número de visitas de seguimiento y/o asesoría al proceso de cobro persuasivo de las alcaldías locales</t>
  </si>
  <si>
    <t>Dato a 31 de diciembre de 2021</t>
  </si>
  <si>
    <t>Visitas de seguimiento y/o asesorías</t>
  </si>
  <si>
    <t>Actas de asistencia</t>
  </si>
  <si>
    <t>Archivo de la Dirección para la Gestión Policiva</t>
  </si>
  <si>
    <t>Dirección para la Gestión Policiva (Cobro Persuasivo)</t>
  </si>
  <si>
    <t>En el mes de enero se realizaron 3 reuniones virtuales de seguimiento al proceso de cobro persuasivo con los referentes de las localidades de Santafé, Rafael Uribe y San Cristóbal. Para el mes de febrero se realizaron cinco 5 reuniones virtuales de seguimiento al proceso de cobro persuasivo con los referentes de las localidades de Mártires, Candelaria, Puente Aranda, Teusaquillo y Antonio Nariño. Para el mes de marzo se realizaron 8 reuniones virtuales de seguimiento al proceso de cobro persuasivo con los referentes de las localidades de Barrios Unidos, Bosa, Fontibón, Kennedy, Santa fe, Usme, Suba y Tunjuelito con el fin de hacer control y seguimiento a las acreencias no tributarias a favor de los Fondos de Desarrollo Local de la alcaldías locales, así como indagar por aquellas que se encuentran en cobro coactivo en la Secretaría Distrital de Hacienda; de igual manera, se brindó apoyo a los referentes frente a las inquietudes que les asiste en algunos aspectos con el tema referido.</t>
  </si>
  <si>
    <t>Actas de reunión</t>
  </si>
  <si>
    <t>En el II trimestre se realizaron 24 reuniones virtuales de seguimiento al proceso de cobro persuasivo con los referentes de las localidades de Chapinero, Usaquén, Engativá, Ciudad Bolívar, Bosa, Fontibón, Suba y San Cristóbal, (abril), las localidades de Teusaquillo, Rafael Uribe Uribe, Puente Aranda, Antonio Nariño, Mártires, Candelaria, Kennedy y Tunjuelito, (mayo), las localidades de Barrios Unidos, Fontibón, Santa Fe, Usme, Engativá, Suba, San Cristóbal y Chapinero, (junio), con el fin de hacer control y seguimiento a las acreencias no tributarias a favor de los Fondos de Desarrollo Local de la Alcaldías Locales, así como indagar por aquellas que se encuentran en cobro coactivo en la Secretaría Distrital de Hacienda; de igual manera se brindó apoyo a los referentes frente a las inquietudes que les asiste en algunos aspectos con el tema referido.</t>
  </si>
  <si>
    <t>Evidencia de reunión</t>
  </si>
  <si>
    <t>Se han realizado 40 jornadas de asesoría a las alcaldías locales relacionadas con cobro persuasivo. La meta se ejecuta de acuerdo con lo programado</t>
  </si>
  <si>
    <t>Asesorías técnicas a funcionarios para fortalecer en el uso del aplicativo ARCO.</t>
  </si>
  <si>
    <t>Número de asesorías técnicas a funcionarios (Profesionales Grado 222-24 de reparto, Inspectores y personal apoyo)  en el uso del aplicativo ARCO.</t>
  </si>
  <si>
    <t>Asesorías técnicas</t>
  </si>
  <si>
    <t>Dirección para la Gestión Policiva (ARCO)</t>
  </si>
  <si>
    <t>En el primer trimestre del año se realizaron 1583 asesorías técnicas a los funcionarios el fortalecimiento de capacidades y habilidades en el uso del aplicaticvo arco, de las cuales 287 corresponden a procesos de conocimiento y entrenamiento en el aplicativo y 1296 soportes funcionales.</t>
  </si>
  <si>
    <t xml:space="preserve">En el II trimestre de 2022, se realizaron 2905 asesorías por parte de los profesionales que integran el equipo ARCO de la Dirección para la Gestión Policiva entre capacitaciones a funcionarios del área de Inspecciones del Factor Local y Distrital, para el fortalecimiento de las capacidades y habilidades en el uso del aplicativo ARCO y soportes funcionales sobre el manejo del aplicativo.   </t>
  </si>
  <si>
    <t>Soporte de atención ARCO</t>
  </si>
  <si>
    <t>Se han realizado 4488 asesorias para fortalecer las capacidades y habilidades en el uso del aplicativo ARCO.</t>
  </si>
  <si>
    <t>Realizar 2 informes de seguimiento a la estrategia de articulación y coordinación con los sectores y entidades del Distrito.</t>
  </si>
  <si>
    <t>Informe de seguimiento a la articulación y coordinación interinstitucional</t>
  </si>
  <si>
    <t>Número de informes de seguimiento a la estrategia de articulación y coordinación con los sectores y entidades del Distrito realizados</t>
  </si>
  <si>
    <t>Archivo Dirección para la Gestión del Desarrollo Local</t>
  </si>
  <si>
    <t>DGDL</t>
  </si>
  <si>
    <t>Durante el mes de mayo de 2022, se recopiló con los líderes de equipo y los lideres temáticos de la Dirección la información en cuanto a las actividades de articulación que se han realizado en lo que va corrido del año. Con dicha información se procedió a realizar una depuración de la base de datos, de forma tal que fuese posible unificar las variables, nombres de entidades y los campos preestablecidos del formulario, esto con el ánimo de facilitar el análisis y garantizar la calidad de la información. Una vez depurada la base de datos, se elaboró el informe de análisis haciendo énfasis en las solicitudes por sector, por ámbito (local, distrital) y las solicitudes por tipo de canal de recepción. El informe incluye la contextualización de la estrategia de articulación y coordinación con los sectores y entidades del distrito (definida por la Dirección), presenta los principales resultados del seguimiento a la estrategia, y culmina con conclusiones y recomendaciones producto del análisis y el tratamiento de la información.</t>
  </si>
  <si>
    <t>Informe, anexos</t>
  </si>
  <si>
    <t>Implementar el 100% de la estrategia de acompañamiento y seguimiento a los procesos contractuales de malla vial e infraestructura local.</t>
  </si>
  <si>
    <t>Estrategias de acompañamiento a procesos contractuales de malla vial e infraestructura implementadas</t>
  </si>
  <si>
    <t>(Número de acciones desarrolladas para el acompañamiento y seguimiento a los procesos contractuales de malla vial e infraestructura local / Número de acciones programadas para el acompañamiento y seguimiento a los procesos contractuales de malla vial e infraestructura local)*100</t>
  </si>
  <si>
    <t>Estrategias</t>
  </si>
  <si>
    <t>Reporte trimestral de acciones adelantadas</t>
  </si>
  <si>
    <t>Revisión de las acciones implementadas frente a las acciones programadas</t>
  </si>
  <si>
    <t xml:space="preserve">Durante el primer trimestre del año 2022 se llevaron a cabo 90 mesas de acompañamiento técnico y jurídico de los contratos 2021 y 2022 en los procesos de infraestructura local de los FDL. Así mismo, se recopilaron y consolidaron 2 bases de datos de los recursos, del estado de ejecución, contratación, avance físico de obra de los contratos vigencia 2021; también se recopilaron y consolidaron 2 bases de los recursos y estado del cronograma contractual de los procesos 2022. A partir de lo anterior, se obtuvo como resultado que al final del mes de marzo de 2022 los Fondos de Desarrollo Local cuentan con 118 actas de inicio de las 125 programadas en los contratos adjudicados con recursos 2021. También se identificó que estos 125 contratos tienen un valor agregado de $98.148 millones de pesos.
Adicionalmente, con el seguimiento se identificó que para 2022 los FDL estiman realizar 119 procesos con los recursos de infraestructura local, los cuales están estimados en $282.536 millones de pesos, de los cuales, 34 procesos se encuentran en etapa de publicación en SECOP, y los demás procesos están en seguimiento constante por parte de la Gerencia para publicación. 
Por último, se participó en 3 comités de servicios públicos del Distrito Capital y coordinó la asistencia a estos comités de los FDL de Engativá, Teusaquillo, Puente Aranda, Antonio Nariño y los Mártires.
En resumen, todas las actividades programadas durante el periodo por parte del equipo de trabajo se cumplieron en relación con el acompañamiento y seguimiento a los procesos contractuales de los FDL en materia de infraestructura local.
</t>
  </si>
  <si>
    <t>Asistencias, base de datos, matriz de seguimiento, acta de reunión</t>
  </si>
  <si>
    <t xml:space="preserve">Durante el segundo trimestre de 2022 la Gerencia de Infraestructura Local realizó 180 mesas de seguimiento semanal a los Fondos de Desarrollo Local, con el fin de apoyar técnica y jurídicamente la ejecución de los contratos de infraestructura local suscritos con recursos de la vigencia 2021, identificando el estado de ejecución física y financiera, así como el estado y la georreferenciación de las intervenciones de cada uno. También realizó seguimiento a la formulación de los procesos contractuales que se adelantan con recursos 2022, identificando el tipo de intervención, los montos y el estado de planeación según el cronograma. 
Se consolidaron matrices de seguimiento a los contratos 2021 para: malla vial, espacio público, ciclo-infraestructura, puentes, parques, maquinaria, suministro y vallados.
Se actualizaron tres matrices de seguimiento a procesos contractuales de infraestructura local con recursos 2022 cuyo estado del proceso contractual incluye: adjudicados, en audiencia de adjudicación, en publicación en SECOP, en comité de contratación y en proceso de formulación.
A todos se les hace seguimiento permanente con el fin de cada contrato y proceso cumpla con el objetivo de satisfacer las necesidades de los ciudadanos.
Adicionalmente, se convocó, coordinó y participó con las alcaldías locales en comités operativos de servicios públicos del Distrito Capital, en los que las distintas entidades distritales competentes en temas de obras de infraestructura evalúan las intervenciones que se realizaran en la ciudad. 
</t>
  </si>
  <si>
    <t>Actas de reunión, correos, bases de datos, matrices de seguimiento</t>
  </si>
  <si>
    <t>Se viene implementando la estrategia de acompañamiento y seguimiento a los procesos contractuales de malla vial e infraestructura local acorde con lo programado</t>
  </si>
  <si>
    <t xml:space="preserve">Elaborar e implementar 2 herramientas que permitan fortalecer la transparencia, coordinación de acciones e innovación en la gestión de la inversión local </t>
  </si>
  <si>
    <t>Herramientas de fortalecimiento a la transparencia</t>
  </si>
  <si>
    <t>Número de herramientas de fortalecimiento a la transparencia en la gestión de la inversión local implementadas</t>
  </si>
  <si>
    <t>Herramientas</t>
  </si>
  <si>
    <t>Evidencias de las herramientas implementadas</t>
  </si>
  <si>
    <t>Revisión del número de estrategias implementadas</t>
  </si>
  <si>
    <t>No reporta.
Se han adelantado actividades para la elaboración e implementación de la herramienta para el fortalecimiento de la transparencia. Se contará con la totalidad de las evidencias de la implementación para el mes de julio</t>
  </si>
  <si>
    <t>No reporta</t>
  </si>
  <si>
    <t>Presenta un rezago que será subsanado en el mes de julio</t>
  </si>
  <si>
    <t xml:space="preserve">Implementar el 100% de la estrategia para el acompañamiento y seguimiento a la ejecución de las obligaciones por pagar </t>
  </si>
  <si>
    <t>Estrategias de obligaciones por pagar</t>
  </si>
  <si>
    <t>(Número de acciones desarrolladas para la implementación de la estrategia de obligaciones por pagar / Número de acciones programadas para la implementación de la estrategia de obligaciones por pagar)*100</t>
  </si>
  <si>
    <t xml:space="preserve">Informe de implementación de la estrategia  para el acompañamiento y seguimiento a la ejecución de las obligaciones por pagar </t>
  </si>
  <si>
    <t>Sistema de información prespuestal BogData.
Información reportada por los FDL</t>
  </si>
  <si>
    <t xml:space="preserve">Para el mes de febrero se adelantaron las 20 mesas técnicas de seguimiento a las OxP que fueron programadas (una en cada FDL) en las cuales se revisaron los compromisos y avances logrados por cada FDL en la depuración de los contratos constituidos como Obligaciones por Pagar. 
Para el mes de marzo se llevaron a cabo dos mesas de trabajo de seguimiento con el grupo de Analítica encargado del desarrollo del Formulario de captura para las Obligaciones por Pagar con miras a realizar recomendaciones y ajustes para su posterior implementación en los FDL escogidos para la prueba piloto, cumpliendo con las actividades programadas para el periodo.
A su vez en el mismo mes, se proyectó y remitió a los FDL el memorando de socialización de las 5 estrategias del Plan de Choque a implementarse en la vigencia 2022. Es importante señalar que teniendo como base las matrices de seguimiento a las Obligaciones por Pagar remitidas por cada FDL, se pudo efectuar un análisis frente al avance de la depuración de las mismas y con ello se realizó la identificación de los contratos a priorizar en cada una de las 5 estrategias, con lo cual se consolidó y divulgó el plan de choque propuesto para ser implementado por los FDL durante esta vigencia.
</t>
  </si>
  <si>
    <t>Evidencia de reunión, matrices de seguimiento</t>
  </si>
  <si>
    <t>Evidencias de reunión, presentaciones, matrices de seguimiento, correos, grabaciones</t>
  </si>
  <si>
    <t>Se viene implementando la estrategia para el acompañamiento y seguimiento a la ejecución de las obligaciones por pagar acorde con las necesidades del proceso.</t>
  </si>
  <si>
    <t>Elaborar 2 informes analíticos sobre el ciclo de la gestión de los proyectos de inversión de los 20 FDL en el marco de la asistencia tecnica integral de la DGDL con énfasis en los proyectos estratégicos (B)</t>
  </si>
  <si>
    <t>Informe de análisis del estado de avance de los proyectos de inversión de los FDL</t>
  </si>
  <si>
    <t>Número de informes de analisis sobre el estado de avance de los proyectos de inversión de los de los FDL, con enfasis en los estratégicos, realizados</t>
  </si>
  <si>
    <t>Informes analíticos elaborados y socializados</t>
  </si>
  <si>
    <t>Sistema de información prespuestal BogData.
Información reportada por los FDL
SEGPLAN</t>
  </si>
  <si>
    <t>Documentos de informes elaborados y evidencias de socialización</t>
  </si>
  <si>
    <t xml:space="preserve">En  el mes de junio se realizó la actualización del informe de análisis financiero, técnico y jurídico (Etapa precontractual, contractual, ejecución y liquidación) de los programas que componen la Estrategia EMRE- Bogotá Local: Empleo de Emergencia, Incentivos al Empleo, Cultura Local, Campesino Local, Bioseguridad, Turismo Local, Deporte Local, Impulso y Microempresa Local y la Estrategia de Cuidado Local.  </t>
  </si>
  <si>
    <t>Informe</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</si>
  <si>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</si>
  <si>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</si>
  <si>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</si>
  <si>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</si>
  <si>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</si>
  <si>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</si>
  <si>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</si>
  <si>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</si>
  <si>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</si>
  <si>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</si>
  <si>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</si>
  <si>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</si>
  <si>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</si>
  <si>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</si>
  <si>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</si>
  <si>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</si>
  <si>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</si>
  <si>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</si>
  <si>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</si>
  <si>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</si>
  <si>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</si>
  <si>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</si>
  <si>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</si>
  <si>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</si>
  <si>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</si>
  <si>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</si>
  <si>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</si>
  <si>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</si>
  <si>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</si>
  <si>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</si>
  <si>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</si>
  <si>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</si>
  <si>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</si>
  <si>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</si>
  <si>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</si>
  <si>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</si>
  <si>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</si>
  <si>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</si>
  <si>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</si>
  <si>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</si>
  <si>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</si>
  <si>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Informe / infografía realizada</t>
  </si>
  <si>
    <t>En mayo se efectuó el lanzamiento del Portal Web del Centro de Gobierno Local y en junio se realizó la prueba y aprobación de las nuevas secciones del Portal Web del CGL - FASE 2, del cual se cuenta con el informe correspondiente, de acuerdo con lo establecido en el plan de acción.</t>
  </si>
  <si>
    <t>Se elaboró un informe de seguimiento a la estrategia de articulación y coordinación con los sectores y entidades del Distrito.</t>
  </si>
  <si>
    <t>En el II trimestre se adelantaron las mesas técnicas bimensuales de seguimiento a las obligaciones por pagar en cada uno de los FDL, en las cuales se revisaron los compromisos y avances logrados por cada FDL en la depuración de los contratos constituidos como Obligaciones por Pagar. 
Se documentó el caso de éxito del Fondo de Desarrollo Local de Usaquén en donde se identifican estrategias, lecciones aprendidas y logros en el manejo de sus obligaciones por pagar y que le han permitido mantenerse en la primera posición de ejecución de este rubro.
En lo concerniente al plan de choque, se logró generar el tercer reporte de avance con corte al 30 de junio de 2022 realizando un comparativo con los datos iniciales obtenidos tanto de las matrices de Obligaciones por Pagar como de la ejecución presupuestal del 31 de marzo de la misma vigencia. Así las cosas, frente a las estrategias del plan de choque de obligaciones por pagar para la vigencia 2022, con corte al 30 de junio se encuentra:
*Un avance del 44,68% en los contratos suspendidos; 
* 29,74% en la depuración de los contratos próximos a perder competencia;
* 22.22% en los contratos que tienen trámites pendientes con sectores;
* 34,81% en la depuración de los contratos de prestación de servicios;
* y del 55,86% de avance en los contratos liquidados con saldo.
En lo referente al formulario de captura para el seguimiento a las Obligaciones por Pagar, se realizaron pruebas piloto y ajustes al instrumento de captura para la migración masiva de registros al formulario.  Los FDL de Sumapaz y Barrios Unidos iniciaron el diligenciamiento del instrumento de captura: se recibió la información, se realizó la validación respectiva y se envió a la DTI solicitando la migración respectiva al formulario, la cual será entregada en la segunda semana de julio.</t>
  </si>
  <si>
    <t>Subsecreatría de Gestión Local (calificación 88%): Participan en actividades ambientales, tales como: Charla uso eficiente de agua en el hogar y transición Energética.
En la semana Ambiental se evidencia participación en la construcción de terrarios.
Se encuentra al día en reporte de papel hasta el mes de junio de 2022.
Durante el semestre se colocaron 58 Caritas tristes por dejar monitores encendidos sin uso.
Dirección Para la Gestión Local(calificación 88%): Participan en actividades ambientales, tales como: Transición Energética, Charla uso eficiente de agua en el hogar y en la jornada de separación en la fuente.
En la semana Ambiental se evidencia participación en el Cinema Ambiental, Reciclacesto, Circuito de Movilidad, construcción de terrarios, Caminata Ecológica Vicachá y conversatorio Energético 
Se encuentra al día en reporte de papel hasta el mes de junio de 2022.
Durante el semestre se colocaron 21 Caritas tristes por dejar monitores encendidos sin uso.</t>
  </si>
  <si>
    <t xml:space="preserve">El proceso no logró la actualización de sus documentos de acuerdo con el cronograma establecido. Se recomienda implementar acciones para mejorar su desempeño en la siguiente medición, superando el rezado de este periodo. </t>
  </si>
  <si>
    <t>No programada para el II trimestre de 2022</t>
  </si>
  <si>
    <t>27 de julio de 2022</t>
  </si>
  <si>
    <t>Para el segundo trimestre de la vigencia 2022, el proceso alcanzó un nivel de desempeño del 83,33% de acuerdo con lo programado, y del 48,17% acumulado para la vigencia.</t>
  </si>
  <si>
    <t>Reporte de gestión ambiental OAP</t>
  </si>
  <si>
    <t>MATIZ Listado maestro de documentos</t>
  </si>
  <si>
    <t>23 de septiembre de 2022</t>
  </si>
  <si>
    <t>Alcanzar 3960 participantes en procesos de formación para el fortalecimiento de la gestión local</t>
  </si>
  <si>
    <t>Realizar 7.923 asesorías técnicas a funcionarios (Profesionales Grado 222-24 de reparto, Inspectores y personal apoyo) para fortalecer las capacidades y habilidades en el uso del aplicativo ARCO.</t>
  </si>
  <si>
    <t>De conformidad con la solicitud del líder del proceso de fecha 13/09/2022, se modifican las siguientes metas: Meta 1 y 8 para aumentar la magnitud y programación trimestral. Se actualiza el cronograma que soporta la meta transversal No. 2 de actualización de documentos excluyendo las "Instrucciones solicitudes de CPS de modificaciones contractuales (Adiciones y/o prórrogas) FDL", sin que ello impique la modificación de la programación trimestral. NOTA:  Se indica al líder del proceso que de acuerdo con el procedimiento PLE-PIN-P005  Formulación y seguimiento del Plan de Gestión versión 7 publicado el 15/09/2022, las metas podrán modificarse por única vez en la vigencia. Caso HOLA: 268014.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</si>
</sst>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color rgb="FF00000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cellStyleXfs>
  <cellXfs count="128">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0" fontId="2" fillId="3" borderId="1" xfId="0" applyFont="1" applyFill="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1" fontId="1" fillId="0" borderId="1" xfId="2" applyNumberFormat="1" applyFont="1" applyBorder="1" applyAlignment="1">
      <alignment horizontal="center" vertical="center" wrapText="1"/>
    </xf>
    <xf numFmtId="0" fontId="1" fillId="9" borderId="1" xfId="0" applyFont="1" applyFill="1" applyBorder="1" applyAlignment="1">
      <alignment horizontal="left" vertical="center" wrapText="1"/>
    </xf>
    <xf numFmtId="1" fontId="1" fillId="0" borderId="1" xfId="1" applyNumberFormat="1" applyFont="1" applyBorder="1" applyAlignment="1">
      <alignment horizontal="center" vertical="center" wrapText="1"/>
    </xf>
    <xf numFmtId="0" fontId="3" fillId="10" borderId="1"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1" fontId="3" fillId="0" borderId="1" xfId="4"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9" fontId="10" fillId="3" borderId="1" xfId="0" applyNumberFormat="1" applyFont="1" applyFill="1" applyBorder="1" applyAlignment="1">
      <alignment horizontal="center" wrapText="1"/>
    </xf>
    <xf numFmtId="9" fontId="8" fillId="2" borderId="1" xfId="1" applyFont="1" applyFill="1" applyBorder="1" applyAlignment="1">
      <alignment horizontal="center" wrapText="1"/>
    </xf>
    <xf numFmtId="0" fontId="5" fillId="0" borderId="12" xfId="0" applyFont="1" applyBorder="1" applyAlignment="1" applyProtection="1">
      <alignment horizontal="center" vertical="center" wrapText="1"/>
      <protection hidden="1"/>
    </xf>
    <xf numFmtId="0" fontId="5" fillId="0" borderId="12"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9" borderId="12" xfId="0" applyFont="1" applyFill="1" applyBorder="1" applyAlignment="1" applyProtection="1">
      <alignment horizontal="left"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0"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9" fontId="5" fillId="0" borderId="12" xfId="0" applyNumberFormat="1" applyFont="1" applyBorder="1" applyAlignment="1" applyProtection="1">
      <alignment horizontal="left" vertical="center" wrapText="1"/>
      <protection hidden="1"/>
    </xf>
    <xf numFmtId="0" fontId="2" fillId="4"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center" vertical="center" wrapText="1"/>
    </xf>
    <xf numFmtId="0" fontId="7" fillId="3" borderId="1" xfId="0" applyFont="1" applyFill="1" applyBorder="1" applyAlignment="1">
      <alignment horizontal="center" wrapText="1"/>
    </xf>
    <xf numFmtId="9" fontId="9" fillId="2" borderId="1" xfId="0" applyNumberFormat="1" applyFont="1" applyFill="1" applyBorder="1" applyAlignment="1">
      <alignment horizontal="center" wrapText="1"/>
    </xf>
    <xf numFmtId="10" fontId="1" fillId="0" borderId="1" xfId="0" applyNumberFormat="1" applyFont="1" applyBorder="1" applyAlignment="1">
      <alignment horizontal="left"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9" fontId="1" fillId="0" borderId="1" xfId="1" applyFont="1" applyBorder="1" applyAlignment="1">
      <alignment horizontal="center" vertical="center" wrapText="1"/>
    </xf>
    <xf numFmtId="0" fontId="1" fillId="0" borderId="0" xfId="0" applyFont="1" applyAlignment="1">
      <alignment horizontal="left"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left" vertical="center" wrapText="1"/>
    </xf>
    <xf numFmtId="41" fontId="1" fillId="0" borderId="1" xfId="2" applyFont="1" applyBorder="1" applyAlignment="1">
      <alignment horizontal="center"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9" fontId="7" fillId="3" borderId="14" xfId="1" applyFont="1" applyFill="1" applyBorder="1" applyAlignment="1">
      <alignment horizontal="center" vertical="center" wrapText="1"/>
    </xf>
    <xf numFmtId="0" fontId="6" fillId="3" borderId="14" xfId="0" applyFont="1" applyFill="1" applyBorder="1" applyAlignment="1">
      <alignment vertical="center" wrapText="1"/>
    </xf>
    <xf numFmtId="9" fontId="7" fillId="3" borderId="1" xfId="1" applyFont="1" applyFill="1" applyBorder="1" applyAlignment="1">
      <alignment vertical="center" wrapText="1"/>
    </xf>
    <xf numFmtId="9" fontId="7" fillId="3" borderId="1" xfId="1" applyFont="1" applyFill="1" applyBorder="1" applyAlignment="1">
      <alignment horizontal="center" vertical="center" wrapText="1"/>
    </xf>
    <xf numFmtId="0" fontId="6" fillId="0" borderId="0" xfId="0" applyFont="1" applyAlignment="1">
      <alignment vertical="center" wrapText="1"/>
    </xf>
    <xf numFmtId="0" fontId="5" fillId="0" borderId="1" xfId="0" applyFont="1" applyBorder="1" applyAlignment="1">
      <alignment horizontal="left" vertical="center" wrapText="1"/>
    </xf>
    <xf numFmtId="9" fontId="5" fillId="0" borderId="1" xfId="1" applyFont="1" applyBorder="1" applyAlignment="1">
      <alignment horizontal="center" vertical="center" wrapText="1"/>
    </xf>
    <xf numFmtId="9" fontId="5" fillId="0" borderId="1" xfId="1" applyFont="1" applyBorder="1" applyAlignment="1">
      <alignment horizontal="right"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1" fontId="5" fillId="0" borderId="1" xfId="0" applyNumberFormat="1" applyFont="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1" fontId="1" fillId="0" borderId="1" xfId="0" applyNumberFormat="1" applyFont="1" applyBorder="1" applyAlignment="1">
      <alignment horizontal="justify" vertical="center" wrapText="1"/>
    </xf>
    <xf numFmtId="0" fontId="6" fillId="3"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6" fillId="3" borderId="1" xfId="0" applyFont="1" applyFill="1" applyBorder="1" applyAlignment="1">
      <alignment horizontal="justify" wrapText="1"/>
    </xf>
    <xf numFmtId="0" fontId="8" fillId="2" borderId="1" xfId="0" applyFont="1" applyFill="1" applyBorder="1" applyAlignment="1">
      <alignment horizontal="justify" wrapText="1"/>
    </xf>
    <xf numFmtId="0" fontId="1" fillId="0" borderId="1" xfId="0" applyFont="1" applyBorder="1" applyAlignment="1">
      <alignment horizontal="justify" vertical="top" wrapText="1"/>
    </xf>
    <xf numFmtId="9" fontId="5" fillId="0" borderId="1" xfId="0" applyNumberFormat="1" applyFont="1" applyBorder="1" applyAlignment="1">
      <alignment horizontal="center" vertical="center" wrapText="1"/>
    </xf>
    <xf numFmtId="10" fontId="7" fillId="3" borderId="1" xfId="1" applyNumberFormat="1" applyFont="1" applyFill="1" applyBorder="1" applyAlignment="1">
      <alignment horizontal="center" vertical="center" wrapText="1"/>
    </xf>
    <xf numFmtId="10" fontId="7" fillId="3" borderId="1" xfId="1" applyNumberFormat="1" applyFont="1" applyFill="1" applyBorder="1" applyAlignment="1">
      <alignment horizontal="center" wrapText="1"/>
    </xf>
    <xf numFmtId="10" fontId="9" fillId="2" borderId="1" xfId="0" applyNumberFormat="1" applyFont="1" applyFill="1" applyBorder="1" applyAlignment="1">
      <alignment horizontal="center" wrapText="1"/>
    </xf>
    <xf numFmtId="14" fontId="1" fillId="0" borderId="1" xfId="0" applyNumberFormat="1" applyFont="1" applyBorder="1" applyAlignment="1">
      <alignment horizontal="center" vertical="center" wrapText="1"/>
    </xf>
    <xf numFmtId="1" fontId="1" fillId="0" borderId="12"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7" xfId="0" applyFont="1" applyFill="1" applyBorder="1" applyAlignment="1">
      <alignment horizontal="center" vertical="center" wrapText="1"/>
    </xf>
  </cellXfs>
  <cellStyles count="5">
    <cellStyle name="Millares [0]" xfId="2" builtinId="6"/>
    <cellStyle name="Millares [0] 2" xfId="4" xr:uid="{E9E594CC-A65C-46AC-99D8-F3F3B34B53DE}"/>
    <cellStyle name="Normal" xfId="0" builtinId="0"/>
    <cellStyle name="Normal 2" xfId="3"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35"/>
  <sheetViews>
    <sheetView showGridLines="0" tabSelected="1" zoomScaleNormal="100" workbookViewId="0">
      <selection sqref="A1:J1"/>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5703125" style="1" customWidth="1"/>
    <col min="7" max="7" width="23.5703125" style="1" customWidth="1"/>
    <col min="8" max="8" width="9.140625" style="1" customWidth="1"/>
    <col min="9" max="9" width="18.42578125" style="1" customWidth="1"/>
    <col min="10" max="10" width="15.85546875" style="1" customWidth="1"/>
    <col min="11" max="14" width="12.42578125" style="39" customWidth="1"/>
    <col min="15" max="15" width="20.85546875" style="39" customWidth="1"/>
    <col min="16" max="18" width="17.85546875" style="1" customWidth="1"/>
    <col min="19" max="19" width="22.85546875" style="1" customWidth="1"/>
    <col min="20" max="20" width="17.85546875" style="1" customWidth="1"/>
    <col min="21" max="21" width="19.85546875" style="39" customWidth="1"/>
    <col min="22" max="23" width="16.5703125" style="39" customWidth="1"/>
    <col min="24" max="24" width="55.7109375" style="80" customWidth="1"/>
    <col min="25" max="25" width="16.5703125" style="80" customWidth="1"/>
    <col min="26" max="28" width="16.5703125" style="39" customWidth="1"/>
    <col min="29" max="29" width="48.85546875" style="1" customWidth="1"/>
    <col min="30" max="30" width="22.85546875" style="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39" customWidth="1"/>
    <col min="42" max="42" width="16.5703125" style="39" customWidth="1"/>
    <col min="43" max="43" width="21.5703125" style="39" customWidth="1"/>
    <col min="44" max="44" width="40.7109375" style="80" customWidth="1"/>
    <col min="45" max="16384" width="10.85546875" style="1"/>
  </cols>
  <sheetData>
    <row r="1" spans="1:44" ht="70.5" customHeight="1" x14ac:dyDescent="0.25">
      <c r="A1" s="116" t="s">
        <v>0</v>
      </c>
      <c r="B1" s="117"/>
      <c r="C1" s="117"/>
      <c r="D1" s="117"/>
      <c r="E1" s="117"/>
      <c r="F1" s="117"/>
      <c r="G1" s="117"/>
      <c r="H1" s="117"/>
      <c r="I1" s="117"/>
      <c r="J1" s="117"/>
      <c r="K1" s="118" t="s">
        <v>1</v>
      </c>
      <c r="L1" s="118"/>
      <c r="M1" s="118"/>
      <c r="N1" s="118"/>
      <c r="O1" s="118"/>
    </row>
    <row r="2" spans="1:44" s="8" customFormat="1" ht="23.45" customHeight="1" x14ac:dyDescent="0.25">
      <c r="A2" s="120" t="s">
        <v>2</v>
      </c>
      <c r="B2" s="121"/>
      <c r="C2" s="121"/>
      <c r="D2" s="121"/>
      <c r="E2" s="121"/>
      <c r="F2" s="121"/>
      <c r="G2" s="121"/>
      <c r="H2" s="121"/>
      <c r="I2" s="121"/>
      <c r="J2" s="121"/>
      <c r="K2" s="38"/>
      <c r="L2" s="38"/>
      <c r="M2" s="38"/>
      <c r="N2" s="38"/>
      <c r="O2" s="38"/>
      <c r="U2" s="55"/>
      <c r="V2" s="55"/>
      <c r="W2" s="55"/>
      <c r="X2" s="81"/>
      <c r="Y2" s="81"/>
      <c r="Z2" s="55"/>
      <c r="AA2" s="55"/>
      <c r="AB2" s="55"/>
      <c r="AO2" s="55"/>
      <c r="AP2" s="55"/>
      <c r="AQ2" s="55"/>
      <c r="AR2" s="81"/>
    </row>
    <row r="3" spans="1:44" x14ac:dyDescent="0.25">
      <c r="D3" s="18"/>
    </row>
    <row r="4" spans="1:44" ht="29.1" customHeight="1" x14ac:dyDescent="0.25">
      <c r="A4" s="110" t="s">
        <v>3</v>
      </c>
      <c r="B4" s="111"/>
      <c r="C4" s="112"/>
      <c r="D4" s="122" t="s">
        <v>4</v>
      </c>
      <c r="E4" s="104" t="s">
        <v>5</v>
      </c>
      <c r="F4" s="104"/>
      <c r="G4" s="104"/>
      <c r="H4" s="104"/>
      <c r="I4" s="104"/>
      <c r="J4" s="104"/>
    </row>
    <row r="5" spans="1:44" x14ac:dyDescent="0.25">
      <c r="A5" s="125"/>
      <c r="B5" s="126"/>
      <c r="C5" s="127"/>
      <c r="D5" s="123"/>
      <c r="E5" s="2" t="s">
        <v>6</v>
      </c>
      <c r="F5" s="25" t="s">
        <v>7</v>
      </c>
      <c r="G5" s="105" t="s">
        <v>8</v>
      </c>
      <c r="H5" s="105"/>
      <c r="I5" s="105"/>
      <c r="J5" s="105"/>
    </row>
    <row r="6" spans="1:44" x14ac:dyDescent="0.25">
      <c r="A6" s="125"/>
      <c r="B6" s="126"/>
      <c r="C6" s="127"/>
      <c r="D6" s="123"/>
      <c r="E6" s="22">
        <v>1</v>
      </c>
      <c r="F6" s="22" t="s">
        <v>9</v>
      </c>
      <c r="G6" s="106" t="s">
        <v>10</v>
      </c>
      <c r="H6" s="106"/>
      <c r="I6" s="106"/>
      <c r="J6" s="106"/>
    </row>
    <row r="7" spans="1:44" ht="259.5" customHeight="1" x14ac:dyDescent="0.25">
      <c r="A7" s="113"/>
      <c r="B7" s="114"/>
      <c r="C7" s="115"/>
      <c r="D7" s="124"/>
      <c r="E7" s="22">
        <v>2</v>
      </c>
      <c r="F7" s="22" t="s">
        <v>11</v>
      </c>
      <c r="G7" s="106" t="s">
        <v>12</v>
      </c>
      <c r="H7" s="106"/>
      <c r="I7" s="106"/>
      <c r="J7" s="106"/>
    </row>
    <row r="8" spans="1:44" ht="58.5" customHeight="1" x14ac:dyDescent="0.25">
      <c r="A8" s="63"/>
      <c r="B8" s="63"/>
      <c r="C8" s="63"/>
      <c r="D8" s="63"/>
      <c r="E8" s="22">
        <v>3</v>
      </c>
      <c r="F8" s="22" t="s">
        <v>13</v>
      </c>
      <c r="G8" s="106" t="s">
        <v>14</v>
      </c>
      <c r="H8" s="106"/>
      <c r="I8" s="106"/>
      <c r="J8" s="106"/>
    </row>
    <row r="9" spans="1:44" ht="58.5" customHeight="1" x14ac:dyDescent="0.25">
      <c r="A9" s="63"/>
      <c r="B9" s="63"/>
      <c r="C9" s="63"/>
      <c r="D9" s="63"/>
      <c r="E9" s="22">
        <v>4</v>
      </c>
      <c r="F9" s="22" t="s">
        <v>15</v>
      </c>
      <c r="G9" s="106" t="s">
        <v>16</v>
      </c>
      <c r="H9" s="106"/>
      <c r="I9" s="106"/>
      <c r="J9" s="106"/>
    </row>
    <row r="10" spans="1:44" ht="68.25" customHeight="1" x14ac:dyDescent="0.25">
      <c r="A10" s="63"/>
      <c r="B10" s="63"/>
      <c r="C10" s="63"/>
      <c r="D10" s="63"/>
      <c r="E10" s="22">
        <v>5</v>
      </c>
      <c r="F10" s="92" t="s">
        <v>17</v>
      </c>
      <c r="G10" s="106" t="s">
        <v>18</v>
      </c>
      <c r="H10" s="106"/>
      <c r="I10" s="106"/>
      <c r="J10" s="106"/>
    </row>
    <row r="11" spans="1:44" ht="58.5" customHeight="1" x14ac:dyDescent="0.25">
      <c r="A11" s="38"/>
      <c r="B11" s="38"/>
      <c r="C11" s="38"/>
      <c r="D11" s="63"/>
      <c r="E11" s="95">
        <v>6</v>
      </c>
      <c r="F11" s="92" t="s">
        <v>228</v>
      </c>
      <c r="G11" s="106" t="s">
        <v>229</v>
      </c>
      <c r="H11" s="106"/>
      <c r="I11" s="106"/>
      <c r="J11" s="106"/>
    </row>
    <row r="12" spans="1:44" ht="155.25" customHeight="1" x14ac:dyDescent="0.25">
      <c r="A12" s="38"/>
      <c r="B12" s="38"/>
      <c r="C12" s="38"/>
      <c r="D12" s="63"/>
      <c r="E12" s="99">
        <v>7</v>
      </c>
      <c r="F12" s="92" t="s">
        <v>232</v>
      </c>
      <c r="G12" s="106" t="s">
        <v>235</v>
      </c>
      <c r="H12" s="106"/>
      <c r="I12" s="106"/>
      <c r="J12" s="106"/>
    </row>
    <row r="14" spans="1:44" s="8" customFormat="1" ht="22.5" customHeight="1" x14ac:dyDescent="0.25">
      <c r="A14" s="104" t="s">
        <v>19</v>
      </c>
      <c r="B14" s="104"/>
      <c r="C14" s="110" t="s">
        <v>20</v>
      </c>
      <c r="D14" s="111"/>
      <c r="E14" s="112"/>
      <c r="F14" s="119" t="s">
        <v>21</v>
      </c>
      <c r="G14" s="119"/>
      <c r="H14" s="119"/>
      <c r="I14" s="119"/>
      <c r="J14" s="119"/>
      <c r="K14" s="119"/>
      <c r="L14" s="119"/>
      <c r="M14" s="119"/>
      <c r="N14" s="119"/>
      <c r="O14" s="119"/>
      <c r="P14" s="119"/>
      <c r="Q14" s="110" t="s">
        <v>22</v>
      </c>
      <c r="R14" s="111"/>
      <c r="S14" s="111"/>
      <c r="T14" s="112"/>
      <c r="U14" s="103" t="s">
        <v>23</v>
      </c>
      <c r="V14" s="103"/>
      <c r="W14" s="103"/>
      <c r="X14" s="103"/>
      <c r="Y14" s="103"/>
      <c r="Z14" s="107" t="s">
        <v>23</v>
      </c>
      <c r="AA14" s="107"/>
      <c r="AB14" s="107"/>
      <c r="AC14" s="107"/>
      <c r="AD14" s="107"/>
      <c r="AE14" s="108" t="s">
        <v>23</v>
      </c>
      <c r="AF14" s="108"/>
      <c r="AG14" s="108"/>
      <c r="AH14" s="108"/>
      <c r="AI14" s="108"/>
      <c r="AJ14" s="109" t="s">
        <v>23</v>
      </c>
      <c r="AK14" s="109"/>
      <c r="AL14" s="109"/>
      <c r="AM14" s="109"/>
      <c r="AN14" s="109"/>
      <c r="AO14" s="100" t="s">
        <v>24</v>
      </c>
      <c r="AP14" s="101"/>
      <c r="AQ14" s="101"/>
      <c r="AR14" s="102"/>
    </row>
    <row r="15" spans="1:44" ht="14.45" customHeight="1" x14ac:dyDescent="0.25">
      <c r="A15" s="104"/>
      <c r="B15" s="104"/>
      <c r="C15" s="113"/>
      <c r="D15" s="114"/>
      <c r="E15" s="115"/>
      <c r="F15" s="119"/>
      <c r="G15" s="119"/>
      <c r="H15" s="119"/>
      <c r="I15" s="119"/>
      <c r="J15" s="119"/>
      <c r="K15" s="119"/>
      <c r="L15" s="119"/>
      <c r="M15" s="119"/>
      <c r="N15" s="119"/>
      <c r="O15" s="119"/>
      <c r="P15" s="119"/>
      <c r="Q15" s="113"/>
      <c r="R15" s="114"/>
      <c r="S15" s="114"/>
      <c r="T15" s="115"/>
      <c r="U15" s="103" t="s">
        <v>25</v>
      </c>
      <c r="V15" s="103"/>
      <c r="W15" s="103"/>
      <c r="X15" s="103"/>
      <c r="Y15" s="103"/>
      <c r="Z15" s="107" t="s">
        <v>26</v>
      </c>
      <c r="AA15" s="107"/>
      <c r="AB15" s="107"/>
      <c r="AC15" s="107"/>
      <c r="AD15" s="107"/>
      <c r="AE15" s="108" t="s">
        <v>27</v>
      </c>
      <c r="AF15" s="108"/>
      <c r="AG15" s="108"/>
      <c r="AH15" s="108"/>
      <c r="AI15" s="108"/>
      <c r="AJ15" s="109" t="s">
        <v>28</v>
      </c>
      <c r="AK15" s="109"/>
      <c r="AL15" s="109"/>
      <c r="AM15" s="109"/>
      <c r="AN15" s="109"/>
      <c r="AO15" s="100" t="s">
        <v>29</v>
      </c>
      <c r="AP15" s="101"/>
      <c r="AQ15" s="101"/>
      <c r="AR15" s="102"/>
    </row>
    <row r="16" spans="1:44" ht="60" x14ac:dyDescent="0.25">
      <c r="A16" s="3" t="s">
        <v>30</v>
      </c>
      <c r="B16" s="3" t="s">
        <v>31</v>
      </c>
      <c r="C16" s="3" t="s">
        <v>32</v>
      </c>
      <c r="D16" s="3" t="s">
        <v>33</v>
      </c>
      <c r="E16" s="3" t="s">
        <v>34</v>
      </c>
      <c r="F16" s="17" t="s">
        <v>35</v>
      </c>
      <c r="G16" s="17" t="s">
        <v>36</v>
      </c>
      <c r="H16" s="17" t="s">
        <v>37</v>
      </c>
      <c r="I16" s="17" t="s">
        <v>38</v>
      </c>
      <c r="J16" s="17" t="s">
        <v>39</v>
      </c>
      <c r="K16" s="17" t="s">
        <v>40</v>
      </c>
      <c r="L16" s="17" t="s">
        <v>41</v>
      </c>
      <c r="M16" s="17" t="s">
        <v>42</v>
      </c>
      <c r="N16" s="17" t="s">
        <v>43</v>
      </c>
      <c r="O16" s="17" t="s">
        <v>44</v>
      </c>
      <c r="P16" s="17" t="s">
        <v>45</v>
      </c>
      <c r="Q16" s="3" t="s">
        <v>46</v>
      </c>
      <c r="R16" s="3" t="s">
        <v>47</v>
      </c>
      <c r="S16" s="3" t="s">
        <v>48</v>
      </c>
      <c r="T16" s="3" t="s">
        <v>49</v>
      </c>
      <c r="U16" s="53" t="s">
        <v>50</v>
      </c>
      <c r="V16" s="53" t="s">
        <v>51</v>
      </c>
      <c r="W16" s="53" t="s">
        <v>52</v>
      </c>
      <c r="X16" s="53" t="s">
        <v>53</v>
      </c>
      <c r="Y16" s="53" t="s">
        <v>54</v>
      </c>
      <c r="Z16" s="97" t="s">
        <v>50</v>
      </c>
      <c r="AA16" s="97" t="s">
        <v>51</v>
      </c>
      <c r="AB16" s="97" t="s">
        <v>52</v>
      </c>
      <c r="AC16" s="4" t="s">
        <v>53</v>
      </c>
      <c r="AD16" s="4" t="s">
        <v>54</v>
      </c>
      <c r="AE16" s="5" t="s">
        <v>50</v>
      </c>
      <c r="AF16" s="5" t="s">
        <v>51</v>
      </c>
      <c r="AG16" s="5" t="s">
        <v>52</v>
      </c>
      <c r="AH16" s="5" t="s">
        <v>53</v>
      </c>
      <c r="AI16" s="5" t="s">
        <v>54</v>
      </c>
      <c r="AJ16" s="6" t="s">
        <v>50</v>
      </c>
      <c r="AK16" s="6" t="s">
        <v>51</v>
      </c>
      <c r="AL16" s="6" t="s">
        <v>52</v>
      </c>
      <c r="AM16" s="6" t="s">
        <v>53</v>
      </c>
      <c r="AN16" s="6" t="s">
        <v>54</v>
      </c>
      <c r="AO16" s="7" t="s">
        <v>50</v>
      </c>
      <c r="AP16" s="7" t="s">
        <v>51</v>
      </c>
      <c r="AQ16" s="7" t="s">
        <v>52</v>
      </c>
      <c r="AR16" s="7" t="s">
        <v>55</v>
      </c>
    </row>
    <row r="17" spans="1:44" s="63" customFormat="1" ht="300" x14ac:dyDescent="0.25">
      <c r="A17" s="26">
        <v>4</v>
      </c>
      <c r="B17" s="27" t="s">
        <v>56</v>
      </c>
      <c r="C17" s="93">
        <v>1</v>
      </c>
      <c r="D17" s="28" t="s">
        <v>233</v>
      </c>
      <c r="E17" s="28" t="s">
        <v>57</v>
      </c>
      <c r="F17" s="28" t="s">
        <v>58</v>
      </c>
      <c r="G17" s="28" t="s">
        <v>59</v>
      </c>
      <c r="H17" s="58" t="s">
        <v>60</v>
      </c>
      <c r="I17" s="28" t="s">
        <v>61</v>
      </c>
      <c r="J17" s="28" t="s">
        <v>62</v>
      </c>
      <c r="K17" s="59">
        <v>1540</v>
      </c>
      <c r="L17" s="59">
        <v>1000</v>
      </c>
      <c r="M17" s="59">
        <v>1320</v>
      </c>
      <c r="N17" s="59">
        <v>100</v>
      </c>
      <c r="O17" s="59">
        <f>SUM(K17:N17)</f>
        <v>3960</v>
      </c>
      <c r="P17" s="28" t="s">
        <v>63</v>
      </c>
      <c r="Q17" s="28" t="s">
        <v>64</v>
      </c>
      <c r="R17" s="28" t="s">
        <v>65</v>
      </c>
      <c r="S17" s="28" t="s">
        <v>66</v>
      </c>
      <c r="T17" s="28" t="s">
        <v>67</v>
      </c>
      <c r="U17" s="59">
        <f>K17</f>
        <v>1540</v>
      </c>
      <c r="V17" s="22">
        <v>1645</v>
      </c>
      <c r="W17" s="62">
        <f>IF(V17/U17&gt;100%,100%,V17/U17)</f>
        <v>1</v>
      </c>
      <c r="X17" s="54" t="s">
        <v>68</v>
      </c>
      <c r="Y17" s="54" t="s">
        <v>69</v>
      </c>
      <c r="Z17" s="59">
        <f>L17</f>
        <v>1000</v>
      </c>
      <c r="AA17" s="95">
        <v>1137</v>
      </c>
      <c r="AB17" s="62">
        <f>IF(AA17/Z17&gt;100%,100%,AA17/Z17)</f>
        <v>1</v>
      </c>
      <c r="AC17" s="28" t="s">
        <v>70</v>
      </c>
      <c r="AD17" s="28" t="s">
        <v>69</v>
      </c>
      <c r="AE17" s="60">
        <f>M17</f>
        <v>1320</v>
      </c>
      <c r="AF17" s="61"/>
      <c r="AG17" s="62">
        <f>IF(AF17/AE17&gt;100%,100%,AF17/AE17)</f>
        <v>0</v>
      </c>
      <c r="AH17" s="28"/>
      <c r="AI17" s="28"/>
      <c r="AJ17" s="60">
        <f>N17</f>
        <v>100</v>
      </c>
      <c r="AK17" s="61"/>
      <c r="AL17" s="62">
        <f>IF(AK17/AJ17&gt;100%,100%,AK17/AJ17)</f>
        <v>0</v>
      </c>
      <c r="AM17" s="28"/>
      <c r="AN17" s="28"/>
      <c r="AO17" s="59">
        <f>O17</f>
        <v>3960</v>
      </c>
      <c r="AP17" s="22">
        <f>V17+AA17</f>
        <v>2782</v>
      </c>
      <c r="AQ17" s="62">
        <f>IF(AP17/AO17&gt;100%,100%,AP17/AO17)</f>
        <v>0.70252525252525255</v>
      </c>
      <c r="AR17" s="54" t="s">
        <v>71</v>
      </c>
    </row>
    <row r="18" spans="1:44" s="63" customFormat="1" ht="60" x14ac:dyDescent="0.25">
      <c r="A18" s="29">
        <v>4</v>
      </c>
      <c r="B18" s="28" t="s">
        <v>56</v>
      </c>
      <c r="C18" s="30">
        <v>2</v>
      </c>
      <c r="D18" s="31" t="s">
        <v>72</v>
      </c>
      <c r="E18" s="28" t="s">
        <v>57</v>
      </c>
      <c r="F18" s="28" t="s">
        <v>73</v>
      </c>
      <c r="G18" s="28" t="s">
        <v>74</v>
      </c>
      <c r="H18" s="28">
        <v>4</v>
      </c>
      <c r="I18" s="28" t="s">
        <v>61</v>
      </c>
      <c r="J18" s="28" t="s">
        <v>75</v>
      </c>
      <c r="K18" s="64">
        <v>0</v>
      </c>
      <c r="L18" s="64">
        <v>1</v>
      </c>
      <c r="M18" s="64">
        <v>1</v>
      </c>
      <c r="N18" s="64">
        <v>1</v>
      </c>
      <c r="O18" s="59">
        <v>3</v>
      </c>
      <c r="P18" s="28" t="s">
        <v>63</v>
      </c>
      <c r="Q18" s="28" t="s">
        <v>76</v>
      </c>
      <c r="R18" s="28" t="s">
        <v>77</v>
      </c>
      <c r="S18" s="28" t="s">
        <v>78</v>
      </c>
      <c r="T18" s="28" t="s">
        <v>221</v>
      </c>
      <c r="U18" s="59" t="s">
        <v>79</v>
      </c>
      <c r="V18" s="59" t="s">
        <v>79</v>
      </c>
      <c r="W18" s="59" t="s">
        <v>79</v>
      </c>
      <c r="X18" s="54" t="s">
        <v>80</v>
      </c>
      <c r="Y18" s="82" t="s">
        <v>79</v>
      </c>
      <c r="Z18" s="59">
        <f t="shared" ref="Z18:Z29" si="0">L18</f>
        <v>1</v>
      </c>
      <c r="AA18" s="95">
        <v>1</v>
      </c>
      <c r="AB18" s="62">
        <f t="shared" ref="AB18:AB32" si="1">IF(AA18/Z18&gt;100%,100%,AA18/Z18)</f>
        <v>1</v>
      </c>
      <c r="AC18" s="28" t="s">
        <v>81</v>
      </c>
      <c r="AD18" s="28" t="s">
        <v>82</v>
      </c>
      <c r="AE18" s="60">
        <f t="shared" ref="AE18:AE29" si="2">M18</f>
        <v>1</v>
      </c>
      <c r="AF18" s="61"/>
      <c r="AG18" s="62">
        <f t="shared" ref="AG18:AG29" si="3">IF(AF18/AE18&gt;100%,100%,AF18/AE18)</f>
        <v>0</v>
      </c>
      <c r="AH18" s="28"/>
      <c r="AI18" s="28"/>
      <c r="AJ18" s="60">
        <f t="shared" ref="AJ18:AJ29" si="4">N18</f>
        <v>1</v>
      </c>
      <c r="AK18" s="61"/>
      <c r="AL18" s="62">
        <f t="shared" ref="AL18:AL29" si="5">IF(AK18/AJ18&gt;100%,100%,AK18/AJ18)</f>
        <v>0</v>
      </c>
      <c r="AM18" s="28"/>
      <c r="AN18" s="28"/>
      <c r="AO18" s="59">
        <f t="shared" ref="AO18:AO32" si="6">O18</f>
        <v>3</v>
      </c>
      <c r="AP18" s="22">
        <v>1</v>
      </c>
      <c r="AQ18" s="62">
        <f t="shared" ref="AQ18:AQ33" si="7">IF(AP18/AO18&gt;100%,100%,AP18/AO18)</f>
        <v>0.33333333333333331</v>
      </c>
      <c r="AR18" s="28" t="s">
        <v>81</v>
      </c>
    </row>
    <row r="19" spans="1:44" s="63" customFormat="1" ht="135" x14ac:dyDescent="0.25">
      <c r="A19" s="29">
        <v>4</v>
      </c>
      <c r="B19" s="28" t="s">
        <v>56</v>
      </c>
      <c r="C19" s="30">
        <v>3</v>
      </c>
      <c r="D19" s="28" t="s">
        <v>84</v>
      </c>
      <c r="E19" s="27" t="s">
        <v>85</v>
      </c>
      <c r="F19" s="27" t="s">
        <v>86</v>
      </c>
      <c r="G19" s="27" t="s">
        <v>87</v>
      </c>
      <c r="H19" s="28">
        <v>0</v>
      </c>
      <c r="I19" s="28" t="s">
        <v>61</v>
      </c>
      <c r="J19" s="28" t="s">
        <v>88</v>
      </c>
      <c r="K19" s="64">
        <v>0</v>
      </c>
      <c r="L19" s="64">
        <v>0.45</v>
      </c>
      <c r="M19" s="64">
        <v>0.35</v>
      </c>
      <c r="N19" s="64">
        <v>0.2</v>
      </c>
      <c r="O19" s="59">
        <v>1</v>
      </c>
      <c r="P19" s="28" t="s">
        <v>63</v>
      </c>
      <c r="Q19" s="28" t="s">
        <v>89</v>
      </c>
      <c r="R19" s="28" t="s">
        <v>90</v>
      </c>
      <c r="S19" s="28" t="s">
        <v>91</v>
      </c>
      <c r="T19" s="28" t="s">
        <v>89</v>
      </c>
      <c r="U19" s="59" t="s">
        <v>79</v>
      </c>
      <c r="V19" s="59" t="s">
        <v>79</v>
      </c>
      <c r="W19" s="59" t="s">
        <v>79</v>
      </c>
      <c r="X19" s="54" t="s">
        <v>80</v>
      </c>
      <c r="Y19" s="82" t="s">
        <v>79</v>
      </c>
      <c r="Z19" s="64">
        <f t="shared" si="0"/>
        <v>0.45</v>
      </c>
      <c r="AA19" s="64">
        <v>0.45</v>
      </c>
      <c r="AB19" s="62">
        <f t="shared" si="1"/>
        <v>1</v>
      </c>
      <c r="AC19" s="28" t="s">
        <v>222</v>
      </c>
      <c r="AD19" s="28" t="s">
        <v>92</v>
      </c>
      <c r="AE19" s="60">
        <f t="shared" si="2"/>
        <v>0.35</v>
      </c>
      <c r="AF19" s="61"/>
      <c r="AG19" s="62">
        <f t="shared" si="3"/>
        <v>0</v>
      </c>
      <c r="AH19" s="28"/>
      <c r="AI19" s="28"/>
      <c r="AJ19" s="60">
        <f t="shared" si="4"/>
        <v>0.2</v>
      </c>
      <c r="AK19" s="61"/>
      <c r="AL19" s="62">
        <f t="shared" si="5"/>
        <v>0</v>
      </c>
      <c r="AM19" s="28"/>
      <c r="AN19" s="28"/>
      <c r="AO19" s="59">
        <f t="shared" si="6"/>
        <v>1</v>
      </c>
      <c r="AP19" s="64">
        <v>0.45</v>
      </c>
      <c r="AQ19" s="62">
        <f t="shared" si="7"/>
        <v>0.45</v>
      </c>
      <c r="AR19" s="28" t="s">
        <v>222</v>
      </c>
    </row>
    <row r="20" spans="1:44" s="63" customFormat="1" ht="210" x14ac:dyDescent="0.25">
      <c r="A20" s="29">
        <v>4</v>
      </c>
      <c r="B20" s="28" t="s">
        <v>56</v>
      </c>
      <c r="C20" s="32">
        <v>4</v>
      </c>
      <c r="D20" s="27" t="s">
        <v>93</v>
      </c>
      <c r="E20" s="27" t="s">
        <v>94</v>
      </c>
      <c r="F20" s="27" t="s">
        <v>95</v>
      </c>
      <c r="G20" s="28" t="s">
        <v>96</v>
      </c>
      <c r="H20" s="65" t="s">
        <v>97</v>
      </c>
      <c r="I20" s="28" t="s">
        <v>61</v>
      </c>
      <c r="J20" s="28" t="s">
        <v>75</v>
      </c>
      <c r="K20" s="59">
        <v>3</v>
      </c>
      <c r="L20" s="59">
        <v>3</v>
      </c>
      <c r="M20" s="32">
        <v>3</v>
      </c>
      <c r="N20" s="32">
        <v>3</v>
      </c>
      <c r="O20" s="59">
        <v>12</v>
      </c>
      <c r="P20" s="28" t="s">
        <v>63</v>
      </c>
      <c r="Q20" s="28" t="s">
        <v>98</v>
      </c>
      <c r="R20" s="28" t="s">
        <v>98</v>
      </c>
      <c r="S20" s="28" t="s">
        <v>99</v>
      </c>
      <c r="T20" s="28" t="s">
        <v>98</v>
      </c>
      <c r="U20" s="59">
        <f t="shared" ref="U20:U28" si="8">K20</f>
        <v>3</v>
      </c>
      <c r="V20" s="22">
        <v>3</v>
      </c>
      <c r="W20" s="62">
        <f t="shared" ref="W20:W33" si="9">IF(V20/U20&gt;100%,100%,V20/U20)</f>
        <v>1</v>
      </c>
      <c r="X20" s="54" t="s">
        <v>100</v>
      </c>
      <c r="Y20" s="54" t="s">
        <v>95</v>
      </c>
      <c r="Z20" s="59">
        <f t="shared" si="0"/>
        <v>3</v>
      </c>
      <c r="AA20" s="95">
        <v>3</v>
      </c>
      <c r="AB20" s="62">
        <f t="shared" si="1"/>
        <v>1</v>
      </c>
      <c r="AC20" s="28" t="s">
        <v>101</v>
      </c>
      <c r="AD20" s="28" t="s">
        <v>102</v>
      </c>
      <c r="AE20" s="60">
        <f t="shared" si="2"/>
        <v>3</v>
      </c>
      <c r="AF20" s="61"/>
      <c r="AG20" s="62">
        <f t="shared" si="3"/>
        <v>0</v>
      </c>
      <c r="AH20" s="28"/>
      <c r="AI20" s="28"/>
      <c r="AJ20" s="60">
        <f t="shared" si="4"/>
        <v>3</v>
      </c>
      <c r="AK20" s="61"/>
      <c r="AL20" s="62">
        <f t="shared" si="5"/>
        <v>0</v>
      </c>
      <c r="AM20" s="28"/>
      <c r="AN20" s="28"/>
      <c r="AO20" s="59">
        <f t="shared" si="6"/>
        <v>12</v>
      </c>
      <c r="AP20" s="22">
        <v>6</v>
      </c>
      <c r="AQ20" s="62">
        <f t="shared" si="7"/>
        <v>0.5</v>
      </c>
      <c r="AR20" s="28" t="s">
        <v>101</v>
      </c>
    </row>
    <row r="21" spans="1:44" s="63" customFormat="1" ht="90" x14ac:dyDescent="0.25">
      <c r="A21" s="29">
        <v>4</v>
      </c>
      <c r="B21" s="28" t="s">
        <v>56</v>
      </c>
      <c r="C21" s="32">
        <v>5</v>
      </c>
      <c r="D21" s="27" t="s">
        <v>103</v>
      </c>
      <c r="E21" s="27" t="s">
        <v>94</v>
      </c>
      <c r="F21" s="27" t="s">
        <v>104</v>
      </c>
      <c r="G21" s="28" t="s">
        <v>105</v>
      </c>
      <c r="H21" s="65" t="s">
        <v>97</v>
      </c>
      <c r="I21" s="28" t="s">
        <v>61</v>
      </c>
      <c r="J21" s="28" t="s">
        <v>106</v>
      </c>
      <c r="K21" s="59" t="s">
        <v>107</v>
      </c>
      <c r="L21" s="59" t="s">
        <v>107</v>
      </c>
      <c r="M21" s="59" t="s">
        <v>107</v>
      </c>
      <c r="N21" s="59" t="s">
        <v>107</v>
      </c>
      <c r="O21" s="59" t="s">
        <v>107</v>
      </c>
      <c r="P21" s="28" t="s">
        <v>63</v>
      </c>
      <c r="Q21" s="28" t="s">
        <v>108</v>
      </c>
      <c r="R21" s="28" t="s">
        <v>108</v>
      </c>
      <c r="S21" s="28" t="s">
        <v>99</v>
      </c>
      <c r="T21" s="28" t="s">
        <v>108</v>
      </c>
      <c r="U21" s="59" t="s">
        <v>107</v>
      </c>
      <c r="V21" s="59" t="s">
        <v>107</v>
      </c>
      <c r="W21" s="59" t="s">
        <v>107</v>
      </c>
      <c r="X21" s="82" t="s">
        <v>107</v>
      </c>
      <c r="Y21" s="82" t="s">
        <v>107</v>
      </c>
      <c r="Z21" s="59" t="s">
        <v>107</v>
      </c>
      <c r="AA21" s="59" t="s">
        <v>107</v>
      </c>
      <c r="AB21" s="59" t="s">
        <v>107</v>
      </c>
      <c r="AC21" s="59" t="s">
        <v>107</v>
      </c>
      <c r="AD21" s="59" t="s">
        <v>107</v>
      </c>
      <c r="AE21" s="59" t="s">
        <v>107</v>
      </c>
      <c r="AF21" s="59" t="s">
        <v>107</v>
      </c>
      <c r="AG21" s="59" t="s">
        <v>107</v>
      </c>
      <c r="AH21" s="59" t="s">
        <v>107</v>
      </c>
      <c r="AI21" s="59" t="s">
        <v>107</v>
      </c>
      <c r="AJ21" s="59" t="s">
        <v>107</v>
      </c>
      <c r="AK21" s="59" t="s">
        <v>107</v>
      </c>
      <c r="AL21" s="59" t="s">
        <v>107</v>
      </c>
      <c r="AM21" s="59" t="s">
        <v>107</v>
      </c>
      <c r="AN21" s="59" t="s">
        <v>107</v>
      </c>
      <c r="AO21" s="59" t="s">
        <v>107</v>
      </c>
      <c r="AP21" s="59" t="s">
        <v>107</v>
      </c>
      <c r="AQ21" s="59" t="s">
        <v>107</v>
      </c>
      <c r="AR21" s="82" t="s">
        <v>107</v>
      </c>
    </row>
    <row r="22" spans="1:44" s="63" customFormat="1" ht="306.75" customHeight="1" x14ac:dyDescent="0.25">
      <c r="A22" s="29">
        <v>4</v>
      </c>
      <c r="B22" s="28" t="s">
        <v>56</v>
      </c>
      <c r="C22" s="32">
        <v>6</v>
      </c>
      <c r="D22" s="27" t="s">
        <v>109</v>
      </c>
      <c r="E22" s="27" t="s">
        <v>57</v>
      </c>
      <c r="F22" s="27" t="s">
        <v>110</v>
      </c>
      <c r="G22" s="27" t="s">
        <v>111</v>
      </c>
      <c r="H22" s="28" t="s">
        <v>97</v>
      </c>
      <c r="I22" s="28" t="s">
        <v>61</v>
      </c>
      <c r="J22" s="28" t="s">
        <v>106</v>
      </c>
      <c r="K22" s="59">
        <v>0</v>
      </c>
      <c r="L22" s="59">
        <v>1</v>
      </c>
      <c r="M22" s="59">
        <v>0</v>
      </c>
      <c r="N22" s="59">
        <v>1</v>
      </c>
      <c r="O22" s="59">
        <v>2</v>
      </c>
      <c r="P22" s="28" t="s">
        <v>63</v>
      </c>
      <c r="Q22" s="28" t="s">
        <v>112</v>
      </c>
      <c r="R22" s="28" t="s">
        <v>112</v>
      </c>
      <c r="S22" s="28" t="s">
        <v>99</v>
      </c>
      <c r="T22" s="28" t="s">
        <v>112</v>
      </c>
      <c r="U22" s="59" t="s">
        <v>79</v>
      </c>
      <c r="V22" s="59" t="s">
        <v>79</v>
      </c>
      <c r="W22" s="59" t="s">
        <v>79</v>
      </c>
      <c r="X22" s="54" t="s">
        <v>80</v>
      </c>
      <c r="Y22" s="82" t="s">
        <v>79</v>
      </c>
      <c r="Z22" s="59">
        <f t="shared" si="0"/>
        <v>1</v>
      </c>
      <c r="AA22" s="95">
        <v>1</v>
      </c>
      <c r="AB22" s="62">
        <f t="shared" si="1"/>
        <v>1</v>
      </c>
      <c r="AC22" s="28" t="s">
        <v>113</v>
      </c>
      <c r="AD22" s="28" t="s">
        <v>114</v>
      </c>
      <c r="AE22" s="60">
        <f t="shared" si="2"/>
        <v>0</v>
      </c>
      <c r="AF22" s="61"/>
      <c r="AG22" s="62" t="e">
        <f t="shared" si="3"/>
        <v>#DIV/0!</v>
      </c>
      <c r="AH22" s="28"/>
      <c r="AI22" s="28"/>
      <c r="AJ22" s="60">
        <f t="shared" si="4"/>
        <v>1</v>
      </c>
      <c r="AK22" s="61"/>
      <c r="AL22" s="62">
        <f t="shared" si="5"/>
        <v>0</v>
      </c>
      <c r="AM22" s="28"/>
      <c r="AN22" s="28"/>
      <c r="AO22" s="59">
        <f t="shared" si="6"/>
        <v>2</v>
      </c>
      <c r="AP22" s="22">
        <v>1</v>
      </c>
      <c r="AQ22" s="62">
        <f t="shared" si="7"/>
        <v>0.5</v>
      </c>
      <c r="AR22" s="28" t="s">
        <v>113</v>
      </c>
    </row>
    <row r="23" spans="1:44" s="63" customFormat="1" ht="255" x14ac:dyDescent="0.25">
      <c r="A23" s="29">
        <v>4</v>
      </c>
      <c r="B23" s="28" t="s">
        <v>56</v>
      </c>
      <c r="C23" s="30">
        <v>7</v>
      </c>
      <c r="D23" s="27" t="s">
        <v>115</v>
      </c>
      <c r="E23" s="27" t="s">
        <v>94</v>
      </c>
      <c r="F23" s="27" t="s">
        <v>116</v>
      </c>
      <c r="G23" s="27" t="s">
        <v>117</v>
      </c>
      <c r="H23" s="28" t="s">
        <v>118</v>
      </c>
      <c r="I23" s="28" t="s">
        <v>61</v>
      </c>
      <c r="J23" s="28" t="s">
        <v>119</v>
      </c>
      <c r="K23" s="59">
        <v>14</v>
      </c>
      <c r="L23" s="59">
        <v>24</v>
      </c>
      <c r="M23" s="59">
        <v>24</v>
      </c>
      <c r="N23" s="59">
        <v>18</v>
      </c>
      <c r="O23" s="59">
        <v>80</v>
      </c>
      <c r="P23" s="28" t="s">
        <v>63</v>
      </c>
      <c r="Q23" s="28" t="s">
        <v>120</v>
      </c>
      <c r="R23" s="28" t="s">
        <v>121</v>
      </c>
      <c r="S23" s="28" t="s">
        <v>122</v>
      </c>
      <c r="T23" s="28" t="s">
        <v>120</v>
      </c>
      <c r="U23" s="59">
        <f t="shared" si="8"/>
        <v>14</v>
      </c>
      <c r="V23" s="22">
        <v>16</v>
      </c>
      <c r="W23" s="62">
        <f t="shared" si="9"/>
        <v>1</v>
      </c>
      <c r="X23" s="54" t="s">
        <v>123</v>
      </c>
      <c r="Y23" s="54" t="s">
        <v>124</v>
      </c>
      <c r="Z23" s="59">
        <f t="shared" si="0"/>
        <v>24</v>
      </c>
      <c r="AA23" s="95">
        <v>24</v>
      </c>
      <c r="AB23" s="62">
        <f t="shared" si="1"/>
        <v>1</v>
      </c>
      <c r="AC23" s="28" t="s">
        <v>125</v>
      </c>
      <c r="AD23" s="28" t="s">
        <v>126</v>
      </c>
      <c r="AE23" s="60">
        <f t="shared" si="2"/>
        <v>24</v>
      </c>
      <c r="AF23" s="61"/>
      <c r="AG23" s="62">
        <f t="shared" si="3"/>
        <v>0</v>
      </c>
      <c r="AH23" s="28"/>
      <c r="AI23" s="28"/>
      <c r="AJ23" s="60">
        <f t="shared" si="4"/>
        <v>18</v>
      </c>
      <c r="AK23" s="61"/>
      <c r="AL23" s="62">
        <f t="shared" si="5"/>
        <v>0</v>
      </c>
      <c r="AM23" s="28"/>
      <c r="AN23" s="28"/>
      <c r="AO23" s="59">
        <f t="shared" si="6"/>
        <v>80</v>
      </c>
      <c r="AP23" s="22">
        <v>40</v>
      </c>
      <c r="AQ23" s="62">
        <f t="shared" si="7"/>
        <v>0.5</v>
      </c>
      <c r="AR23" s="54" t="s">
        <v>127</v>
      </c>
    </row>
    <row r="24" spans="1:44" s="63" customFormat="1" ht="120" x14ac:dyDescent="0.25">
      <c r="A24" s="29">
        <v>4</v>
      </c>
      <c r="B24" s="28" t="s">
        <v>56</v>
      </c>
      <c r="C24" s="94">
        <v>8</v>
      </c>
      <c r="D24" s="28" t="s">
        <v>234</v>
      </c>
      <c r="E24" s="28" t="s">
        <v>94</v>
      </c>
      <c r="F24" s="28" t="s">
        <v>128</v>
      </c>
      <c r="G24" s="28" t="s">
        <v>129</v>
      </c>
      <c r="H24" s="28" t="s">
        <v>118</v>
      </c>
      <c r="I24" s="28" t="s">
        <v>61</v>
      </c>
      <c r="J24" s="28" t="s">
        <v>130</v>
      </c>
      <c r="K24" s="59">
        <v>859</v>
      </c>
      <c r="L24" s="59">
        <v>1800</v>
      </c>
      <c r="M24" s="59">
        <v>3964</v>
      </c>
      <c r="N24" s="59">
        <v>1300</v>
      </c>
      <c r="O24" s="59">
        <f>SUM(K24:N24)</f>
        <v>7923</v>
      </c>
      <c r="P24" s="28" t="s">
        <v>63</v>
      </c>
      <c r="Q24" s="28" t="s">
        <v>120</v>
      </c>
      <c r="R24" s="28" t="s">
        <v>121</v>
      </c>
      <c r="S24" s="28" t="s">
        <v>131</v>
      </c>
      <c r="T24" s="37" t="s">
        <v>120</v>
      </c>
      <c r="U24" s="59">
        <f t="shared" si="8"/>
        <v>859</v>
      </c>
      <c r="V24" s="22">
        <v>1583</v>
      </c>
      <c r="W24" s="62">
        <f t="shared" si="9"/>
        <v>1</v>
      </c>
      <c r="X24" s="54" t="s">
        <v>132</v>
      </c>
      <c r="Y24" s="54" t="s">
        <v>124</v>
      </c>
      <c r="Z24" s="59">
        <f t="shared" si="0"/>
        <v>1800</v>
      </c>
      <c r="AA24" s="98">
        <v>2905</v>
      </c>
      <c r="AB24" s="62">
        <f t="shared" si="1"/>
        <v>1</v>
      </c>
      <c r="AC24" s="28" t="s">
        <v>133</v>
      </c>
      <c r="AD24" s="28" t="s">
        <v>134</v>
      </c>
      <c r="AE24" s="60">
        <f t="shared" si="2"/>
        <v>3964</v>
      </c>
      <c r="AF24" s="61"/>
      <c r="AG24" s="62">
        <f t="shared" si="3"/>
        <v>0</v>
      </c>
      <c r="AH24" s="28"/>
      <c r="AI24" s="28"/>
      <c r="AJ24" s="60">
        <f t="shared" si="4"/>
        <v>1300</v>
      </c>
      <c r="AK24" s="61"/>
      <c r="AL24" s="62">
        <f t="shared" si="5"/>
        <v>0</v>
      </c>
      <c r="AM24" s="28"/>
      <c r="AN24" s="28"/>
      <c r="AO24" s="59">
        <f t="shared" si="6"/>
        <v>7923</v>
      </c>
      <c r="AP24" s="22">
        <v>4488</v>
      </c>
      <c r="AQ24" s="62">
        <f t="shared" si="7"/>
        <v>0.56645210147671332</v>
      </c>
      <c r="AR24" s="54" t="s">
        <v>135</v>
      </c>
    </row>
    <row r="25" spans="1:44" s="63" customFormat="1" ht="300" x14ac:dyDescent="0.25">
      <c r="A25" s="29">
        <v>4</v>
      </c>
      <c r="B25" s="28" t="s">
        <v>56</v>
      </c>
      <c r="C25" s="30">
        <v>9</v>
      </c>
      <c r="D25" s="33" t="s">
        <v>136</v>
      </c>
      <c r="E25" s="33" t="s">
        <v>57</v>
      </c>
      <c r="F25" s="34" t="s">
        <v>137</v>
      </c>
      <c r="G25" s="33" t="s">
        <v>138</v>
      </c>
      <c r="H25" s="28" t="s">
        <v>97</v>
      </c>
      <c r="I25" s="28" t="s">
        <v>61</v>
      </c>
      <c r="J25" s="28" t="s">
        <v>75</v>
      </c>
      <c r="K25" s="59">
        <v>0</v>
      </c>
      <c r="L25" s="59">
        <v>1</v>
      </c>
      <c r="M25" s="59">
        <v>0</v>
      </c>
      <c r="N25" s="59">
        <v>1</v>
      </c>
      <c r="O25" s="59">
        <v>2</v>
      </c>
      <c r="P25" s="28" t="s">
        <v>63</v>
      </c>
      <c r="Q25" s="37" t="s">
        <v>137</v>
      </c>
      <c r="R25" s="37" t="s">
        <v>139</v>
      </c>
      <c r="S25" s="37" t="s">
        <v>140</v>
      </c>
      <c r="T25" s="37" t="s">
        <v>137</v>
      </c>
      <c r="U25" s="59" t="s">
        <v>79</v>
      </c>
      <c r="V25" s="59" t="s">
        <v>79</v>
      </c>
      <c r="W25" s="59" t="s">
        <v>79</v>
      </c>
      <c r="X25" s="54" t="s">
        <v>80</v>
      </c>
      <c r="Y25" s="82" t="s">
        <v>79</v>
      </c>
      <c r="Z25" s="59">
        <f t="shared" si="0"/>
        <v>1</v>
      </c>
      <c r="AA25" s="95">
        <v>1</v>
      </c>
      <c r="AB25" s="62">
        <f t="shared" si="1"/>
        <v>1</v>
      </c>
      <c r="AC25" s="28" t="s">
        <v>141</v>
      </c>
      <c r="AD25" s="28" t="s">
        <v>142</v>
      </c>
      <c r="AE25" s="60">
        <f t="shared" si="2"/>
        <v>0</v>
      </c>
      <c r="AF25" s="61"/>
      <c r="AG25" s="62" t="e">
        <f t="shared" si="3"/>
        <v>#DIV/0!</v>
      </c>
      <c r="AH25" s="28"/>
      <c r="AI25" s="28"/>
      <c r="AJ25" s="60">
        <f t="shared" si="4"/>
        <v>1</v>
      </c>
      <c r="AK25" s="61"/>
      <c r="AL25" s="62">
        <f t="shared" si="5"/>
        <v>0</v>
      </c>
      <c r="AM25" s="28"/>
      <c r="AN25" s="28"/>
      <c r="AO25" s="59">
        <f t="shared" si="6"/>
        <v>2</v>
      </c>
      <c r="AP25" s="22">
        <v>1</v>
      </c>
      <c r="AQ25" s="62">
        <f t="shared" si="7"/>
        <v>0.5</v>
      </c>
      <c r="AR25" s="54" t="s">
        <v>223</v>
      </c>
    </row>
    <row r="26" spans="1:44" s="63" customFormat="1" ht="409.5" x14ac:dyDescent="0.25">
      <c r="A26" s="29">
        <v>4</v>
      </c>
      <c r="B26" s="28" t="s">
        <v>56</v>
      </c>
      <c r="C26" s="30">
        <v>10</v>
      </c>
      <c r="D26" s="33" t="s">
        <v>143</v>
      </c>
      <c r="E26" s="33" t="s">
        <v>57</v>
      </c>
      <c r="F26" s="33" t="s">
        <v>144</v>
      </c>
      <c r="G26" s="35" t="s">
        <v>145</v>
      </c>
      <c r="H26" s="28" t="s">
        <v>97</v>
      </c>
      <c r="I26" s="28" t="s">
        <v>61</v>
      </c>
      <c r="J26" s="28" t="s">
        <v>146</v>
      </c>
      <c r="K26" s="64">
        <v>0.15</v>
      </c>
      <c r="L26" s="64">
        <v>0.35</v>
      </c>
      <c r="M26" s="64">
        <v>0.35</v>
      </c>
      <c r="N26" s="64">
        <v>0.15</v>
      </c>
      <c r="O26" s="59">
        <v>1</v>
      </c>
      <c r="P26" s="28" t="s">
        <v>63</v>
      </c>
      <c r="Q26" s="28" t="s">
        <v>147</v>
      </c>
      <c r="R26" s="28" t="s">
        <v>139</v>
      </c>
      <c r="S26" s="28" t="s">
        <v>140</v>
      </c>
      <c r="T26" s="37" t="s">
        <v>148</v>
      </c>
      <c r="U26" s="64">
        <f t="shared" si="8"/>
        <v>0.15</v>
      </c>
      <c r="V26" s="64">
        <v>0.15</v>
      </c>
      <c r="W26" s="62">
        <f t="shared" si="9"/>
        <v>1</v>
      </c>
      <c r="X26" s="87" t="s">
        <v>149</v>
      </c>
      <c r="Y26" s="54" t="s">
        <v>150</v>
      </c>
      <c r="Z26" s="64">
        <f t="shared" si="0"/>
        <v>0.35</v>
      </c>
      <c r="AA26" s="64">
        <v>0.35</v>
      </c>
      <c r="AB26" s="62">
        <f t="shared" si="1"/>
        <v>1</v>
      </c>
      <c r="AC26" s="28" t="s">
        <v>151</v>
      </c>
      <c r="AD26" s="28" t="s">
        <v>152</v>
      </c>
      <c r="AE26" s="60">
        <f t="shared" si="2"/>
        <v>0.35</v>
      </c>
      <c r="AF26" s="61"/>
      <c r="AG26" s="62">
        <f t="shared" si="3"/>
        <v>0</v>
      </c>
      <c r="AH26" s="28"/>
      <c r="AI26" s="28"/>
      <c r="AJ26" s="60">
        <f t="shared" si="4"/>
        <v>0.15</v>
      </c>
      <c r="AK26" s="61"/>
      <c r="AL26" s="62">
        <f t="shared" si="5"/>
        <v>0</v>
      </c>
      <c r="AM26" s="28"/>
      <c r="AN26" s="28"/>
      <c r="AO26" s="64">
        <f t="shared" si="6"/>
        <v>1</v>
      </c>
      <c r="AP26" s="64">
        <v>0.5</v>
      </c>
      <c r="AQ26" s="62">
        <f t="shared" si="7"/>
        <v>0.5</v>
      </c>
      <c r="AR26" s="54" t="s">
        <v>153</v>
      </c>
    </row>
    <row r="27" spans="1:44" s="63" customFormat="1" ht="105" x14ac:dyDescent="0.25">
      <c r="A27" s="29">
        <v>4</v>
      </c>
      <c r="B27" s="28" t="s">
        <v>56</v>
      </c>
      <c r="C27" s="30">
        <v>11</v>
      </c>
      <c r="D27" s="33" t="s">
        <v>154</v>
      </c>
      <c r="E27" s="33" t="s">
        <v>85</v>
      </c>
      <c r="F27" s="33" t="s">
        <v>155</v>
      </c>
      <c r="G27" s="33" t="s">
        <v>156</v>
      </c>
      <c r="H27" s="28" t="s">
        <v>97</v>
      </c>
      <c r="I27" s="28" t="s">
        <v>61</v>
      </c>
      <c r="J27" s="28" t="s">
        <v>157</v>
      </c>
      <c r="K27" s="59">
        <v>0</v>
      </c>
      <c r="L27" s="66">
        <v>1</v>
      </c>
      <c r="M27" s="59">
        <v>0</v>
      </c>
      <c r="N27" s="66">
        <v>1</v>
      </c>
      <c r="O27" s="59">
        <v>2</v>
      </c>
      <c r="P27" s="28" t="s">
        <v>63</v>
      </c>
      <c r="Q27" s="28" t="s">
        <v>158</v>
      </c>
      <c r="R27" s="28" t="s">
        <v>139</v>
      </c>
      <c r="S27" s="28" t="s">
        <v>140</v>
      </c>
      <c r="T27" s="28" t="s">
        <v>159</v>
      </c>
      <c r="U27" s="59" t="s">
        <v>79</v>
      </c>
      <c r="V27" s="59" t="s">
        <v>79</v>
      </c>
      <c r="W27" s="59" t="s">
        <v>79</v>
      </c>
      <c r="X27" s="54" t="s">
        <v>80</v>
      </c>
      <c r="Y27" s="82" t="s">
        <v>79</v>
      </c>
      <c r="Z27" s="59">
        <f t="shared" si="0"/>
        <v>1</v>
      </c>
      <c r="AA27" s="95">
        <v>0</v>
      </c>
      <c r="AB27" s="62">
        <f t="shared" si="1"/>
        <v>0</v>
      </c>
      <c r="AC27" s="28" t="s">
        <v>160</v>
      </c>
      <c r="AD27" s="28" t="s">
        <v>161</v>
      </c>
      <c r="AE27" s="60">
        <f t="shared" si="2"/>
        <v>0</v>
      </c>
      <c r="AF27" s="28"/>
      <c r="AG27" s="62" t="e">
        <f t="shared" si="3"/>
        <v>#DIV/0!</v>
      </c>
      <c r="AH27" s="28"/>
      <c r="AI27" s="28"/>
      <c r="AJ27" s="60">
        <f t="shared" si="4"/>
        <v>1</v>
      </c>
      <c r="AK27" s="28"/>
      <c r="AL27" s="62">
        <f t="shared" si="5"/>
        <v>0</v>
      </c>
      <c r="AM27" s="28"/>
      <c r="AN27" s="28"/>
      <c r="AO27" s="59">
        <f t="shared" si="6"/>
        <v>2</v>
      </c>
      <c r="AP27" s="22">
        <v>0</v>
      </c>
      <c r="AQ27" s="62">
        <f t="shared" si="7"/>
        <v>0</v>
      </c>
      <c r="AR27" s="54" t="s">
        <v>162</v>
      </c>
    </row>
    <row r="28" spans="1:44" s="63" customFormat="1" ht="409.5" x14ac:dyDescent="0.25">
      <c r="A28" s="29">
        <v>4</v>
      </c>
      <c r="B28" s="28" t="s">
        <v>56</v>
      </c>
      <c r="C28" s="30">
        <v>12</v>
      </c>
      <c r="D28" s="33" t="s">
        <v>163</v>
      </c>
      <c r="E28" s="35" t="s">
        <v>57</v>
      </c>
      <c r="F28" s="35" t="s">
        <v>164</v>
      </c>
      <c r="G28" s="35" t="s">
        <v>165</v>
      </c>
      <c r="H28" s="28" t="s">
        <v>97</v>
      </c>
      <c r="I28" s="28" t="s">
        <v>61</v>
      </c>
      <c r="J28" s="28" t="s">
        <v>88</v>
      </c>
      <c r="K28" s="62">
        <v>0.2</v>
      </c>
      <c r="L28" s="62">
        <v>0.3</v>
      </c>
      <c r="M28" s="62">
        <v>0.2</v>
      </c>
      <c r="N28" s="62">
        <v>0.3</v>
      </c>
      <c r="O28" s="59">
        <v>1</v>
      </c>
      <c r="P28" s="28" t="s">
        <v>63</v>
      </c>
      <c r="Q28" s="28" t="s">
        <v>166</v>
      </c>
      <c r="R28" s="28" t="s">
        <v>167</v>
      </c>
      <c r="S28" s="28" t="s">
        <v>140</v>
      </c>
      <c r="T28" s="28" t="s">
        <v>148</v>
      </c>
      <c r="U28" s="64">
        <f t="shared" si="8"/>
        <v>0.2</v>
      </c>
      <c r="V28" s="64">
        <v>0.2</v>
      </c>
      <c r="W28" s="62">
        <f t="shared" si="9"/>
        <v>1</v>
      </c>
      <c r="X28" s="54" t="s">
        <v>168</v>
      </c>
      <c r="Y28" s="54" t="s">
        <v>169</v>
      </c>
      <c r="Z28" s="64">
        <f t="shared" si="0"/>
        <v>0.3</v>
      </c>
      <c r="AA28" s="64">
        <v>0.3</v>
      </c>
      <c r="AB28" s="62">
        <f t="shared" si="1"/>
        <v>1</v>
      </c>
      <c r="AC28" s="96" t="s">
        <v>224</v>
      </c>
      <c r="AD28" s="28" t="s">
        <v>170</v>
      </c>
      <c r="AE28" s="60">
        <f t="shared" si="2"/>
        <v>0.2</v>
      </c>
      <c r="AF28" s="28"/>
      <c r="AG28" s="62">
        <f t="shared" si="3"/>
        <v>0</v>
      </c>
      <c r="AH28" s="28"/>
      <c r="AI28" s="28"/>
      <c r="AJ28" s="60">
        <f t="shared" si="4"/>
        <v>0.3</v>
      </c>
      <c r="AK28" s="28"/>
      <c r="AL28" s="62">
        <f t="shared" si="5"/>
        <v>0</v>
      </c>
      <c r="AM28" s="28"/>
      <c r="AN28" s="28"/>
      <c r="AO28" s="64">
        <f t="shared" si="6"/>
        <v>1</v>
      </c>
      <c r="AP28" s="64">
        <v>0.5</v>
      </c>
      <c r="AQ28" s="62">
        <f t="shared" si="7"/>
        <v>0.5</v>
      </c>
      <c r="AR28" s="54" t="s">
        <v>171</v>
      </c>
    </row>
    <row r="29" spans="1:44" s="63" customFormat="1" ht="150" x14ac:dyDescent="0.25">
      <c r="A29" s="29">
        <v>4</v>
      </c>
      <c r="B29" s="28" t="s">
        <v>56</v>
      </c>
      <c r="C29" s="30">
        <v>13</v>
      </c>
      <c r="D29" s="36" t="s">
        <v>172</v>
      </c>
      <c r="E29" s="37" t="s">
        <v>57</v>
      </c>
      <c r="F29" s="37" t="s">
        <v>173</v>
      </c>
      <c r="G29" s="37" t="s">
        <v>174</v>
      </c>
      <c r="H29" s="28" t="s">
        <v>97</v>
      </c>
      <c r="I29" s="28" t="s">
        <v>61</v>
      </c>
      <c r="J29" s="28" t="s">
        <v>75</v>
      </c>
      <c r="K29" s="22">
        <v>0</v>
      </c>
      <c r="L29" s="22">
        <v>1</v>
      </c>
      <c r="M29" s="22">
        <v>0</v>
      </c>
      <c r="N29" s="22">
        <v>1</v>
      </c>
      <c r="O29" s="59">
        <v>2</v>
      </c>
      <c r="P29" s="28" t="s">
        <v>63</v>
      </c>
      <c r="Q29" s="28" t="s">
        <v>175</v>
      </c>
      <c r="R29" s="28" t="s">
        <v>176</v>
      </c>
      <c r="S29" s="28" t="s">
        <v>140</v>
      </c>
      <c r="T29" s="28" t="s">
        <v>177</v>
      </c>
      <c r="U29" s="59" t="s">
        <v>79</v>
      </c>
      <c r="V29" s="59" t="s">
        <v>79</v>
      </c>
      <c r="W29" s="59" t="s">
        <v>79</v>
      </c>
      <c r="X29" s="54" t="s">
        <v>80</v>
      </c>
      <c r="Y29" s="82" t="s">
        <v>79</v>
      </c>
      <c r="Z29" s="59">
        <f t="shared" si="0"/>
        <v>1</v>
      </c>
      <c r="AA29" s="95">
        <v>1</v>
      </c>
      <c r="AB29" s="62">
        <f t="shared" si="1"/>
        <v>1</v>
      </c>
      <c r="AC29" s="28" t="s">
        <v>178</v>
      </c>
      <c r="AD29" s="28" t="s">
        <v>179</v>
      </c>
      <c r="AE29" s="60">
        <f t="shared" si="2"/>
        <v>0</v>
      </c>
      <c r="AF29" s="28"/>
      <c r="AG29" s="62" t="e">
        <f t="shared" si="3"/>
        <v>#DIV/0!</v>
      </c>
      <c r="AH29" s="28"/>
      <c r="AI29" s="28"/>
      <c r="AJ29" s="60">
        <f t="shared" si="4"/>
        <v>1</v>
      </c>
      <c r="AK29" s="28"/>
      <c r="AL29" s="62">
        <f t="shared" si="5"/>
        <v>0</v>
      </c>
      <c r="AM29" s="28"/>
      <c r="AN29" s="28"/>
      <c r="AO29" s="59">
        <f t="shared" si="6"/>
        <v>2</v>
      </c>
      <c r="AP29" s="22">
        <v>1</v>
      </c>
      <c r="AQ29" s="62">
        <f t="shared" si="7"/>
        <v>0.5</v>
      </c>
      <c r="AR29" s="54" t="s">
        <v>83</v>
      </c>
    </row>
    <row r="30" spans="1:44" s="73" customFormat="1" ht="15.75" x14ac:dyDescent="0.25">
      <c r="A30" s="67"/>
      <c r="B30" s="67"/>
      <c r="C30" s="67"/>
      <c r="D30" s="68" t="s">
        <v>180</v>
      </c>
      <c r="E30" s="67"/>
      <c r="F30" s="67"/>
      <c r="G30" s="67"/>
      <c r="H30" s="67"/>
      <c r="I30" s="67"/>
      <c r="J30" s="67"/>
      <c r="K30" s="69"/>
      <c r="L30" s="69"/>
      <c r="M30" s="69"/>
      <c r="N30" s="69"/>
      <c r="O30" s="69"/>
      <c r="P30" s="70"/>
      <c r="Q30" s="67"/>
      <c r="R30" s="67"/>
      <c r="S30" s="67"/>
      <c r="T30" s="67"/>
      <c r="U30" s="72"/>
      <c r="V30" s="72"/>
      <c r="W30" s="89">
        <f>AVERAGE(W17:W29)*80%</f>
        <v>0.8</v>
      </c>
      <c r="X30" s="83"/>
      <c r="Y30" s="83"/>
      <c r="Z30" s="72"/>
      <c r="AA30" s="72"/>
      <c r="AB30" s="89">
        <f>AVERAGE(AB17:AB29)*80%</f>
        <v>0.73333333333333339</v>
      </c>
      <c r="AC30" s="67"/>
      <c r="AD30" s="67"/>
      <c r="AE30" s="71"/>
      <c r="AF30" s="71"/>
      <c r="AG30" s="71" t="e">
        <f>AVERAGE(AG17:AG29)*80%</f>
        <v>#DIV/0!</v>
      </c>
      <c r="AH30" s="67"/>
      <c r="AI30" s="67"/>
      <c r="AJ30" s="71"/>
      <c r="AK30" s="71"/>
      <c r="AL30" s="71">
        <f>AVERAGE(AL17:AL29)*80%</f>
        <v>0</v>
      </c>
      <c r="AM30" s="67"/>
      <c r="AN30" s="67"/>
      <c r="AO30" s="72"/>
      <c r="AP30" s="72"/>
      <c r="AQ30" s="89">
        <f>AVERAGE(AQ17:AQ29)*80%</f>
        <v>0.37015404582235334</v>
      </c>
      <c r="AR30" s="83"/>
    </row>
    <row r="31" spans="1:44" s="78" customFormat="1" ht="405" x14ac:dyDescent="0.25">
      <c r="A31" s="42">
        <v>7</v>
      </c>
      <c r="B31" s="43" t="s">
        <v>181</v>
      </c>
      <c r="C31" s="42" t="s">
        <v>182</v>
      </c>
      <c r="D31" s="43" t="s">
        <v>183</v>
      </c>
      <c r="E31" s="43" t="s">
        <v>184</v>
      </c>
      <c r="F31" s="43" t="s">
        <v>185</v>
      </c>
      <c r="G31" s="43" t="s">
        <v>186</v>
      </c>
      <c r="H31" s="52">
        <v>0.8</v>
      </c>
      <c r="I31" s="43" t="s">
        <v>187</v>
      </c>
      <c r="J31" s="46" t="s">
        <v>188</v>
      </c>
      <c r="K31" s="49" t="s">
        <v>79</v>
      </c>
      <c r="L31" s="49">
        <v>0.8</v>
      </c>
      <c r="M31" s="49" t="s">
        <v>79</v>
      </c>
      <c r="N31" s="49">
        <v>0.8</v>
      </c>
      <c r="O31" s="49">
        <f>AVERAGE(L31,N31)</f>
        <v>0.8</v>
      </c>
      <c r="P31" s="45" t="s">
        <v>63</v>
      </c>
      <c r="Q31" s="43" t="s">
        <v>189</v>
      </c>
      <c r="R31" s="43" t="s">
        <v>189</v>
      </c>
      <c r="S31" s="43" t="s">
        <v>190</v>
      </c>
      <c r="T31" s="50" t="s">
        <v>191</v>
      </c>
      <c r="U31" s="79" t="s">
        <v>79</v>
      </c>
      <c r="V31" s="77" t="s">
        <v>79</v>
      </c>
      <c r="W31" s="75" t="s">
        <v>79</v>
      </c>
      <c r="X31" s="84" t="s">
        <v>80</v>
      </c>
      <c r="Y31" s="84" t="s">
        <v>79</v>
      </c>
      <c r="Z31" s="75">
        <f>L31</f>
        <v>0.8</v>
      </c>
      <c r="AA31" s="88">
        <v>0.88</v>
      </c>
      <c r="AB31" s="75">
        <f t="shared" si="1"/>
        <v>1</v>
      </c>
      <c r="AC31" s="74" t="s">
        <v>225</v>
      </c>
      <c r="AD31" s="74" t="s">
        <v>230</v>
      </c>
      <c r="AE31" s="76" t="str">
        <f>M31</f>
        <v>No programada</v>
      </c>
      <c r="AF31" s="74"/>
      <c r="AG31" s="75" t="e">
        <f t="shared" ref="AG31:AG33" si="10">IF(AF31/AE31&gt;100%,100%,AF31/AE31)</f>
        <v>#VALUE!</v>
      </c>
      <c r="AH31" s="74"/>
      <c r="AI31" s="74"/>
      <c r="AJ31" s="76">
        <f>N31</f>
        <v>0.8</v>
      </c>
      <c r="AK31" s="74"/>
      <c r="AL31" s="75">
        <f t="shared" ref="AL31:AL33" si="11">IF(AK31/AJ31&gt;100%,100%,AK31/AJ31)</f>
        <v>0</v>
      </c>
      <c r="AM31" s="74"/>
      <c r="AN31" s="74"/>
      <c r="AO31" s="75">
        <f t="shared" si="6"/>
        <v>0.8</v>
      </c>
      <c r="AP31" s="88">
        <v>0.44</v>
      </c>
      <c r="AQ31" s="75">
        <f t="shared" si="7"/>
        <v>0.54999999999999993</v>
      </c>
      <c r="AR31" s="74" t="s">
        <v>225</v>
      </c>
    </row>
    <row r="32" spans="1:44" s="78" customFormat="1" ht="105" x14ac:dyDescent="0.25">
      <c r="A32" s="44">
        <v>7</v>
      </c>
      <c r="B32" s="45" t="s">
        <v>181</v>
      </c>
      <c r="C32" s="44" t="s">
        <v>192</v>
      </c>
      <c r="D32" s="45" t="s">
        <v>193</v>
      </c>
      <c r="E32" s="45" t="s">
        <v>184</v>
      </c>
      <c r="F32" s="45" t="s">
        <v>194</v>
      </c>
      <c r="G32" s="45" t="s">
        <v>195</v>
      </c>
      <c r="H32" s="52">
        <v>1</v>
      </c>
      <c r="I32" s="45" t="s">
        <v>61</v>
      </c>
      <c r="J32" s="47" t="s">
        <v>196</v>
      </c>
      <c r="K32" s="48">
        <v>0</v>
      </c>
      <c r="L32" s="48">
        <v>0.6</v>
      </c>
      <c r="M32" s="48">
        <v>0.1</v>
      </c>
      <c r="N32" s="48">
        <v>0.3</v>
      </c>
      <c r="O32" s="48">
        <f>SUM(K32:N32)</f>
        <v>1</v>
      </c>
      <c r="P32" s="45" t="s">
        <v>63</v>
      </c>
      <c r="Q32" s="45" t="s">
        <v>197</v>
      </c>
      <c r="R32" s="45" t="s">
        <v>197</v>
      </c>
      <c r="S32" s="43" t="s">
        <v>190</v>
      </c>
      <c r="T32" s="51" t="s">
        <v>198</v>
      </c>
      <c r="U32" s="79" t="s">
        <v>79</v>
      </c>
      <c r="V32" s="77" t="s">
        <v>79</v>
      </c>
      <c r="W32" s="75" t="s">
        <v>79</v>
      </c>
      <c r="X32" s="84" t="s">
        <v>80</v>
      </c>
      <c r="Y32" s="84" t="s">
        <v>79</v>
      </c>
      <c r="Z32" s="75">
        <f t="shared" ref="Z32:Z33" si="12">L32</f>
        <v>0.6</v>
      </c>
      <c r="AA32" s="88">
        <v>0</v>
      </c>
      <c r="AB32" s="75">
        <f t="shared" si="1"/>
        <v>0</v>
      </c>
      <c r="AC32" s="74" t="s">
        <v>226</v>
      </c>
      <c r="AD32" s="74" t="s">
        <v>231</v>
      </c>
      <c r="AE32" s="76">
        <f t="shared" ref="AE32:AE33" si="13">M32</f>
        <v>0.1</v>
      </c>
      <c r="AF32" s="74"/>
      <c r="AG32" s="75">
        <f t="shared" si="10"/>
        <v>0</v>
      </c>
      <c r="AH32" s="74"/>
      <c r="AI32" s="74"/>
      <c r="AJ32" s="76">
        <f t="shared" ref="AJ32:AJ33" si="14">N32</f>
        <v>0.3</v>
      </c>
      <c r="AK32" s="74"/>
      <c r="AL32" s="75">
        <f t="shared" si="11"/>
        <v>0</v>
      </c>
      <c r="AM32" s="74"/>
      <c r="AN32" s="74"/>
      <c r="AO32" s="75">
        <f t="shared" si="6"/>
        <v>1</v>
      </c>
      <c r="AP32" s="88">
        <v>0</v>
      </c>
      <c r="AQ32" s="75">
        <f t="shared" si="7"/>
        <v>0</v>
      </c>
      <c r="AR32" s="74" t="s">
        <v>226</v>
      </c>
    </row>
    <row r="33" spans="1:44" s="78" customFormat="1" ht="105" x14ac:dyDescent="0.25">
      <c r="A33" s="44">
        <v>7</v>
      </c>
      <c r="B33" s="45" t="s">
        <v>181</v>
      </c>
      <c r="C33" s="44" t="s">
        <v>199</v>
      </c>
      <c r="D33" s="45" t="s">
        <v>200</v>
      </c>
      <c r="E33" s="45" t="s">
        <v>184</v>
      </c>
      <c r="F33" s="45" t="s">
        <v>201</v>
      </c>
      <c r="G33" s="45" t="s">
        <v>202</v>
      </c>
      <c r="H33" s="52">
        <v>1</v>
      </c>
      <c r="I33" s="45" t="s">
        <v>61</v>
      </c>
      <c r="J33" s="47" t="s">
        <v>203</v>
      </c>
      <c r="K33" s="48">
        <v>1</v>
      </c>
      <c r="L33" s="48" t="s">
        <v>79</v>
      </c>
      <c r="M33" s="48" t="s">
        <v>79</v>
      </c>
      <c r="N33" s="48">
        <v>1</v>
      </c>
      <c r="O33" s="48">
        <v>1</v>
      </c>
      <c r="P33" s="45" t="s">
        <v>63</v>
      </c>
      <c r="Q33" s="45" t="s">
        <v>204</v>
      </c>
      <c r="R33" s="45" t="s">
        <v>205</v>
      </c>
      <c r="S33" s="43" t="s">
        <v>190</v>
      </c>
      <c r="T33" s="51" t="s">
        <v>206</v>
      </c>
      <c r="U33" s="75">
        <f t="shared" ref="U33" si="15">K33</f>
        <v>1</v>
      </c>
      <c r="V33" s="75">
        <v>1</v>
      </c>
      <c r="W33" s="75">
        <f t="shared" si="9"/>
        <v>1</v>
      </c>
      <c r="X33" s="84" t="s">
        <v>207</v>
      </c>
      <c r="Y33" s="84" t="s">
        <v>208</v>
      </c>
      <c r="Z33" s="75" t="str">
        <f t="shared" si="12"/>
        <v>No programada</v>
      </c>
      <c r="AA33" s="77" t="s">
        <v>79</v>
      </c>
      <c r="AB33" s="77" t="s">
        <v>79</v>
      </c>
      <c r="AC33" s="77" t="s">
        <v>227</v>
      </c>
      <c r="AD33" s="77" t="s">
        <v>79</v>
      </c>
      <c r="AE33" s="76" t="str">
        <f t="shared" si="13"/>
        <v>No programada</v>
      </c>
      <c r="AF33" s="74"/>
      <c r="AG33" s="75" t="e">
        <f t="shared" si="10"/>
        <v>#VALUE!</v>
      </c>
      <c r="AH33" s="74"/>
      <c r="AI33" s="74"/>
      <c r="AJ33" s="76">
        <f t="shared" si="14"/>
        <v>1</v>
      </c>
      <c r="AK33" s="74"/>
      <c r="AL33" s="75">
        <f t="shared" si="11"/>
        <v>0</v>
      </c>
      <c r="AM33" s="74"/>
      <c r="AN33" s="74"/>
      <c r="AO33" s="75">
        <v>1</v>
      </c>
      <c r="AP33" s="88">
        <v>0.5</v>
      </c>
      <c r="AQ33" s="75">
        <f t="shared" si="7"/>
        <v>0.5</v>
      </c>
      <c r="AR33" s="84" t="s">
        <v>207</v>
      </c>
    </row>
    <row r="34" spans="1:44" s="9" customFormat="1" ht="15.75" x14ac:dyDescent="0.25">
      <c r="A34" s="14"/>
      <c r="B34" s="14"/>
      <c r="C34" s="14"/>
      <c r="D34" s="15" t="s">
        <v>209</v>
      </c>
      <c r="E34" s="15"/>
      <c r="F34" s="15"/>
      <c r="G34" s="15"/>
      <c r="H34" s="15"/>
      <c r="I34" s="15"/>
      <c r="J34" s="15"/>
      <c r="K34" s="40"/>
      <c r="L34" s="40"/>
      <c r="M34" s="40"/>
      <c r="N34" s="40"/>
      <c r="O34" s="40"/>
      <c r="P34" s="15"/>
      <c r="Q34" s="14"/>
      <c r="R34" s="14"/>
      <c r="S34" s="14"/>
      <c r="T34" s="14"/>
      <c r="U34" s="40"/>
      <c r="V34" s="56"/>
      <c r="W34" s="90">
        <f>AVERAGE(W31:W33)*20%</f>
        <v>0.2</v>
      </c>
      <c r="X34" s="85"/>
      <c r="Y34" s="85"/>
      <c r="Z34" s="40"/>
      <c r="AA34" s="40"/>
      <c r="AB34" s="90">
        <f>AVERAGE(AB31:AB33)*20%</f>
        <v>0.1</v>
      </c>
      <c r="AC34" s="14"/>
      <c r="AD34" s="14"/>
      <c r="AE34" s="16"/>
      <c r="AF34" s="16"/>
      <c r="AG34" s="23" t="e">
        <f>AVERAGE(AG31:AG33)*20%</f>
        <v>#VALUE!</v>
      </c>
      <c r="AH34" s="14"/>
      <c r="AI34" s="14"/>
      <c r="AJ34" s="16"/>
      <c r="AK34" s="16"/>
      <c r="AL34" s="23">
        <f>AVERAGE(AL31:AL33)*20%</f>
        <v>0</v>
      </c>
      <c r="AM34" s="14"/>
      <c r="AN34" s="14"/>
      <c r="AO34" s="40"/>
      <c r="AP34" s="40"/>
      <c r="AQ34" s="90">
        <f>AVERAGE(AQ31:AQ33)*20%</f>
        <v>6.9999999999999993E-2</v>
      </c>
      <c r="AR34" s="85"/>
    </row>
    <row r="35" spans="1:44" s="13" customFormat="1" ht="18.75" x14ac:dyDescent="0.3">
      <c r="A35" s="10"/>
      <c r="B35" s="10"/>
      <c r="C35" s="10"/>
      <c r="D35" s="11" t="s">
        <v>210</v>
      </c>
      <c r="E35" s="10"/>
      <c r="F35" s="10"/>
      <c r="G35" s="10"/>
      <c r="H35" s="10"/>
      <c r="I35" s="10"/>
      <c r="J35" s="10"/>
      <c r="K35" s="41"/>
      <c r="L35" s="41"/>
      <c r="M35" s="41"/>
      <c r="N35" s="41"/>
      <c r="O35" s="41"/>
      <c r="P35" s="10"/>
      <c r="Q35" s="10"/>
      <c r="R35" s="10"/>
      <c r="S35" s="10"/>
      <c r="T35" s="10"/>
      <c r="U35" s="41"/>
      <c r="V35" s="57"/>
      <c r="W35" s="91">
        <f>W30+W34</f>
        <v>1</v>
      </c>
      <c r="X35" s="86"/>
      <c r="Y35" s="86"/>
      <c r="Z35" s="41"/>
      <c r="AA35" s="41"/>
      <c r="AB35" s="91">
        <f>AB30+AB34</f>
        <v>0.83333333333333337</v>
      </c>
      <c r="AC35" s="10"/>
      <c r="AD35" s="10"/>
      <c r="AE35" s="12"/>
      <c r="AF35" s="12"/>
      <c r="AG35" s="24" t="e">
        <f>AG30+AG34</f>
        <v>#DIV/0!</v>
      </c>
      <c r="AH35" s="10"/>
      <c r="AI35" s="10"/>
      <c r="AJ35" s="12"/>
      <c r="AK35" s="12"/>
      <c r="AL35" s="24">
        <f>AL30+AL34</f>
        <v>0</v>
      </c>
      <c r="AM35" s="10"/>
      <c r="AN35" s="10"/>
      <c r="AO35" s="41"/>
      <c r="AP35" s="41"/>
      <c r="AQ35" s="91">
        <f>AQ30+AQ34</f>
        <v>0.44015404582235335</v>
      </c>
      <c r="AR35" s="86"/>
    </row>
  </sheetData>
  <mergeCells count="28">
    <mergeCell ref="C14:E15"/>
    <mergeCell ref="A14:B15"/>
    <mergeCell ref="A1:J1"/>
    <mergeCell ref="K1:O1"/>
    <mergeCell ref="F14:P15"/>
    <mergeCell ref="A2:J2"/>
    <mergeCell ref="G9:J9"/>
    <mergeCell ref="G10:J10"/>
    <mergeCell ref="D4:D7"/>
    <mergeCell ref="A4:C7"/>
    <mergeCell ref="G11:J11"/>
    <mergeCell ref="G12:J12"/>
    <mergeCell ref="AO14:AR14"/>
    <mergeCell ref="AO15:AR15"/>
    <mergeCell ref="U14:Y14"/>
    <mergeCell ref="E4:J4"/>
    <mergeCell ref="G5:J5"/>
    <mergeCell ref="G6:J6"/>
    <mergeCell ref="G7:J7"/>
    <mergeCell ref="G8:J8"/>
    <mergeCell ref="U15:Y15"/>
    <mergeCell ref="Z15:AD15"/>
    <mergeCell ref="AE15:AI15"/>
    <mergeCell ref="AJ15:AN15"/>
    <mergeCell ref="AJ14:AN14"/>
    <mergeCell ref="AE14:AI14"/>
    <mergeCell ref="Z14:AD14"/>
    <mergeCell ref="Q14:T15"/>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B17:B29</xm:sqref>
        </x14:dataValidation>
        <x14:dataValidation type="list" allowBlank="1" showInputMessage="1" showErrorMessage="1" error="Escriba un texto " promptTitle="Cualquier contenido" xr:uid="{79A30B2C-A7DE-4319-B00C-CDBA6C74F67E}">
          <x14:formula1>
            <xm:f>Hoja1!$C$2:$C$5</xm:f>
          </x14:formula1>
          <xm:sqref>E17:E29</xm:sqref>
        </x14:dataValidation>
        <x14:dataValidation type="list" allowBlank="1" showInputMessage="1" showErrorMessage="1" xr:uid="{99C4073F-8490-41CF-A138-FB0D27D789F3}">
          <x14:formula1>
            <xm:f>Hoja1!$D$2:$D$5</xm:f>
          </x14:formula1>
          <xm:sqref>I17:I29</xm:sqref>
        </x14:dataValidation>
        <x14:dataValidation type="list" allowBlank="1" showInputMessage="1" showErrorMessage="1" xr:uid="{40741A02-2F4C-48CF-999F-CF9269234581}">
          <x14:formula1>
            <xm:f>Hoja1!$E$2:$E$4</xm:f>
          </x14:formula1>
          <xm:sqref>P17:P29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0" t="s">
        <v>30</v>
      </c>
      <c r="B1" s="19" t="s">
        <v>211</v>
      </c>
      <c r="C1" s="19" t="s">
        <v>34</v>
      </c>
      <c r="D1" s="3" t="s">
        <v>38</v>
      </c>
      <c r="E1" s="17" t="s">
        <v>45</v>
      </c>
    </row>
    <row r="2" spans="1:5" x14ac:dyDescent="0.25">
      <c r="A2" s="21">
        <v>1</v>
      </c>
      <c r="B2" s="21" t="s">
        <v>212</v>
      </c>
      <c r="C2" s="21" t="s">
        <v>94</v>
      </c>
      <c r="D2" s="21" t="s">
        <v>61</v>
      </c>
      <c r="E2" s="21" t="s">
        <v>63</v>
      </c>
    </row>
    <row r="3" spans="1:5" x14ac:dyDescent="0.25">
      <c r="A3" s="21">
        <v>2</v>
      </c>
      <c r="B3" s="21" t="s">
        <v>213</v>
      </c>
      <c r="C3" s="21" t="s">
        <v>85</v>
      </c>
      <c r="D3" s="21" t="s">
        <v>214</v>
      </c>
      <c r="E3" s="21" t="s">
        <v>215</v>
      </c>
    </row>
    <row r="4" spans="1:5" x14ac:dyDescent="0.25">
      <c r="A4" s="21">
        <v>3</v>
      </c>
      <c r="B4" s="21" t="s">
        <v>216</v>
      </c>
      <c r="C4" s="21" t="s">
        <v>57</v>
      </c>
      <c r="D4" s="21" t="s">
        <v>217</v>
      </c>
      <c r="E4" s="21" t="s">
        <v>218</v>
      </c>
    </row>
    <row r="5" spans="1:5" x14ac:dyDescent="0.25">
      <c r="A5" s="21">
        <v>4</v>
      </c>
      <c r="B5" s="21" t="s">
        <v>56</v>
      </c>
      <c r="C5" s="21" t="s">
        <v>184</v>
      </c>
      <c r="D5" s="21" t="s">
        <v>187</v>
      </c>
      <c r="E5" s="21"/>
    </row>
    <row r="6" spans="1:5" x14ac:dyDescent="0.25">
      <c r="A6" s="21">
        <v>5</v>
      </c>
      <c r="B6" s="21" t="s">
        <v>219</v>
      </c>
      <c r="C6" s="21"/>
      <c r="D6" s="21"/>
      <c r="E6" s="21"/>
    </row>
    <row r="7" spans="1:5" x14ac:dyDescent="0.25">
      <c r="A7" s="21">
        <v>6</v>
      </c>
      <c r="B7" s="21" t="s">
        <v>220</v>
      </c>
      <c r="C7" s="21"/>
      <c r="D7" s="21"/>
      <c r="E7" s="21"/>
    </row>
    <row r="8" spans="1:5" x14ac:dyDescent="0.25">
      <c r="A8" s="21">
        <v>7</v>
      </c>
      <c r="B8" s="21" t="s">
        <v>181</v>
      </c>
      <c r="C8" s="21"/>
      <c r="D8" s="21"/>
      <c r="E8"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2022-09-28T13:16:37Z</dcterms:modified>
  <cp:category/>
  <cp:contentStatus/>
</cp:coreProperties>
</file>