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3_Control disciplinario/"/>
    </mc:Choice>
  </mc:AlternateContent>
  <xr:revisionPtr revIDLastSave="0" documentId="8_{F7ABF0DB-2B95-49DF-947C-5EDCA9D01E98}"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5" i="1" l="1"/>
  <c r="AP18" i="1"/>
  <c r="AP17" i="1"/>
  <c r="AP16" i="1"/>
  <c r="AJ22" i="1"/>
  <c r="AL22" i="1" s="1"/>
  <c r="AE22" i="1"/>
  <c r="AG22" i="1" s="1"/>
  <c r="Z22" i="1"/>
  <c r="U22" i="1"/>
  <c r="W22" i="1" s="1"/>
  <c r="AQ22" i="1"/>
  <c r="AJ21" i="1"/>
  <c r="AL21" i="1" s="1"/>
  <c r="AE21" i="1"/>
  <c r="AG21" i="1" s="1"/>
  <c r="Z21" i="1"/>
  <c r="AB21" i="1" s="1"/>
  <c r="O21" i="1"/>
  <c r="AO21" i="1" s="1"/>
  <c r="AQ21" i="1" s="1"/>
  <c r="AJ20" i="1"/>
  <c r="AL20" i="1"/>
  <c r="AE20" i="1"/>
  <c r="AG20" i="1" s="1"/>
  <c r="AG23" i="1" s="1"/>
  <c r="Z20" i="1"/>
  <c r="AB20" i="1"/>
  <c r="U20" i="1"/>
  <c r="W23" i="1" s="1"/>
  <c r="O20" i="1"/>
  <c r="AO20" i="1" s="1"/>
  <c r="AQ20" i="1" s="1"/>
  <c r="U16" i="1"/>
  <c r="W16" i="1" s="1"/>
  <c r="U17" i="1"/>
  <c r="U18" i="1"/>
  <c r="W18" i="1" s="1"/>
  <c r="O15" i="1"/>
  <c r="AO15" i="1" s="1"/>
  <c r="AQ15" i="1" s="1"/>
  <c r="O16" i="1"/>
  <c r="AO16" i="1" s="1"/>
  <c r="AQ16" i="1" s="1"/>
  <c r="O18" i="1"/>
  <c r="AO18" i="1" s="1"/>
  <c r="AQ18" i="1" s="1"/>
  <c r="O17" i="1"/>
  <c r="AJ18" i="1"/>
  <c r="AL18" i="1" s="1"/>
  <c r="AJ17" i="1"/>
  <c r="AL17" i="1" s="1"/>
  <c r="AJ16" i="1"/>
  <c r="AL16" i="1" s="1"/>
  <c r="AJ15" i="1"/>
  <c r="AL15" i="1" s="1"/>
  <c r="AE18" i="1"/>
  <c r="AG18" i="1" s="1"/>
  <c r="AE17" i="1"/>
  <c r="AG17" i="1"/>
  <c r="AE16" i="1"/>
  <c r="AG16" i="1" s="1"/>
  <c r="AE15" i="1"/>
  <c r="AG15" i="1" s="1"/>
  <c r="Z15" i="1"/>
  <c r="AB15" i="1" s="1"/>
  <c r="W17" i="1"/>
  <c r="U15" i="1"/>
  <c r="W15" i="1" s="1"/>
  <c r="AO17" i="1"/>
  <c r="AQ17" i="1" s="1"/>
  <c r="Z18" i="1"/>
  <c r="AB18" i="1" s="1"/>
  <c r="Z17" i="1"/>
  <c r="AB17" i="1" s="1"/>
  <c r="AB16" i="1"/>
  <c r="AQ19" i="1" l="1"/>
  <c r="AQ23" i="1"/>
  <c r="AQ24" i="1" s="1"/>
  <c r="AG19" i="1"/>
  <c r="AG24" i="1" s="1"/>
  <c r="AL19" i="1"/>
  <c r="AL23" i="1"/>
  <c r="AB19" i="1"/>
  <c r="AB23" i="1"/>
  <c r="W19" i="1"/>
  <c r="W24" i="1" s="1"/>
  <c r="AL24" i="1" l="1"/>
  <c r="AB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4"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<sst xmlns="http://schemas.openxmlformats.org/spreadsheetml/2006/main" count="236" uniqueCount="154">
  <si>
    <r>
      <rPr>
        <b/>
        <sz val="14"/>
        <rFont val="Calibri Light"/>
        <family val="2"/>
        <scheme val="major"/>
      </rPr>
      <t>FORMULACIÓN Y SEGUIMIENTO PLANES DE GESTIÓN NIVEL CENTRAL</t>
    </r>
    <r>
      <rPr>
        <b/>
        <sz val="11"/>
        <rFont val="Calibri Light"/>
        <family val="2"/>
        <scheme val="major"/>
      </rPr>
      <t xml:space="preserve">
PROCESO CONTROL DISCIPLINARIO</t>
    </r>
  </si>
  <si>
    <r>
      <rPr>
        <b/>
        <sz val="11"/>
        <rFont val="Calibri Light"/>
        <family val="2"/>
        <scheme val="major"/>
      </rPr>
      <t xml:space="preserve">Código Formato: </t>
    </r>
    <r>
      <rPr>
        <sz val="11"/>
        <rFont val="Calibri Light"/>
        <family val="2"/>
        <scheme val="major"/>
      </rPr>
      <t xml:space="preserve">PLE-PIN-F017
</t>
    </r>
    <r>
      <rPr>
        <b/>
        <sz val="11"/>
        <rFont val="Calibri Light"/>
        <family val="2"/>
        <scheme val="major"/>
      </rPr>
      <t>Versión: 5</t>
    </r>
    <r>
      <rPr>
        <sz val="11"/>
        <rFont val="Calibri Light"/>
        <family val="2"/>
        <scheme val="major"/>
      </rPr>
      <t xml:space="preserve">
</t>
    </r>
    <r>
      <rPr>
        <b/>
        <sz val="11"/>
        <rFont val="Calibri Light"/>
        <family val="2"/>
        <scheme val="major"/>
      </rPr>
      <t xml:space="preserve">Vigencia desde: </t>
    </r>
    <r>
      <rPr>
        <sz val="11"/>
        <rFont val="Calibri Light"/>
        <family val="2"/>
        <scheme val="major"/>
      </rPr>
      <t xml:space="preserve">31 de enero de 2022
</t>
    </r>
    <r>
      <rPr>
        <b/>
        <sz val="11"/>
        <rFont val="Calibri Light"/>
        <family val="2"/>
        <scheme val="major"/>
      </rPr>
      <t xml:space="preserve">Caso HOLA: </t>
    </r>
    <r>
      <rPr>
        <sz val="11"/>
        <rFont val="Calibri Light"/>
        <family val="2"/>
        <scheme val="major"/>
      </rPr>
      <t>222703</t>
    </r>
  </si>
  <si>
    <t>VIGENCIA DE LA PLANEACIÓN 2022</t>
  </si>
  <si>
    <t>DEPENDENCIAS ASOCIADAS</t>
  </si>
  <si>
    <t>Oficina de Asuntos Disciplinarios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</si>
  <si>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</si>
  <si>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</si>
  <si>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</si>
  <si>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</si>
  <si>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</si>
  <si>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223327</t>
    </r>
  </si>
  <si>
    <t>31 de marzo 2022</t>
  </si>
  <si>
    <t>Se modifica la programación trimestral de la meta transversal No. 2 "Actualizar el 100% los documentos del proceso conforme al plan de trabajo definido", según cronograma remitido por el área responsable, a través de Caso Hola No. 238737.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</si>
  <si>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</si>
  <si>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39,33%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</si>
  <si>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</si>
  <si>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</si>
  <si>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</si>
  <si>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</si>
  <si>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</si>
  <si>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</si>
  <si>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</si>
  <si>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</si>
  <si>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</si>
  <si>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</si>
  <si>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</si>
  <si>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</si>
  <si>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</si>
  <si>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</si>
  <si>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</si>
  <si>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</si>
  <si>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</si>
  <si>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</si>
  <si>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</si>
  <si>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</si>
  <si>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</si>
  <si>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</si>
  <si>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</si>
  <si>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</si>
  <si>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</si>
  <si>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</si>
  <si>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</si>
  <si>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</si>
  <si>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</si>
  <si>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</si>
  <si>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</si>
  <si>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</si>
  <si>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</si>
  <si>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</si>
  <si>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</si>
  <si>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</si>
  <si>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</si>
  <si>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</si>
  <si>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ocho (8) boletínes jurídicos disciplinarios, que se comuniquen a las alcaldías locales, dependencias del nivel central de la Secretaría de Gobierno y se publique en la página web de la entidad. </t>
  </si>
  <si>
    <t>Gestión</t>
  </si>
  <si>
    <t>Boletín Jurídico Disciplinario</t>
  </si>
  <si>
    <t>Número de Boletines Jurídico Disciplinario elaborados y presentados.</t>
  </si>
  <si>
    <t>Suma</t>
  </si>
  <si>
    <t>Boletines Elaborados</t>
  </si>
  <si>
    <t>Eficacia</t>
  </si>
  <si>
    <t>pagina Web, Links Intranet.</t>
  </si>
  <si>
    <t>Equipo de trabajo Oficina Asuntos Disciplinarios</t>
  </si>
  <si>
    <t>Pantallazo de la publicación en la Intranet</t>
  </si>
  <si>
    <t xml:space="preserve">Se realizaron 2 Boletines Jurídicos Disciplinarios con los siguientes temas:  01-  Participación en política de los servidores publicos de la Secretaría Distrital de Gobierno, 02- Enfoque de Género en materia disciplinaria. </t>
  </si>
  <si>
    <t>2 boletines juridicos y el Link de la página de la Secretaria de Gobierno
https://www.gobiernobogota.gov.co/clasificacion-documentos/boletin-juridico-disciplinario</t>
  </si>
  <si>
    <t>Se realizaron 2 Boletines Jurídicos Disciplinarios con los siguientes temas: 03, Incumplimiento del manual de funciones como falta discipplinaria. 04- Pliegos tipo en materia contarctual que generan inicidencia disciplinaria.</t>
  </si>
  <si>
    <r>
      <rPr>
        <sz val="11"/>
        <color rgb="FF000000"/>
        <rFont val="Calibri Light"/>
      </rPr>
      <t>2 Boletines juridicos y el Link de la página de la Secretaria de Gobierno
https://</t>
    </r>
    <r>
      <rPr>
        <u/>
        <sz val="11"/>
        <color rgb="FF000000"/>
        <rFont val="Calibri Light"/>
      </rPr>
      <t>www.gobiernobogota.gov.co/clasificacion-documentos/boletin-juridico-disciplinario</t>
    </r>
  </si>
  <si>
    <t>Se realizaron 4 Boletines Jurídicos Disciplinarios con los siguientes temas:  01-  Participación en política de los servidores publicos de la Secretaría Distrital de Gobierno, 02- Enfoque de Género en materia disciplinaria. 03, Incumplimiento del manual de funciones como falta discipplinaria. 04- Pliegos tipo en materia contarctual que generan inicidencia disciplinaria.</t>
  </si>
  <si>
    <t>Evaluar y terminar 820 procesos disciplinarios  mediante decisiones de fondo: autos de archivo,  investigación disciplinaria, citación a audiencia, cargos y fallos.</t>
  </si>
  <si>
    <t>Procesos Disciplinarios</t>
  </si>
  <si>
    <t xml:space="preserve">Número de Procesos Disciplinarios con decisión de Fondo </t>
  </si>
  <si>
    <t>Informe de Procesos Disciplinarios - terminados</t>
  </si>
  <si>
    <t>Matriz Control Disciplinario, matriz numeración autos</t>
  </si>
  <si>
    <t>Seguimiento a matriz control disciplinario, matriz numeración autos</t>
  </si>
  <si>
    <t>Se tramitaron 600 expedientes disciplinarios con decisiónes de fondo (archivo, investigación disciplinaria, Fallos)</t>
  </si>
  <si>
    <t>Matriz numeración autos de fondos 2022</t>
  </si>
  <si>
    <t>Se tramitaron 711 expedientes disciplinarios con decisiónes de fondo (archivo, investigación disciplinaria, Fallos)</t>
  </si>
  <si>
    <t>Realizar seis (6) charlas para la prevención de falta disciplinaria.</t>
  </si>
  <si>
    <t xml:space="preserve">Charlas para la prevención de faltas disciplinarias </t>
  </si>
  <si>
    <t>Número de Charlas para la prevención de faltas disciplinarias realizadas</t>
  </si>
  <si>
    <t>charlas</t>
  </si>
  <si>
    <t xml:space="preserve">Informe de charlas o capacitaciones </t>
  </si>
  <si>
    <r>
      <rPr>
        <sz val="11"/>
        <color rgb="FF00B0F0"/>
        <rFont val="Calibri Light"/>
        <family val="2"/>
        <scheme val="major"/>
      </rPr>
      <t>L</t>
    </r>
    <r>
      <rPr>
        <sz val="11"/>
        <rFont val="Calibri Light"/>
        <family val="2"/>
        <scheme val="major"/>
      </rPr>
      <t>istados de asistencia (física o virtual)</t>
    </r>
  </si>
  <si>
    <t>Listados de asistencia (física o virtual)</t>
  </si>
  <si>
    <t xml:space="preserve">Listado de asistencia </t>
  </si>
  <si>
    <t>Listado de asitencia.</t>
  </si>
  <si>
    <t>Efectuar el análisis y la proyección que en derecho corresponda de 820 asuntos (quejas e informes) radicados en la oficina mediante autos de trámite: indagación preliminar, inhibitorios y remisión por competencia  y demás autos.</t>
  </si>
  <si>
    <t xml:space="preserve">Análisis y proyección autos de tramite procesos disciplinarios </t>
  </si>
  <si>
    <t>Número de procesos disciplinarios analizados y con proyección elaborados</t>
  </si>
  <si>
    <t>Procesos Disciplinarios con Análisis y Proyección</t>
  </si>
  <si>
    <t>Informe de Procesos Disciplinarios - Analizados con proyección</t>
  </si>
  <si>
    <t>Se realizaron 534 autos de trámite dentro de los expedientes disciplinarios</t>
  </si>
  <si>
    <t>Matriz numeración autos de trämite 2022</t>
  </si>
  <si>
    <t>Se realizaron 432 autos de trámite dentro de los expedientes disciplinarios</t>
  </si>
  <si>
    <t>Matriz numeración autos de tramite 2022</t>
  </si>
  <si>
    <t>Se realizaron 966 autos de trámite dentro de los expedientes disciplinarios</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</si>
  <si>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</si>
  <si>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</si>
  <si>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</si>
  <si>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</si>
  <si>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</si>
  <si>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</si>
  <si>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</si>
  <si>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</si>
  <si>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</si>
  <si>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</si>
  <si>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</si>
  <si>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</si>
  <si>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</si>
  <si>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</si>
  <si>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</si>
  <si>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</si>
  <si>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</si>
  <si>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</si>
  <si>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</si>
  <si>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</si>
  <si>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</si>
  <si>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</si>
  <si>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</si>
  <si>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</si>
  <si>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</si>
  <si>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</si>
  <si>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</si>
  <si>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</si>
  <si>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</si>
  <si>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</si>
  <si>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</si>
  <si>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</si>
  <si>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</si>
  <si>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</si>
  <si>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</si>
  <si>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</si>
  <si>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</si>
  <si>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</si>
  <si>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</si>
  <si>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</si>
  <si>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</si>
  <si>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</si>
  <si>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</si>
  <si>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</si>
  <si>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</si>
  <si>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27 de julio de 2022</t>
  </si>
  <si>
    <t>Se tramitaron 111 expedientes disciplinarios con decisiónes de fondo (archivo, investigación disciplinaria, Fallos) 
Nota 1: en el mes de abril ocurrio la transicion de la ley 734-2002, modificada por la ley 1952-2019.
Nota 2: se ajusta la programación de la meta teniendo en cuenta el mayo resultado obtenido en el I trimestre de 2022.</t>
  </si>
  <si>
    <t>Se realizaron 2 charlas:
-Sensibilizacion nuevo codigo general disciplinario- Ley 1952-2019. (27-04-2022)
- Ley 1952-2019- Rol de Juzgamiento. (30-06-2022)</t>
  </si>
  <si>
    <t>Se realizo una (01) capacitación  el 28-03-2022 sobre auditoría expedientes disciplinarios</t>
  </si>
  <si>
    <t xml:space="preserve">Se han realizado 3 capacitaciones sobre auditoría expedientes disciplinarios, nuevo codigo general disciplinario y Ley 1952-2019 Rol de Juzgamiento. </t>
  </si>
  <si>
    <t>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42 Caritas tristes por dejar monitores encendidos sin uso.
Oficina de Asuntos Disciplinarios (calificación 75%): Reporte de consumo de papel hasta el mes de mayo, primera semana.
Participan en actividades ambientales : eficiencia energética y en la jornada de separación en la fuente.
En la semana ambiental participa en las actividades: Reciclacesto, construcción de terrarios. 
Durante el semestre se colocaron 107 Caritas tristes por dejar monitores encendidos sin uso.
Dirección de Gestión del Talento Humano(Calificación 63%): Reporte de consumo de papel hasta el mes de Mayo.
Participan en actividades ambientales :  Charla uso eficiente de agua en el hogar y Transición Energética.
En la semana ambiental:   participa 1 persona en actividad de Caminata Vichacha.
Durante el semestre se colocaron 129  Caritas tristes por dejar monitores encendidos sin uso.</t>
  </si>
  <si>
    <t>Reporte de gestión ambiental OAP</t>
  </si>
  <si>
    <t>El proceso realizó la actualización del Formato control de procesos disciplinarios CDS-F002, según lo programado en el cronograma de actualización</t>
  </si>
  <si>
    <t>MATIZ Listado maestro de documentos</t>
  </si>
  <si>
    <t>No programada para el II trimestre de 2022</t>
  </si>
  <si>
    <t>Para el segundo trimestre de la vigencia 2022, el proceso alcanzó un nivel de desempeño del 98,88% de acuerdo con lo programado, y del 65,30% acumulado para la vigencia.</t>
  </si>
  <si>
    <t>31 de agosto de 2022</t>
  </si>
  <si>
    <t xml:space="preserve">Se modifica la programación del III y IV trimestre de la meta transversal No. 2 "Actualizar el 100% los documentos del proceso conforme al plan de trabajo definido", de acuerdo con la solicitud de la OAD.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</si>
</sst>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color rgb="FF00B0F0"/>
      <name val="Calibri Light"/>
      <family val="2"/>
      <scheme val="major"/>
    </font>
    <font>
      <b/>
      <sz val="11"/>
      <name val="Calibri Light"/>
      <family val="2"/>
      <scheme val="major"/>
    </font>
    <font>
      <b/>
      <sz val="14"/>
      <name val="Calibri Light"/>
      <family val="2"/>
      <scheme val="major"/>
    </font>
    <font>
      <sz val="11"/>
      <name val="Calibri"/>
      <family val="2"/>
      <scheme val="minor"/>
    </font>
    <font>
      <sz val="11"/>
      <color rgb="FF000000"/>
      <name val="Calibri Light"/>
      <charset val="1"/>
    </font>
    <font>
      <sz val="11"/>
      <color rgb="FF000000"/>
      <name val="Calibri Light"/>
    </font>
    <font>
      <u/>
      <sz val="11"/>
      <color rgb="FF000000"/>
      <name val="Calibri Light"/>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3" fillId="0" borderId="0"/>
  </cellStyleXfs>
  <cellXfs count="115">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1" fillId="0" borderId="1" xfId="0" applyFont="1" applyBorder="1" applyAlignment="1">
      <alignment horizontal="right" vertical="top"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1" fontId="1" fillId="0" borderId="1" xfId="0" applyNumberFormat="1" applyFont="1" applyBorder="1" applyAlignment="1">
      <alignment horizontal="right" vertical="top" wrapText="1"/>
    </xf>
    <xf numFmtId="9" fontId="1" fillId="0" borderId="1" xfId="1" applyFont="1" applyBorder="1" applyAlignment="1">
      <alignment horizontal="center" vertical="top" wrapText="1"/>
    </xf>
    <xf numFmtId="0" fontId="3" fillId="0" borderId="1" xfId="0" applyFont="1" applyBorder="1" applyAlignment="1" applyProtection="1">
      <alignment horizontal="left" vertical="top" wrapText="1"/>
      <protection hidden="1"/>
    </xf>
    <xf numFmtId="0" fontId="1" fillId="0" borderId="1" xfId="1" applyNumberFormat="1" applyFont="1" applyBorder="1" applyAlignment="1">
      <alignment horizontal="left" vertical="top" wrapText="1"/>
    </xf>
    <xf numFmtId="1" fontId="1"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1" fontId="3" fillId="0" borderId="1" xfId="0" applyNumberFormat="1" applyFont="1" applyBorder="1" applyAlignment="1">
      <alignment horizontal="left" vertical="top" wrapText="1"/>
    </xf>
    <xf numFmtId="1" fontId="3" fillId="0" borderId="1" xfId="0" applyNumberFormat="1" applyFont="1" applyBorder="1" applyAlignment="1">
      <alignment horizontal="right" vertical="top" wrapText="1"/>
    </xf>
    <xf numFmtId="0" fontId="3" fillId="0" borderId="1" xfId="0" applyFont="1" applyBorder="1" applyAlignment="1">
      <alignment horizontal="right" vertical="top" wrapText="1"/>
    </xf>
    <xf numFmtId="9" fontId="3" fillId="0" borderId="1" xfId="1" applyFont="1" applyBorder="1" applyAlignment="1">
      <alignment horizontal="center" vertical="top" wrapText="1"/>
    </xf>
    <xf numFmtId="0" fontId="3" fillId="0" borderId="0" xfId="0" applyFont="1" applyAlignment="1">
      <alignment horizontal="left" vertical="top" wrapText="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left" vertical="center" wrapText="1"/>
      <protection hidden="1"/>
    </xf>
    <xf numFmtId="0" fontId="5" fillId="9" borderId="13"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9" fontId="5" fillId="0" borderId="1" xfId="0" applyNumberFormat="1" applyFont="1" applyBorder="1" applyAlignment="1">
      <alignment horizontal="left" vertical="center" wrapText="1"/>
    </xf>
    <xf numFmtId="0" fontId="15" fillId="0" borderId="0" xfId="0" applyFont="1" applyAlignment="1">
      <alignment vertical="center" wrapText="1"/>
    </xf>
    <xf numFmtId="0" fontId="2" fillId="3" borderId="1" xfId="0" applyFont="1" applyFill="1" applyBorder="1" applyAlignment="1">
      <alignment horizontal="center" wrapText="1"/>
    </xf>
    <xf numFmtId="9" fontId="7" fillId="3" borderId="1" xfId="1" applyFont="1" applyFill="1" applyBorder="1" applyAlignment="1">
      <alignment horizontal="center" wrapText="1"/>
    </xf>
    <xf numFmtId="10" fontId="7" fillId="3" borderId="1" xfId="1" applyNumberFormat="1" applyFont="1" applyFill="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vertical="center"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10" fontId="1" fillId="0" borderId="1" xfId="1" applyNumberFormat="1" applyFont="1" applyBorder="1" applyAlignment="1">
      <alignment horizontal="center" vertical="top" wrapText="1"/>
    </xf>
    <xf numFmtId="10" fontId="3" fillId="0" borderId="1" xfId="1" applyNumberFormat="1" applyFont="1" applyBorder="1" applyAlignment="1">
      <alignment horizontal="center" vertical="top" wrapText="1"/>
    </xf>
    <xf numFmtId="10" fontId="5" fillId="0" borderId="1" xfId="1" applyNumberFormat="1" applyFont="1" applyBorder="1" applyAlignment="1">
      <alignment horizontal="center" vertical="top" wrapText="1"/>
    </xf>
    <xf numFmtId="10" fontId="9" fillId="2" borderId="1" xfId="0" applyNumberFormat="1" applyFont="1" applyFill="1" applyBorder="1" applyAlignment="1">
      <alignment horizontal="center" wrapText="1"/>
    </xf>
    <xf numFmtId="0" fontId="5" fillId="0" borderId="1" xfId="0" applyFont="1" applyBorder="1" applyAlignment="1">
      <alignment horizontal="justify" vertical="top" wrapText="1"/>
    </xf>
    <xf numFmtId="0" fontId="1" fillId="0" borderId="1" xfId="0" applyFont="1" applyBorder="1" applyAlignment="1">
      <alignment horizontal="justify" vertical="top" wrapText="1"/>
    </xf>
    <xf numFmtId="0" fontId="3" fillId="0" borderId="1" xfId="0" applyFont="1" applyBorder="1" applyAlignment="1">
      <alignment horizontal="justify" vertical="top" wrapText="1"/>
    </xf>
    <xf numFmtId="0" fontId="17" fillId="0" borderId="0" xfId="0" applyFont="1" applyAlignment="1">
      <alignment horizontal="justify" vertical="top" wrapText="1"/>
    </xf>
    <xf numFmtId="0" fontId="19" fillId="0" borderId="1" xfId="0" applyFont="1" applyBorder="1" applyAlignment="1">
      <alignment horizontal="left" vertical="top" wrapText="1"/>
    </xf>
    <xf numFmtId="0" fontId="18" fillId="0" borderId="0" xfId="0" applyFont="1" applyAlignment="1">
      <alignment vertical="top" wrapText="1"/>
    </xf>
    <xf numFmtId="0" fontId="2"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9" fontId="5" fillId="0" borderId="1" xfId="0" applyNumberFormat="1" applyFont="1" applyBorder="1" applyAlignment="1">
      <alignment horizontal="center" vertical="top"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3">
    <cellStyle name="Normal" xfId="0" builtinId="0"/>
    <cellStyle name="Normal 2"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tabSelected="1" zoomScale="90" zoomScaleNormal="90" workbookViewId="0">
      <selection sqref="A1:J1"/>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85546875"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62" customWidth="1"/>
    <col min="22" max="23" width="16.5703125" style="62" customWidth="1"/>
    <col min="24" max="24" width="31.28515625" style="1" customWidth="1"/>
    <col min="25" max="25" width="23.5703125" style="1" customWidth="1"/>
    <col min="26" max="28" width="16.5703125" style="62" customWidth="1"/>
    <col min="29" max="29" width="39.28515625" style="1" customWidth="1"/>
    <col min="30" max="30" width="22.85546875" style="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62" customWidth="1"/>
    <col min="42" max="42" width="16.5703125" style="62" customWidth="1"/>
    <col min="43" max="43" width="21.5703125" style="62" customWidth="1"/>
    <col min="44" max="44" width="40.7109375" style="1" customWidth="1"/>
    <col min="45" max="16384" width="10.85546875" style="1"/>
  </cols>
  <sheetData>
    <row r="1" spans="1:44" ht="70.5" customHeight="1" x14ac:dyDescent="0.25">
      <c r="A1" s="94" t="s">
        <v>0</v>
      </c>
      <c r="B1" s="95"/>
      <c r="C1" s="95"/>
      <c r="D1" s="95"/>
      <c r="E1" s="95"/>
      <c r="F1" s="95"/>
      <c r="G1" s="95"/>
      <c r="H1" s="95"/>
      <c r="I1" s="95"/>
      <c r="J1" s="95"/>
      <c r="K1" s="96" t="s">
        <v>1</v>
      </c>
      <c r="L1" s="96"/>
      <c r="M1" s="96"/>
      <c r="N1" s="96"/>
      <c r="O1" s="96"/>
    </row>
    <row r="2" spans="1:44" s="10" customFormat="1" ht="23.45" customHeight="1" x14ac:dyDescent="0.25">
      <c r="A2" s="104" t="s">
        <v>2</v>
      </c>
      <c r="B2" s="105"/>
      <c r="C2" s="105"/>
      <c r="D2" s="105"/>
      <c r="E2" s="105"/>
      <c r="F2" s="105"/>
      <c r="G2" s="105"/>
      <c r="H2" s="105"/>
      <c r="I2" s="105"/>
      <c r="J2" s="105"/>
      <c r="K2" s="58"/>
      <c r="L2" s="58"/>
      <c r="M2" s="58"/>
      <c r="N2" s="58"/>
      <c r="O2" s="58"/>
      <c r="U2" s="63"/>
      <c r="V2" s="63"/>
      <c r="W2" s="63"/>
      <c r="Z2" s="63"/>
      <c r="AA2" s="63"/>
      <c r="AB2" s="63"/>
      <c r="AO2" s="63"/>
      <c r="AP2" s="63"/>
      <c r="AQ2" s="63"/>
    </row>
    <row r="3" spans="1:44" x14ac:dyDescent="0.25">
      <c r="D3" s="25"/>
    </row>
    <row r="4" spans="1:44" ht="29.1" customHeight="1" x14ac:dyDescent="0.25">
      <c r="A4" s="87" t="s">
        <v>3</v>
      </c>
      <c r="B4" s="88"/>
      <c r="C4" s="89"/>
      <c r="D4" s="97" t="s">
        <v>4</v>
      </c>
      <c r="E4" s="93" t="s">
        <v>5</v>
      </c>
      <c r="F4" s="93"/>
      <c r="G4" s="93"/>
      <c r="H4" s="93"/>
      <c r="I4" s="93"/>
      <c r="J4" s="93"/>
    </row>
    <row r="5" spans="1:44" x14ac:dyDescent="0.25">
      <c r="A5" s="101"/>
      <c r="B5" s="102"/>
      <c r="C5" s="103"/>
      <c r="D5" s="98"/>
      <c r="E5" s="2" t="s">
        <v>6</v>
      </c>
      <c r="F5" s="59" t="s">
        <v>7</v>
      </c>
      <c r="G5" s="111" t="s">
        <v>8</v>
      </c>
      <c r="H5" s="111"/>
      <c r="I5" s="111"/>
      <c r="J5" s="111"/>
    </row>
    <row r="6" spans="1:44" x14ac:dyDescent="0.25">
      <c r="A6" s="101"/>
      <c r="B6" s="102"/>
      <c r="C6" s="103"/>
      <c r="D6" s="98"/>
      <c r="E6" s="29">
        <v>1</v>
      </c>
      <c r="F6" s="29" t="s">
        <v>9</v>
      </c>
      <c r="G6" s="106" t="s">
        <v>10</v>
      </c>
      <c r="H6" s="106"/>
      <c r="I6" s="106"/>
      <c r="J6" s="106"/>
    </row>
    <row r="7" spans="1:44" ht="93" customHeight="1" x14ac:dyDescent="0.25">
      <c r="A7" s="101"/>
      <c r="B7" s="102"/>
      <c r="C7" s="103"/>
      <c r="D7" s="98"/>
      <c r="E7" s="29">
        <v>2</v>
      </c>
      <c r="F7" s="29" t="s">
        <v>11</v>
      </c>
      <c r="G7" s="106" t="s">
        <v>12</v>
      </c>
      <c r="H7" s="106"/>
      <c r="I7" s="106"/>
      <c r="J7" s="106"/>
    </row>
    <row r="8" spans="1:44" ht="62.25" customHeight="1" x14ac:dyDescent="0.25">
      <c r="A8" s="90"/>
      <c r="B8" s="91"/>
      <c r="C8" s="92"/>
      <c r="D8" s="99"/>
      <c r="E8" s="29">
        <v>3</v>
      </c>
      <c r="F8" s="29" t="s">
        <v>13</v>
      </c>
      <c r="G8" s="106" t="s">
        <v>14</v>
      </c>
      <c r="H8" s="106"/>
      <c r="I8" s="106"/>
      <c r="J8" s="106"/>
    </row>
    <row r="9" spans="1:44" ht="62.25" customHeight="1" x14ac:dyDescent="0.25">
      <c r="A9" s="85"/>
      <c r="B9" s="85"/>
      <c r="C9" s="85"/>
      <c r="D9" s="85"/>
      <c r="E9" s="29">
        <v>4</v>
      </c>
      <c r="F9" s="29" t="s">
        <v>141</v>
      </c>
      <c r="G9" s="106" t="s">
        <v>151</v>
      </c>
      <c r="H9" s="106"/>
      <c r="I9" s="106"/>
      <c r="J9" s="106"/>
    </row>
    <row r="10" spans="1:44" ht="55.5" customHeight="1" x14ac:dyDescent="0.25">
      <c r="A10" s="85"/>
      <c r="B10" s="85"/>
      <c r="C10" s="85"/>
      <c r="D10" s="85"/>
      <c r="E10" s="29">
        <v>5</v>
      </c>
      <c r="F10" s="29" t="s">
        <v>152</v>
      </c>
      <c r="G10" s="106" t="s">
        <v>153</v>
      </c>
      <c r="H10" s="106"/>
      <c r="I10" s="106"/>
      <c r="J10" s="106"/>
    </row>
    <row r="12" spans="1:44" s="10" customFormat="1" ht="22.5" customHeight="1" x14ac:dyDescent="0.25">
      <c r="A12" s="93" t="s">
        <v>15</v>
      </c>
      <c r="B12" s="93"/>
      <c r="C12" s="87" t="s">
        <v>16</v>
      </c>
      <c r="D12" s="88"/>
      <c r="E12" s="89"/>
      <c r="F12" s="100" t="s">
        <v>17</v>
      </c>
      <c r="G12" s="100"/>
      <c r="H12" s="100"/>
      <c r="I12" s="100"/>
      <c r="J12" s="100"/>
      <c r="K12" s="100"/>
      <c r="L12" s="100"/>
      <c r="M12" s="100"/>
      <c r="N12" s="100"/>
      <c r="O12" s="100"/>
      <c r="P12" s="100"/>
      <c r="Q12" s="87" t="s">
        <v>18</v>
      </c>
      <c r="R12" s="88"/>
      <c r="S12" s="88"/>
      <c r="T12" s="89"/>
      <c r="U12" s="110" t="s">
        <v>19</v>
      </c>
      <c r="V12" s="110"/>
      <c r="W12" s="110"/>
      <c r="X12" s="110"/>
      <c r="Y12" s="110"/>
      <c r="Z12" s="112" t="s">
        <v>19</v>
      </c>
      <c r="AA12" s="112"/>
      <c r="AB12" s="112"/>
      <c r="AC12" s="112"/>
      <c r="AD12" s="112"/>
      <c r="AE12" s="113" t="s">
        <v>19</v>
      </c>
      <c r="AF12" s="113"/>
      <c r="AG12" s="113"/>
      <c r="AH12" s="113"/>
      <c r="AI12" s="113"/>
      <c r="AJ12" s="114" t="s">
        <v>19</v>
      </c>
      <c r="AK12" s="114"/>
      <c r="AL12" s="114"/>
      <c r="AM12" s="114"/>
      <c r="AN12" s="114"/>
      <c r="AO12" s="107" t="s">
        <v>20</v>
      </c>
      <c r="AP12" s="108"/>
      <c r="AQ12" s="108"/>
      <c r="AR12" s="109"/>
    </row>
    <row r="13" spans="1:44" ht="14.45" customHeight="1" x14ac:dyDescent="0.25">
      <c r="A13" s="93"/>
      <c r="B13" s="93"/>
      <c r="C13" s="90"/>
      <c r="D13" s="91"/>
      <c r="E13" s="92"/>
      <c r="F13" s="100"/>
      <c r="G13" s="100"/>
      <c r="H13" s="100"/>
      <c r="I13" s="100"/>
      <c r="J13" s="100"/>
      <c r="K13" s="100"/>
      <c r="L13" s="100"/>
      <c r="M13" s="100"/>
      <c r="N13" s="100"/>
      <c r="O13" s="100"/>
      <c r="P13" s="100"/>
      <c r="Q13" s="90"/>
      <c r="R13" s="91"/>
      <c r="S13" s="91"/>
      <c r="T13" s="92"/>
      <c r="U13" s="110" t="s">
        <v>21</v>
      </c>
      <c r="V13" s="110"/>
      <c r="W13" s="110"/>
      <c r="X13" s="110"/>
      <c r="Y13" s="110"/>
      <c r="Z13" s="112" t="s">
        <v>22</v>
      </c>
      <c r="AA13" s="112"/>
      <c r="AB13" s="112"/>
      <c r="AC13" s="112"/>
      <c r="AD13" s="112"/>
      <c r="AE13" s="113" t="s">
        <v>23</v>
      </c>
      <c r="AF13" s="113"/>
      <c r="AG13" s="113"/>
      <c r="AH13" s="113"/>
      <c r="AI13" s="113"/>
      <c r="AJ13" s="114" t="s">
        <v>24</v>
      </c>
      <c r="AK13" s="114"/>
      <c r="AL13" s="114"/>
      <c r="AM13" s="114"/>
      <c r="AN13" s="114"/>
      <c r="AO13" s="107" t="s">
        <v>25</v>
      </c>
      <c r="AP13" s="108"/>
      <c r="AQ13" s="108"/>
      <c r="AR13" s="109"/>
    </row>
    <row r="14" spans="1:44" ht="60" x14ac:dyDescent="0.25">
      <c r="A14" s="3" t="s">
        <v>26</v>
      </c>
      <c r="B14" s="3" t="s">
        <v>27</v>
      </c>
      <c r="C14" s="3" t="s">
        <v>28</v>
      </c>
      <c r="D14" s="3" t="s">
        <v>29</v>
      </c>
      <c r="E14" s="3" t="s">
        <v>30</v>
      </c>
      <c r="F14" s="24" t="s">
        <v>31</v>
      </c>
      <c r="G14" s="24" t="s">
        <v>32</v>
      </c>
      <c r="H14" s="24" t="s">
        <v>33</v>
      </c>
      <c r="I14" s="24" t="s">
        <v>34</v>
      </c>
      <c r="J14" s="24" t="s">
        <v>35</v>
      </c>
      <c r="K14" s="24" t="s">
        <v>36</v>
      </c>
      <c r="L14" s="24" t="s">
        <v>37</v>
      </c>
      <c r="M14" s="24" t="s">
        <v>38</v>
      </c>
      <c r="N14" s="24" t="s">
        <v>39</v>
      </c>
      <c r="O14" s="24" t="s">
        <v>40</v>
      </c>
      <c r="P14" s="24" t="s">
        <v>41</v>
      </c>
      <c r="Q14" s="3" t="s">
        <v>42</v>
      </c>
      <c r="R14" s="3" t="s">
        <v>43</v>
      </c>
      <c r="S14" s="3" t="s">
        <v>44</v>
      </c>
      <c r="T14" s="3" t="s">
        <v>45</v>
      </c>
      <c r="U14" s="4" t="s">
        <v>46</v>
      </c>
      <c r="V14" s="4" t="s">
        <v>47</v>
      </c>
      <c r="W14" s="4" t="s">
        <v>48</v>
      </c>
      <c r="X14" s="4" t="s">
        <v>49</v>
      </c>
      <c r="Y14" s="4" t="s">
        <v>50</v>
      </c>
      <c r="Z14" s="84" t="s">
        <v>46</v>
      </c>
      <c r="AA14" s="84" t="s">
        <v>47</v>
      </c>
      <c r="AB14" s="84" t="s">
        <v>48</v>
      </c>
      <c r="AC14" s="5" t="s">
        <v>49</v>
      </c>
      <c r="AD14" s="5" t="s">
        <v>50</v>
      </c>
      <c r="AE14" s="6" t="s">
        <v>46</v>
      </c>
      <c r="AF14" s="6" t="s">
        <v>47</v>
      </c>
      <c r="AG14" s="6" t="s">
        <v>48</v>
      </c>
      <c r="AH14" s="6" t="s">
        <v>49</v>
      </c>
      <c r="AI14" s="6" t="s">
        <v>50</v>
      </c>
      <c r="AJ14" s="7" t="s">
        <v>46</v>
      </c>
      <c r="AK14" s="7" t="s">
        <v>47</v>
      </c>
      <c r="AL14" s="7" t="s">
        <v>48</v>
      </c>
      <c r="AM14" s="7" t="s">
        <v>49</v>
      </c>
      <c r="AN14" s="7" t="s">
        <v>50</v>
      </c>
      <c r="AO14" s="8" t="s">
        <v>46</v>
      </c>
      <c r="AP14" s="8" t="s">
        <v>47</v>
      </c>
      <c r="AQ14" s="8" t="s">
        <v>48</v>
      </c>
      <c r="AR14" s="8" t="s">
        <v>51</v>
      </c>
    </row>
    <row r="15" spans="1:44" s="11" customFormat="1" ht="135" x14ac:dyDescent="0.25">
      <c r="A15" s="9">
        <v>7</v>
      </c>
      <c r="B15" s="9" t="s">
        <v>52</v>
      </c>
      <c r="C15" s="29">
        <v>1</v>
      </c>
      <c r="D15" s="34" t="s">
        <v>53</v>
      </c>
      <c r="E15" s="9" t="s">
        <v>54</v>
      </c>
      <c r="F15" s="34" t="s">
        <v>55</v>
      </c>
      <c r="G15" s="34" t="s">
        <v>56</v>
      </c>
      <c r="H15" s="36">
        <v>12</v>
      </c>
      <c r="I15" s="9" t="s">
        <v>57</v>
      </c>
      <c r="J15" s="34" t="s">
        <v>58</v>
      </c>
      <c r="K15" s="35">
        <v>2</v>
      </c>
      <c r="L15" s="35">
        <v>2</v>
      </c>
      <c r="M15" s="35">
        <v>2</v>
      </c>
      <c r="N15" s="35">
        <v>2</v>
      </c>
      <c r="O15" s="32">
        <f>SUM(K15:N15)</f>
        <v>8</v>
      </c>
      <c r="P15" s="9" t="s">
        <v>59</v>
      </c>
      <c r="Q15" s="34" t="s">
        <v>55</v>
      </c>
      <c r="R15" s="34" t="s">
        <v>60</v>
      </c>
      <c r="S15" s="34" t="s">
        <v>61</v>
      </c>
      <c r="T15" s="34" t="s">
        <v>62</v>
      </c>
      <c r="U15" s="64">
        <f>K15</f>
        <v>2</v>
      </c>
      <c r="V15" s="65">
        <v>2</v>
      </c>
      <c r="W15" s="74">
        <f>IF(V15/U15&gt;100%,100%,V15/U15)</f>
        <v>1</v>
      </c>
      <c r="X15" s="79" t="s">
        <v>63</v>
      </c>
      <c r="Y15" s="81" t="s">
        <v>64</v>
      </c>
      <c r="Z15" s="64">
        <f>L15</f>
        <v>2</v>
      </c>
      <c r="AA15" s="65">
        <v>2</v>
      </c>
      <c r="AB15" s="33">
        <f>IF(AA15/Z15&gt;100%,100%,AA15/Z15)</f>
        <v>1</v>
      </c>
      <c r="AC15" s="83" t="s">
        <v>65</v>
      </c>
      <c r="AD15" s="82" t="s">
        <v>66</v>
      </c>
      <c r="AE15" s="32">
        <f>M15</f>
        <v>2</v>
      </c>
      <c r="AF15" s="23"/>
      <c r="AG15" s="33">
        <f>IF(AF15/AE15&gt;100%,100%,AF15/AE15)</f>
        <v>0</v>
      </c>
      <c r="AH15" s="9"/>
      <c r="AI15" s="9"/>
      <c r="AJ15" s="32">
        <f>N15</f>
        <v>2</v>
      </c>
      <c r="AK15" s="23"/>
      <c r="AL15" s="33">
        <f>IF(AK15/AJ15&gt;100%,100%,AK15/AJ15)</f>
        <v>0</v>
      </c>
      <c r="AM15" s="9"/>
      <c r="AN15" s="9"/>
      <c r="AO15" s="64">
        <f>O15</f>
        <v>8</v>
      </c>
      <c r="AP15" s="65">
        <f>+V15+AA15</f>
        <v>4</v>
      </c>
      <c r="AQ15" s="74">
        <f>IF(AP15/AO15&gt;100%,100%,AP15/AO15)</f>
        <v>0.5</v>
      </c>
      <c r="AR15" s="79" t="s">
        <v>67</v>
      </c>
    </row>
    <row r="16" spans="1:44" s="43" customFormat="1" ht="135" x14ac:dyDescent="0.25">
      <c r="A16" s="37">
        <v>7</v>
      </c>
      <c r="B16" s="37" t="s">
        <v>52</v>
      </c>
      <c r="C16" s="38">
        <v>2</v>
      </c>
      <c r="D16" s="34" t="s">
        <v>68</v>
      </c>
      <c r="E16" s="37" t="s">
        <v>54</v>
      </c>
      <c r="F16" s="34" t="s">
        <v>69</v>
      </c>
      <c r="G16" s="34" t="s">
        <v>70</v>
      </c>
      <c r="H16" s="37">
        <v>800</v>
      </c>
      <c r="I16" s="37" t="s">
        <v>57</v>
      </c>
      <c r="J16" s="34" t="s">
        <v>69</v>
      </c>
      <c r="K16" s="39">
        <v>150</v>
      </c>
      <c r="L16" s="39">
        <v>223</v>
      </c>
      <c r="M16" s="39">
        <v>223</v>
      </c>
      <c r="N16" s="39">
        <v>224</v>
      </c>
      <c r="O16" s="40">
        <f>SUM(K16:N16)</f>
        <v>820</v>
      </c>
      <c r="P16" s="37" t="s">
        <v>59</v>
      </c>
      <c r="Q16" s="34" t="s">
        <v>71</v>
      </c>
      <c r="R16" s="34" t="s">
        <v>72</v>
      </c>
      <c r="S16" s="34" t="s">
        <v>61</v>
      </c>
      <c r="T16" s="34" t="s">
        <v>73</v>
      </c>
      <c r="U16" s="66">
        <f t="shared" ref="U16:U18" si="0">K16</f>
        <v>150</v>
      </c>
      <c r="V16" s="67">
        <v>600</v>
      </c>
      <c r="W16" s="75">
        <f t="shared" ref="W16:W18" si="1">IF(V16/U16&gt;100%,100%,V16/U16)</f>
        <v>1</v>
      </c>
      <c r="X16" s="80" t="s">
        <v>74</v>
      </c>
      <c r="Y16" s="80" t="s">
        <v>75</v>
      </c>
      <c r="Z16" s="66">
        <v>111</v>
      </c>
      <c r="AA16" s="67">
        <v>111</v>
      </c>
      <c r="AB16" s="42">
        <f t="shared" ref="AB16:AB18" si="2">IF(AA16/Z16&gt;100%,100%,AA16/Z16)</f>
        <v>1</v>
      </c>
      <c r="AC16" s="80" t="s">
        <v>142</v>
      </c>
      <c r="AD16" s="80" t="s">
        <v>75</v>
      </c>
      <c r="AE16" s="40">
        <f t="shared" ref="AE16:AE18" si="3">M16</f>
        <v>223</v>
      </c>
      <c r="AF16" s="41"/>
      <c r="AG16" s="42">
        <f t="shared" ref="AG16:AG18" si="4">IF(AF16/AE16&gt;100%,100%,AF16/AE16)</f>
        <v>0</v>
      </c>
      <c r="AH16" s="37"/>
      <c r="AI16" s="37"/>
      <c r="AJ16" s="40">
        <f t="shared" ref="AJ16:AJ18" si="5">N16</f>
        <v>224</v>
      </c>
      <c r="AK16" s="41"/>
      <c r="AL16" s="42">
        <f t="shared" ref="AL16:AL18" si="6">IF(AK16/AJ16&gt;100%,100%,AK16/AJ16)</f>
        <v>0</v>
      </c>
      <c r="AM16" s="37"/>
      <c r="AN16" s="37"/>
      <c r="AO16" s="66">
        <f t="shared" ref="AO16:AO18" si="7">O16</f>
        <v>820</v>
      </c>
      <c r="AP16" s="67">
        <f>600+AA16</f>
        <v>711</v>
      </c>
      <c r="AQ16" s="75">
        <f t="shared" ref="AQ16:AQ18" si="8">IF(AP16/AO16&gt;100%,100%,AP16/AO16)</f>
        <v>0.86707317073170731</v>
      </c>
      <c r="AR16" s="80" t="s">
        <v>76</v>
      </c>
    </row>
    <row r="17" spans="1:44" s="11" customFormat="1" ht="105" x14ac:dyDescent="0.25">
      <c r="A17" s="9">
        <v>7</v>
      </c>
      <c r="B17" s="9" t="s">
        <v>52</v>
      </c>
      <c r="C17" s="29">
        <v>3</v>
      </c>
      <c r="D17" s="34" t="s">
        <v>77</v>
      </c>
      <c r="E17" s="9" t="s">
        <v>54</v>
      </c>
      <c r="F17" s="34" t="s">
        <v>78</v>
      </c>
      <c r="G17" s="34" t="s">
        <v>79</v>
      </c>
      <c r="H17" s="9">
        <v>10</v>
      </c>
      <c r="I17" s="9" t="s">
        <v>57</v>
      </c>
      <c r="J17" s="34" t="s">
        <v>80</v>
      </c>
      <c r="K17" s="36">
        <v>1</v>
      </c>
      <c r="L17" s="36">
        <v>2</v>
      </c>
      <c r="M17" s="36">
        <v>2</v>
      </c>
      <c r="N17" s="36">
        <v>1</v>
      </c>
      <c r="O17" s="32">
        <f>SUM(K17:N17)</f>
        <v>6</v>
      </c>
      <c r="P17" s="9" t="s">
        <v>59</v>
      </c>
      <c r="Q17" s="34" t="s">
        <v>81</v>
      </c>
      <c r="R17" s="34" t="s">
        <v>82</v>
      </c>
      <c r="S17" s="34" t="s">
        <v>61</v>
      </c>
      <c r="T17" s="34" t="s">
        <v>83</v>
      </c>
      <c r="U17" s="64">
        <f t="shared" si="0"/>
        <v>1</v>
      </c>
      <c r="V17" s="65">
        <v>1</v>
      </c>
      <c r="W17" s="74">
        <f t="shared" si="1"/>
        <v>1</v>
      </c>
      <c r="X17" s="79" t="s">
        <v>144</v>
      </c>
      <c r="Y17" s="79" t="s">
        <v>84</v>
      </c>
      <c r="Z17" s="64">
        <f t="shared" ref="Z17:Z18" si="9">L17</f>
        <v>2</v>
      </c>
      <c r="AA17" s="65">
        <v>2</v>
      </c>
      <c r="AB17" s="33">
        <f t="shared" si="2"/>
        <v>1</v>
      </c>
      <c r="AC17" s="9" t="s">
        <v>143</v>
      </c>
      <c r="AD17" s="9" t="s">
        <v>85</v>
      </c>
      <c r="AE17" s="32">
        <f t="shared" si="3"/>
        <v>2</v>
      </c>
      <c r="AF17" s="23"/>
      <c r="AG17" s="33">
        <f t="shared" si="4"/>
        <v>0</v>
      </c>
      <c r="AH17" s="9"/>
      <c r="AI17" s="9"/>
      <c r="AJ17" s="32">
        <f t="shared" si="5"/>
        <v>1</v>
      </c>
      <c r="AK17" s="23"/>
      <c r="AL17" s="33">
        <f t="shared" si="6"/>
        <v>0</v>
      </c>
      <c r="AM17" s="9"/>
      <c r="AN17" s="9"/>
      <c r="AO17" s="64">
        <f t="shared" si="7"/>
        <v>6</v>
      </c>
      <c r="AP17" s="65">
        <f>1+AA17</f>
        <v>3</v>
      </c>
      <c r="AQ17" s="74">
        <f t="shared" si="8"/>
        <v>0.5</v>
      </c>
      <c r="AR17" s="79" t="s">
        <v>145</v>
      </c>
    </row>
    <row r="18" spans="1:44" s="11" customFormat="1" ht="105" x14ac:dyDescent="0.25">
      <c r="A18" s="9">
        <v>7</v>
      </c>
      <c r="B18" s="9" t="s">
        <v>52</v>
      </c>
      <c r="C18" s="29">
        <v>4</v>
      </c>
      <c r="D18" s="34" t="s">
        <v>86</v>
      </c>
      <c r="E18" s="9" t="s">
        <v>54</v>
      </c>
      <c r="F18" s="34" t="s">
        <v>87</v>
      </c>
      <c r="G18" s="34" t="s">
        <v>88</v>
      </c>
      <c r="H18" s="36">
        <v>800</v>
      </c>
      <c r="I18" s="9" t="s">
        <v>57</v>
      </c>
      <c r="J18" s="34" t="s">
        <v>89</v>
      </c>
      <c r="K18" s="36">
        <v>150</v>
      </c>
      <c r="L18" s="36">
        <v>223</v>
      </c>
      <c r="M18" s="36">
        <v>223</v>
      </c>
      <c r="N18" s="36">
        <v>224</v>
      </c>
      <c r="O18" s="32">
        <f>SUM(K18:N18)</f>
        <v>820</v>
      </c>
      <c r="P18" s="9" t="s">
        <v>59</v>
      </c>
      <c r="Q18" s="34" t="s">
        <v>90</v>
      </c>
      <c r="R18" s="34" t="s">
        <v>72</v>
      </c>
      <c r="S18" s="34" t="s">
        <v>61</v>
      </c>
      <c r="T18" s="34" t="s">
        <v>73</v>
      </c>
      <c r="U18" s="64">
        <f t="shared" si="0"/>
        <v>150</v>
      </c>
      <c r="V18" s="65">
        <v>534</v>
      </c>
      <c r="W18" s="74">
        <f t="shared" si="1"/>
        <v>1</v>
      </c>
      <c r="X18" s="79" t="s">
        <v>91</v>
      </c>
      <c r="Y18" s="79" t="s">
        <v>92</v>
      </c>
      <c r="Z18" s="64">
        <f t="shared" si="9"/>
        <v>223</v>
      </c>
      <c r="AA18" s="65">
        <v>432</v>
      </c>
      <c r="AB18" s="33">
        <f t="shared" si="2"/>
        <v>1</v>
      </c>
      <c r="AC18" s="79" t="s">
        <v>93</v>
      </c>
      <c r="AD18" s="80" t="s">
        <v>94</v>
      </c>
      <c r="AE18" s="32">
        <f t="shared" si="3"/>
        <v>223</v>
      </c>
      <c r="AF18" s="23"/>
      <c r="AG18" s="33">
        <f t="shared" si="4"/>
        <v>0</v>
      </c>
      <c r="AH18" s="9"/>
      <c r="AI18" s="9"/>
      <c r="AJ18" s="32">
        <f t="shared" si="5"/>
        <v>224</v>
      </c>
      <c r="AK18" s="23"/>
      <c r="AL18" s="33">
        <f t="shared" si="6"/>
        <v>0</v>
      </c>
      <c r="AM18" s="9"/>
      <c r="AN18" s="9"/>
      <c r="AO18" s="64">
        <f t="shared" si="7"/>
        <v>820</v>
      </c>
      <c r="AP18" s="65">
        <f>534+AA18</f>
        <v>966</v>
      </c>
      <c r="AQ18" s="74">
        <f t="shared" si="8"/>
        <v>1</v>
      </c>
      <c r="AR18" s="79" t="s">
        <v>95</v>
      </c>
    </row>
    <row r="19" spans="1:44" s="13" customFormat="1" ht="15.75" x14ac:dyDescent="0.25">
      <c r="A19" s="18"/>
      <c r="B19" s="18"/>
      <c r="C19" s="18"/>
      <c r="D19" s="21" t="s">
        <v>96</v>
      </c>
      <c r="E19" s="18"/>
      <c r="F19" s="18"/>
      <c r="G19" s="18"/>
      <c r="H19" s="18"/>
      <c r="I19" s="18"/>
      <c r="J19" s="18"/>
      <c r="K19" s="22"/>
      <c r="L19" s="22"/>
      <c r="M19" s="22"/>
      <c r="N19" s="22"/>
      <c r="O19" s="22"/>
      <c r="P19" s="18"/>
      <c r="Q19" s="18"/>
      <c r="R19" s="18"/>
      <c r="S19" s="18"/>
      <c r="T19" s="18"/>
      <c r="U19" s="60"/>
      <c r="V19" s="60"/>
      <c r="W19" s="61">
        <f>AVERAGE(W15:W18)*80%</f>
        <v>0.8</v>
      </c>
      <c r="X19" s="18"/>
      <c r="Y19" s="18"/>
      <c r="Z19" s="60"/>
      <c r="AA19" s="60"/>
      <c r="AB19" s="61">
        <f>AVERAGE(AB15:AB18)*80%</f>
        <v>0.8</v>
      </c>
      <c r="AC19" s="18"/>
      <c r="AD19" s="18"/>
      <c r="AE19" s="22"/>
      <c r="AF19" s="22"/>
      <c r="AG19" s="22">
        <f>AVERAGE(AG15:AG18)*80%</f>
        <v>0</v>
      </c>
      <c r="AH19" s="18"/>
      <c r="AI19" s="18"/>
      <c r="AJ19" s="22"/>
      <c r="AK19" s="22"/>
      <c r="AL19" s="22">
        <f>AVERAGE(AL15:AL18)*80%</f>
        <v>0</v>
      </c>
      <c r="AM19" s="18"/>
      <c r="AN19" s="18"/>
      <c r="AO19" s="60"/>
      <c r="AP19" s="60"/>
      <c r="AQ19" s="61">
        <f>AVERAGE(AQ15:AQ18)*80%</f>
        <v>0.57341463414634153</v>
      </c>
      <c r="AR19" s="18"/>
    </row>
    <row r="20" spans="1:44" s="52" customFormat="1" ht="409.5" x14ac:dyDescent="0.25">
      <c r="A20" s="44">
        <v>7</v>
      </c>
      <c r="B20" s="45" t="s">
        <v>52</v>
      </c>
      <c r="C20" s="44" t="s">
        <v>97</v>
      </c>
      <c r="D20" s="45" t="s">
        <v>98</v>
      </c>
      <c r="E20" s="45" t="s">
        <v>99</v>
      </c>
      <c r="F20" s="45" t="s">
        <v>100</v>
      </c>
      <c r="G20" s="45" t="s">
        <v>101</v>
      </c>
      <c r="H20" s="57">
        <v>0.8</v>
      </c>
      <c r="I20" s="45" t="s">
        <v>102</v>
      </c>
      <c r="J20" s="46" t="s">
        <v>103</v>
      </c>
      <c r="K20" s="47" t="s">
        <v>104</v>
      </c>
      <c r="L20" s="47">
        <v>0.8</v>
      </c>
      <c r="M20" s="47" t="s">
        <v>104</v>
      </c>
      <c r="N20" s="47">
        <v>0.8</v>
      </c>
      <c r="O20" s="47">
        <f>AVERAGE(L20,N20)</f>
        <v>0.8</v>
      </c>
      <c r="P20" s="48" t="s">
        <v>59</v>
      </c>
      <c r="Q20" s="45" t="s">
        <v>105</v>
      </c>
      <c r="R20" s="45" t="s">
        <v>105</v>
      </c>
      <c r="S20" s="45" t="s">
        <v>106</v>
      </c>
      <c r="T20" s="49" t="s">
        <v>107</v>
      </c>
      <c r="U20" s="68" t="str">
        <f>K20</f>
        <v>No programada</v>
      </c>
      <c r="V20" s="69" t="s">
        <v>104</v>
      </c>
      <c r="W20" s="69" t="s">
        <v>104</v>
      </c>
      <c r="X20" s="78" t="s">
        <v>108</v>
      </c>
      <c r="Y20" s="69" t="s">
        <v>104</v>
      </c>
      <c r="Z20" s="50">
        <f>L20</f>
        <v>0.8</v>
      </c>
      <c r="AA20" s="86">
        <v>0.71</v>
      </c>
      <c r="AB20" s="50">
        <f t="shared" ref="AB20:AB21" si="10">IF(AA20/Z20&gt;100%,100%,AA20/Z20)</f>
        <v>0.88749999999999996</v>
      </c>
      <c r="AC20" s="12" t="s">
        <v>146</v>
      </c>
      <c r="AD20" s="12" t="s">
        <v>147</v>
      </c>
      <c r="AE20" s="51" t="str">
        <f>M20</f>
        <v>No programada</v>
      </c>
      <c r="AF20" s="12"/>
      <c r="AG20" s="50" t="e">
        <f t="shared" ref="AG20:AG22" si="11">IF(AF20/AE20&gt;100%,100%,AF20/AE20)</f>
        <v>#VALUE!</v>
      </c>
      <c r="AH20" s="12"/>
      <c r="AI20" s="12"/>
      <c r="AJ20" s="51">
        <f>N20</f>
        <v>0.8</v>
      </c>
      <c r="AK20" s="12"/>
      <c r="AL20" s="50">
        <f t="shared" ref="AL20:AL22" si="12">IF(AK20/AJ20&gt;100%,100%,AK20/AJ20)</f>
        <v>0</v>
      </c>
      <c r="AM20" s="12"/>
      <c r="AN20" s="12"/>
      <c r="AO20" s="50">
        <f t="shared" ref="AO20:AO21" si="13">O20</f>
        <v>0.8</v>
      </c>
      <c r="AP20" s="76">
        <v>0.35499999999999998</v>
      </c>
      <c r="AQ20" s="76">
        <f t="shared" ref="AQ20:AQ22" si="14">IF(AP20/AO20&gt;100%,100%,AP20/AO20)</f>
        <v>0.44374999999999998</v>
      </c>
      <c r="AR20" s="12" t="s">
        <v>146</v>
      </c>
    </row>
    <row r="21" spans="1:44" s="52" customFormat="1" ht="105" x14ac:dyDescent="0.25">
      <c r="A21" s="53">
        <v>7</v>
      </c>
      <c r="B21" s="48" t="s">
        <v>52</v>
      </c>
      <c r="C21" s="53" t="s">
        <v>109</v>
      </c>
      <c r="D21" s="48" t="s">
        <v>110</v>
      </c>
      <c r="E21" s="48" t="s">
        <v>99</v>
      </c>
      <c r="F21" s="48" t="s">
        <v>111</v>
      </c>
      <c r="G21" s="48" t="s">
        <v>112</v>
      </c>
      <c r="H21" s="57">
        <v>1</v>
      </c>
      <c r="I21" s="48" t="s">
        <v>57</v>
      </c>
      <c r="J21" s="54" t="s">
        <v>113</v>
      </c>
      <c r="K21" s="55">
        <v>0</v>
      </c>
      <c r="L21" s="55">
        <v>0.25</v>
      </c>
      <c r="M21" s="55">
        <v>0</v>
      </c>
      <c r="N21" s="55">
        <v>0.75</v>
      </c>
      <c r="O21" s="55">
        <f>SUM(K21:N21)</f>
        <v>1</v>
      </c>
      <c r="P21" s="48" t="s">
        <v>59</v>
      </c>
      <c r="Q21" s="48" t="s">
        <v>114</v>
      </c>
      <c r="R21" s="48" t="s">
        <v>114</v>
      </c>
      <c r="S21" s="45" t="s">
        <v>106</v>
      </c>
      <c r="T21" s="56" t="s">
        <v>115</v>
      </c>
      <c r="U21" s="69" t="s">
        <v>104</v>
      </c>
      <c r="V21" s="69" t="s">
        <v>104</v>
      </c>
      <c r="W21" s="69" t="s">
        <v>104</v>
      </c>
      <c r="X21" s="78" t="s">
        <v>108</v>
      </c>
      <c r="Y21" s="69" t="s">
        <v>104</v>
      </c>
      <c r="Z21" s="50">
        <f t="shared" ref="Z21:Z22" si="15">L21</f>
        <v>0.25</v>
      </c>
      <c r="AA21" s="86">
        <v>0.25</v>
      </c>
      <c r="AB21" s="50">
        <f t="shared" si="10"/>
        <v>1</v>
      </c>
      <c r="AC21" s="12" t="s">
        <v>148</v>
      </c>
      <c r="AD21" s="12" t="s">
        <v>149</v>
      </c>
      <c r="AE21" s="51">
        <f t="shared" ref="AE21:AE22" si="16">M21</f>
        <v>0</v>
      </c>
      <c r="AF21" s="12"/>
      <c r="AG21" s="50" t="e">
        <f t="shared" si="11"/>
        <v>#DIV/0!</v>
      </c>
      <c r="AH21" s="12"/>
      <c r="AI21" s="12"/>
      <c r="AJ21" s="51">
        <f t="shared" ref="AJ21:AJ22" si="17">N21</f>
        <v>0.75</v>
      </c>
      <c r="AK21" s="12"/>
      <c r="AL21" s="50">
        <f t="shared" si="12"/>
        <v>0</v>
      </c>
      <c r="AM21" s="12"/>
      <c r="AN21" s="12"/>
      <c r="AO21" s="50">
        <f t="shared" si="13"/>
        <v>1</v>
      </c>
      <c r="AP21" s="50">
        <v>0.25</v>
      </c>
      <c r="AQ21" s="50">
        <f t="shared" si="14"/>
        <v>0.25</v>
      </c>
      <c r="AR21" s="12" t="s">
        <v>148</v>
      </c>
    </row>
    <row r="22" spans="1:44" s="52" customFormat="1" ht="120" x14ac:dyDescent="0.25">
      <c r="A22" s="53">
        <v>7</v>
      </c>
      <c r="B22" s="48" t="s">
        <v>52</v>
      </c>
      <c r="C22" s="53" t="s">
        <v>116</v>
      </c>
      <c r="D22" s="48" t="s">
        <v>117</v>
      </c>
      <c r="E22" s="48" t="s">
        <v>99</v>
      </c>
      <c r="F22" s="48" t="s">
        <v>118</v>
      </c>
      <c r="G22" s="48" t="s">
        <v>119</v>
      </c>
      <c r="H22" s="57">
        <v>1</v>
      </c>
      <c r="I22" s="48" t="s">
        <v>57</v>
      </c>
      <c r="J22" s="54" t="s">
        <v>120</v>
      </c>
      <c r="K22" s="55">
        <v>1</v>
      </c>
      <c r="L22" s="55" t="s">
        <v>104</v>
      </c>
      <c r="M22" s="55" t="s">
        <v>104</v>
      </c>
      <c r="N22" s="55">
        <v>1</v>
      </c>
      <c r="O22" s="55">
        <v>1</v>
      </c>
      <c r="P22" s="48" t="s">
        <v>59</v>
      </c>
      <c r="Q22" s="48" t="s">
        <v>121</v>
      </c>
      <c r="R22" s="48" t="s">
        <v>122</v>
      </c>
      <c r="S22" s="45" t="s">
        <v>106</v>
      </c>
      <c r="T22" s="56" t="s">
        <v>123</v>
      </c>
      <c r="U22" s="50">
        <f t="shared" ref="U22" si="18">K22</f>
        <v>1</v>
      </c>
      <c r="V22" s="50">
        <v>1</v>
      </c>
      <c r="W22" s="76">
        <f t="shared" ref="W22" si="19">IF(V22/U22&gt;100%,100%,V22/U22)</f>
        <v>1</v>
      </c>
      <c r="X22" s="78" t="s">
        <v>124</v>
      </c>
      <c r="Y22" s="12" t="s">
        <v>125</v>
      </c>
      <c r="Z22" s="50" t="str">
        <f t="shared" si="15"/>
        <v>No programada</v>
      </c>
      <c r="AA22" s="69" t="s">
        <v>104</v>
      </c>
      <c r="AB22" s="69" t="s">
        <v>104</v>
      </c>
      <c r="AC22" s="12" t="s">
        <v>150</v>
      </c>
      <c r="AD22" s="12" t="s">
        <v>104</v>
      </c>
      <c r="AE22" s="51" t="str">
        <f t="shared" si="16"/>
        <v>No programada</v>
      </c>
      <c r="AF22" s="12"/>
      <c r="AG22" s="50" t="e">
        <f t="shared" si="11"/>
        <v>#VALUE!</v>
      </c>
      <c r="AH22" s="12"/>
      <c r="AI22" s="12"/>
      <c r="AJ22" s="51">
        <f t="shared" si="17"/>
        <v>1</v>
      </c>
      <c r="AK22" s="12"/>
      <c r="AL22" s="50">
        <f t="shared" si="12"/>
        <v>0</v>
      </c>
      <c r="AM22" s="12"/>
      <c r="AN22" s="12"/>
      <c r="AO22" s="50">
        <v>1</v>
      </c>
      <c r="AP22" s="50">
        <v>0.5</v>
      </c>
      <c r="AQ22" s="50">
        <f t="shared" si="14"/>
        <v>0.5</v>
      </c>
      <c r="AR22" s="78" t="s">
        <v>124</v>
      </c>
    </row>
    <row r="23" spans="1:44" s="13" customFormat="1" ht="15.75" x14ac:dyDescent="0.25">
      <c r="A23" s="18"/>
      <c r="B23" s="18"/>
      <c r="C23" s="18"/>
      <c r="D23" s="19" t="s">
        <v>126</v>
      </c>
      <c r="E23" s="19"/>
      <c r="F23" s="19"/>
      <c r="G23" s="19"/>
      <c r="H23" s="19"/>
      <c r="I23" s="19"/>
      <c r="J23" s="19"/>
      <c r="K23" s="20"/>
      <c r="L23" s="20"/>
      <c r="M23" s="20"/>
      <c r="N23" s="20"/>
      <c r="O23" s="20"/>
      <c r="P23" s="19"/>
      <c r="Q23" s="18"/>
      <c r="R23" s="18"/>
      <c r="S23" s="18"/>
      <c r="T23" s="18"/>
      <c r="U23" s="70"/>
      <c r="V23" s="71"/>
      <c r="W23" s="61">
        <f>AVERAGE(W20:W22)*20%</f>
        <v>0.2</v>
      </c>
      <c r="X23" s="18"/>
      <c r="Y23" s="18"/>
      <c r="Z23" s="70"/>
      <c r="AA23" s="70"/>
      <c r="AB23" s="61">
        <f>AVERAGE(AB20:AB22)*20%</f>
        <v>0.18875</v>
      </c>
      <c r="AC23" s="18"/>
      <c r="AD23" s="18"/>
      <c r="AE23" s="20"/>
      <c r="AF23" s="20"/>
      <c r="AG23" s="30" t="e">
        <f>AVERAGE(AG20:AG22)*20%</f>
        <v>#VALUE!</v>
      </c>
      <c r="AH23" s="18"/>
      <c r="AI23" s="18"/>
      <c r="AJ23" s="20"/>
      <c r="AK23" s="20"/>
      <c r="AL23" s="30">
        <f>AVERAGE(AL20:AL22)*20%</f>
        <v>0</v>
      </c>
      <c r="AM23" s="18"/>
      <c r="AN23" s="18"/>
      <c r="AO23" s="70"/>
      <c r="AP23" s="70"/>
      <c r="AQ23" s="61">
        <f>AVERAGE(AQ20:AQ22)*20%</f>
        <v>7.9583333333333339E-2</v>
      </c>
      <c r="AR23" s="18"/>
    </row>
    <row r="24" spans="1:44" s="17" customFormat="1" ht="18.75" x14ac:dyDescent="0.3">
      <c r="A24" s="14"/>
      <c r="B24" s="14"/>
      <c r="C24" s="14"/>
      <c r="D24" s="15" t="s">
        <v>127</v>
      </c>
      <c r="E24" s="14"/>
      <c r="F24" s="14"/>
      <c r="G24" s="14"/>
      <c r="H24" s="14"/>
      <c r="I24" s="14"/>
      <c r="J24" s="14"/>
      <c r="K24" s="16"/>
      <c r="L24" s="16"/>
      <c r="M24" s="16"/>
      <c r="N24" s="16"/>
      <c r="O24" s="16"/>
      <c r="P24" s="14"/>
      <c r="Q24" s="14"/>
      <c r="R24" s="14"/>
      <c r="S24" s="14"/>
      <c r="T24" s="14"/>
      <c r="U24" s="72"/>
      <c r="V24" s="73"/>
      <c r="W24" s="77">
        <f>W19+W23</f>
        <v>1</v>
      </c>
      <c r="X24" s="14"/>
      <c r="Y24" s="14"/>
      <c r="Z24" s="72"/>
      <c r="AA24" s="72"/>
      <c r="AB24" s="77">
        <f>AB19+AB23</f>
        <v>0.98875000000000002</v>
      </c>
      <c r="AC24" s="14"/>
      <c r="AD24" s="14"/>
      <c r="AE24" s="16"/>
      <c r="AF24" s="16"/>
      <c r="AG24" s="31" t="e">
        <f>AG19+AG23</f>
        <v>#VALUE!</v>
      </c>
      <c r="AH24" s="14"/>
      <c r="AI24" s="14"/>
      <c r="AJ24" s="16"/>
      <c r="AK24" s="16"/>
      <c r="AL24" s="31">
        <f>AL19+AL23</f>
        <v>0</v>
      </c>
      <c r="AM24" s="14"/>
      <c r="AN24" s="14"/>
      <c r="AO24" s="72"/>
      <c r="AP24" s="72"/>
      <c r="AQ24" s="77">
        <f>AQ19+AQ23</f>
        <v>0.65299796747967487</v>
      </c>
      <c r="AR24" s="14"/>
    </row>
  </sheetData>
  <mergeCells count="26">
    <mergeCell ref="AO12:AR12"/>
    <mergeCell ref="AO13:AR13"/>
    <mergeCell ref="U12:Y12"/>
    <mergeCell ref="E4:J4"/>
    <mergeCell ref="G5:J5"/>
    <mergeCell ref="G6:J6"/>
    <mergeCell ref="G7:J7"/>
    <mergeCell ref="G8:J8"/>
    <mergeCell ref="U13:Y13"/>
    <mergeCell ref="Z13:AD13"/>
    <mergeCell ref="AE13:AI13"/>
    <mergeCell ref="AJ13:AN13"/>
    <mergeCell ref="AJ12:AN12"/>
    <mergeCell ref="AE12:AI12"/>
    <mergeCell ref="Z12:AD12"/>
    <mergeCell ref="Q12:T13"/>
    <mergeCell ref="C12:E13"/>
    <mergeCell ref="A12:B13"/>
    <mergeCell ref="A1:J1"/>
    <mergeCell ref="K1:O1"/>
    <mergeCell ref="D4:D8"/>
    <mergeCell ref="F12:P13"/>
    <mergeCell ref="A4:C8"/>
    <mergeCell ref="A2:J2"/>
    <mergeCell ref="G9:J9"/>
    <mergeCell ref="G10:J10"/>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Hoja1!$B$2:$B$8</xm:f>
          </x14:formula1>
          <xm:sqref>B15:B18</xm:sqref>
        </x14:dataValidation>
        <x14:dataValidation type="list" allowBlank="1" showInputMessage="1" showErrorMessage="1" error="Escriba un texto " promptTitle="Cualquier contenido" xr:uid="{00000000-0002-0000-0000-000001000000}">
          <x14:formula1>
            <xm:f>Hoja1!$C$2:$C$5</xm:f>
          </x14:formula1>
          <xm:sqref>E15:E18</xm:sqref>
        </x14:dataValidation>
        <x14:dataValidation type="list" allowBlank="1" showInputMessage="1" showErrorMessage="1" xr:uid="{00000000-0002-0000-0000-000002000000}">
          <x14:formula1>
            <xm:f>Hoja1!$D$2:$D$5</xm:f>
          </x14:formula1>
          <xm:sqref>I15:I18</xm:sqref>
        </x14:dataValidation>
        <x14:dataValidation type="list" allowBlank="1" showInputMessage="1" showErrorMessage="1" xr:uid="{00000000-0002-0000-0000-000003000000}">
          <x14:formula1>
            <xm:f>Hoja1!$E$2:$E$4</xm:f>
          </x14:formula1>
          <xm:sqref>P15:P18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7" t="s">
        <v>26</v>
      </c>
      <c r="B1" s="26" t="s">
        <v>128</v>
      </c>
      <c r="C1" s="26" t="s">
        <v>30</v>
      </c>
      <c r="D1" s="3" t="s">
        <v>34</v>
      </c>
      <c r="E1" s="24" t="s">
        <v>41</v>
      </c>
    </row>
    <row r="2" spans="1:5" x14ac:dyDescent="0.25">
      <c r="A2" s="28">
        <v>1</v>
      </c>
      <c r="B2" s="28" t="s">
        <v>129</v>
      </c>
      <c r="C2" s="28" t="s">
        <v>130</v>
      </c>
      <c r="D2" s="28" t="s">
        <v>57</v>
      </c>
      <c r="E2" s="28" t="s">
        <v>59</v>
      </c>
    </row>
    <row r="3" spans="1:5" x14ac:dyDescent="0.25">
      <c r="A3" s="28">
        <v>2</v>
      </c>
      <c r="B3" s="28" t="s">
        <v>131</v>
      </c>
      <c r="C3" s="28" t="s">
        <v>132</v>
      </c>
      <c r="D3" s="28" t="s">
        <v>133</v>
      </c>
      <c r="E3" s="28" t="s">
        <v>134</v>
      </c>
    </row>
    <row r="4" spans="1:5" x14ac:dyDescent="0.25">
      <c r="A4" s="28">
        <v>3</v>
      </c>
      <c r="B4" s="28" t="s">
        <v>135</v>
      </c>
      <c r="C4" s="28" t="s">
        <v>54</v>
      </c>
      <c r="D4" s="28" t="s">
        <v>136</v>
      </c>
      <c r="E4" s="28" t="s">
        <v>137</v>
      </c>
    </row>
    <row r="5" spans="1:5" x14ac:dyDescent="0.25">
      <c r="A5" s="28">
        <v>4</v>
      </c>
      <c r="B5" s="28" t="s">
        <v>138</v>
      </c>
      <c r="C5" s="28" t="s">
        <v>99</v>
      </c>
      <c r="D5" s="28" t="s">
        <v>102</v>
      </c>
      <c r="E5" s="28"/>
    </row>
    <row r="6" spans="1:5" x14ac:dyDescent="0.25">
      <c r="A6" s="28">
        <v>5</v>
      </c>
      <c r="B6" s="28" t="s">
        <v>139</v>
      </c>
      <c r="C6" s="28"/>
      <c r="D6" s="28"/>
      <c r="E6" s="28"/>
    </row>
    <row r="7" spans="1:5" x14ac:dyDescent="0.25">
      <c r="A7" s="28">
        <v>6</v>
      </c>
      <c r="B7" s="28" t="s">
        <v>140</v>
      </c>
      <c r="C7" s="28"/>
      <c r="D7" s="28"/>
      <c r="E7" s="28"/>
    </row>
    <row r="8" spans="1:5" x14ac:dyDescent="0.25">
      <c r="A8" s="28">
        <v>7</v>
      </c>
      <c r="B8" s="28" t="s">
        <v>52</v>
      </c>
      <c r="C8" s="28"/>
      <c r="D8" s="28"/>
      <c r="E8"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2022-08-31T21:52:44Z</dcterms:modified>
  <cp:category/>
  <cp:contentStatus/>
</cp:coreProperties>
</file>