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03_Control disciplinario/"/>
    </mc:Choice>
  </mc:AlternateContent>
  <xr:revisionPtr revIDLastSave="0" documentId="8_{F7ABF0DB-2B95-49DF-947C-5EDCA9D01E98}"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15" i="1" l="1"/>
  <c r="AP18" i="1"/>
  <c r="AP17" i="1"/>
  <c r="AP16" i="1"/>
  <c r="AJ22" i="1"/>
  <c r="AL22" i="1" s="1"/>
  <c r="AE22" i="1"/>
  <c r="AG22" i="1" s="1"/>
  <c r="Z22" i="1"/>
  <c r="U22" i="1"/>
  <c r="W22" i="1" s="1"/>
  <c r="AQ22" i="1"/>
  <c r="AJ21" i="1"/>
  <c r="AL21" i="1" s="1"/>
  <c r="AE21" i="1"/>
  <c r="AG21" i="1" s="1"/>
  <c r="Z21" i="1"/>
  <c r="AB21" i="1" s="1"/>
  <c r="O21" i="1"/>
  <c r="AO21" i="1" s="1"/>
  <c r="AQ21" i="1" s="1"/>
  <c r="AJ20" i="1"/>
  <c r="AL20" i="1"/>
  <c r="AE20" i="1"/>
  <c r="AG20" i="1" s="1"/>
  <c r="AG23" i="1" s="1"/>
  <c r="Z20" i="1"/>
  <c r="AB20" i="1"/>
  <c r="U20" i="1"/>
  <c r="W23" i="1" s="1"/>
  <c r="O20" i="1"/>
  <c r="AO20" i="1" s="1"/>
  <c r="AQ20" i="1" s="1"/>
  <c r="U16" i="1"/>
  <c r="W16" i="1" s="1"/>
  <c r="U17" i="1"/>
  <c r="U18" i="1"/>
  <c r="W18" i="1" s="1"/>
  <c r="O15" i="1"/>
  <c r="AO15" i="1" s="1"/>
  <c r="AQ15" i="1" s="1"/>
  <c r="O16" i="1"/>
  <c r="AO16" i="1" s="1"/>
  <c r="AQ16" i="1" s="1"/>
  <c r="O18" i="1"/>
  <c r="AO18" i="1" s="1"/>
  <c r="AQ18" i="1" s="1"/>
  <c r="O17" i="1"/>
  <c r="AJ18" i="1"/>
  <c r="AL18" i="1" s="1"/>
  <c r="AJ17" i="1"/>
  <c r="AL17" i="1" s="1"/>
  <c r="AJ16" i="1"/>
  <c r="AL16" i="1" s="1"/>
  <c r="AJ15" i="1"/>
  <c r="AL15" i="1" s="1"/>
  <c r="AE18" i="1"/>
  <c r="AG18" i="1" s="1"/>
  <c r="AE17" i="1"/>
  <c r="AG17" i="1"/>
  <c r="AE16" i="1"/>
  <c r="AG16" i="1" s="1"/>
  <c r="AE15" i="1"/>
  <c r="AG15" i="1" s="1"/>
  <c r="Z15" i="1"/>
  <c r="AB15" i="1" s="1"/>
  <c r="W17" i="1"/>
  <c r="U15" i="1"/>
  <c r="W15" i="1" s="1"/>
  <c r="AO17" i="1"/>
  <c r="AQ17" i="1" s="1"/>
  <c r="Z18" i="1"/>
  <c r="AB18" i="1" s="1"/>
  <c r="Z17" i="1"/>
  <c r="AB17" i="1" s="1"/>
  <c r="AB16" i="1"/>
  <c r="AQ19" i="1" l="1"/>
  <c r="AQ23" i="1"/>
  <c r="AQ24" i="1" s="1"/>
  <c r="AG19" i="1"/>
  <c r="AG24" i="1" s="1"/>
  <c r="AL19" i="1"/>
  <c r="AL23" i="1"/>
  <c r="AB19" i="1"/>
  <c r="AB23" i="1"/>
  <c r="W19" i="1"/>
  <c r="W24" i="1" s="1"/>
  <c r="AL24" i="1" l="1"/>
  <c r="AB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4"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4"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<sst xmlns="http://schemas.openxmlformats.org/spreadsheetml/2006/main" count="236" uniqueCount="154">
  <si>
    <r>
      <rPr>
        <b/>
        <sz val="14"/>
        <rFont val="Calibri Light"/>
        <family val="2"/>
        <scheme val="major"/>
      </rPr>
      <t>FORMULACIÓN Y SEGUIMIENTO PLANES DE GESTIÓN NIVEL CENTRAL</t>
    </r>
    <r>
      <rPr>
        <b/>
        <sz val="11"/>
        <rFont val="Calibri Light"/>
        <family val="2"/>
        <scheme val="major"/>
      </rPr>
      <t xml:space="preserve">
PROCESO CONTROL DISCIPLINARIO</t>
    </r>
  </si>
  <si>
    <r>
      <rPr>
        <b/>
        <sz val="11"/>
        <rFont val="Calibri Light"/>
        <family val="2"/>
        <scheme val="major"/>
      </rPr>
      <t xml:space="preserve">Código Formato: </t>
    </r>
    <r>
      <rPr>
        <sz val="11"/>
        <rFont val="Calibri Light"/>
        <family val="2"/>
        <scheme val="major"/>
      </rPr>
      <t xml:space="preserve">PLE-PIN-F017
</t>
    </r>
    <r>
      <rPr>
        <b/>
        <sz val="11"/>
        <rFont val="Calibri Light"/>
        <family val="2"/>
        <scheme val="major"/>
      </rPr>
      <t>Versión: 5</t>
    </r>
    <r>
      <rPr>
        <sz val="11"/>
        <rFont val="Calibri Light"/>
        <family val="2"/>
        <scheme val="major"/>
      </rPr>
      <t xml:space="preserve">
</t>
    </r>
    <r>
      <rPr>
        <b/>
        <sz val="11"/>
        <rFont val="Calibri Light"/>
        <family val="2"/>
        <scheme val="major"/>
      </rPr>
      <t xml:space="preserve">Vigencia desde: </t>
    </r>
    <r>
      <rPr>
        <sz val="11"/>
        <rFont val="Calibri Light"/>
        <family val="2"/>
        <scheme val="major"/>
      </rPr>
      <t xml:space="preserve">31 de enero de 2022
</t>
    </r>
    <r>
      <rPr>
        <b/>
        <sz val="11"/>
        <rFont val="Calibri Light"/>
        <family val="2"/>
        <scheme val="major"/>
      </rPr>
      <t xml:space="preserve">Caso HOLA: </t>
    </r>
    <r>
      <rPr>
        <sz val="11"/>
        <rFont val="Calibri Light"/>
        <family val="2"/>
        <scheme val="major"/>
      </rPr>
      <t>222703</t>
    </r>
  </si>
  <si>
    <t>VIGENCIA DE LA PLANEACIÓN 2022</t>
  </si>
  <si>
    <t>DEPENDENCIAS ASOCIADAS</t>
  </si>
  <si>
    <t>Oficina de Asuntos Disciplinarios</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</si>
  <si>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</si>
  <si>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</si>
  <si>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</si>
  <si>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</si>
  <si>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</si>
  <si>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223327</t>
    </r>
  </si>
  <si>
    <t>31 de marzo 2022</t>
  </si>
  <si>
    <t>Se modifica la programación trimestral de la meta transversal No. 2 "Actualizar el 100% los documentos del proceso conforme al plan de trabajo definido", según cronograma remitido por el área responsable, a través de Caso Hola No. 238737.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</si>
  <si>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</si>
  <si>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39,33%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</si>
  <si>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</si>
  <si>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</si>
  <si>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</si>
  <si>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</si>
  <si>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</si>
  <si>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</si>
  <si>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</si>
  <si>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</si>
  <si>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</si>
  <si>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</si>
  <si>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</si>
  <si>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</si>
  <si>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</si>
  <si>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</si>
  <si>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</si>
  <si>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</si>
  <si>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</si>
  <si>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</si>
  <si>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</si>
  <si>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</si>
  <si>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</si>
  <si>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</si>
  <si>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</si>
  <si>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</si>
  <si>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</si>
  <si>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</si>
  <si>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</si>
  <si>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</si>
  <si>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</si>
  <si>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</si>
  <si>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</si>
  <si>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</si>
  <si>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</si>
  <si>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</si>
  <si>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</si>
  <si>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</si>
  <si>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</si>
  <si>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</si>
  <si>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 xml:space="preserve">Realizar ocho (8) boletínes jurídicos disciplinarios, que se comuniquen a las alcaldías locales, dependencias del nivel central de la Secretaría de Gobierno y se publique en la página web de la entidad. </t>
  </si>
  <si>
    <t>Gestión</t>
  </si>
  <si>
    <t>Boletín Jurídico Disciplinario</t>
  </si>
  <si>
    <t>Número de Boletines Jurídico Disciplinario elaborados y presentados.</t>
  </si>
  <si>
    <t>Suma</t>
  </si>
  <si>
    <t>Boletines Elaborados</t>
  </si>
  <si>
    <t>Eficacia</t>
  </si>
  <si>
    <t>pagina Web, Links Intranet.</t>
  </si>
  <si>
    <t>Equipo de trabajo Oficina Asuntos Disciplinarios</t>
  </si>
  <si>
    <t>Pantallazo de la publicación en la Intranet</t>
  </si>
  <si>
    <t xml:space="preserve">Se realizaron 2 Boletines Jurídicos Disciplinarios con los siguientes temas:  01-  Participación en política de los servidores publicos de la Secretaría Distrital de Gobierno, 02- Enfoque de Género en materia disciplinaria. </t>
  </si>
  <si>
    <t>2 boletines juridicos y el Link de la página de la Secretaria de Gobierno
https://www.gobiernobogota.gov.co/clasificacion-documentos/boletin-juridico-disciplinario</t>
  </si>
  <si>
    <t>Se realizaron 2 Boletines Jurídicos Disciplinarios con los siguientes temas: 03, Incumplimiento del manual de funciones como falta discipplinaria. 04- Pliegos tipo en materia contarctual que generan inicidencia disciplinaria.</t>
  </si>
  <si>
    <r>
      <rPr>
        <sz val="11"/>
        <color rgb="FF000000"/>
        <rFont val="Calibri Light"/>
      </rPr>
      <t>2 Boletines juridicos y el Link de la página de la Secretaria de Gobierno
https://</t>
    </r>
    <r>
      <rPr>
        <u/>
        <sz val="11"/>
        <color rgb="FF000000"/>
        <rFont val="Calibri Light"/>
      </rPr>
      <t>www.gobiernobogota.gov.co/clasificacion-documentos/boletin-juridico-disciplinario</t>
    </r>
  </si>
  <si>
    <t>Se realizaron 4 Boletines Jurídicos Disciplinarios con los siguientes temas:  01-  Participación en política de los servidores publicos de la Secretaría Distrital de Gobierno, 02- Enfoque de Género en materia disciplinaria. 03, Incumplimiento del manual de funciones como falta discipplinaria. 04- Pliegos tipo en materia contarctual que generan inicidencia disciplinaria.</t>
  </si>
  <si>
    <t>Evaluar y terminar 820 procesos disciplinarios  mediante decisiones de fondo: autos de archivo,  investigación disciplinaria, citación a audiencia, cargos y fallos.</t>
  </si>
  <si>
    <t>Procesos Disciplinarios</t>
  </si>
  <si>
    <t xml:space="preserve">Número de Procesos Disciplinarios con decisión de Fondo </t>
  </si>
  <si>
    <t>Informe de Procesos Disciplinarios - terminados</t>
  </si>
  <si>
    <t>Matriz Control Disciplinario, matriz numeración autos</t>
  </si>
  <si>
    <t>Seguimiento a matriz control disciplinario, matriz numeración autos</t>
  </si>
  <si>
    <t>Se tramitaron 600 expedientes disciplinarios con decisiónes de fondo (archivo, investigación disciplinaria, Fallos)</t>
  </si>
  <si>
    <t>Matriz numeración autos de fondos 2022</t>
  </si>
  <si>
    <t>Se tramitaron 711 expedientes disciplinarios con decisiónes de fondo (archivo, investigación disciplinaria, Fallos)</t>
  </si>
  <si>
    <t>Realizar seis (6) charlas para la prevención de falta disciplinaria.</t>
  </si>
  <si>
    <t xml:space="preserve">Charlas para la prevención de faltas disciplinarias </t>
  </si>
  <si>
    <t>Número de Charlas para la prevención de faltas disciplinarias realizadas</t>
  </si>
  <si>
    <t>charlas</t>
  </si>
  <si>
    <t xml:space="preserve">Informe de charlas o capacitaciones </t>
  </si>
  <si>
    <r>
      <rPr>
        <sz val="11"/>
        <color rgb="FF00B0F0"/>
        <rFont val="Calibri Light"/>
        <family val="2"/>
        <scheme val="major"/>
      </rPr>
      <t>L</t>
    </r>
    <r>
      <rPr>
        <sz val="11"/>
        <rFont val="Calibri Light"/>
        <family val="2"/>
        <scheme val="major"/>
      </rPr>
      <t>istados de asistencia (física o virtual)</t>
    </r>
  </si>
  <si>
    <t>Listados de asistencia (física o virtual)</t>
  </si>
  <si>
    <t xml:space="preserve">Listado de asistencia </t>
  </si>
  <si>
    <t>Listado de asitencia.</t>
  </si>
  <si>
    <t>Efectuar el análisis y la proyección que en derecho corresponda de 820 asuntos (quejas e informes) radicados en la oficina mediante autos de trámite: indagación preliminar, inhibitorios y remisión por competencia  y demás autos.</t>
  </si>
  <si>
    <t xml:space="preserve">Análisis y proyección autos de tramite procesos disciplinarios </t>
  </si>
  <si>
    <t>Número de procesos disciplinarios analizados y con proyección elaborados</t>
  </si>
  <si>
    <t>Procesos Disciplinarios con Análisis y Proyección</t>
  </si>
  <si>
    <t>Informe de Procesos Disciplinarios - Analizados con proyección</t>
  </si>
  <si>
    <t>Se realizaron 534 autos de trámite dentro de los expedientes disciplinarios</t>
  </si>
  <si>
    <t>Matriz numeración autos de trämite 2022</t>
  </si>
  <si>
    <t>Se realizaron 432 autos de trámite dentro de los expedientes disciplinarios</t>
  </si>
  <si>
    <t>Matriz numeración autos de tramite 2022</t>
  </si>
  <si>
    <t>Se realizaron 966 autos de trámite dentro de los expedientes disciplinarios</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</si>
  <si>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</si>
  <si>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</si>
  <si>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</si>
  <si>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</si>
  <si>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</si>
  <si>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</si>
  <si>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Constante</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</si>
  <si>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</si>
  <si>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</si>
  <si>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</si>
  <si>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</si>
  <si>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</si>
  <si>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</si>
  <si>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</si>
  <si>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</si>
  <si>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</si>
  <si>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</si>
  <si>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</si>
  <si>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</si>
  <si>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</si>
  <si>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</si>
  <si>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</si>
  <si>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</si>
  <si>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</si>
  <si>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</si>
  <si>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</si>
  <si>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</si>
  <si>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</si>
  <si>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</si>
  <si>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</si>
  <si>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</si>
  <si>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</si>
  <si>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</si>
  <si>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</si>
  <si>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</si>
  <si>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</si>
  <si>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</si>
  <si>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</si>
  <si>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</si>
  <si>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</si>
  <si>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</si>
  <si>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</si>
  <si>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</si>
  <si>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</si>
  <si>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</si>
  <si>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27 de julio de 2022</t>
  </si>
  <si>
    <t>Se tramitaron 111 expedientes disciplinarios con decisiónes de fondo (archivo, investigación disciplinaria, Fallos) 
Nota 1: en el mes de abril ocurrio la transicion de la ley 734-2002, modificada por la ley 1952-2019.
Nota 2: se ajusta la programación de la meta teniendo en cuenta el mayo resultado obtenido en el I trimestre de 2022.</t>
  </si>
  <si>
    <t>Se realizaron 2 charlas:
-Sensibilizacion nuevo codigo general disciplinario- Ley 1952-2019. (27-04-2022)
- Ley 1952-2019- Rol de Juzgamiento. (30-06-2022)</t>
  </si>
  <si>
    <t>Se realizo una (01) capacitación  el 28-03-2022 sobre auditoría expedientes disciplinarios</t>
  </si>
  <si>
    <t xml:space="preserve">Se han realizado 3 capacitaciones sobre auditoría expedientes disciplinarios, nuevo codigo general disciplinario y Ley 1952-2019 Rol de Juzgamiento. </t>
  </si>
  <si>
    <t>Dirección Jurídica (calificación 75%) : Participan en actividades ambientales : Conversatorio Transición energética
En la semana ambiental: participa 1 persona en actividad de conversatorio eficiencia energética.
Se encuentra al día en reporte de papel hasta el mes de junio de 2022.
Durante el semestre se colocaron 42 Caritas tristes por dejar monitores encendidos sin uso.
Oficina de Asuntos Disciplinarios (calificación 75%): Reporte de consumo de papel hasta el mes de mayo, primera semana.
Participan en actividades ambientales : eficiencia energética y en la jornada de separación en la fuente.
En la semana ambiental participa en las actividades: Reciclacesto, construcción de terrarios. 
Durante el semestre se colocaron 107 Caritas tristes por dejar monitores encendidos sin uso.
Dirección de Gestión del Talento Humano(Calificación 63%): Reporte de consumo de papel hasta el mes de Mayo.
Participan en actividades ambientales :  Charla uso eficiente de agua en el hogar y Transición Energética.
En la semana ambiental:   participa 1 persona en actividad de Caminata Vichacha.
Durante el semestre se colocaron 129  Caritas tristes por dejar monitores encendidos sin uso.</t>
  </si>
  <si>
    <t>Reporte de gestión ambiental OAP</t>
  </si>
  <si>
    <t>El proceso realizó la actualización del Formato control de procesos disciplinarios CDS-F002, según lo programado en el cronograma de actualización</t>
  </si>
  <si>
    <t>MATIZ Listado maestro de documentos</t>
  </si>
  <si>
    <t>No programada para el II trimestre de 2022</t>
  </si>
  <si>
    <t>Para el segundo trimestre de la vigencia 2022, el proceso alcanzó un nivel de desempeño del 98,88% de acuerdo con lo programado, y del 65,30% acumulado para la vigencia.</t>
  </si>
  <si>
    <t>31 de agosto de 2022</t>
  </si>
  <si>
    <t xml:space="preserve">Se modifica la programación del III y IV trimestre de la meta transversal No. 2 "Actualizar el 100% los documentos del proceso conforme al plan de trabajo definido", de acuerdo con la solicitud de la OAD.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</si>
</sst>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color rgb="FF00B0F0"/>
      <name val="Calibri Light"/>
      <family val="2"/>
      <scheme val="major"/>
    </font>
    <font>
      <b/>
      <sz val="11"/>
      <name val="Calibri Light"/>
      <family val="2"/>
      <scheme val="major"/>
    </font>
    <font>
      <b/>
      <sz val="14"/>
      <name val="Calibri Light"/>
      <family val="2"/>
      <scheme val="major"/>
    </font>
    <font>
      <sz val="11"/>
      <name val="Calibri"/>
      <family val="2"/>
      <scheme val="minor"/>
    </font>
    <font>
      <sz val="11"/>
      <color rgb="FF000000"/>
      <name val="Calibri Light"/>
      <charset val="1"/>
    </font>
    <font>
      <sz val="11"/>
      <color rgb="FF000000"/>
      <name val="Calibri Light"/>
    </font>
    <font>
      <u/>
      <sz val="11"/>
      <color rgb="FF000000"/>
      <name val="Calibri Light"/>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13" fillId="0" borderId="0"/>
  </cellStyleXfs>
  <cellXfs count="115">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5" fillId="0" borderId="1" xfId="0" applyFont="1" applyBorder="1" applyAlignment="1">
      <alignment horizontal="left" vertical="top"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1" fillId="0" borderId="1" xfId="0" applyFont="1" applyBorder="1" applyAlignment="1">
      <alignment horizontal="right" vertical="top"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7" fillId="3" borderId="1" xfId="0" applyFont="1" applyFill="1" applyBorder="1" applyAlignment="1">
      <alignment wrapText="1"/>
    </xf>
    <xf numFmtId="9" fontId="9" fillId="2" borderId="1" xfId="0" applyNumberFormat="1" applyFont="1" applyFill="1" applyBorder="1" applyAlignment="1">
      <alignment wrapText="1"/>
    </xf>
    <xf numFmtId="1" fontId="1" fillId="0" borderId="1" xfId="0" applyNumberFormat="1" applyFont="1" applyBorder="1" applyAlignment="1">
      <alignment horizontal="right" vertical="top" wrapText="1"/>
    </xf>
    <xf numFmtId="9" fontId="1" fillId="0" borderId="1" xfId="1" applyFont="1" applyBorder="1" applyAlignment="1">
      <alignment horizontal="center" vertical="top" wrapText="1"/>
    </xf>
    <xf numFmtId="0" fontId="3" fillId="0" borderId="1" xfId="0" applyFont="1" applyBorder="1" applyAlignment="1" applyProtection="1">
      <alignment horizontal="left" vertical="top" wrapText="1"/>
      <protection hidden="1"/>
    </xf>
    <xf numFmtId="0" fontId="1" fillId="0" borderId="1" xfId="1" applyNumberFormat="1" applyFont="1" applyBorder="1" applyAlignment="1">
      <alignment horizontal="left" vertical="top" wrapText="1"/>
    </xf>
    <xf numFmtId="1" fontId="1"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1" fontId="3" fillId="0" borderId="1" xfId="0" applyNumberFormat="1" applyFont="1" applyBorder="1" applyAlignment="1">
      <alignment horizontal="left" vertical="top" wrapText="1"/>
    </xf>
    <xf numFmtId="1" fontId="3" fillId="0" borderId="1" xfId="0" applyNumberFormat="1" applyFont="1" applyBorder="1" applyAlignment="1">
      <alignment horizontal="right" vertical="top" wrapText="1"/>
    </xf>
    <xf numFmtId="0" fontId="3" fillId="0" borderId="1" xfId="0" applyFont="1" applyBorder="1" applyAlignment="1">
      <alignment horizontal="right" vertical="top" wrapText="1"/>
    </xf>
    <xf numFmtId="9" fontId="3" fillId="0" borderId="1" xfId="1" applyFont="1" applyBorder="1" applyAlignment="1">
      <alignment horizontal="center" vertical="top" wrapText="1"/>
    </xf>
    <xf numFmtId="0" fontId="3" fillId="0" borderId="0" xfId="0" applyFont="1" applyAlignment="1">
      <alignment horizontal="left" vertical="top" wrapText="1"/>
    </xf>
    <xf numFmtId="0" fontId="5" fillId="0" borderId="13" xfId="0" applyFont="1" applyBorder="1" applyAlignment="1" applyProtection="1">
      <alignment horizontal="center" vertical="center" wrapText="1"/>
      <protection hidden="1"/>
    </xf>
    <xf numFmtId="0" fontId="5" fillId="0" borderId="13" xfId="0" applyFont="1" applyBorder="1" applyAlignment="1" applyProtection="1">
      <alignment horizontal="left" vertical="center" wrapText="1"/>
      <protection hidden="1"/>
    </xf>
    <xf numFmtId="0" fontId="5" fillId="9" borderId="13"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9" fontId="5" fillId="0" borderId="1" xfId="1" applyFont="1" applyBorder="1" applyAlignment="1">
      <alignment horizontal="center" vertical="top" wrapText="1"/>
    </xf>
    <xf numFmtId="9" fontId="5" fillId="0" borderId="1" xfId="1" applyFont="1" applyBorder="1" applyAlignment="1">
      <alignment horizontal="right" vertical="top" wrapText="1"/>
    </xf>
    <xf numFmtId="0" fontId="5" fillId="0" borderId="0" xfId="0" applyFont="1" applyAlignment="1">
      <alignment wrapText="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9" fontId="5" fillId="0" borderId="1" xfId="0" applyNumberFormat="1" applyFont="1" applyBorder="1" applyAlignment="1">
      <alignment horizontal="left" vertical="center" wrapText="1"/>
    </xf>
    <xf numFmtId="0" fontId="15" fillId="0" borderId="0" xfId="0" applyFont="1" applyAlignment="1">
      <alignment vertical="center" wrapText="1"/>
    </xf>
    <xf numFmtId="0" fontId="2" fillId="3" borderId="1" xfId="0" applyFont="1" applyFill="1" applyBorder="1" applyAlignment="1">
      <alignment horizontal="center" wrapText="1"/>
    </xf>
    <xf numFmtId="9" fontId="7" fillId="3" borderId="1" xfId="1" applyFont="1" applyFill="1" applyBorder="1" applyAlignment="1">
      <alignment horizontal="center" wrapText="1"/>
    </xf>
    <xf numFmtId="10" fontId="7" fillId="3" borderId="1" xfId="1" applyNumberFormat="1" applyFont="1" applyFill="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vertical="center"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1"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9" fontId="10"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9" fontId="8" fillId="2" borderId="1" xfId="1" applyFont="1" applyFill="1" applyBorder="1" applyAlignment="1">
      <alignment horizontal="center" wrapText="1"/>
    </xf>
    <xf numFmtId="9" fontId="9" fillId="2" borderId="1" xfId="0" applyNumberFormat="1" applyFont="1" applyFill="1" applyBorder="1" applyAlignment="1">
      <alignment horizontal="center" wrapText="1"/>
    </xf>
    <xf numFmtId="10" fontId="1" fillId="0" borderId="1" xfId="1" applyNumberFormat="1" applyFont="1" applyBorder="1" applyAlignment="1">
      <alignment horizontal="center" vertical="top" wrapText="1"/>
    </xf>
    <xf numFmtId="10" fontId="3" fillId="0" borderId="1" xfId="1" applyNumberFormat="1" applyFont="1" applyBorder="1" applyAlignment="1">
      <alignment horizontal="center" vertical="top" wrapText="1"/>
    </xf>
    <xf numFmtId="10" fontId="5" fillId="0" borderId="1" xfId="1" applyNumberFormat="1" applyFont="1" applyBorder="1" applyAlignment="1">
      <alignment horizontal="center" vertical="top" wrapText="1"/>
    </xf>
    <xf numFmtId="10" fontId="9" fillId="2" borderId="1" xfId="0" applyNumberFormat="1" applyFont="1" applyFill="1" applyBorder="1" applyAlignment="1">
      <alignment horizontal="center" wrapText="1"/>
    </xf>
    <xf numFmtId="0" fontId="5" fillId="0" borderId="1" xfId="0" applyFont="1" applyBorder="1" applyAlignment="1">
      <alignment horizontal="justify" vertical="top" wrapText="1"/>
    </xf>
    <xf numFmtId="0" fontId="1" fillId="0" borderId="1" xfId="0" applyFont="1" applyBorder="1" applyAlignment="1">
      <alignment horizontal="justify" vertical="top" wrapText="1"/>
    </xf>
    <xf numFmtId="0" fontId="3" fillId="0" borderId="1" xfId="0" applyFont="1" applyBorder="1" applyAlignment="1">
      <alignment horizontal="justify" vertical="top" wrapText="1"/>
    </xf>
    <xf numFmtId="0" fontId="17" fillId="0" borderId="0" xfId="0" applyFont="1" applyAlignment="1">
      <alignment horizontal="justify" vertical="top" wrapText="1"/>
    </xf>
    <xf numFmtId="0" fontId="19" fillId="0" borderId="1" xfId="0" applyFont="1" applyBorder="1" applyAlignment="1">
      <alignment horizontal="left" vertical="top" wrapText="1"/>
    </xf>
    <xf numFmtId="0" fontId="18" fillId="0" borderId="0" xfId="0" applyFont="1" applyAlignment="1">
      <alignment vertical="top" wrapText="1"/>
    </xf>
    <xf numFmtId="0" fontId="2"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9" fontId="5" fillId="0" borderId="1" xfId="0" applyNumberFormat="1" applyFont="1" applyBorder="1" applyAlignment="1">
      <alignment horizontal="center" vertical="top"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3">
    <cellStyle name="Normal" xfId="0" builtinId="0"/>
    <cellStyle name="Normal 2" xfId="2"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tabSelected="1" zoomScale="90" zoomScaleNormal="90" workbookViewId="0">
      <selection sqref="A1:J1"/>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6.85546875" style="1" customWidth="1"/>
    <col min="7" max="7" width="23.5703125" style="1" customWidth="1"/>
    <col min="8" max="8" width="8.1406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62" customWidth="1"/>
    <col min="22" max="23" width="16.5703125" style="62" customWidth="1"/>
    <col min="24" max="24" width="31.28515625" style="1" customWidth="1"/>
    <col min="25" max="25" width="23.5703125" style="1" customWidth="1"/>
    <col min="26" max="28" width="16.5703125" style="62" customWidth="1"/>
    <col min="29" max="29" width="39.28515625" style="1" customWidth="1"/>
    <col min="30" max="30" width="22.85546875" style="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62" customWidth="1"/>
    <col min="42" max="42" width="16.5703125" style="62" customWidth="1"/>
    <col min="43" max="43" width="21.5703125" style="62" customWidth="1"/>
    <col min="44" max="44" width="40.7109375" style="1" customWidth="1"/>
    <col min="45" max="16384" width="10.85546875" style="1"/>
  </cols>
  <sheetData>
    <row r="1" spans="1:44" ht="70.5" customHeight="1" x14ac:dyDescent="0.25">
      <c r="A1" s="94" t="s">
        <v>0</v>
      </c>
      <c r="B1" s="95"/>
      <c r="C1" s="95"/>
      <c r="D1" s="95"/>
      <c r="E1" s="95"/>
      <c r="F1" s="95"/>
      <c r="G1" s="95"/>
      <c r="H1" s="95"/>
      <c r="I1" s="95"/>
      <c r="J1" s="95"/>
      <c r="K1" s="96" t="s">
        <v>1</v>
      </c>
      <c r="L1" s="96"/>
      <c r="M1" s="96"/>
      <c r="N1" s="96"/>
      <c r="O1" s="96"/>
    </row>
    <row r="2" spans="1:44" s="10" customFormat="1" ht="23.45" customHeight="1" x14ac:dyDescent="0.25">
      <c r="A2" s="104" t="s">
        <v>2</v>
      </c>
      <c r="B2" s="105"/>
      <c r="C2" s="105"/>
      <c r="D2" s="105"/>
      <c r="E2" s="105"/>
      <c r="F2" s="105"/>
      <c r="G2" s="105"/>
      <c r="H2" s="105"/>
      <c r="I2" s="105"/>
      <c r="J2" s="105"/>
      <c r="K2" s="58"/>
      <c r="L2" s="58"/>
      <c r="M2" s="58"/>
      <c r="N2" s="58"/>
      <c r="O2" s="58"/>
      <c r="U2" s="63"/>
      <c r="V2" s="63"/>
      <c r="W2" s="63"/>
      <c r="Z2" s="63"/>
      <c r="AA2" s="63"/>
      <c r="AB2" s="63"/>
      <c r="AO2" s="63"/>
      <c r="AP2" s="63"/>
      <c r="AQ2" s="63"/>
    </row>
    <row r="3" spans="1:44" x14ac:dyDescent="0.25">
      <c r="D3" s="25"/>
    </row>
    <row r="4" spans="1:44" ht="29.1" customHeight="1" x14ac:dyDescent="0.25">
      <c r="A4" s="87" t="s">
        <v>3</v>
      </c>
      <c r="B4" s="88"/>
      <c r="C4" s="89"/>
      <c r="D4" s="97" t="s">
        <v>4</v>
      </c>
      <c r="E4" s="93" t="s">
        <v>5</v>
      </c>
      <c r="F4" s="93"/>
      <c r="G4" s="93"/>
      <c r="H4" s="93"/>
      <c r="I4" s="93"/>
      <c r="J4" s="93"/>
    </row>
    <row r="5" spans="1:44" x14ac:dyDescent="0.25">
      <c r="A5" s="101"/>
      <c r="B5" s="102"/>
      <c r="C5" s="103"/>
      <c r="D5" s="98"/>
      <c r="E5" s="2" t="s">
        <v>6</v>
      </c>
      <c r="F5" s="59" t="s">
        <v>7</v>
      </c>
      <c r="G5" s="111" t="s">
        <v>8</v>
      </c>
      <c r="H5" s="111"/>
      <c r="I5" s="111"/>
      <c r="J5" s="111"/>
    </row>
    <row r="6" spans="1:44" x14ac:dyDescent="0.25">
      <c r="A6" s="101"/>
      <c r="B6" s="102"/>
      <c r="C6" s="103"/>
      <c r="D6" s="98"/>
      <c r="E6" s="29">
        <v>1</v>
      </c>
      <c r="F6" s="29" t="s">
        <v>9</v>
      </c>
      <c r="G6" s="106" t="s">
        <v>10</v>
      </c>
      <c r="H6" s="106"/>
      <c r="I6" s="106"/>
      <c r="J6" s="106"/>
    </row>
    <row r="7" spans="1:44" ht="93" customHeight="1" x14ac:dyDescent="0.25">
      <c r="A7" s="101"/>
      <c r="B7" s="102"/>
      <c r="C7" s="103"/>
      <c r="D7" s="98"/>
      <c r="E7" s="29">
        <v>2</v>
      </c>
      <c r="F7" s="29" t="s">
        <v>11</v>
      </c>
      <c r="G7" s="106" t="s">
        <v>12</v>
      </c>
      <c r="H7" s="106"/>
      <c r="I7" s="106"/>
      <c r="J7" s="106"/>
    </row>
    <row r="8" spans="1:44" ht="62.25" customHeight="1" x14ac:dyDescent="0.25">
      <c r="A8" s="90"/>
      <c r="B8" s="91"/>
      <c r="C8" s="92"/>
      <c r="D8" s="99"/>
      <c r="E8" s="29">
        <v>3</v>
      </c>
      <c r="F8" s="29" t="s">
        <v>13</v>
      </c>
      <c r="G8" s="106" t="s">
        <v>14</v>
      </c>
      <c r="H8" s="106"/>
      <c r="I8" s="106"/>
      <c r="J8" s="106"/>
    </row>
    <row r="9" spans="1:44" ht="62.25" customHeight="1" x14ac:dyDescent="0.25">
      <c r="A9" s="85"/>
      <c r="B9" s="85"/>
      <c r="C9" s="85"/>
      <c r="D9" s="85"/>
      <c r="E9" s="29">
        <v>4</v>
      </c>
      <c r="F9" s="29" t="s">
        <v>141</v>
      </c>
      <c r="G9" s="106" t="s">
        <v>151</v>
      </c>
      <c r="H9" s="106"/>
      <c r="I9" s="106"/>
      <c r="J9" s="106"/>
    </row>
    <row r="10" spans="1:44" ht="55.5" customHeight="1" x14ac:dyDescent="0.25">
      <c r="A10" s="85"/>
      <c r="B10" s="85"/>
      <c r="C10" s="85"/>
      <c r="D10" s="85"/>
      <c r="E10" s="29">
        <v>5</v>
      </c>
      <c r="F10" s="29" t="s">
        <v>152</v>
      </c>
      <c r="G10" s="106" t="s">
        <v>153</v>
      </c>
      <c r="H10" s="106"/>
      <c r="I10" s="106"/>
      <c r="J10" s="106"/>
    </row>
    <row r="12" spans="1:44" s="10" customFormat="1" ht="22.5" customHeight="1" x14ac:dyDescent="0.25">
      <c r="A12" s="93" t="s">
        <v>15</v>
      </c>
      <c r="B12" s="93"/>
      <c r="C12" s="87" t="s">
        <v>16</v>
      </c>
      <c r="D12" s="88"/>
      <c r="E12" s="89"/>
      <c r="F12" s="100" t="s">
        <v>17</v>
      </c>
      <c r="G12" s="100"/>
      <c r="H12" s="100"/>
      <c r="I12" s="100"/>
      <c r="J12" s="100"/>
      <c r="K12" s="100"/>
      <c r="L12" s="100"/>
      <c r="M12" s="100"/>
      <c r="N12" s="100"/>
      <c r="O12" s="100"/>
      <c r="P12" s="100"/>
      <c r="Q12" s="87" t="s">
        <v>18</v>
      </c>
      <c r="R12" s="88"/>
      <c r="S12" s="88"/>
      <c r="T12" s="89"/>
      <c r="U12" s="110" t="s">
        <v>19</v>
      </c>
      <c r="V12" s="110"/>
      <c r="W12" s="110"/>
      <c r="X12" s="110"/>
      <c r="Y12" s="110"/>
      <c r="Z12" s="112" t="s">
        <v>19</v>
      </c>
      <c r="AA12" s="112"/>
      <c r="AB12" s="112"/>
      <c r="AC12" s="112"/>
      <c r="AD12" s="112"/>
      <c r="AE12" s="113" t="s">
        <v>19</v>
      </c>
      <c r="AF12" s="113"/>
      <c r="AG12" s="113"/>
      <c r="AH12" s="113"/>
      <c r="AI12" s="113"/>
      <c r="AJ12" s="114" t="s">
        <v>19</v>
      </c>
      <c r="AK12" s="114"/>
      <c r="AL12" s="114"/>
      <c r="AM12" s="114"/>
      <c r="AN12" s="114"/>
      <c r="AO12" s="107" t="s">
        <v>20</v>
      </c>
      <c r="AP12" s="108"/>
      <c r="AQ12" s="108"/>
      <c r="AR12" s="109"/>
    </row>
    <row r="13" spans="1:44" ht="14.45" customHeight="1" x14ac:dyDescent="0.25">
      <c r="A13" s="93"/>
      <c r="B13" s="93"/>
      <c r="C13" s="90"/>
      <c r="D13" s="91"/>
      <c r="E13" s="92"/>
      <c r="F13" s="100"/>
      <c r="G13" s="100"/>
      <c r="H13" s="100"/>
      <c r="I13" s="100"/>
      <c r="J13" s="100"/>
      <c r="K13" s="100"/>
      <c r="L13" s="100"/>
      <c r="M13" s="100"/>
      <c r="N13" s="100"/>
      <c r="O13" s="100"/>
      <c r="P13" s="100"/>
      <c r="Q13" s="90"/>
      <c r="R13" s="91"/>
      <c r="S13" s="91"/>
      <c r="T13" s="92"/>
      <c r="U13" s="110" t="s">
        <v>21</v>
      </c>
      <c r="V13" s="110"/>
      <c r="W13" s="110"/>
      <c r="X13" s="110"/>
      <c r="Y13" s="110"/>
      <c r="Z13" s="112" t="s">
        <v>22</v>
      </c>
      <c r="AA13" s="112"/>
      <c r="AB13" s="112"/>
      <c r="AC13" s="112"/>
      <c r="AD13" s="112"/>
      <c r="AE13" s="113" t="s">
        <v>23</v>
      </c>
      <c r="AF13" s="113"/>
      <c r="AG13" s="113"/>
      <c r="AH13" s="113"/>
      <c r="AI13" s="113"/>
      <c r="AJ13" s="114" t="s">
        <v>24</v>
      </c>
      <c r="AK13" s="114"/>
      <c r="AL13" s="114"/>
      <c r="AM13" s="114"/>
      <c r="AN13" s="114"/>
      <c r="AO13" s="107" t="s">
        <v>25</v>
      </c>
      <c r="AP13" s="108"/>
      <c r="AQ13" s="108"/>
      <c r="AR13" s="109"/>
    </row>
    <row r="14" spans="1:44" ht="60" x14ac:dyDescent="0.25">
      <c r="A14" s="3" t="s">
        <v>26</v>
      </c>
      <c r="B14" s="3" t="s">
        <v>27</v>
      </c>
      <c r="C14" s="3" t="s">
        <v>28</v>
      </c>
      <c r="D14" s="3" t="s">
        <v>29</v>
      </c>
      <c r="E14" s="3" t="s">
        <v>30</v>
      </c>
      <c r="F14" s="24" t="s">
        <v>31</v>
      </c>
      <c r="G14" s="24" t="s">
        <v>32</v>
      </c>
      <c r="H14" s="24" t="s">
        <v>33</v>
      </c>
      <c r="I14" s="24" t="s">
        <v>34</v>
      </c>
      <c r="J14" s="24" t="s">
        <v>35</v>
      </c>
      <c r="K14" s="24" t="s">
        <v>36</v>
      </c>
      <c r="L14" s="24" t="s">
        <v>37</v>
      </c>
      <c r="M14" s="24" t="s">
        <v>38</v>
      </c>
      <c r="N14" s="24" t="s">
        <v>39</v>
      </c>
      <c r="O14" s="24" t="s">
        <v>40</v>
      </c>
      <c r="P14" s="24" t="s">
        <v>41</v>
      </c>
      <c r="Q14" s="3" t="s">
        <v>42</v>
      </c>
      <c r="R14" s="3" t="s">
        <v>43</v>
      </c>
      <c r="S14" s="3" t="s">
        <v>44</v>
      </c>
      <c r="T14" s="3" t="s">
        <v>45</v>
      </c>
      <c r="U14" s="4" t="s">
        <v>46</v>
      </c>
      <c r="V14" s="4" t="s">
        <v>47</v>
      </c>
      <c r="W14" s="4" t="s">
        <v>48</v>
      </c>
      <c r="X14" s="4" t="s">
        <v>49</v>
      </c>
      <c r="Y14" s="4" t="s">
        <v>50</v>
      </c>
      <c r="Z14" s="84" t="s">
        <v>46</v>
      </c>
      <c r="AA14" s="84" t="s">
        <v>47</v>
      </c>
      <c r="AB14" s="84" t="s">
        <v>48</v>
      </c>
      <c r="AC14" s="5" t="s">
        <v>49</v>
      </c>
      <c r="AD14" s="5" t="s">
        <v>50</v>
      </c>
      <c r="AE14" s="6" t="s">
        <v>46</v>
      </c>
      <c r="AF14" s="6" t="s">
        <v>47</v>
      </c>
      <c r="AG14" s="6" t="s">
        <v>48</v>
      </c>
      <c r="AH14" s="6" t="s">
        <v>49</v>
      </c>
      <c r="AI14" s="6" t="s">
        <v>50</v>
      </c>
      <c r="AJ14" s="7" t="s">
        <v>46</v>
      </c>
      <c r="AK14" s="7" t="s">
        <v>47</v>
      </c>
      <c r="AL14" s="7" t="s">
        <v>48</v>
      </c>
      <c r="AM14" s="7" t="s">
        <v>49</v>
      </c>
      <c r="AN14" s="7" t="s">
        <v>50</v>
      </c>
      <c r="AO14" s="8" t="s">
        <v>46</v>
      </c>
      <c r="AP14" s="8" t="s">
        <v>47</v>
      </c>
      <c r="AQ14" s="8" t="s">
        <v>48</v>
      </c>
      <c r="AR14" s="8" t="s">
        <v>51</v>
      </c>
    </row>
    <row r="15" spans="1:44" s="11" customFormat="1" ht="135" x14ac:dyDescent="0.25">
      <c r="A15" s="9">
        <v>7</v>
      </c>
      <c r="B15" s="9" t="s">
        <v>52</v>
      </c>
      <c r="C15" s="29">
        <v>1</v>
      </c>
      <c r="D15" s="34" t="s">
        <v>53</v>
      </c>
      <c r="E15" s="9" t="s">
        <v>54</v>
      </c>
      <c r="F15" s="34" t="s">
        <v>55</v>
      </c>
      <c r="G15" s="34" t="s">
        <v>56</v>
      </c>
      <c r="H15" s="36">
        <v>12</v>
      </c>
      <c r="I15" s="9" t="s">
        <v>57</v>
      </c>
      <c r="J15" s="34" t="s">
        <v>58</v>
      </c>
      <c r="K15" s="35">
        <v>2</v>
      </c>
      <c r="L15" s="35">
        <v>2</v>
      </c>
      <c r="M15" s="35">
        <v>2</v>
      </c>
      <c r="N15" s="35">
        <v>2</v>
      </c>
      <c r="O15" s="32">
        <f>SUM(K15:N15)</f>
        <v>8</v>
      </c>
      <c r="P15" s="9" t="s">
        <v>59</v>
      </c>
      <c r="Q15" s="34" t="s">
        <v>55</v>
      </c>
      <c r="R15" s="34" t="s">
        <v>60</v>
      </c>
      <c r="S15" s="34" t="s">
        <v>61</v>
      </c>
      <c r="T15" s="34" t="s">
        <v>62</v>
      </c>
      <c r="U15" s="64">
        <f>K15</f>
        <v>2</v>
      </c>
      <c r="V15" s="65">
        <v>2</v>
      </c>
      <c r="W15" s="74">
        <f>IF(V15/U15&gt;100%,100%,V15/U15)</f>
        <v>1</v>
      </c>
      <c r="X15" s="79" t="s">
        <v>63</v>
      </c>
      <c r="Y15" s="81" t="s">
        <v>64</v>
      </c>
      <c r="Z15" s="64">
        <f>L15</f>
        <v>2</v>
      </c>
      <c r="AA15" s="65">
        <v>2</v>
      </c>
      <c r="AB15" s="33">
        <f>IF(AA15/Z15&gt;100%,100%,AA15/Z15)</f>
        <v>1</v>
      </c>
      <c r="AC15" s="83" t="s">
        <v>65</v>
      </c>
      <c r="AD15" s="82" t="s">
        <v>66</v>
      </c>
      <c r="AE15" s="32">
        <f>M15</f>
        <v>2</v>
      </c>
      <c r="AF15" s="23"/>
      <c r="AG15" s="33">
        <f>IF(AF15/AE15&gt;100%,100%,AF15/AE15)</f>
        <v>0</v>
      </c>
      <c r="AH15" s="9"/>
      <c r="AI15" s="9"/>
      <c r="AJ15" s="32">
        <f>N15</f>
        <v>2</v>
      </c>
      <c r="AK15" s="23"/>
      <c r="AL15" s="33">
        <f>IF(AK15/AJ15&gt;100%,100%,AK15/AJ15)</f>
        <v>0</v>
      </c>
      <c r="AM15" s="9"/>
      <c r="AN15" s="9"/>
      <c r="AO15" s="64">
        <f>O15</f>
        <v>8</v>
      </c>
      <c r="AP15" s="65">
        <f>+V15+AA15</f>
        <v>4</v>
      </c>
      <c r="AQ15" s="74">
        <f>IF(AP15/AO15&gt;100%,100%,AP15/AO15)</f>
        <v>0.5</v>
      </c>
      <c r="AR15" s="79" t="s">
        <v>67</v>
      </c>
    </row>
    <row r="16" spans="1:44" s="43" customFormat="1" ht="135" x14ac:dyDescent="0.25">
      <c r="A16" s="37">
        <v>7</v>
      </c>
      <c r="B16" s="37" t="s">
        <v>52</v>
      </c>
      <c r="C16" s="38">
        <v>2</v>
      </c>
      <c r="D16" s="34" t="s">
        <v>68</v>
      </c>
      <c r="E16" s="37" t="s">
        <v>54</v>
      </c>
      <c r="F16" s="34" t="s">
        <v>69</v>
      </c>
      <c r="G16" s="34" t="s">
        <v>70</v>
      </c>
      <c r="H16" s="37">
        <v>800</v>
      </c>
      <c r="I16" s="37" t="s">
        <v>57</v>
      </c>
      <c r="J16" s="34" t="s">
        <v>69</v>
      </c>
      <c r="K16" s="39">
        <v>150</v>
      </c>
      <c r="L16" s="39">
        <v>223</v>
      </c>
      <c r="M16" s="39">
        <v>223</v>
      </c>
      <c r="N16" s="39">
        <v>224</v>
      </c>
      <c r="O16" s="40">
        <f>SUM(K16:N16)</f>
        <v>820</v>
      </c>
      <c r="P16" s="37" t="s">
        <v>59</v>
      </c>
      <c r="Q16" s="34" t="s">
        <v>71</v>
      </c>
      <c r="R16" s="34" t="s">
        <v>72</v>
      </c>
      <c r="S16" s="34" t="s">
        <v>61</v>
      </c>
      <c r="T16" s="34" t="s">
        <v>73</v>
      </c>
      <c r="U16" s="66">
        <f t="shared" ref="U16:U18" si="0">K16</f>
        <v>150</v>
      </c>
      <c r="V16" s="67">
        <v>600</v>
      </c>
      <c r="W16" s="75">
        <f t="shared" ref="W16:W18" si="1">IF(V16/U16&gt;100%,100%,V16/U16)</f>
        <v>1</v>
      </c>
      <c r="X16" s="80" t="s">
        <v>74</v>
      </c>
      <c r="Y16" s="80" t="s">
        <v>75</v>
      </c>
      <c r="Z16" s="66">
        <v>111</v>
      </c>
      <c r="AA16" s="67">
        <v>111</v>
      </c>
      <c r="AB16" s="42">
        <f t="shared" ref="AB16:AB18" si="2">IF(AA16/Z16&gt;100%,100%,AA16/Z16)</f>
        <v>1</v>
      </c>
      <c r="AC16" s="80" t="s">
        <v>142</v>
      </c>
      <c r="AD16" s="80" t="s">
        <v>75</v>
      </c>
      <c r="AE16" s="40">
        <f t="shared" ref="AE16:AE18" si="3">M16</f>
        <v>223</v>
      </c>
      <c r="AF16" s="41"/>
      <c r="AG16" s="42">
        <f t="shared" ref="AG16:AG18" si="4">IF(AF16/AE16&gt;100%,100%,AF16/AE16)</f>
        <v>0</v>
      </c>
      <c r="AH16" s="37"/>
      <c r="AI16" s="37"/>
      <c r="AJ16" s="40">
        <f t="shared" ref="AJ16:AJ18" si="5">N16</f>
        <v>224</v>
      </c>
      <c r="AK16" s="41"/>
      <c r="AL16" s="42">
        <f t="shared" ref="AL16:AL18" si="6">IF(AK16/AJ16&gt;100%,100%,AK16/AJ16)</f>
        <v>0</v>
      </c>
      <c r="AM16" s="37"/>
      <c r="AN16" s="37"/>
      <c r="AO16" s="66">
        <f t="shared" ref="AO16:AO18" si="7">O16</f>
        <v>820</v>
      </c>
      <c r="AP16" s="67">
        <f>600+AA16</f>
        <v>711</v>
      </c>
      <c r="AQ16" s="75">
        <f t="shared" ref="AQ16:AQ18" si="8">IF(AP16/AO16&gt;100%,100%,AP16/AO16)</f>
        <v>0.86707317073170731</v>
      </c>
      <c r="AR16" s="80" t="s">
        <v>76</v>
      </c>
    </row>
    <row r="17" spans="1:44" s="11" customFormat="1" ht="105" x14ac:dyDescent="0.25">
      <c r="A17" s="9">
        <v>7</v>
      </c>
      <c r="B17" s="9" t="s">
        <v>52</v>
      </c>
      <c r="C17" s="29">
        <v>3</v>
      </c>
      <c r="D17" s="34" t="s">
        <v>77</v>
      </c>
      <c r="E17" s="9" t="s">
        <v>54</v>
      </c>
      <c r="F17" s="34" t="s">
        <v>78</v>
      </c>
      <c r="G17" s="34" t="s">
        <v>79</v>
      </c>
      <c r="H17" s="9">
        <v>10</v>
      </c>
      <c r="I17" s="9" t="s">
        <v>57</v>
      </c>
      <c r="J17" s="34" t="s">
        <v>80</v>
      </c>
      <c r="K17" s="36">
        <v>1</v>
      </c>
      <c r="L17" s="36">
        <v>2</v>
      </c>
      <c r="M17" s="36">
        <v>2</v>
      </c>
      <c r="N17" s="36">
        <v>1</v>
      </c>
      <c r="O17" s="32">
        <f>SUM(K17:N17)</f>
        <v>6</v>
      </c>
      <c r="P17" s="9" t="s">
        <v>59</v>
      </c>
      <c r="Q17" s="34" t="s">
        <v>81</v>
      </c>
      <c r="R17" s="34" t="s">
        <v>82</v>
      </c>
      <c r="S17" s="34" t="s">
        <v>61</v>
      </c>
      <c r="T17" s="34" t="s">
        <v>83</v>
      </c>
      <c r="U17" s="64">
        <f t="shared" si="0"/>
        <v>1</v>
      </c>
      <c r="V17" s="65">
        <v>1</v>
      </c>
      <c r="W17" s="74">
        <f t="shared" si="1"/>
        <v>1</v>
      </c>
      <c r="X17" s="79" t="s">
        <v>144</v>
      </c>
      <c r="Y17" s="79" t="s">
        <v>84</v>
      </c>
      <c r="Z17" s="64">
        <f t="shared" ref="Z17:Z18" si="9">L17</f>
        <v>2</v>
      </c>
      <c r="AA17" s="65">
        <v>2</v>
      </c>
      <c r="AB17" s="33">
        <f t="shared" si="2"/>
        <v>1</v>
      </c>
      <c r="AC17" s="9" t="s">
        <v>143</v>
      </c>
      <c r="AD17" s="9" t="s">
        <v>85</v>
      </c>
      <c r="AE17" s="32">
        <f t="shared" si="3"/>
        <v>2</v>
      </c>
      <c r="AF17" s="23"/>
      <c r="AG17" s="33">
        <f t="shared" si="4"/>
        <v>0</v>
      </c>
      <c r="AH17" s="9"/>
      <c r="AI17" s="9"/>
      <c r="AJ17" s="32">
        <f t="shared" si="5"/>
        <v>1</v>
      </c>
      <c r="AK17" s="23"/>
      <c r="AL17" s="33">
        <f t="shared" si="6"/>
        <v>0</v>
      </c>
      <c r="AM17" s="9"/>
      <c r="AN17" s="9"/>
      <c r="AO17" s="64">
        <f t="shared" si="7"/>
        <v>6</v>
      </c>
      <c r="AP17" s="65">
        <f>1+AA17</f>
        <v>3</v>
      </c>
      <c r="AQ17" s="74">
        <f t="shared" si="8"/>
        <v>0.5</v>
      </c>
      <c r="AR17" s="79" t="s">
        <v>145</v>
      </c>
    </row>
    <row r="18" spans="1:44" s="11" customFormat="1" ht="105" x14ac:dyDescent="0.25">
      <c r="A18" s="9">
        <v>7</v>
      </c>
      <c r="B18" s="9" t="s">
        <v>52</v>
      </c>
      <c r="C18" s="29">
        <v>4</v>
      </c>
      <c r="D18" s="34" t="s">
        <v>86</v>
      </c>
      <c r="E18" s="9" t="s">
        <v>54</v>
      </c>
      <c r="F18" s="34" t="s">
        <v>87</v>
      </c>
      <c r="G18" s="34" t="s">
        <v>88</v>
      </c>
      <c r="H18" s="36">
        <v>800</v>
      </c>
      <c r="I18" s="9" t="s">
        <v>57</v>
      </c>
      <c r="J18" s="34" t="s">
        <v>89</v>
      </c>
      <c r="K18" s="36">
        <v>150</v>
      </c>
      <c r="L18" s="36">
        <v>223</v>
      </c>
      <c r="M18" s="36">
        <v>223</v>
      </c>
      <c r="N18" s="36">
        <v>224</v>
      </c>
      <c r="O18" s="32">
        <f>SUM(K18:N18)</f>
        <v>820</v>
      </c>
      <c r="P18" s="9" t="s">
        <v>59</v>
      </c>
      <c r="Q18" s="34" t="s">
        <v>90</v>
      </c>
      <c r="R18" s="34" t="s">
        <v>72</v>
      </c>
      <c r="S18" s="34" t="s">
        <v>61</v>
      </c>
      <c r="T18" s="34" t="s">
        <v>73</v>
      </c>
      <c r="U18" s="64">
        <f t="shared" si="0"/>
        <v>150</v>
      </c>
      <c r="V18" s="65">
        <v>534</v>
      </c>
      <c r="W18" s="74">
        <f t="shared" si="1"/>
        <v>1</v>
      </c>
      <c r="X18" s="79" t="s">
        <v>91</v>
      </c>
      <c r="Y18" s="79" t="s">
        <v>92</v>
      </c>
      <c r="Z18" s="64">
        <f t="shared" si="9"/>
        <v>223</v>
      </c>
      <c r="AA18" s="65">
        <v>432</v>
      </c>
      <c r="AB18" s="33">
        <f t="shared" si="2"/>
        <v>1</v>
      </c>
      <c r="AC18" s="79" t="s">
        <v>93</v>
      </c>
      <c r="AD18" s="80" t="s">
        <v>94</v>
      </c>
      <c r="AE18" s="32">
        <f t="shared" si="3"/>
        <v>223</v>
      </c>
      <c r="AF18" s="23"/>
      <c r="AG18" s="33">
        <f t="shared" si="4"/>
        <v>0</v>
      </c>
      <c r="AH18" s="9"/>
      <c r="AI18" s="9"/>
      <c r="AJ18" s="32">
        <f t="shared" si="5"/>
        <v>224</v>
      </c>
      <c r="AK18" s="23"/>
      <c r="AL18" s="33">
        <f t="shared" si="6"/>
        <v>0</v>
      </c>
      <c r="AM18" s="9"/>
      <c r="AN18" s="9"/>
      <c r="AO18" s="64">
        <f t="shared" si="7"/>
        <v>820</v>
      </c>
      <c r="AP18" s="65">
        <f>534+AA18</f>
        <v>966</v>
      </c>
      <c r="AQ18" s="74">
        <f t="shared" si="8"/>
        <v>1</v>
      </c>
      <c r="AR18" s="79" t="s">
        <v>95</v>
      </c>
    </row>
    <row r="19" spans="1:44" s="13" customFormat="1" ht="15.75" x14ac:dyDescent="0.25">
      <c r="A19" s="18"/>
      <c r="B19" s="18"/>
      <c r="C19" s="18"/>
      <c r="D19" s="21" t="s">
        <v>96</v>
      </c>
      <c r="E19" s="18"/>
      <c r="F19" s="18"/>
      <c r="G19" s="18"/>
      <c r="H19" s="18"/>
      <c r="I19" s="18"/>
      <c r="J19" s="18"/>
      <c r="K19" s="22"/>
      <c r="L19" s="22"/>
      <c r="M19" s="22"/>
      <c r="N19" s="22"/>
      <c r="O19" s="22"/>
      <c r="P19" s="18"/>
      <c r="Q19" s="18"/>
      <c r="R19" s="18"/>
      <c r="S19" s="18"/>
      <c r="T19" s="18"/>
      <c r="U19" s="60"/>
      <c r="V19" s="60"/>
      <c r="W19" s="61">
        <f>AVERAGE(W15:W18)*80%</f>
        <v>0.8</v>
      </c>
      <c r="X19" s="18"/>
      <c r="Y19" s="18"/>
      <c r="Z19" s="60"/>
      <c r="AA19" s="60"/>
      <c r="AB19" s="61">
        <f>AVERAGE(AB15:AB18)*80%</f>
        <v>0.8</v>
      </c>
      <c r="AC19" s="18"/>
      <c r="AD19" s="18"/>
      <c r="AE19" s="22"/>
      <c r="AF19" s="22"/>
      <c r="AG19" s="22">
        <f>AVERAGE(AG15:AG18)*80%</f>
        <v>0</v>
      </c>
      <c r="AH19" s="18"/>
      <c r="AI19" s="18"/>
      <c r="AJ19" s="22"/>
      <c r="AK19" s="22"/>
      <c r="AL19" s="22">
        <f>AVERAGE(AL15:AL18)*80%</f>
        <v>0</v>
      </c>
      <c r="AM19" s="18"/>
      <c r="AN19" s="18"/>
      <c r="AO19" s="60"/>
      <c r="AP19" s="60"/>
      <c r="AQ19" s="61">
        <f>AVERAGE(AQ15:AQ18)*80%</f>
        <v>0.57341463414634153</v>
      </c>
      <c r="AR19" s="18"/>
    </row>
    <row r="20" spans="1:44" s="52" customFormat="1" ht="409.5" x14ac:dyDescent="0.25">
      <c r="A20" s="44">
        <v>7</v>
      </c>
      <c r="B20" s="45" t="s">
        <v>52</v>
      </c>
      <c r="C20" s="44" t="s">
        <v>97</v>
      </c>
      <c r="D20" s="45" t="s">
        <v>98</v>
      </c>
      <c r="E20" s="45" t="s">
        <v>99</v>
      </c>
      <c r="F20" s="45" t="s">
        <v>100</v>
      </c>
      <c r="G20" s="45" t="s">
        <v>101</v>
      </c>
      <c r="H20" s="57">
        <v>0.8</v>
      </c>
      <c r="I20" s="45" t="s">
        <v>102</v>
      </c>
      <c r="J20" s="46" t="s">
        <v>103</v>
      </c>
      <c r="K20" s="47" t="s">
        <v>104</v>
      </c>
      <c r="L20" s="47">
        <v>0.8</v>
      </c>
      <c r="M20" s="47" t="s">
        <v>104</v>
      </c>
      <c r="N20" s="47">
        <v>0.8</v>
      </c>
      <c r="O20" s="47">
        <f>AVERAGE(L20,N20)</f>
        <v>0.8</v>
      </c>
      <c r="P20" s="48" t="s">
        <v>59</v>
      </c>
      <c r="Q20" s="45" t="s">
        <v>105</v>
      </c>
      <c r="R20" s="45" t="s">
        <v>105</v>
      </c>
      <c r="S20" s="45" t="s">
        <v>106</v>
      </c>
      <c r="T20" s="49" t="s">
        <v>107</v>
      </c>
      <c r="U20" s="68" t="str">
        <f>K20</f>
        <v>No programada</v>
      </c>
      <c r="V20" s="69" t="s">
        <v>104</v>
      </c>
      <c r="W20" s="69" t="s">
        <v>104</v>
      </c>
      <c r="X20" s="78" t="s">
        <v>108</v>
      </c>
      <c r="Y20" s="69" t="s">
        <v>104</v>
      </c>
      <c r="Z20" s="50">
        <f>L20</f>
        <v>0.8</v>
      </c>
      <c r="AA20" s="86">
        <v>0.71</v>
      </c>
      <c r="AB20" s="50">
        <f t="shared" ref="AB20:AB21" si="10">IF(AA20/Z20&gt;100%,100%,AA20/Z20)</f>
        <v>0.88749999999999996</v>
      </c>
      <c r="AC20" s="12" t="s">
        <v>146</v>
      </c>
      <c r="AD20" s="12" t="s">
        <v>147</v>
      </c>
      <c r="AE20" s="51" t="str">
        <f>M20</f>
        <v>No programada</v>
      </c>
      <c r="AF20" s="12"/>
      <c r="AG20" s="50" t="e">
        <f t="shared" ref="AG20:AG22" si="11">IF(AF20/AE20&gt;100%,100%,AF20/AE20)</f>
        <v>#VALUE!</v>
      </c>
      <c r="AH20" s="12"/>
      <c r="AI20" s="12"/>
      <c r="AJ20" s="51">
        <f>N20</f>
        <v>0.8</v>
      </c>
      <c r="AK20" s="12"/>
      <c r="AL20" s="50">
        <f t="shared" ref="AL20:AL22" si="12">IF(AK20/AJ20&gt;100%,100%,AK20/AJ20)</f>
        <v>0</v>
      </c>
      <c r="AM20" s="12"/>
      <c r="AN20" s="12"/>
      <c r="AO20" s="50">
        <f t="shared" ref="AO20:AO21" si="13">O20</f>
        <v>0.8</v>
      </c>
      <c r="AP20" s="76">
        <v>0.35499999999999998</v>
      </c>
      <c r="AQ20" s="76">
        <f t="shared" ref="AQ20:AQ22" si="14">IF(AP20/AO20&gt;100%,100%,AP20/AO20)</f>
        <v>0.44374999999999998</v>
      </c>
      <c r="AR20" s="12" t="s">
        <v>146</v>
      </c>
    </row>
    <row r="21" spans="1:44" s="52" customFormat="1" ht="105" x14ac:dyDescent="0.25">
      <c r="A21" s="53">
        <v>7</v>
      </c>
      <c r="B21" s="48" t="s">
        <v>52</v>
      </c>
      <c r="C21" s="53" t="s">
        <v>109</v>
      </c>
      <c r="D21" s="48" t="s">
        <v>110</v>
      </c>
      <c r="E21" s="48" t="s">
        <v>99</v>
      </c>
      <c r="F21" s="48" t="s">
        <v>111</v>
      </c>
      <c r="G21" s="48" t="s">
        <v>112</v>
      </c>
      <c r="H21" s="57">
        <v>1</v>
      </c>
      <c r="I21" s="48" t="s">
        <v>57</v>
      </c>
      <c r="J21" s="54" t="s">
        <v>113</v>
      </c>
      <c r="K21" s="55">
        <v>0</v>
      </c>
      <c r="L21" s="55">
        <v>0.25</v>
      </c>
      <c r="M21" s="55">
        <v>0</v>
      </c>
      <c r="N21" s="55">
        <v>0.75</v>
      </c>
      <c r="O21" s="55">
        <f>SUM(K21:N21)</f>
        <v>1</v>
      </c>
      <c r="P21" s="48" t="s">
        <v>59</v>
      </c>
      <c r="Q21" s="48" t="s">
        <v>114</v>
      </c>
      <c r="R21" s="48" t="s">
        <v>114</v>
      </c>
      <c r="S21" s="45" t="s">
        <v>106</v>
      </c>
      <c r="T21" s="56" t="s">
        <v>115</v>
      </c>
      <c r="U21" s="69" t="s">
        <v>104</v>
      </c>
      <c r="V21" s="69" t="s">
        <v>104</v>
      </c>
      <c r="W21" s="69" t="s">
        <v>104</v>
      </c>
      <c r="X21" s="78" t="s">
        <v>108</v>
      </c>
      <c r="Y21" s="69" t="s">
        <v>104</v>
      </c>
      <c r="Z21" s="50">
        <f t="shared" ref="Z21:Z22" si="15">L21</f>
        <v>0.25</v>
      </c>
      <c r="AA21" s="86">
        <v>0.25</v>
      </c>
      <c r="AB21" s="50">
        <f t="shared" si="10"/>
        <v>1</v>
      </c>
      <c r="AC21" s="12" t="s">
        <v>148</v>
      </c>
      <c r="AD21" s="12" t="s">
        <v>149</v>
      </c>
      <c r="AE21" s="51">
        <f t="shared" ref="AE21:AE22" si="16">M21</f>
        <v>0</v>
      </c>
      <c r="AF21" s="12"/>
      <c r="AG21" s="50" t="e">
        <f t="shared" si="11"/>
        <v>#DIV/0!</v>
      </c>
      <c r="AH21" s="12"/>
      <c r="AI21" s="12"/>
      <c r="AJ21" s="51">
        <f t="shared" ref="AJ21:AJ22" si="17">N21</f>
        <v>0.75</v>
      </c>
      <c r="AK21" s="12"/>
      <c r="AL21" s="50">
        <f t="shared" si="12"/>
        <v>0</v>
      </c>
      <c r="AM21" s="12"/>
      <c r="AN21" s="12"/>
      <c r="AO21" s="50">
        <f t="shared" si="13"/>
        <v>1</v>
      </c>
      <c r="AP21" s="50">
        <v>0.25</v>
      </c>
      <c r="AQ21" s="50">
        <f t="shared" si="14"/>
        <v>0.25</v>
      </c>
      <c r="AR21" s="12" t="s">
        <v>148</v>
      </c>
    </row>
    <row r="22" spans="1:44" s="52" customFormat="1" ht="120" x14ac:dyDescent="0.25">
      <c r="A22" s="53">
        <v>7</v>
      </c>
      <c r="B22" s="48" t="s">
        <v>52</v>
      </c>
      <c r="C22" s="53" t="s">
        <v>116</v>
      </c>
      <c r="D22" s="48" t="s">
        <v>117</v>
      </c>
      <c r="E22" s="48" t="s">
        <v>99</v>
      </c>
      <c r="F22" s="48" t="s">
        <v>118</v>
      </c>
      <c r="G22" s="48" t="s">
        <v>119</v>
      </c>
      <c r="H22" s="57">
        <v>1</v>
      </c>
      <c r="I22" s="48" t="s">
        <v>57</v>
      </c>
      <c r="J22" s="54" t="s">
        <v>120</v>
      </c>
      <c r="K22" s="55">
        <v>1</v>
      </c>
      <c r="L22" s="55" t="s">
        <v>104</v>
      </c>
      <c r="M22" s="55" t="s">
        <v>104</v>
      </c>
      <c r="N22" s="55">
        <v>1</v>
      </c>
      <c r="O22" s="55">
        <v>1</v>
      </c>
      <c r="P22" s="48" t="s">
        <v>59</v>
      </c>
      <c r="Q22" s="48" t="s">
        <v>121</v>
      </c>
      <c r="R22" s="48" t="s">
        <v>122</v>
      </c>
      <c r="S22" s="45" t="s">
        <v>106</v>
      </c>
      <c r="T22" s="56" t="s">
        <v>123</v>
      </c>
      <c r="U22" s="50">
        <f t="shared" ref="U22" si="18">K22</f>
        <v>1</v>
      </c>
      <c r="V22" s="50">
        <v>1</v>
      </c>
      <c r="W22" s="76">
        <f t="shared" ref="W22" si="19">IF(V22/U22&gt;100%,100%,V22/U22)</f>
        <v>1</v>
      </c>
      <c r="X22" s="78" t="s">
        <v>124</v>
      </c>
      <c r="Y22" s="12" t="s">
        <v>125</v>
      </c>
      <c r="Z22" s="50" t="str">
        <f t="shared" si="15"/>
        <v>No programada</v>
      </c>
      <c r="AA22" s="69" t="s">
        <v>104</v>
      </c>
      <c r="AB22" s="69" t="s">
        <v>104</v>
      </c>
      <c r="AC22" s="12" t="s">
        <v>150</v>
      </c>
      <c r="AD22" s="12" t="s">
        <v>104</v>
      </c>
      <c r="AE22" s="51" t="str">
        <f t="shared" si="16"/>
        <v>No programada</v>
      </c>
      <c r="AF22" s="12"/>
      <c r="AG22" s="50" t="e">
        <f t="shared" si="11"/>
        <v>#VALUE!</v>
      </c>
      <c r="AH22" s="12"/>
      <c r="AI22" s="12"/>
      <c r="AJ22" s="51">
        <f t="shared" si="17"/>
        <v>1</v>
      </c>
      <c r="AK22" s="12"/>
      <c r="AL22" s="50">
        <f t="shared" si="12"/>
        <v>0</v>
      </c>
      <c r="AM22" s="12"/>
      <c r="AN22" s="12"/>
      <c r="AO22" s="50">
        <v>1</v>
      </c>
      <c r="AP22" s="50">
        <v>0.5</v>
      </c>
      <c r="AQ22" s="50">
        <f t="shared" si="14"/>
        <v>0.5</v>
      </c>
      <c r="AR22" s="78" t="s">
        <v>124</v>
      </c>
    </row>
    <row r="23" spans="1:44" s="13" customFormat="1" ht="15.75" x14ac:dyDescent="0.25">
      <c r="A23" s="18"/>
      <c r="B23" s="18"/>
      <c r="C23" s="18"/>
      <c r="D23" s="19" t="s">
        <v>126</v>
      </c>
      <c r="E23" s="19"/>
      <c r="F23" s="19"/>
      <c r="G23" s="19"/>
      <c r="H23" s="19"/>
      <c r="I23" s="19"/>
      <c r="J23" s="19"/>
      <c r="K23" s="20"/>
      <c r="L23" s="20"/>
      <c r="M23" s="20"/>
      <c r="N23" s="20"/>
      <c r="O23" s="20"/>
      <c r="P23" s="19"/>
      <c r="Q23" s="18"/>
      <c r="R23" s="18"/>
      <c r="S23" s="18"/>
      <c r="T23" s="18"/>
      <c r="U23" s="70"/>
      <c r="V23" s="71"/>
      <c r="W23" s="61">
        <f>AVERAGE(W20:W22)*20%</f>
        <v>0.2</v>
      </c>
      <c r="X23" s="18"/>
      <c r="Y23" s="18"/>
      <c r="Z23" s="70"/>
      <c r="AA23" s="70"/>
      <c r="AB23" s="61">
        <f>AVERAGE(AB20:AB22)*20%</f>
        <v>0.18875</v>
      </c>
      <c r="AC23" s="18"/>
      <c r="AD23" s="18"/>
      <c r="AE23" s="20"/>
      <c r="AF23" s="20"/>
      <c r="AG23" s="30" t="e">
        <f>AVERAGE(AG20:AG22)*20%</f>
        <v>#VALUE!</v>
      </c>
      <c r="AH23" s="18"/>
      <c r="AI23" s="18"/>
      <c r="AJ23" s="20"/>
      <c r="AK23" s="20"/>
      <c r="AL23" s="30">
        <f>AVERAGE(AL20:AL22)*20%</f>
        <v>0</v>
      </c>
      <c r="AM23" s="18"/>
      <c r="AN23" s="18"/>
      <c r="AO23" s="70"/>
      <c r="AP23" s="70"/>
      <c r="AQ23" s="61">
        <f>AVERAGE(AQ20:AQ22)*20%</f>
        <v>7.9583333333333339E-2</v>
      </c>
      <c r="AR23" s="18"/>
    </row>
    <row r="24" spans="1:44" s="17" customFormat="1" ht="18.75" x14ac:dyDescent="0.3">
      <c r="A24" s="14"/>
      <c r="B24" s="14"/>
      <c r="C24" s="14"/>
      <c r="D24" s="15" t="s">
        <v>127</v>
      </c>
      <c r="E24" s="14"/>
      <c r="F24" s="14"/>
      <c r="G24" s="14"/>
      <c r="H24" s="14"/>
      <c r="I24" s="14"/>
      <c r="J24" s="14"/>
      <c r="K24" s="16"/>
      <c r="L24" s="16"/>
      <c r="M24" s="16"/>
      <c r="N24" s="16"/>
      <c r="O24" s="16"/>
      <c r="P24" s="14"/>
      <c r="Q24" s="14"/>
      <c r="R24" s="14"/>
      <c r="S24" s="14"/>
      <c r="T24" s="14"/>
      <c r="U24" s="72"/>
      <c r="V24" s="73"/>
      <c r="W24" s="77">
        <f>W19+W23</f>
        <v>1</v>
      </c>
      <c r="X24" s="14"/>
      <c r="Y24" s="14"/>
      <c r="Z24" s="72"/>
      <c r="AA24" s="72"/>
      <c r="AB24" s="77">
        <f>AB19+AB23</f>
        <v>0.98875000000000002</v>
      </c>
      <c r="AC24" s="14"/>
      <c r="AD24" s="14"/>
      <c r="AE24" s="16"/>
      <c r="AF24" s="16"/>
      <c r="AG24" s="31" t="e">
        <f>AG19+AG23</f>
        <v>#VALUE!</v>
      </c>
      <c r="AH24" s="14"/>
      <c r="AI24" s="14"/>
      <c r="AJ24" s="16"/>
      <c r="AK24" s="16"/>
      <c r="AL24" s="31">
        <f>AL19+AL23</f>
        <v>0</v>
      </c>
      <c r="AM24" s="14"/>
      <c r="AN24" s="14"/>
      <c r="AO24" s="72"/>
      <c r="AP24" s="72"/>
      <c r="AQ24" s="77">
        <f>AQ19+AQ23</f>
        <v>0.65299796747967487</v>
      </c>
      <c r="AR24" s="14"/>
    </row>
  </sheetData>
  <mergeCells count="26">
    <mergeCell ref="AO12:AR12"/>
    <mergeCell ref="AO13:AR13"/>
    <mergeCell ref="U12:Y12"/>
    <mergeCell ref="E4:J4"/>
    <mergeCell ref="G5:J5"/>
    <mergeCell ref="G6:J6"/>
    <mergeCell ref="G7:J7"/>
    <mergeCell ref="G8:J8"/>
    <mergeCell ref="U13:Y13"/>
    <mergeCell ref="Z13:AD13"/>
    <mergeCell ref="AE13:AI13"/>
    <mergeCell ref="AJ13:AN13"/>
    <mergeCell ref="AJ12:AN12"/>
    <mergeCell ref="AE12:AI12"/>
    <mergeCell ref="Z12:AD12"/>
    <mergeCell ref="Q12:T13"/>
    <mergeCell ref="C12:E13"/>
    <mergeCell ref="A12:B13"/>
    <mergeCell ref="A1:J1"/>
    <mergeCell ref="K1:O1"/>
    <mergeCell ref="D4:D8"/>
    <mergeCell ref="F12:P13"/>
    <mergeCell ref="A4:C8"/>
    <mergeCell ref="A2:J2"/>
    <mergeCell ref="G9:J9"/>
    <mergeCell ref="G10:J10"/>
  </mergeCell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Hoja1!$B$2:$B$8</xm:f>
          </x14:formula1>
          <xm:sqref>B15:B18</xm:sqref>
        </x14:dataValidation>
        <x14:dataValidation type="list" allowBlank="1" showInputMessage="1" showErrorMessage="1" error="Escriba un texto " promptTitle="Cualquier contenido" xr:uid="{00000000-0002-0000-0000-000001000000}">
          <x14:formula1>
            <xm:f>Hoja1!$C$2:$C$5</xm:f>
          </x14:formula1>
          <xm:sqref>E15:E18</xm:sqref>
        </x14:dataValidation>
        <x14:dataValidation type="list" allowBlank="1" showInputMessage="1" showErrorMessage="1" xr:uid="{00000000-0002-0000-0000-000002000000}">
          <x14:formula1>
            <xm:f>Hoja1!$D$2:$D$5</xm:f>
          </x14:formula1>
          <xm:sqref>I15:I18</xm:sqref>
        </x14:dataValidation>
        <x14:dataValidation type="list" allowBlank="1" showInputMessage="1" showErrorMessage="1" xr:uid="{00000000-0002-0000-0000-000003000000}">
          <x14:formula1>
            <xm:f>Hoja1!$E$2:$E$4</xm:f>
          </x14:formula1>
          <xm:sqref>P15:P18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7" t="s">
        <v>26</v>
      </c>
      <c r="B1" s="26" t="s">
        <v>128</v>
      </c>
      <c r="C1" s="26" t="s">
        <v>30</v>
      </c>
      <c r="D1" s="3" t="s">
        <v>34</v>
      </c>
      <c r="E1" s="24" t="s">
        <v>41</v>
      </c>
    </row>
    <row r="2" spans="1:5" x14ac:dyDescent="0.25">
      <c r="A2" s="28">
        <v>1</v>
      </c>
      <c r="B2" s="28" t="s">
        <v>129</v>
      </c>
      <c r="C2" s="28" t="s">
        <v>130</v>
      </c>
      <c r="D2" s="28" t="s">
        <v>57</v>
      </c>
      <c r="E2" s="28" t="s">
        <v>59</v>
      </c>
    </row>
    <row r="3" spans="1:5" x14ac:dyDescent="0.25">
      <c r="A3" s="28">
        <v>2</v>
      </c>
      <c r="B3" s="28" t="s">
        <v>131</v>
      </c>
      <c r="C3" s="28" t="s">
        <v>132</v>
      </c>
      <c r="D3" s="28" t="s">
        <v>133</v>
      </c>
      <c r="E3" s="28" t="s">
        <v>134</v>
      </c>
    </row>
    <row r="4" spans="1:5" x14ac:dyDescent="0.25">
      <c r="A4" s="28">
        <v>3</v>
      </c>
      <c r="B4" s="28" t="s">
        <v>135</v>
      </c>
      <c r="C4" s="28" t="s">
        <v>54</v>
      </c>
      <c r="D4" s="28" t="s">
        <v>136</v>
      </c>
      <c r="E4" s="28" t="s">
        <v>137</v>
      </c>
    </row>
    <row r="5" spans="1:5" x14ac:dyDescent="0.25">
      <c r="A5" s="28">
        <v>4</v>
      </c>
      <c r="B5" s="28" t="s">
        <v>138</v>
      </c>
      <c r="C5" s="28" t="s">
        <v>99</v>
      </c>
      <c r="D5" s="28" t="s">
        <v>102</v>
      </c>
      <c r="E5" s="28"/>
    </row>
    <row r="6" spans="1:5" x14ac:dyDescent="0.25">
      <c r="A6" s="28">
        <v>5</v>
      </c>
      <c r="B6" s="28" t="s">
        <v>139</v>
      </c>
      <c r="C6" s="28"/>
      <c r="D6" s="28"/>
      <c r="E6" s="28"/>
    </row>
    <row r="7" spans="1:5" x14ac:dyDescent="0.25">
      <c r="A7" s="28">
        <v>6</v>
      </c>
      <c r="B7" s="28" t="s">
        <v>140</v>
      </c>
      <c r="C7" s="28"/>
      <c r="D7" s="28"/>
      <c r="E7" s="28"/>
    </row>
    <row r="8" spans="1:5" x14ac:dyDescent="0.25">
      <c r="A8" s="28">
        <v>7</v>
      </c>
      <c r="B8" s="28" t="s">
        <v>52</v>
      </c>
      <c r="C8" s="28"/>
      <c r="D8" s="28"/>
      <c r="E8" s="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2022-08-31T21:52:44Z</dcterms:modified>
  <cp:category/>
  <cp:contentStatus/>
</cp:coreProperties>
</file>