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yamile.espinosa\Downloads\"/>
    </mc:Choice>
  </mc:AlternateContent>
  <xr:revisionPtr revIDLastSave="0" documentId="8_{8ABA83D3-73B8-4308-A0A8-F65104928E70}" xr6:coauthVersionLast="47" xr6:coauthVersionMax="47" xr10:uidLastSave="{00000000-0000-0000-0000-000000000000}"/>
  <workbookProtection workbookAlgorithmName="SHA-512" workbookHashValue="DXepFEmNj7EFjsxQwx17x0By2KOmkfMAgN9f7xhHdQegnXJKbDVx5aMx4BaIiVAHTaAvysoMmawFwHB61NgWJA==" workbookSaltValue="z9iXX8XpOYVDSp5o4jHAjg==" workbookSpinCount="100000" lockStructure="1"/>
  <bookViews>
    <workbookView xWindow="-120" yWindow="-120" windowWidth="29040" windowHeight="15840" xr2:uid="{82425007-B10C-4B30-B14E-E133B79C6502}"/>
  </bookViews>
  <sheets>
    <sheet name="PLAN DE GESTION" sheetId="1" r:id="rId1"/>
    <sheet name="Hoja1"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1" i="1" l="1"/>
  <c r="AT22" i="1" s="1"/>
  <c r="AJ21" i="1"/>
  <c r="AJ22" i="1" s="1"/>
  <c r="AH20" i="1"/>
  <c r="AT17" i="1"/>
  <c r="AJ17" i="1"/>
  <c r="AT15" i="1"/>
  <c r="AI16" i="1"/>
  <c r="AJ16" i="1" s="1"/>
  <c r="AI15" i="1"/>
  <c r="AJ15" i="1" s="1"/>
  <c r="AM16" i="1"/>
  <c r="AM15" i="1"/>
  <c r="AH16" i="1"/>
  <c r="AH15" i="1"/>
  <c r="AS18" i="1"/>
  <c r="AS16" i="1" l="1"/>
  <c r="AD16" i="1"/>
  <c r="AD15" i="1"/>
  <c r="Y15" i="1"/>
  <c r="X15" i="1" l="1"/>
  <c r="F20" i="1" l="1"/>
  <c r="F19" i="1"/>
  <c r="F18" i="1"/>
  <c r="AN21" i="1" l="1"/>
  <c r="AN17" i="1"/>
  <c r="R21" i="1"/>
  <c r="AR20" i="1" l="1"/>
  <c r="AT20" i="1" s="1"/>
  <c r="AR19" i="1"/>
  <c r="AT19" i="1" s="1"/>
  <c r="AR18" i="1"/>
  <c r="AT18" i="1" s="1"/>
  <c r="AR16" i="1"/>
  <c r="AT16" i="1" s="1"/>
  <c r="AR15" i="1"/>
  <c r="AM20" i="1"/>
  <c r="AM19" i="1"/>
  <c r="AM18" i="1"/>
  <c r="AH19" i="1"/>
  <c r="AH18" i="1"/>
  <c r="AC20" i="1"/>
  <c r="AE20" i="1" s="1"/>
  <c r="AC19" i="1"/>
  <c r="AE19" i="1" s="1"/>
  <c r="AC18" i="1"/>
  <c r="AE18" i="1" s="1"/>
  <c r="AE21" i="1" s="1"/>
  <c r="AC16" i="1"/>
  <c r="AE16" i="1" s="1"/>
  <c r="AC15" i="1"/>
  <c r="AE15" i="1" s="1"/>
  <c r="AE17" i="1" s="1"/>
  <c r="F17" i="1"/>
  <c r="F21" i="1"/>
  <c r="AE22" i="1" l="1"/>
  <c r="R22" i="1"/>
  <c r="AM21" i="1"/>
  <c r="AM22" i="1" s="1"/>
  <c r="AN22" i="1"/>
  <c r="F22" i="1"/>
</calcChain>
</file>

<file path=xl/sharedStrings.xml><?xml version="1.0" encoding="utf-8"?>
<sst xmlns="http://schemas.openxmlformats.org/spreadsheetml/2006/main" count="228" uniqueCount="151">
  <si>
    <r>
      <t xml:space="preserve">PROCESO
</t>
    </r>
    <r>
      <rPr>
        <b/>
        <sz val="11"/>
        <rFont val="Calibri Light"/>
        <family val="2"/>
        <scheme val="major"/>
      </rPr>
      <t>SERVICIO A LA CIUDADANÍA</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</si>
  <si>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26 de enero de 2021
</t>
    </r>
    <r>
      <rPr>
        <b/>
        <sz val="11"/>
        <color theme="1"/>
        <rFont val="Calibri Light"/>
        <family val="2"/>
        <scheme val="major"/>
      </rPr>
      <t xml:space="preserve">Caso HOLA: </t>
    </r>
    <r>
      <rPr>
        <sz val="11"/>
        <rFont val="Calibri Light"/>
        <family val="2"/>
        <scheme val="major"/>
      </rPr>
      <t>151110</t>
    </r>
  </si>
  <si>
    <t>VIGENCIA DE LA PLANEACIÓN 2021</t>
  </si>
  <si>
    <t>DEPENDENCIAS ASOCIADAS</t>
  </si>
  <si>
    <t>SUBSECRETARÍA DE GESTIÓN INSTITUCIONAL
OFICINA DE ATENCIÓN A LA CIUDADANÍA</t>
  </si>
  <si>
    <t>CONTROL DE CAMBIOS</t>
  </si>
  <si>
    <t>VERSIÓN</t>
  </si>
  <si>
    <t>FECHA</t>
  </si>
  <si>
    <t>DESCRIPCIÓN DE LA MODIFICACIÓN</t>
  </si>
  <si>
    <t>9 de marzo de 2021</t>
  </si>
  <si>
    <t>Publicación del plan de gestión aprobado. Caso HOLA: 160299</t>
  </si>
  <si>
    <t>27 de abril de 2021</t>
  </si>
  <si>
    <t xml:space="preserve">Para el primer trimestre de la vigencia 2021, el plan de gestión del proceso alcanzó un nivel de desempeño del 100% de acuerdo con lo programado, y del 6,4% acumulado para la vigencia. Se actualiza programación de la meta transversal "Actualizar el 100% los documentos del proceso conforme al plan de trabajo definido" según comunicación del proceso.  </t>
  </si>
  <si>
    <t>30 de julio de 2021</t>
  </si>
  <si>
    <t>Para el segundo trimestre de la vigencia 2021, el plan de gestión del proceso alcanzó un nivel de desempeño del 79,17% de acuerdo con lo programado, y del 56,73% acumulado para la vigencia.</t>
  </si>
  <si>
    <t>PLAN ESTRATÉGICO INSTITUCIONAL</t>
  </si>
  <si>
    <t>PROGRAMACIÓN DE LA VIGENCIA</t>
  </si>
  <si>
    <t>INDICADOR</t>
  </si>
  <si>
    <t>SEGUIMIENTO PLANES DE GESTIÓN DE SERVICIO A LA CIUDADANÍA</t>
  </si>
  <si>
    <t>SEGUIMIENTO PLAN GESTIÓN PROCESO SERVICIO A LA CIUDADANÍA</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</si>
  <si>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</si>
  <si>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</si>
  <si>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</si>
  <si>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</si>
  <si>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</si>
  <si>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</si>
  <si>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</si>
  <si>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</si>
  <si>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</si>
  <si>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</si>
  <si>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</si>
  <si>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</si>
  <si>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</si>
  <si>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</si>
  <si>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</si>
  <si>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</si>
  <si>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</si>
  <si>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</si>
  <si>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</si>
  <si>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</si>
  <si>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</si>
  <si>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</si>
  <si>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</si>
  <si>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</si>
  <si>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</si>
  <si>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</si>
  <si>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</si>
  <si>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</si>
  <si>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</si>
  <si>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</si>
  <si>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</si>
  <si>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</si>
  <si>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</si>
  <si>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</si>
  <si>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</si>
  <si>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</si>
  <si>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</si>
  <si>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Fomentar la gestión del conocimiento y la innovación para agilizar la comunicación con el ciudadano, la prestación de trámites y servicios, y garantizar la toma de decisiones con base en evidencia.</t>
  </si>
  <si>
    <t>Tramitar el 70% de los documentos extraviados devueltos de acuerdo a la existencia en el Banco de Documentos</t>
  </si>
  <si>
    <t>Gestión</t>
  </si>
  <si>
    <t>Porcentaje de gestión Documentos Extraviados</t>
  </si>
  <si>
    <t>Número  total de documentos entregados y/o devueltos en 2021</t>
  </si>
  <si>
    <t>Número total de documentos que reposan en la entidad  X  100</t>
  </si>
  <si>
    <t>Stock banco de documentos:  7.599 documentos a  1 de enero de 2021.</t>
  </si>
  <si>
    <t>Creciente</t>
  </si>
  <si>
    <t xml:space="preserve">Porcentaje  </t>
  </si>
  <si>
    <t>Eficacia</t>
  </si>
  <si>
    <t>Consolidado de gestión de Documentos extraviados</t>
  </si>
  <si>
    <t>Reportes SAC y Secretaria General</t>
  </si>
  <si>
    <t>Subsecretaría de Gestión Institucional - Servicio a la Ciudadanía</t>
  </si>
  <si>
    <t>Memorando remisorio de Documentos Extraviados</t>
  </si>
  <si>
    <t>Durante el periodo comprendido entre 1/1/2021 al 31/03/2021 se devolvieron 17 documentos extraviados del stock en el Banco de Documentos, y 26 documentos extraviados recibidos durante el primer trimestre 2021, para un total de 43 documentos extraviados devueltos a la ciudadania durante el primer trimestre del 2021. De los documentos entregados a sus titulares, 41 correspondieron a cedulas de ciudadanía y 2 correspondieron a Tarjetas de identidad; esta cifra se ha visto afectada debido a las restricciones de movilidad impuestas inicialmente por el Decreto 10 del 7 de Enero de 2021, Decreto 021 del 15 de Enero de 2021, Decreto 094 del 25 de Marzo de 2021 y posteriormente por el Decreto 135 de 2021; de tal manera, que la entrega de documentos a la ciudadanía se ha visto afectada por la imposibilidad que tienen los ciudadanos para acercarse a la sede de la Secretaría Distrital de Gobierno y reclamar su documento extraviado. Las actas de entrega reposan de manera física en las instalaciones de la Secretaría Distrital de Gobierno nivel central.</t>
  </si>
  <si>
    <t>Actas de entrega de los documentos. 
Reporte en excel del la base de documentos extraviados</t>
  </si>
  <si>
    <r>
      <t>Durante el periodo comprendido entre 1/4/2021 al 30/06/2021 se devolvieron 8</t>
    </r>
    <r>
      <rPr>
        <sz val="11"/>
        <rFont val="Calibri Light"/>
        <family val="2"/>
        <scheme val="major"/>
      </rPr>
      <t>17</t>
    </r>
    <r>
      <rPr>
        <sz val="11"/>
        <color rgb="FFFFC000"/>
        <rFont val="Calibri Light"/>
        <family val="2"/>
        <scheme val="major"/>
      </rPr>
      <t xml:space="preserve"> </t>
    </r>
    <r>
      <rPr>
        <sz val="11"/>
        <color theme="1"/>
        <rFont val="Calibri Light"/>
        <family val="2"/>
        <scheme val="major"/>
      </rPr>
      <t>documentos extraviados del stock en el Banco de Documentos, de los documentos entregados a sus titulares, todos correspondieron a cedulas de ciudadanía.
Las actas de entrega reposan de manera física en las instalaciones de la Secretaría Distrital de Gobierno nivel central. 
Esta cifra se ha visto afectada por la imposibilidad que tienen los ciudadanos para acercarse a la sede de la Secretaría Distrital de Gobierno y reclamar su documento extraviado.</t>
    </r>
  </si>
  <si>
    <t>Actas de entrega de los documentos. 
Reporte en excel del la base de documentos extraviados.
https://gobiernobogota-my.sharepoint.com/personal/yamile_espinosa_gobiernobogota_gov_co/_layouts/15/onedrive.aspx?ct=1626356456457&amp;or=OWA%2DNT&amp;cid=1532bbb8%2D6d65%2D22f7%2Dadf4%2D99c1c509d21f&amp;originalPath=aHR0cHM6Ly9nb2JpZXJub2JvZ290YS1teS5zaGFyZXBvaW50LmNvbS86ZjovZy9wZXJzb25hbC95YW1pbGVfZXNwaW5vc2FfZ29iaWVybm9ib2dvdGFfZ292X2NvL0VxeEREcjREdk10R3BURjhTQkRtdWQ4QjZmTFlCaWVzMThMOUtwc3hiMnY4aVE%5FcnRpbWU9cGFiQkxKWkgyVWc&amp;id=%2Fpersonal%2Fyamile%5Fespinosa%5Fgobiernobogota%5Fgov%5Fco%2FDocuments%2FPLANES%20GESTION%202021%2FNivel%20Central%2F17%5FServicio%20a%20la%20ciudadania%2FII%20TRIMESTRE%2FMeta%201</t>
  </si>
  <si>
    <t>Actas de entrega de los documentos. Reporte en excel del la base de documentos extraviados.: https://gobiernobogota-my.sharepoint.com/personal/yamile_espinosa_gobiernobogota_gov_co/_layouts/15/onedrive.aspx?ct=1634133525584&amp;or=OWA%2DNT&amp;cid=2b38933f%2De448%2D696b%2Dadcf%2Dd1c3c563c4e0&amp;originalPath=aHR0cHM6Ly9nb2JpZXJub2JvZ290YS1teS5zaGFyZXBvaW50LmNvbS86ZjovZy9wZXJzb25hbC95YW1pbGVfZXNwaW5vc2FfZ29iaWVybm9ib2dvdGFfZ292X2NvL0V2RUZhekNta0Z4R3ZfVnJ2dUdzQ0dNQkx3bS1hU1dCQ3ZLTXM2ZGVpNERNTmc%5FcnRpbWU9NFhBNWsxR08yVWc&amp;id=%2Fpersonal%2Fyamile%5Fespinosa%5Fgobiernobogota%5Fgov%5Fco%2FDocuments%2FPLANES%20GESTION%202021%2FNivel%20Central%2F17%5FServicio%20a%20la%20ciudadania%2FIII%20TRIMESTRE%2FMeta%201</t>
  </si>
  <si>
    <t>Reducir en un  10% las peticiones vencidas, según reporte de la vigencia 2020.</t>
  </si>
  <si>
    <t>Porcentaje de gestión peticiones vencidas</t>
  </si>
  <si>
    <t>(Número total de peticiones vencidas en 2020 - Número total de peticiones vencidas en 2021)</t>
  </si>
  <si>
    <t xml:space="preserve">Número  total de peticiones vencidas en 2020  x 100   </t>
  </si>
  <si>
    <t>14.271 peticiones vencidas pendientes a 31 de Diciembre de 2020</t>
  </si>
  <si>
    <t>Suma</t>
  </si>
  <si>
    <t>Porcentaje</t>
  </si>
  <si>
    <t>Consolidado de peticiones vencidas</t>
  </si>
  <si>
    <t>Reportes OSAC y Secretaria General</t>
  </si>
  <si>
    <t>Memorando remisorio de Reporte de gestión.</t>
  </si>
  <si>
    <t>No programada</t>
  </si>
  <si>
    <t>No programada para el I Trimestre de 2021</t>
  </si>
  <si>
    <t xml:space="preserve">Conforme al reporte oficial entregado por la Secretaría General desde la Dirección Distrital de Calidad del Servicio en informe con corte al 31/12/2020 la Secretaria Distrital de gobierno contaba con 14.271 peticiones en tramite para gestionar; de acuerdo al informe de CRONOS (ORFEO-Bogota Te Escucha) entregado con corte al 30/06/2020 para las vigencias anteriores (2017 al 2020) exclusivamente se cuenta con 6.598 peticiones en tramite para gestionar; avanzando un 46% para el segundo trimestre del año 2021. </t>
  </si>
  <si>
    <t>Reporte CRONOS (ORFEO-BOGOTATEESUCHA) corte 30 de junio de 2021 Peticiones en tramite.
https://gobiernobogota-my.sharepoint.com/personal/yamile_espinosa_gobiernobogota_gov_co/_layouts/15/onedrive.aspx?ct=1626356456457&amp;or=OWA%2DNT&amp;cid=1532bbb8%2D6d65%2D22f7%2Dadf4%2D99c1c509d21f&amp;originalPath=aHR0cHM6Ly9nb2JpZXJub2JvZ290YS1teS5zaGFyZXBvaW50LmNvbS86ZjovZy9wZXJzb25hbC95YW1pbGVfZXNwaW5vc2FfZ29iaWVybm9ib2dvdGFfZ292X2NvL0VxeEREcjREdk10R3BURjhTQkRtdWQ4QjZmTFlCaWVzMThMOUtwc3hiMnY4aVE%5FcnRpbWU9cGFiQkxKWkgyVWc&amp;id=%2Fpersonal%2Fyamile%5Fespinosa%5Fgobiernobogota%5Fgov%5Fco%2FDocuments%2FPLANES%20GESTION%202021%2FNivel%20Central%2F17%5FServicio%20a%20la%20ciudadania%2FII%20TRIMESTRE%2FMeta%202</t>
  </si>
  <si>
    <t>Carpeta share point: https://gobiernobogota-my.sharepoint.com/personal/yamile_espinosa_gobiernobogota_gov_co/_layouts/15/onedrive.aspx?ct=1634133525584&amp;or=OWA%2DNT&amp;cid=2b38933f%2De448%2D696b%2Dadcf%2Dd1c3c563c4e0&amp;originalPath=aHR0cHM6Ly9nb2JpZXJub2JvZ290YS1teS5zaGFyZXBvaW50LmNvbS86ZjovZy9wZXJzb25hbC95YW1pbGVfZXNwaW5vc2FfZ29iaWVybm9ib2dvdGFfZ292X2NvL0V2RUZhekNta0Z4R3ZfVnJ2dUdzQ0dNQkx3bS1hU1dCQ3ZLTXM2ZGVpNERNTmc%5FcnRpbWU9NFhBNWsxR08yVWc&amp;id=%2Fpersonal%2Fyamile%5Fespinosa%5Fgobiernobogota%5Fgov%5Fco%2FDocuments%2FPLANES%20GESTION%202021%2FNivel%20Central%2F17%5FServicio%20a%20la%20ciudadania%2FIII%20TRIMESTRE%2FMeta%202</t>
  </si>
  <si>
    <t>Total metas proceso servicio a la ciudadanía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</si>
  <si>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</si>
  <si>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</si>
  <si>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</si>
  <si>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</si>
  <si>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Criterios ambientales</t>
  </si>
  <si>
    <t># de criterios ambientales cumplidos</t>
  </si>
  <si>
    <t>Total de criterios ambientales establecidos</t>
  </si>
  <si>
    <t>Constante</t>
  </si>
  <si>
    <t>Porcentaje de buenas prácticas ambientales implementadas</t>
  </si>
  <si>
    <t>EFICACIA</t>
  </si>
  <si>
    <t>Herramienta Oficina Asesora de Planeación</t>
  </si>
  <si>
    <t>Aplicación de la meta: dependencias del proceso.
Reporte de la meta: Oficina Asesora de Planeación</t>
  </si>
  <si>
    <t>Listas de chequeo al cumplimiento de criterios ambientales remitidos por la OAP</t>
  </si>
  <si>
    <t>Subsecretaría de Gestión Institucional
Total de servidores reportados:56
Participación en Huella de Carbono: 55
Reporte consumo de papel a cuarta semana de Mayo
Participación actividades movilidad: Ley probici (0), malla vial (0)
Semana Ambiental: (4) participaciones</t>
  </si>
  <si>
    <t>Reporte de gestión ambiental OAP</t>
  </si>
  <si>
    <t>T2</t>
  </si>
  <si>
    <t>Actualizar el 100% los documentos del proceso conforme al plan de trabajo definido.</t>
  </si>
  <si>
    <t>Actualización documental</t>
  </si>
  <si>
    <t># de documentos actualizados del proceso</t>
  </si>
  <si>
    <t># de documentos programados a actualizar en el plan de trabajo)*100</t>
  </si>
  <si>
    <t>suma</t>
  </si>
  <si>
    <t xml:space="preserve">Documentos con actualización en el LMDI </t>
  </si>
  <si>
    <t xml:space="preserve">Casos Hola de actualización generados
Listado Maestro de Documentos 
Matiz </t>
  </si>
  <si>
    <t>MATIZ publicación del Procedimiento formalizado en el MIPG</t>
  </si>
  <si>
    <t>No programada para el I Trimestre de 2022</t>
  </si>
  <si>
    <t xml:space="preserve">El proceso de Servicio a la Ciudadanía avanzó en la revisión de documentos, sin embargo, no alcanzaron a quedar aprobados y publicados en MATIZ. </t>
  </si>
  <si>
    <t>MATIZ. Listado maestro de documentos</t>
  </si>
  <si>
    <t>T3</t>
  </si>
  <si>
    <t>Participar del 100% de las capacitaciones que se realicen en gestión de riesgos, planes de mejora, y sistema de gestión institucional</t>
  </si>
  <si>
    <t>Participación en capacitaciones</t>
  </si>
  <si>
    <t># de capacitaciones en las que se participó</t>
  </si>
  <si>
    <t># de capacitaciones convocadas)*100</t>
  </si>
  <si>
    <t>Capacitaciones realizadas</t>
  </si>
  <si>
    <t>Registros de participación</t>
  </si>
  <si>
    <t>Listado de asistencia
Video de la reunión
Presentación</t>
  </si>
  <si>
    <t>Carpeta compartida de registros de asistencia  - OAP</t>
  </si>
  <si>
    <t>No programada para el I Trimestre de 2023</t>
  </si>
  <si>
    <t>El proceso asistió a la capacitación brindada a los promotores de mejora, en la que se brindaron lineamientos sobre la gestión de riesgos, planes de mejora, planeación institucional y PAAC.</t>
  </si>
  <si>
    <t xml:space="preserve">Registro de asistencia Teams. </t>
  </si>
  <si>
    <t>Total metas transversales (20%)</t>
  </si>
  <si>
    <t xml:space="preserve">Total plan de gestión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</si>
  <si>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</si>
  <si>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</si>
  <si>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</si>
  <si>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</si>
  <si>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</si>
  <si>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</si>
  <si>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</si>
  <si>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</si>
  <si>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</si>
  <si>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</si>
  <si>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</si>
  <si>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Durante el periodo comprendido entre 1/7/2021 al 30/09/2021 se devolvieron 71 documentos extraviados del stock en el Banco de Documentos directamente a los ciudadanos y 2.821 a las entidades emisoras, de los documentos entregados a sus titulares, todos correspondieron a cedulas de ciudadanía y Licencias de Conducción.
Las actas de entrega reposan de manera física en las instalaciones de la Secretaría Distrital de Gobierno nivel central. 
Esta cifra se ha visto afectada por la imposibilidad que tienen los ciudadanos para acercarse a la sede de la Secretaría Distrital de Gobierno y reclamar su documento extraviado.</t>
  </si>
  <si>
    <t xml:space="preserve">Conforme al reporte oficial entregado por la Secretaría General desde la Dirección Distrital de Calidad del Servicio en informe con corte al 31/12/2020 la Secretaria Distrital de gobierno contaba con 14.271 peticiones en tramite para gestionar; de acuerdo al informe de Bogota te Escucha entregado con corte al 30/09/2020 para las vigencias anteriores (2017 al 2020) exclusivamente se cuenta con 3.089 peticiones en tramite para gestionar. </t>
  </si>
  <si>
    <t>Conforme al reporte oficial entregado por la Secretaría General desde la Dirección Distrital de Calidad del Servicio en informe con corte al 31/12/2020 la Secretaria Distrital de Gobierno contaba con 14.271 peticiones en tramite para gestionar; de acuerdo al informe de Bogota te Escucha entregado con corte al 30/09/2020 para las vigencias anteriores (2017 al 2020) exclusivamente se cuenta con 3.089 peticiones en tramite para gestionar.</t>
  </si>
  <si>
    <t>No programada para el III trimestre de 2021.</t>
  </si>
  <si>
    <t xml:space="preserve">El proceso actualizó los siguientes documentos:  SAC-P001 Procedimiento trámite a los requerimientos presentados por la ciudadanía, SAC-P002 Procedimiento recepción de documentos de identificación extraviados, SAC-IN002 Instrucciones para la expedición certificado de residencia, y SAC-IN005 Instrucciones para la expedición certificado de propiedad horizontal, extinción de la propiedad y actualización de la representación legal. </t>
  </si>
  <si>
    <t>Para el tercer trimestre de la vigencia 2021, el plan de gestión del proceso alcanzó un nivel de desempeño del 98,05% de acuerdo con lo programado, y del 66,99% acumulado para la vigencia.</t>
  </si>
  <si>
    <t>3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</si>
</sst>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11"/>
      <name val="Calibri Light"/>
      <family val="2"/>
      <scheme val="major"/>
    </font>
    <font>
      <sz val="8"/>
      <name val="Calibri"/>
      <family val="2"/>
      <scheme val="minor"/>
    </font>
    <font>
      <sz val="11"/>
      <color rgb="FFFFC000"/>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265">
    <xf numFmtId="0" fontId="0" fillId="0" borderId="0" xfId="0"/>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0" fontId="11" fillId="0" borderId="0" xfId="0" applyFont="1" applyProtection="1">
      <protection hidden="1"/>
    </xf>
    <xf numFmtId="0" fontId="2" fillId="3" borderId="1" xfId="0" applyFont="1" applyFill="1" applyBorder="1" applyAlignment="1" applyProtection="1">
      <alignment wrapText="1"/>
      <protection hidden="1"/>
    </xf>
    <xf numFmtId="0" fontId="2" fillId="3" borderId="20" xfId="0" applyFont="1" applyFill="1" applyBorder="1" applyAlignment="1" applyProtection="1">
      <alignment horizontal="center" vertical="center" wrapText="1"/>
      <protection hidden="1"/>
    </xf>
    <xf numFmtId="0" fontId="1" fillId="0" borderId="19" xfId="0" applyFont="1" applyBorder="1" applyAlignment="1" applyProtection="1">
      <alignment horizontal="left" vertical="center" wrapText="1"/>
      <protection hidden="1"/>
    </xf>
    <xf numFmtId="0" fontId="1" fillId="0" borderId="1" xfId="0" applyFont="1" applyBorder="1" applyAlignment="1" applyProtection="1">
      <alignment horizontal="justify" vertical="center" wrapText="1"/>
      <protection hidden="1"/>
    </xf>
    <xf numFmtId="9" fontId="1" fillId="0" borderId="1" xfId="2" applyNumberFormat="1" applyFont="1" applyBorder="1" applyAlignment="1" applyProtection="1">
      <alignment horizontal="center" vertical="center" wrapText="1"/>
      <protection hidden="1"/>
    </xf>
    <xf numFmtId="41" fontId="1" fillId="0" borderId="1" xfId="2" applyFont="1" applyBorder="1" applyAlignment="1" applyProtection="1">
      <alignment horizontal="center" vertical="center" wrapText="1"/>
      <protection hidden="1"/>
    </xf>
    <xf numFmtId="9" fontId="1" fillId="0" borderId="1" xfId="1" applyFont="1" applyFill="1" applyBorder="1" applyAlignment="1" applyProtection="1">
      <alignment horizontal="right" vertical="center" wrapText="1"/>
      <protection hidden="1"/>
    </xf>
    <xf numFmtId="0" fontId="1" fillId="0" borderId="1" xfId="0" applyFont="1" applyBorder="1" applyAlignment="1" applyProtection="1">
      <alignment horizontal="left" vertical="center" wrapText="1"/>
      <protection hidden="1"/>
    </xf>
    <xf numFmtId="41" fontId="1" fillId="0" borderId="1" xfId="2" applyFont="1" applyBorder="1" applyAlignment="1" applyProtection="1">
      <alignment horizontal="left" vertical="center" wrapText="1"/>
      <protection hidden="1"/>
    </xf>
    <xf numFmtId="9" fontId="1" fillId="0" borderId="1" xfId="1" applyFont="1" applyBorder="1" applyAlignment="1" applyProtection="1">
      <alignment horizontal="right" vertical="center" wrapText="1"/>
      <protection hidden="1"/>
    </xf>
    <xf numFmtId="9" fontId="1" fillId="0" borderId="20" xfId="1" applyFont="1" applyBorder="1" applyAlignment="1" applyProtection="1">
      <alignment horizontal="right" vertical="center" wrapText="1"/>
      <protection hidden="1"/>
    </xf>
    <xf numFmtId="9" fontId="3" fillId="0" borderId="1" xfId="0" applyNumberFormat="1" applyFont="1" applyBorder="1" applyAlignment="1" applyProtection="1">
      <alignment horizontal="right" vertical="center"/>
      <protection hidden="1"/>
    </xf>
    <xf numFmtId="9" fontId="1" fillId="0" borderId="20" xfId="0" applyNumberFormat="1" applyFont="1" applyBorder="1" applyAlignment="1" applyProtection="1">
      <alignment horizontal="right" vertical="center" wrapText="1"/>
      <protection hidden="1"/>
    </xf>
    <xf numFmtId="0" fontId="6" fillId="3" borderId="21" xfId="0" applyFont="1" applyFill="1" applyBorder="1" applyAlignment="1" applyProtection="1">
      <alignment wrapText="1"/>
      <protection hidden="1"/>
    </xf>
    <xf numFmtId="0" fontId="6" fillId="3" borderId="14" xfId="0" applyFont="1" applyFill="1" applyBorder="1" applyAlignment="1" applyProtection="1">
      <alignment wrapText="1"/>
      <protection hidden="1"/>
    </xf>
    <xf numFmtId="0" fontId="6" fillId="3" borderId="14" xfId="0" applyFont="1" applyFill="1" applyBorder="1" applyAlignment="1" applyProtection="1">
      <alignment horizontal="center" vertical="center" wrapText="1"/>
      <protection hidden="1"/>
    </xf>
    <xf numFmtId="0" fontId="7" fillId="3" borderId="14" xfId="0" applyFont="1" applyFill="1" applyBorder="1" applyProtection="1">
      <protection hidden="1"/>
    </xf>
    <xf numFmtId="9" fontId="7" fillId="3" borderId="14" xfId="1" applyFont="1" applyFill="1" applyBorder="1" applyAlignment="1" applyProtection="1">
      <alignment wrapText="1"/>
      <protection hidden="1"/>
    </xf>
    <xf numFmtId="9" fontId="7" fillId="3" borderId="14" xfId="1" applyFont="1" applyFill="1" applyBorder="1" applyAlignment="1" applyProtection="1">
      <alignment horizontal="right" wrapText="1"/>
      <protection hidden="1"/>
    </xf>
    <xf numFmtId="9" fontId="7" fillId="3" borderId="22" xfId="1" applyFont="1" applyFill="1" applyBorder="1" applyAlignment="1" applyProtection="1">
      <alignment horizontal="right" wrapText="1"/>
      <protection hidden="1"/>
    </xf>
    <xf numFmtId="0" fontId="5" fillId="0" borderId="13" xfId="0" applyFont="1" applyBorder="1" applyAlignment="1" applyProtection="1">
      <alignment horizontal="left" vertical="top" wrapText="1"/>
      <protection hidden="1"/>
    </xf>
    <xf numFmtId="9" fontId="5" fillId="0" borderId="13" xfId="0" applyNumberFormat="1"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9" fontId="5" fillId="0" borderId="13" xfId="1" applyFont="1" applyBorder="1" applyAlignment="1" applyProtection="1">
      <alignment horizontal="right" vertical="top" wrapText="1"/>
      <protection hidden="1"/>
    </xf>
    <xf numFmtId="0" fontId="5" fillId="9" borderId="13" xfId="0" applyFont="1" applyFill="1" applyBorder="1" applyAlignment="1" applyProtection="1">
      <alignment horizontal="left" vertical="top" wrapText="1"/>
      <protection hidden="1"/>
    </xf>
    <xf numFmtId="9" fontId="5" fillId="9" borderId="13" xfId="0" applyNumberFormat="1" applyFont="1" applyFill="1" applyBorder="1" applyAlignment="1" applyProtection="1">
      <alignment horizontal="right" vertical="top" wrapText="1"/>
      <protection hidden="1"/>
    </xf>
    <xf numFmtId="0" fontId="5" fillId="0" borderId="9" xfId="0" applyFont="1" applyBorder="1" applyAlignment="1" applyProtection="1">
      <alignment horizontal="left" vertical="top"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9" fontId="5" fillId="0" borderId="1" xfId="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1" applyFont="1" applyFill="1" applyBorder="1" applyAlignment="1" applyProtection="1">
      <alignment horizontal="right" vertical="top" wrapText="1"/>
      <protection hidden="1"/>
    </xf>
    <xf numFmtId="0" fontId="5" fillId="0" borderId="2" xfId="0" applyFont="1" applyBorder="1" applyAlignment="1" applyProtection="1">
      <alignment horizontal="left" vertical="top" wrapText="1"/>
      <protection hidden="1"/>
    </xf>
    <xf numFmtId="0" fontId="6" fillId="3" borderId="1" xfId="0" applyFont="1" applyFill="1" applyBorder="1" applyAlignment="1" applyProtection="1">
      <alignment wrapText="1"/>
      <protection hidden="1"/>
    </xf>
    <xf numFmtId="0" fontId="6"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horizontal="right" wrapText="1"/>
      <protection hidden="1"/>
    </xf>
    <xf numFmtId="0" fontId="6" fillId="3" borderId="2" xfId="0"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8" fillId="2" borderId="1" xfId="0" applyFont="1" applyFill="1" applyBorder="1" applyAlignment="1" applyProtection="1">
      <alignment horizontal="center" vertical="center"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horizontal="right" wrapText="1"/>
      <protection hidden="1"/>
    </xf>
    <xf numFmtId="0" fontId="8" fillId="2" borderId="2" xfId="0" applyFont="1" applyFill="1" applyBorder="1" applyAlignment="1" applyProtection="1">
      <alignment wrapText="1"/>
      <protection hidden="1"/>
    </xf>
    <xf numFmtId="0" fontId="1" fillId="0" borderId="0" xfId="0" applyFont="1" applyAlignment="1" applyProtection="1">
      <alignment horizontal="left" vertical="center" wrapText="1"/>
      <protection hidden="1"/>
    </xf>
    <xf numFmtId="0" fontId="6" fillId="0" borderId="0" xfId="0" applyFont="1" applyAlignment="1" applyProtection="1">
      <alignment wrapText="1"/>
      <protection hidden="1"/>
    </xf>
    <xf numFmtId="0" fontId="5" fillId="0" borderId="0" xfId="0" applyFont="1" applyAlignment="1" applyProtection="1">
      <alignment wrapText="1"/>
      <protection hidden="1"/>
    </xf>
    <xf numFmtId="0" fontId="8" fillId="0" borderId="0" xfId="0" applyFont="1" applyAlignment="1" applyProtection="1">
      <alignment wrapText="1"/>
      <protection hidden="1"/>
    </xf>
    <xf numFmtId="0" fontId="2" fillId="4" borderId="19"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hidden="1"/>
    </xf>
    <xf numFmtId="0" fontId="2" fillId="3" borderId="19"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2" fillId="3" borderId="12" xfId="0" applyFont="1" applyFill="1" applyBorder="1" applyAlignment="1" applyProtection="1">
      <alignment horizontal="center" vertical="center" wrapText="1"/>
      <protection hidden="1"/>
    </xf>
    <xf numFmtId="0" fontId="2" fillId="3" borderId="26" xfId="0" applyFont="1" applyFill="1" applyBorder="1" applyAlignment="1" applyProtection="1">
      <alignment horizontal="center" vertical="center" wrapText="1"/>
      <protection hidden="1"/>
    </xf>
    <xf numFmtId="0" fontId="1" fillId="0" borderId="2" xfId="0" applyFont="1" applyBorder="1" applyAlignment="1" applyProtection="1">
      <alignment horizontal="justify" vertical="center" wrapText="1"/>
      <protection hidden="1"/>
    </xf>
    <xf numFmtId="0" fontId="2" fillId="2" borderId="19"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6" fillId="3" borderId="31" xfId="0" applyFont="1"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9" fontId="5" fillId="0" borderId="1" xfId="0" applyNumberFormat="1" applyFont="1" applyBorder="1" applyAlignment="1" applyProtection="1">
      <alignment horizontal="center" vertical="top" wrapText="1"/>
      <protection hidden="1"/>
    </xf>
    <xf numFmtId="9" fontId="5" fillId="9" borderId="16" xfId="0" applyNumberFormat="1" applyFont="1" applyFill="1" applyBorder="1" applyAlignment="1" applyProtection="1">
      <alignment horizontal="center" vertical="top" wrapText="1"/>
      <protection hidden="1"/>
    </xf>
    <xf numFmtId="9" fontId="5" fillId="9" borderId="17" xfId="0" applyNumberFormat="1" applyFont="1" applyFill="1" applyBorder="1" applyAlignment="1" applyProtection="1">
      <alignment horizontal="center" vertical="top" wrapText="1"/>
      <protection hidden="1"/>
    </xf>
    <xf numFmtId="9" fontId="5" fillId="9" borderId="19" xfId="0" applyNumberFormat="1" applyFont="1" applyFill="1" applyBorder="1" applyAlignment="1" applyProtection="1">
      <alignment horizontal="center" vertical="top" wrapText="1"/>
      <protection hidden="1"/>
    </xf>
    <xf numFmtId="9" fontId="5" fillId="9" borderId="1" xfId="0" applyNumberFormat="1" applyFont="1" applyFill="1" applyBorder="1" applyAlignment="1" applyProtection="1">
      <alignment horizontal="center" vertical="top" wrapText="1"/>
      <protection hidden="1"/>
    </xf>
    <xf numFmtId="0" fontId="1" fillId="0" borderId="0" xfId="0" applyFont="1" applyAlignment="1" applyProtection="1">
      <alignment horizontal="center" vertical="top" wrapText="1"/>
      <protection hidden="1"/>
    </xf>
    <xf numFmtId="9" fontId="1" fillId="0" borderId="19" xfId="1" applyFont="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locked="0"/>
    </xf>
    <xf numFmtId="9" fontId="1" fillId="0" borderId="3" xfId="0" applyNumberFormat="1" applyFont="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hidden="1"/>
    </xf>
    <xf numFmtId="9" fontId="1" fillId="0" borderId="1" xfId="1" applyFont="1" applyBorder="1" applyAlignment="1" applyProtection="1">
      <alignment horizontal="center" vertical="top" wrapText="1"/>
      <protection hidden="1"/>
    </xf>
    <xf numFmtId="10" fontId="1" fillId="0" borderId="1" xfId="0" applyNumberFormat="1" applyFont="1" applyBorder="1" applyAlignment="1" applyProtection="1">
      <alignment horizontal="center" vertical="top" wrapText="1"/>
      <protection hidden="1"/>
    </xf>
    <xf numFmtId="9" fontId="3" fillId="0" borderId="19" xfId="0" applyNumberFormat="1" applyFont="1" applyBorder="1" applyAlignment="1" applyProtection="1">
      <alignment horizontal="center" vertical="top"/>
      <protection hidden="1"/>
    </xf>
    <xf numFmtId="9" fontId="3" fillId="0" borderId="1" xfId="0" applyNumberFormat="1" applyFont="1" applyBorder="1" applyAlignment="1" applyProtection="1">
      <alignment horizontal="center" vertical="top"/>
      <protection hidden="1"/>
    </xf>
    <xf numFmtId="9" fontId="7" fillId="3" borderId="27" xfId="1" applyFont="1" applyFill="1" applyBorder="1" applyAlignment="1" applyProtection="1">
      <alignment horizontal="center" vertical="top" wrapText="1"/>
      <protection hidden="1"/>
    </xf>
    <xf numFmtId="9" fontId="7" fillId="3" borderId="15" xfId="1" applyFont="1" applyFill="1" applyBorder="1" applyAlignment="1" applyProtection="1">
      <alignment horizontal="center" vertical="top" wrapText="1"/>
      <protection hidden="1"/>
    </xf>
    <xf numFmtId="9" fontId="7" fillId="3" borderId="15" xfId="0" applyNumberFormat="1" applyFont="1" applyFill="1" applyBorder="1" applyAlignment="1" applyProtection="1">
      <alignment horizontal="center" vertical="top" wrapText="1"/>
      <protection hidden="1"/>
    </xf>
    <xf numFmtId="0" fontId="6" fillId="3" borderId="15" xfId="0" applyFont="1" applyFill="1" applyBorder="1" applyAlignment="1" applyProtection="1">
      <alignment horizontal="center" vertical="top" wrapText="1"/>
      <protection hidden="1"/>
    </xf>
    <xf numFmtId="9" fontId="7" fillId="3" borderId="7" xfId="1" applyFont="1" applyFill="1" applyBorder="1" applyAlignment="1" applyProtection="1">
      <alignment horizontal="center" vertical="top" wrapText="1"/>
      <protection hidden="1"/>
    </xf>
    <xf numFmtId="9" fontId="10" fillId="3" borderId="19" xfId="0" applyNumberFormat="1" applyFont="1" applyFill="1" applyBorder="1" applyAlignment="1" applyProtection="1">
      <alignment horizontal="center" vertical="top" wrapText="1"/>
      <protection hidden="1"/>
    </xf>
    <xf numFmtId="9" fontId="10" fillId="3" borderId="1" xfId="0" applyNumberFormat="1" applyFont="1" applyFill="1" applyBorder="1" applyAlignment="1" applyProtection="1">
      <alignment horizontal="center" vertical="top" wrapText="1"/>
      <protection hidden="1"/>
    </xf>
    <xf numFmtId="9" fontId="7" fillId="3" borderId="1" xfId="0" applyNumberFormat="1" applyFont="1" applyFill="1" applyBorder="1" applyAlignment="1" applyProtection="1">
      <alignment horizontal="center" vertical="top" wrapText="1"/>
      <protection hidden="1"/>
    </xf>
    <xf numFmtId="0" fontId="6" fillId="3" borderId="1" xfId="0" applyFont="1" applyFill="1" applyBorder="1" applyAlignment="1" applyProtection="1">
      <alignment horizontal="center" vertical="top" wrapText="1"/>
      <protection hidden="1"/>
    </xf>
    <xf numFmtId="0" fontId="6" fillId="3" borderId="20" xfId="0" applyFont="1" applyFill="1" applyBorder="1" applyAlignment="1" applyProtection="1">
      <alignment horizontal="center" vertical="top" wrapText="1"/>
      <protection hidden="1"/>
    </xf>
    <xf numFmtId="9" fontId="10" fillId="3" borderId="3" xfId="0" applyNumberFormat="1" applyFont="1" applyFill="1" applyBorder="1" applyAlignment="1" applyProtection="1">
      <alignment horizontal="center" vertical="top" wrapText="1"/>
      <protection hidden="1"/>
    </xf>
    <xf numFmtId="9" fontId="8" fillId="2" borderId="21" xfId="1" applyFont="1" applyFill="1" applyBorder="1" applyAlignment="1" applyProtection="1">
      <alignment horizontal="center" vertical="top" wrapText="1"/>
      <protection hidden="1"/>
    </xf>
    <xf numFmtId="9" fontId="8" fillId="2" borderId="14" xfId="1" applyFont="1" applyFill="1" applyBorder="1" applyAlignment="1" applyProtection="1">
      <alignment horizontal="center" vertical="top" wrapText="1"/>
      <protection hidden="1"/>
    </xf>
    <xf numFmtId="9" fontId="9" fillId="2" borderId="14" xfId="0" applyNumberFormat="1" applyFont="1" applyFill="1" applyBorder="1" applyAlignment="1" applyProtection="1">
      <alignment horizontal="center" vertical="top" wrapText="1"/>
      <protection hidden="1"/>
    </xf>
    <xf numFmtId="0" fontId="8" fillId="2" borderId="14" xfId="0" applyFont="1" applyFill="1" applyBorder="1" applyAlignment="1" applyProtection="1">
      <alignment horizontal="center" vertical="top" wrapText="1"/>
      <protection hidden="1"/>
    </xf>
    <xf numFmtId="9" fontId="8" fillId="2" borderId="29" xfId="1" applyFont="1" applyFill="1" applyBorder="1" applyAlignment="1" applyProtection="1">
      <alignment horizontal="center" vertical="top" wrapText="1"/>
      <protection hidden="1"/>
    </xf>
    <xf numFmtId="0" fontId="1" fillId="0" borderId="32" xfId="0" applyFont="1" applyBorder="1" applyAlignment="1" applyProtection="1">
      <alignment horizontal="center" vertical="top" wrapText="1"/>
      <protection hidden="1"/>
    </xf>
    <xf numFmtId="0" fontId="1" fillId="0" borderId="13" xfId="0" applyFont="1" applyBorder="1" applyAlignment="1" applyProtection="1">
      <alignment horizontal="center" vertical="top" wrapText="1"/>
      <protection hidden="1"/>
    </xf>
    <xf numFmtId="0" fontId="1" fillId="0" borderId="19" xfId="0" applyFont="1" applyBorder="1" applyAlignment="1" applyProtection="1">
      <alignment horizontal="center" vertical="top" wrapText="1"/>
      <protection hidden="1"/>
    </xf>
    <xf numFmtId="0" fontId="1" fillId="0" borderId="0" xfId="0" applyFont="1" applyAlignment="1" applyProtection="1">
      <alignment horizontal="justify" vertical="top" wrapText="1"/>
      <protection hidden="1"/>
    </xf>
    <xf numFmtId="0" fontId="2" fillId="4" borderId="1" xfId="0" applyFont="1" applyFill="1" applyBorder="1" applyAlignment="1" applyProtection="1">
      <alignment horizontal="justify" vertical="top" wrapText="1"/>
      <protection hidden="1"/>
    </xf>
    <xf numFmtId="0" fontId="1" fillId="0" borderId="1" xfId="0" applyFont="1" applyBorder="1" applyAlignment="1" applyProtection="1">
      <alignment horizontal="justify" vertical="top" wrapText="1"/>
      <protection locked="0"/>
    </xf>
    <xf numFmtId="9" fontId="3" fillId="0" borderId="1" xfId="0" applyNumberFormat="1" applyFont="1" applyBorder="1" applyAlignment="1" applyProtection="1">
      <alignment horizontal="justify" vertical="top"/>
      <protection hidden="1"/>
    </xf>
    <xf numFmtId="0" fontId="6" fillId="3" borderId="15" xfId="0" applyFont="1" applyFill="1" applyBorder="1" applyAlignment="1" applyProtection="1">
      <alignment horizontal="justify" vertical="top" wrapText="1"/>
      <protection hidden="1"/>
    </xf>
    <xf numFmtId="9" fontId="5" fillId="9" borderId="17" xfId="0" applyNumberFormat="1" applyFont="1" applyFill="1" applyBorder="1" applyAlignment="1" applyProtection="1">
      <alignment horizontal="justify" vertical="top" wrapText="1"/>
      <protection hidden="1"/>
    </xf>
    <xf numFmtId="9" fontId="5" fillId="9" borderId="1" xfId="0" applyNumberFormat="1" applyFont="1" applyFill="1" applyBorder="1" applyAlignment="1" applyProtection="1">
      <alignment horizontal="justify" vertical="top" wrapText="1"/>
      <protection hidden="1"/>
    </xf>
    <xf numFmtId="0" fontId="6" fillId="3" borderId="1" xfId="0" applyFont="1" applyFill="1" applyBorder="1" applyAlignment="1" applyProtection="1">
      <alignment horizontal="justify" vertical="top" wrapText="1"/>
      <protection hidden="1"/>
    </xf>
    <xf numFmtId="0" fontId="8" fillId="2" borderId="14" xfId="0" applyFont="1" applyFill="1" applyBorder="1" applyAlignment="1" applyProtection="1">
      <alignment horizontal="justify" vertical="top" wrapText="1"/>
      <protection hidden="1"/>
    </xf>
    <xf numFmtId="0" fontId="1" fillId="0" borderId="13" xfId="0" applyFont="1" applyBorder="1" applyAlignment="1" applyProtection="1">
      <alignment horizontal="justify" vertical="top" wrapText="1"/>
      <protection hidden="1"/>
    </xf>
    <xf numFmtId="0" fontId="1" fillId="0" borderId="1" xfId="0" applyFont="1" applyBorder="1" applyAlignment="1" applyProtection="1">
      <alignment horizontal="justify" vertical="top" wrapText="1"/>
      <protection hidden="1"/>
    </xf>
    <xf numFmtId="0" fontId="2" fillId="8" borderId="20" xfId="0" applyFont="1" applyFill="1" applyBorder="1" applyAlignment="1" applyProtection="1">
      <alignment horizontal="justify" vertical="top" wrapText="1"/>
      <protection hidden="1"/>
    </xf>
    <xf numFmtId="0" fontId="1" fillId="0" borderId="20" xfId="0" applyFont="1" applyBorder="1" applyAlignment="1" applyProtection="1">
      <alignment horizontal="justify" vertical="top" wrapText="1"/>
      <protection hidden="1"/>
    </xf>
    <xf numFmtId="0" fontId="5" fillId="0" borderId="20" xfId="0" applyFont="1" applyBorder="1" applyAlignment="1" applyProtection="1">
      <alignment horizontal="justify" vertical="top" wrapText="1"/>
      <protection hidden="1"/>
    </xf>
    <xf numFmtId="0" fontId="6" fillId="3" borderId="20" xfId="0" applyFont="1" applyFill="1" applyBorder="1" applyAlignment="1" applyProtection="1">
      <alignment horizontal="justify" vertical="top" wrapText="1"/>
      <protection hidden="1"/>
    </xf>
    <xf numFmtId="0" fontId="8" fillId="2" borderId="22" xfId="0" applyFont="1" applyFill="1" applyBorder="1" applyAlignment="1" applyProtection="1">
      <alignment horizontal="justify" vertical="top" wrapText="1"/>
      <protection hidden="1"/>
    </xf>
    <xf numFmtId="0" fontId="1" fillId="0" borderId="33" xfId="0" applyFont="1" applyBorder="1" applyAlignment="1" applyProtection="1">
      <alignment horizontal="justify" vertical="top" wrapText="1"/>
      <protection hidden="1"/>
    </xf>
    <xf numFmtId="0" fontId="2" fillId="4" borderId="1" xfId="0" applyFont="1" applyFill="1" applyBorder="1" applyAlignment="1" applyProtection="1">
      <alignment horizontal="justify" vertical="center" wrapText="1"/>
      <protection hidden="1"/>
    </xf>
    <xf numFmtId="0" fontId="2" fillId="8" borderId="20" xfId="0" applyFont="1" applyFill="1" applyBorder="1" applyAlignment="1" applyProtection="1">
      <alignment horizontal="justify" vertical="center" wrapText="1"/>
      <protection hidden="1"/>
    </xf>
    <xf numFmtId="0" fontId="2" fillId="4" borderId="19" xfId="0" applyFont="1" applyFill="1" applyBorder="1" applyAlignment="1" applyProtection="1">
      <alignment horizontal="center" vertical="top" wrapText="1"/>
      <protection hidden="1"/>
    </xf>
    <xf numFmtId="0" fontId="2" fillId="4" borderId="1" xfId="0" applyFont="1" applyFill="1" applyBorder="1" applyAlignment="1" applyProtection="1">
      <alignment horizontal="center" vertical="top" wrapText="1"/>
      <protection hidden="1"/>
    </xf>
    <xf numFmtId="0" fontId="2" fillId="5" borderId="1" xfId="0" applyFont="1" applyFill="1" applyBorder="1" applyAlignment="1" applyProtection="1">
      <alignment horizontal="center" vertical="top" wrapText="1"/>
      <protection hidden="1"/>
    </xf>
    <xf numFmtId="0" fontId="2" fillId="7" borderId="1" xfId="0" applyFont="1" applyFill="1" applyBorder="1" applyAlignment="1" applyProtection="1">
      <alignment horizontal="center" vertical="top" wrapText="1"/>
      <protection hidden="1"/>
    </xf>
    <xf numFmtId="0" fontId="5" fillId="0" borderId="17" xfId="0" applyFont="1" applyBorder="1" applyAlignment="1" applyProtection="1">
      <alignment vertical="top" wrapText="1"/>
      <protection hidden="1"/>
    </xf>
    <xf numFmtId="10" fontId="1" fillId="0" borderId="1" xfId="1" applyNumberFormat="1" applyFont="1" applyBorder="1" applyAlignment="1" applyProtection="1">
      <alignment horizontal="center" vertical="top" wrapText="1"/>
      <protection hidden="1"/>
    </xf>
    <xf numFmtId="9" fontId="5" fillId="0" borderId="17" xfId="1" applyFont="1" applyBorder="1" applyAlignment="1" applyProtection="1">
      <alignment horizontal="center" vertical="top" wrapText="1"/>
      <protection hidden="1"/>
    </xf>
    <xf numFmtId="10" fontId="5" fillId="0" borderId="1" xfId="1" applyNumberFormat="1" applyFont="1" applyBorder="1" applyAlignment="1" applyProtection="1">
      <alignment horizontal="center" vertical="top" wrapText="1"/>
      <protection hidden="1"/>
    </xf>
    <xf numFmtId="0" fontId="2" fillId="4" borderId="2" xfId="0" applyFont="1" applyFill="1" applyBorder="1" applyAlignment="1" applyProtection="1">
      <alignment horizontal="center" vertical="top" wrapText="1"/>
      <protection hidden="1"/>
    </xf>
    <xf numFmtId="0" fontId="2" fillId="4" borderId="2" xfId="0" applyFont="1" applyFill="1" applyBorder="1" applyAlignment="1" applyProtection="1">
      <alignment horizontal="center" vertical="center" wrapText="1"/>
      <protection hidden="1"/>
    </xf>
    <xf numFmtId="0" fontId="1" fillId="0" borderId="2" xfId="0" applyFont="1" applyBorder="1" applyAlignment="1" applyProtection="1">
      <alignment horizontal="center" vertical="top" wrapText="1"/>
      <protection locked="0"/>
    </xf>
    <xf numFmtId="9" fontId="3" fillId="0" borderId="2" xfId="0" applyNumberFormat="1" applyFont="1" applyBorder="1" applyAlignment="1" applyProtection="1">
      <alignment horizontal="center" vertical="top"/>
      <protection hidden="1"/>
    </xf>
    <xf numFmtId="0" fontId="6" fillId="3" borderId="2" xfId="0" applyFont="1" applyFill="1" applyBorder="1" applyAlignment="1" applyProtection="1">
      <alignment horizontal="center" vertical="top" wrapText="1"/>
      <protection hidden="1"/>
    </xf>
    <xf numFmtId="9" fontId="5" fillId="9" borderId="2" xfId="0" applyNumberFormat="1" applyFont="1" applyFill="1" applyBorder="1" applyAlignment="1" applyProtection="1">
      <alignment horizontal="center" vertical="top" wrapText="1"/>
      <protection hidden="1"/>
    </xf>
    <xf numFmtId="0" fontId="8" fillId="2" borderId="31" xfId="0" applyFont="1" applyFill="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2" xfId="0" applyFont="1" applyBorder="1" applyAlignment="1" applyProtection="1">
      <alignment horizontal="center" vertical="top" wrapText="1"/>
      <protection hidden="1"/>
    </xf>
    <xf numFmtId="9" fontId="5" fillId="0" borderId="3" xfId="0" applyNumberFormat="1"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2" fillId="5" borderId="19" xfId="0" applyFont="1" applyFill="1" applyBorder="1" applyAlignment="1" applyProtection="1">
      <alignment horizontal="center" vertical="top" wrapText="1"/>
      <protection hidden="1"/>
    </xf>
    <xf numFmtId="9" fontId="1" fillId="0" borderId="19" xfId="0" applyNumberFormat="1" applyFont="1" applyBorder="1" applyAlignment="1" applyProtection="1">
      <alignment horizontal="center" vertical="top" wrapText="1"/>
      <protection hidden="1"/>
    </xf>
    <xf numFmtId="9" fontId="5" fillId="0" borderId="19" xfId="1" applyFont="1" applyBorder="1" applyAlignment="1" applyProtection="1">
      <alignment horizontal="center" vertical="top" wrapText="1"/>
      <protection hidden="1"/>
    </xf>
    <xf numFmtId="0" fontId="1" fillId="0" borderId="20" xfId="0" applyFont="1" applyBorder="1" applyAlignment="1" applyProtection="1">
      <alignment horizontal="center" vertical="top" wrapText="1"/>
      <protection hidden="1"/>
    </xf>
    <xf numFmtId="0" fontId="6" fillId="3" borderId="6" xfId="0" applyFont="1" applyFill="1" applyBorder="1" applyAlignment="1" applyProtection="1">
      <alignment horizontal="center" vertical="top" wrapText="1"/>
      <protection hidden="1"/>
    </xf>
    <xf numFmtId="9" fontId="5" fillId="9" borderId="30" xfId="0" applyNumberFormat="1" applyFont="1" applyFill="1" applyBorder="1" applyAlignment="1" applyProtection="1">
      <alignment horizontal="center" vertical="top" wrapText="1"/>
      <protection hidden="1"/>
    </xf>
    <xf numFmtId="9" fontId="5" fillId="0" borderId="16" xfId="1" applyFont="1" applyBorder="1" applyAlignment="1" applyProtection="1">
      <alignment horizontal="center" vertical="top" wrapText="1"/>
      <protection hidden="1"/>
    </xf>
    <xf numFmtId="10" fontId="5" fillId="0" borderId="17" xfId="1" applyNumberFormat="1" applyFont="1" applyBorder="1" applyAlignment="1" applyProtection="1">
      <alignment horizontal="center" vertical="top" wrapText="1"/>
      <protection hidden="1"/>
    </xf>
    <xf numFmtId="10" fontId="7" fillId="3" borderId="15" xfId="1" applyNumberFormat="1" applyFont="1" applyFill="1" applyBorder="1" applyAlignment="1" applyProtection="1">
      <alignment horizontal="center" vertical="top" wrapText="1"/>
      <protection hidden="1"/>
    </xf>
    <xf numFmtId="10" fontId="9" fillId="2" borderId="14" xfId="0" applyNumberFormat="1" applyFont="1" applyFill="1" applyBorder="1" applyAlignment="1" applyProtection="1">
      <alignment horizontal="center" vertical="top" wrapText="1"/>
      <protection hidden="1"/>
    </xf>
    <xf numFmtId="0" fontId="2" fillId="8" borderId="1" xfId="0" applyFont="1" applyFill="1" applyBorder="1" applyAlignment="1" applyProtection="1">
      <alignment horizontal="center" vertical="top" wrapText="1"/>
      <protection hidden="1"/>
    </xf>
    <xf numFmtId="0" fontId="2" fillId="6" borderId="1" xfId="0" applyFont="1" applyFill="1" applyBorder="1" applyAlignment="1" applyProtection="1">
      <alignment horizontal="center" vertical="top" wrapText="1"/>
      <protection hidden="1"/>
    </xf>
    <xf numFmtId="0" fontId="1" fillId="0" borderId="1" xfId="0" applyFont="1" applyBorder="1" applyAlignment="1" applyProtection="1">
      <alignment horizontal="center" vertical="center" wrapText="1"/>
      <protection hidden="1"/>
    </xf>
    <xf numFmtId="0" fontId="2" fillId="9" borderId="0" xfId="0" applyFont="1" applyFill="1" applyBorder="1" applyAlignment="1" applyProtection="1">
      <alignment horizontal="center" vertical="center" wrapText="1"/>
      <protection hidden="1"/>
    </xf>
    <xf numFmtId="0" fontId="12" fillId="9" borderId="0" xfId="0" applyFont="1" applyFill="1" applyBorder="1" applyAlignment="1" applyProtection="1">
      <alignment horizontal="center" vertical="center" wrapText="1"/>
      <protection hidden="1"/>
    </xf>
    <xf numFmtId="0" fontId="1" fillId="9" borderId="0" xfId="0" applyFont="1" applyFill="1" applyAlignment="1" applyProtection="1">
      <alignment wrapText="1"/>
      <protection hidden="1"/>
    </xf>
    <xf numFmtId="0" fontId="1" fillId="9" borderId="0" xfId="0" applyFont="1" applyFill="1" applyAlignment="1" applyProtection="1">
      <alignment horizontal="center" vertical="top" wrapText="1"/>
      <protection hidden="1"/>
    </xf>
    <xf numFmtId="0" fontId="1" fillId="9" borderId="0" xfId="0" applyFont="1" applyFill="1" applyAlignment="1" applyProtection="1">
      <alignment horizontal="justify" vertical="top" wrapText="1"/>
      <protection hidden="1"/>
    </xf>
    <xf numFmtId="0" fontId="2" fillId="6" borderId="1" xfId="0" applyFont="1" applyFill="1" applyBorder="1" applyAlignment="1" applyProtection="1">
      <alignment horizontal="justify" vertical="top" wrapText="1"/>
      <protection hidden="1"/>
    </xf>
    <xf numFmtId="0" fontId="2" fillId="6" borderId="1" xfId="0" applyFont="1" applyFill="1" applyBorder="1" applyAlignment="1" applyProtection="1">
      <alignment horizontal="justify" vertical="center" wrapText="1"/>
      <protection hidden="1"/>
    </xf>
    <xf numFmtId="0" fontId="5" fillId="0" borderId="1" xfId="0" applyFont="1" applyBorder="1" applyAlignment="1" applyProtection="1">
      <alignment horizontal="justify" vertical="top" wrapText="1"/>
      <protection hidden="1"/>
    </xf>
    <xf numFmtId="0" fontId="5" fillId="0" borderId="30" xfId="0" applyFont="1" applyBorder="1" applyAlignment="1" applyProtection="1">
      <alignment vertical="top" wrapText="1"/>
      <protection hidden="1"/>
    </xf>
    <xf numFmtId="9" fontId="7" fillId="3" borderId="1" xfId="1" applyFont="1" applyFill="1" applyBorder="1" applyAlignment="1" applyProtection="1">
      <alignment horizontal="center" vertical="top" wrapText="1"/>
      <protection hidden="1"/>
    </xf>
    <xf numFmtId="10" fontId="7" fillId="3" borderId="1" xfId="1" applyNumberFormat="1" applyFont="1" applyFill="1" applyBorder="1" applyAlignment="1" applyProtection="1">
      <alignment horizontal="center" vertical="top" wrapText="1"/>
      <protection hidden="1"/>
    </xf>
    <xf numFmtId="9" fontId="8" fillId="2" borderId="1" xfId="1" applyFont="1" applyFill="1" applyBorder="1" applyAlignment="1" applyProtection="1">
      <alignment horizontal="center" vertical="top" wrapText="1"/>
      <protection hidden="1"/>
    </xf>
    <xf numFmtId="10" fontId="9" fillId="2" borderId="1" xfId="0" applyNumberFormat="1" applyFont="1" applyFill="1" applyBorder="1" applyAlignment="1" applyProtection="1">
      <alignment horizontal="center" vertical="top" wrapText="1"/>
      <protection hidden="1"/>
    </xf>
    <xf numFmtId="0" fontId="8" fillId="2" borderId="1" xfId="0" applyFont="1" applyFill="1" applyBorder="1" applyAlignment="1" applyProtection="1">
      <alignment horizontal="justify" vertical="top" wrapText="1"/>
      <protection hidden="1"/>
    </xf>
    <xf numFmtId="0" fontId="2" fillId="7" borderId="2" xfId="0" applyFont="1" applyFill="1" applyBorder="1" applyAlignment="1" applyProtection="1">
      <alignment horizontal="center" vertical="top" wrapText="1"/>
      <protection hidden="1"/>
    </xf>
    <xf numFmtId="0" fontId="2" fillId="7" borderId="2"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top" wrapText="1"/>
      <protection hidden="1"/>
    </xf>
    <xf numFmtId="0" fontId="2" fillId="8" borderId="19" xfId="0" applyFont="1" applyFill="1" applyBorder="1" applyAlignment="1" applyProtection="1">
      <alignment horizontal="center" vertical="top" wrapText="1"/>
      <protection hidden="1"/>
    </xf>
    <xf numFmtId="0" fontId="2" fillId="8" borderId="19" xfId="0" applyFont="1" applyFill="1" applyBorder="1" applyAlignment="1" applyProtection="1">
      <alignment horizontal="center" vertical="center" wrapText="1"/>
      <protection hidden="1"/>
    </xf>
    <xf numFmtId="9" fontId="7" fillId="3" borderId="19" xfId="1" applyFont="1" applyFill="1" applyBorder="1" applyAlignment="1" applyProtection="1">
      <alignment horizontal="center" vertical="top" wrapText="1"/>
      <protection hidden="1"/>
    </xf>
    <xf numFmtId="9" fontId="5" fillId="0" borderId="19" xfId="0" applyNumberFormat="1" applyFont="1" applyBorder="1" applyAlignment="1" applyProtection="1">
      <alignment horizontal="center" vertical="top" wrapText="1"/>
      <protection hidden="1"/>
    </xf>
    <xf numFmtId="9" fontId="5" fillId="9" borderId="20" xfId="0" applyNumberFormat="1" applyFont="1" applyFill="1" applyBorder="1" applyAlignment="1" applyProtection="1">
      <alignment horizontal="justify" vertical="top" wrapText="1"/>
      <protection hidden="1"/>
    </xf>
    <xf numFmtId="0" fontId="2" fillId="5" borderId="2" xfId="0" applyFont="1" applyFill="1" applyBorder="1" applyAlignment="1" applyProtection="1">
      <alignment horizontal="center" vertical="top" wrapText="1"/>
      <protection hidden="1"/>
    </xf>
    <xf numFmtId="0" fontId="2" fillId="5" borderId="2" xfId="0" applyFont="1" applyFill="1" applyBorder="1" applyAlignment="1" applyProtection="1">
      <alignment horizontal="center" vertical="center" wrapText="1"/>
      <protection hidden="1"/>
    </xf>
    <xf numFmtId="0" fontId="1" fillId="0" borderId="2" xfId="0" applyFont="1" applyBorder="1" applyAlignment="1" applyProtection="1">
      <alignment horizontal="justify" vertical="top" wrapText="1"/>
      <protection locked="0"/>
    </xf>
    <xf numFmtId="0" fontId="2" fillId="7" borderId="3" xfId="0" applyFont="1" applyFill="1" applyBorder="1" applyAlignment="1" applyProtection="1">
      <alignment horizontal="center" vertical="top" wrapText="1"/>
      <protection hidden="1"/>
    </xf>
    <xf numFmtId="0" fontId="2" fillId="7" borderId="3" xfId="0" applyFont="1" applyFill="1" applyBorder="1" applyAlignment="1" applyProtection="1">
      <alignment horizontal="center" vertical="center" wrapText="1"/>
      <protection hidden="1"/>
    </xf>
    <xf numFmtId="0" fontId="2" fillId="6" borderId="19" xfId="0" applyFont="1" applyFill="1" applyBorder="1" applyAlignment="1" applyProtection="1">
      <alignment horizontal="center" vertical="top" wrapText="1"/>
      <protection hidden="1"/>
    </xf>
    <xf numFmtId="0" fontId="2" fillId="6" borderId="20" xfId="0" applyFont="1" applyFill="1" applyBorder="1" applyAlignment="1" applyProtection="1">
      <alignment horizontal="center" vertical="top" wrapText="1"/>
      <protection hidden="1"/>
    </xf>
    <xf numFmtId="0" fontId="2" fillId="6" borderId="19" xfId="0" applyFont="1" applyFill="1" applyBorder="1" applyAlignment="1" applyProtection="1">
      <alignment horizontal="center" vertical="center" wrapText="1"/>
      <protection hidden="1"/>
    </xf>
    <xf numFmtId="0" fontId="2" fillId="6" borderId="20" xfId="0" applyFont="1" applyFill="1" applyBorder="1" applyAlignment="1" applyProtection="1">
      <alignment horizontal="center" vertical="center" wrapText="1"/>
      <protection hidden="1"/>
    </xf>
    <xf numFmtId="0" fontId="5" fillId="0" borderId="20" xfId="0" applyFont="1" applyBorder="1" applyAlignment="1" applyProtection="1">
      <alignment horizontal="center" vertical="top" wrapText="1"/>
      <protection hidden="1"/>
    </xf>
    <xf numFmtId="9" fontId="8" fillId="2" borderId="19" xfId="1" applyFont="1" applyFill="1" applyBorder="1" applyAlignment="1" applyProtection="1">
      <alignment horizontal="center" vertical="top" wrapText="1"/>
      <protection hidden="1"/>
    </xf>
    <xf numFmtId="0" fontId="8" fillId="2" borderId="20" xfId="0" applyFont="1" applyFill="1" applyBorder="1" applyAlignment="1" applyProtection="1">
      <alignment horizontal="center" vertical="top" wrapText="1"/>
      <protection hidden="1"/>
    </xf>
    <xf numFmtId="0" fontId="2" fillId="3" borderId="4" xfId="0" applyFont="1" applyFill="1" applyBorder="1" applyAlignment="1" applyProtection="1">
      <alignment horizontal="center" vertical="center" wrapText="1"/>
      <protection hidden="1"/>
    </xf>
    <xf numFmtId="0" fontId="2" fillId="8" borderId="16" xfId="0" applyFont="1" applyFill="1" applyBorder="1" applyAlignment="1" applyProtection="1">
      <alignment horizontal="center" vertical="top" wrapText="1"/>
      <protection hidden="1"/>
    </xf>
    <xf numFmtId="0" fontId="2" fillId="8" borderId="17" xfId="0" applyFont="1" applyFill="1" applyBorder="1" applyAlignment="1" applyProtection="1">
      <alignment horizontal="center" vertical="top" wrapText="1"/>
      <protection hidden="1"/>
    </xf>
    <xf numFmtId="0" fontId="2" fillId="8" borderId="18" xfId="0" applyFont="1" applyFill="1" applyBorder="1" applyAlignment="1" applyProtection="1">
      <alignment horizontal="center" vertical="top" wrapText="1"/>
      <protection hidden="1"/>
    </xf>
    <xf numFmtId="0" fontId="2" fillId="8" borderId="19" xfId="0" applyFont="1" applyFill="1" applyBorder="1" applyAlignment="1" applyProtection="1">
      <alignment horizontal="center" vertical="top" wrapText="1"/>
      <protection hidden="1"/>
    </xf>
    <xf numFmtId="0" fontId="2" fillId="8" borderId="1" xfId="0" applyFont="1" applyFill="1" applyBorder="1" applyAlignment="1" applyProtection="1">
      <alignment horizontal="center" vertical="top" wrapText="1"/>
      <protection hidden="1"/>
    </xf>
    <xf numFmtId="0" fontId="2" fillId="8" borderId="20" xfId="0" applyFont="1" applyFill="1" applyBorder="1" applyAlignment="1" applyProtection="1">
      <alignment horizontal="center" vertical="top" wrapText="1"/>
      <protection hidden="1"/>
    </xf>
    <xf numFmtId="0" fontId="2" fillId="4" borderId="16" xfId="0" applyFont="1" applyFill="1" applyBorder="1" applyAlignment="1" applyProtection="1">
      <alignment horizontal="center" vertical="top" wrapText="1"/>
      <protection hidden="1"/>
    </xf>
    <xf numFmtId="0" fontId="2" fillId="4" borderId="17" xfId="0" applyFont="1" applyFill="1" applyBorder="1" applyAlignment="1" applyProtection="1">
      <alignment horizontal="center" vertical="top" wrapText="1"/>
      <protection hidden="1"/>
    </xf>
    <xf numFmtId="0" fontId="2" fillId="4" borderId="30" xfId="0" applyFont="1" applyFill="1" applyBorder="1" applyAlignment="1" applyProtection="1">
      <alignment horizontal="center" vertical="top" wrapText="1"/>
      <protection hidden="1"/>
    </xf>
    <xf numFmtId="0" fontId="2" fillId="3" borderId="1"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2" fillId="2" borderId="30"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4" borderId="19" xfId="0" applyFont="1" applyFill="1" applyBorder="1" applyAlignment="1" applyProtection="1">
      <alignment horizontal="center" vertical="top" wrapText="1"/>
      <protection hidden="1"/>
    </xf>
    <xf numFmtId="0" fontId="2" fillId="4" borderId="1" xfId="0" applyFont="1" applyFill="1" applyBorder="1" applyAlignment="1" applyProtection="1">
      <alignment horizontal="center" vertical="top" wrapText="1"/>
      <protection hidden="1"/>
    </xf>
    <xf numFmtId="0" fontId="2" fillId="4" borderId="2" xfId="0" applyFont="1" applyFill="1" applyBorder="1" applyAlignment="1" applyProtection="1">
      <alignment horizontal="center" vertical="top" wrapText="1"/>
      <protection hidden="1"/>
    </xf>
    <xf numFmtId="0" fontId="2" fillId="5" borderId="19" xfId="0" applyFont="1" applyFill="1" applyBorder="1" applyAlignment="1" applyProtection="1">
      <alignment horizontal="center" vertical="top" wrapText="1"/>
      <protection hidden="1"/>
    </xf>
    <xf numFmtId="0" fontId="2" fillId="5" borderId="1" xfId="0" applyFont="1" applyFill="1" applyBorder="1" applyAlignment="1" applyProtection="1">
      <alignment horizontal="center" vertical="top" wrapText="1"/>
      <protection hidden="1"/>
    </xf>
    <xf numFmtId="0" fontId="2" fillId="5" borderId="2" xfId="0" applyFont="1" applyFill="1" applyBorder="1" applyAlignment="1" applyProtection="1">
      <alignment horizontal="center" vertical="top" wrapText="1"/>
      <protection hidden="1"/>
    </xf>
    <xf numFmtId="0" fontId="2" fillId="6" borderId="19" xfId="0" applyFont="1" applyFill="1" applyBorder="1" applyAlignment="1" applyProtection="1">
      <alignment horizontal="center" vertical="top" wrapText="1"/>
      <protection hidden="1"/>
    </xf>
    <xf numFmtId="0" fontId="2" fillId="6" borderId="1" xfId="0" applyFont="1" applyFill="1" applyBorder="1" applyAlignment="1" applyProtection="1">
      <alignment horizontal="center" vertical="top" wrapText="1"/>
      <protection hidden="1"/>
    </xf>
    <xf numFmtId="0" fontId="2" fillId="6" borderId="20" xfId="0" applyFont="1" applyFill="1" applyBorder="1" applyAlignment="1" applyProtection="1">
      <alignment horizontal="center" vertical="top" wrapText="1"/>
      <protection hidden="1"/>
    </xf>
    <xf numFmtId="0" fontId="2" fillId="7" borderId="3" xfId="0" applyFont="1" applyFill="1" applyBorder="1" applyAlignment="1" applyProtection="1">
      <alignment horizontal="center" vertical="top" wrapText="1"/>
      <protection hidden="1"/>
    </xf>
    <xf numFmtId="0" fontId="2" fillId="7" borderId="1" xfId="0" applyFont="1" applyFill="1" applyBorder="1" applyAlignment="1" applyProtection="1">
      <alignment horizontal="center" vertical="top" wrapText="1"/>
      <protection hidden="1"/>
    </xf>
    <xf numFmtId="0" fontId="2" fillId="7" borderId="2" xfId="0" applyFont="1" applyFill="1" applyBorder="1" applyAlignment="1" applyProtection="1">
      <alignment horizontal="center" vertical="top" wrapText="1"/>
      <protection hidden="1"/>
    </xf>
    <xf numFmtId="0" fontId="2" fillId="7" borderId="28" xfId="0" applyFont="1" applyFill="1" applyBorder="1" applyAlignment="1" applyProtection="1">
      <alignment horizontal="center" vertical="top" wrapText="1"/>
      <protection hidden="1"/>
    </xf>
    <xf numFmtId="0" fontId="2" fillId="7" borderId="17" xfId="0" applyFont="1" applyFill="1" applyBorder="1" applyAlignment="1" applyProtection="1">
      <alignment horizontal="center" vertical="top" wrapText="1"/>
      <protection hidden="1"/>
    </xf>
    <xf numFmtId="0" fontId="2" fillId="7" borderId="30" xfId="0" applyFont="1" applyFill="1" applyBorder="1" applyAlignment="1" applyProtection="1">
      <alignment horizontal="center" vertical="top" wrapText="1"/>
      <protection hidden="1"/>
    </xf>
    <xf numFmtId="0" fontId="2" fillId="6" borderId="16" xfId="0" applyFont="1" applyFill="1" applyBorder="1" applyAlignment="1" applyProtection="1">
      <alignment horizontal="center" vertical="top" wrapText="1"/>
      <protection hidden="1"/>
    </xf>
    <xf numFmtId="0" fontId="2" fillId="6" borderId="17" xfId="0" applyFont="1" applyFill="1" applyBorder="1" applyAlignment="1" applyProtection="1">
      <alignment horizontal="center" vertical="top" wrapText="1"/>
      <protection hidden="1"/>
    </xf>
    <xf numFmtId="0" fontId="2" fillId="6" borderId="18" xfId="0" applyFont="1" applyFill="1" applyBorder="1" applyAlignment="1" applyProtection="1">
      <alignment horizontal="center" vertical="top" wrapText="1"/>
      <protection hidden="1"/>
    </xf>
    <xf numFmtId="0" fontId="2" fillId="5" borderId="16" xfId="0" applyFont="1" applyFill="1" applyBorder="1" applyAlignment="1" applyProtection="1">
      <alignment horizontal="center" vertical="top" wrapText="1"/>
      <protection hidden="1"/>
    </xf>
    <xf numFmtId="0" fontId="2" fillId="5" borderId="17" xfId="0" applyFont="1" applyFill="1" applyBorder="1" applyAlignment="1" applyProtection="1">
      <alignment horizontal="center" vertical="top" wrapText="1"/>
      <protection hidden="1"/>
    </xf>
    <xf numFmtId="0" fontId="2" fillId="5" borderId="30" xfId="0" applyFont="1" applyFill="1" applyBorder="1" applyAlignment="1" applyProtection="1">
      <alignment horizontal="center" vertical="top" wrapText="1"/>
      <protection hidden="1"/>
    </xf>
    <xf numFmtId="0" fontId="1" fillId="0" borderId="2" xfId="0" applyFont="1" applyBorder="1" applyAlignment="1" applyProtection="1">
      <alignment horizontal="justify" vertical="center" wrapText="1"/>
      <protection hidden="1"/>
    </xf>
    <xf numFmtId="0" fontId="1" fillId="0" borderId="4" xfId="0" applyFont="1" applyBorder="1" applyAlignment="1" applyProtection="1">
      <alignment horizontal="justify" vertical="center" wrapText="1"/>
      <protection hidden="1"/>
    </xf>
    <xf numFmtId="0" fontId="1" fillId="0" borderId="3" xfId="0" applyFont="1" applyBorder="1" applyAlignment="1" applyProtection="1">
      <alignment horizontal="justify" vertical="center" wrapText="1"/>
      <protection hidden="1"/>
    </xf>
    <xf numFmtId="0" fontId="2" fillId="3" borderId="16" xfId="0" applyFont="1" applyFill="1" applyBorder="1" applyAlignment="1" applyProtection="1">
      <alignment horizontal="center" vertical="center" wrapText="1"/>
      <protection hidden="1"/>
    </xf>
    <xf numFmtId="0" fontId="2" fillId="3" borderId="17"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12" fillId="0" borderId="6"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7"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8"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2" fillId="3" borderId="23" xfId="0" applyFont="1" applyFill="1" applyBorder="1" applyAlignment="1" applyProtection="1">
      <alignment horizontal="center" vertical="center" wrapText="1"/>
      <protection hidden="1"/>
    </xf>
    <xf numFmtId="0" fontId="2" fillId="3" borderId="24" xfId="0" applyFont="1" applyFill="1" applyBorder="1" applyAlignment="1" applyProtection="1">
      <alignment horizontal="center" vertical="center" wrapText="1"/>
      <protection hidden="1"/>
    </xf>
    <xf numFmtId="0" fontId="2" fillId="3" borderId="25" xfId="0"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2" fillId="3" borderId="12" xfId="0" applyFont="1" applyFill="1" applyBorder="1" applyAlignment="1" applyProtection="1">
      <alignment horizontal="center" vertical="center" wrapText="1"/>
      <protection hidden="1"/>
    </xf>
    <xf numFmtId="0" fontId="2" fillId="3" borderId="26" xfId="0" applyFont="1" applyFill="1" applyBorder="1" applyAlignment="1" applyProtection="1">
      <alignment horizontal="center" vertical="center" wrapText="1"/>
      <protection hidden="1"/>
    </xf>
    <xf numFmtId="0" fontId="2" fillId="3" borderId="2" xfId="0" applyFont="1" applyFill="1" applyBorder="1" applyAlignment="1" applyProtection="1">
      <alignment horizontal="center" wrapText="1"/>
      <protection hidden="1"/>
    </xf>
    <xf numFmtId="0" fontId="2" fillId="3" borderId="4" xfId="0" applyFont="1" applyFill="1" applyBorder="1" applyAlignment="1" applyProtection="1">
      <alignment horizontal="center" wrapText="1"/>
      <protection hidden="1"/>
    </xf>
    <xf numFmtId="0" fontId="2" fillId="3" borderId="3" xfId="0" applyFont="1" applyFill="1" applyBorder="1" applyAlignment="1" applyProtection="1">
      <alignment horizont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1969490</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U23"/>
  <sheetViews>
    <sheetView showGridLines="0" tabSelected="1" zoomScale="85" zoomScaleNormal="85" workbookViewId="0">
      <selection sqref="A1:M1"/>
    </sheetView>
  </sheetViews>
  <sheetFormatPr baseColWidth="10" defaultColWidth="10.85546875" defaultRowHeight="15" zeroHeight="1" x14ac:dyDescent="0.25"/>
  <cols>
    <col min="1" max="1" width="4.5703125" style="6" customWidth="1"/>
    <col min="2" max="2" width="33.140625" style="6" customWidth="1"/>
    <col min="3" max="3" width="12.28515625" style="8" customWidth="1"/>
    <col min="4" max="4" width="9.5703125" style="8" customWidth="1"/>
    <col min="5" max="5" width="31.5703125" style="6" customWidth="1"/>
    <col min="6" max="6" width="15.5703125" style="6" customWidth="1"/>
    <col min="7" max="7" width="15.7109375" style="6" customWidth="1"/>
    <col min="8" max="8" width="21.85546875" style="6" customWidth="1"/>
    <col min="9" max="10" width="19.140625" style="6" customWidth="1"/>
    <col min="11" max="11" width="16.28515625" style="6" customWidth="1"/>
    <col min="12" max="12" width="18.42578125" style="6" customWidth="1"/>
    <col min="13" max="13" width="15.85546875" style="6" customWidth="1"/>
    <col min="14" max="17" width="11.7109375" style="6" customWidth="1"/>
    <col min="18" max="18" width="17.42578125" style="6" customWidth="1"/>
    <col min="19" max="23" width="17.85546875" style="6" customWidth="1"/>
    <col min="24" max="24" width="23.28515625" style="111" customWidth="1"/>
    <col min="25" max="26" width="16.5703125" style="65" customWidth="1"/>
    <col min="27" max="27" width="54.42578125" style="122" customWidth="1"/>
    <col min="28" max="28" width="16.5703125" style="147" customWidth="1"/>
    <col min="29" max="29" width="18.85546875" style="111" customWidth="1"/>
    <col min="30" max="31" width="16.5703125" style="65" customWidth="1"/>
    <col min="32" max="32" width="45" style="65" customWidth="1"/>
    <col min="33" max="33" width="36.140625" style="147" customWidth="1"/>
    <col min="34" max="34" width="16.5703125" style="111" customWidth="1"/>
    <col min="35" max="36" width="16.5703125" style="65" customWidth="1"/>
    <col min="37" max="37" width="35" style="122" customWidth="1"/>
    <col min="38" max="38" width="24.5703125" style="154" customWidth="1"/>
    <col min="39" max="39" width="16.5703125" style="150" hidden="1" customWidth="1"/>
    <col min="40" max="43" width="16.5703125" style="65" hidden="1" customWidth="1"/>
    <col min="44" max="45" width="16.5703125" style="65" customWidth="1"/>
    <col min="46" max="46" width="21.5703125" style="65" customWidth="1"/>
    <col min="47" max="47" width="40.85546875" style="124" customWidth="1"/>
    <col min="48" max="16384" width="10.85546875" style="6"/>
  </cols>
  <sheetData>
    <row r="1" spans="1:47" ht="70.5" customHeight="1" x14ac:dyDescent="0.25">
      <c r="A1" s="242" t="s">
        <v>0</v>
      </c>
      <c r="B1" s="243"/>
      <c r="C1" s="243"/>
      <c r="D1" s="243"/>
      <c r="E1" s="243"/>
      <c r="F1" s="243"/>
      <c r="G1" s="243"/>
      <c r="H1" s="243"/>
      <c r="I1" s="243"/>
      <c r="J1" s="243"/>
      <c r="K1" s="243"/>
      <c r="L1" s="243"/>
      <c r="M1" s="243"/>
      <c r="N1" s="244" t="s">
        <v>1</v>
      </c>
      <c r="O1" s="244"/>
      <c r="P1" s="244"/>
      <c r="Q1" s="244"/>
      <c r="R1" s="244"/>
      <c r="X1" s="84"/>
      <c r="Y1" s="84"/>
      <c r="Z1" s="84"/>
      <c r="AA1" s="112"/>
      <c r="AB1" s="84"/>
      <c r="AC1" s="84"/>
      <c r="AD1" s="84"/>
      <c r="AE1" s="84"/>
      <c r="AF1" s="84"/>
      <c r="AG1" s="84"/>
      <c r="AH1" s="84"/>
      <c r="AI1" s="84"/>
      <c r="AJ1" s="84"/>
      <c r="AK1" s="112"/>
      <c r="AL1" s="84"/>
      <c r="AM1" s="84"/>
      <c r="AN1" s="84"/>
      <c r="AO1" s="84"/>
      <c r="AP1" s="84"/>
      <c r="AQ1" s="84"/>
      <c r="AR1" s="84"/>
      <c r="AS1" s="84"/>
      <c r="AT1" s="84"/>
      <c r="AU1" s="112"/>
    </row>
    <row r="2" spans="1:47" s="7" customFormat="1" ht="23.45" customHeight="1" x14ac:dyDescent="0.25">
      <c r="A2" s="245" t="s">
        <v>2</v>
      </c>
      <c r="B2" s="246"/>
      <c r="C2" s="246"/>
      <c r="D2" s="246"/>
      <c r="E2" s="246"/>
      <c r="F2" s="246"/>
      <c r="G2" s="246"/>
      <c r="H2" s="246"/>
      <c r="I2" s="246"/>
      <c r="J2" s="246"/>
      <c r="K2" s="246"/>
      <c r="L2" s="246"/>
      <c r="M2" s="246"/>
      <c r="N2" s="246"/>
      <c r="O2" s="246"/>
      <c r="P2" s="246"/>
      <c r="Q2" s="246"/>
      <c r="R2" s="246"/>
      <c r="X2" s="84"/>
      <c r="Y2" s="84"/>
      <c r="Z2" s="84"/>
      <c r="AA2" s="112"/>
      <c r="AB2" s="84"/>
      <c r="AC2" s="84"/>
      <c r="AD2" s="84"/>
      <c r="AE2" s="84"/>
      <c r="AF2" s="84"/>
      <c r="AG2" s="84"/>
      <c r="AH2" s="84"/>
      <c r="AI2" s="84"/>
      <c r="AJ2" s="84"/>
      <c r="AK2" s="112"/>
      <c r="AL2" s="84"/>
      <c r="AM2" s="84"/>
      <c r="AN2" s="84"/>
      <c r="AO2" s="84"/>
      <c r="AP2" s="84"/>
      <c r="AQ2" s="84"/>
      <c r="AR2" s="84"/>
      <c r="AS2" s="84"/>
      <c r="AT2" s="84"/>
      <c r="AU2" s="112"/>
    </row>
    <row r="3" spans="1:47" x14ac:dyDescent="0.25">
      <c r="E3" s="9"/>
      <c r="X3" s="84"/>
      <c r="Y3" s="84"/>
      <c r="Z3" s="84"/>
      <c r="AA3" s="112"/>
      <c r="AB3" s="84"/>
      <c r="AC3" s="84"/>
      <c r="AD3" s="84"/>
      <c r="AE3" s="84"/>
      <c r="AF3" s="84"/>
      <c r="AG3" s="84"/>
      <c r="AH3" s="84"/>
      <c r="AI3" s="84"/>
      <c r="AJ3" s="84"/>
      <c r="AK3" s="112"/>
      <c r="AL3" s="84"/>
      <c r="AM3" s="84"/>
      <c r="AN3" s="84"/>
      <c r="AO3" s="84"/>
      <c r="AP3" s="84"/>
      <c r="AQ3" s="84"/>
      <c r="AR3" s="84"/>
      <c r="AS3" s="84"/>
      <c r="AT3" s="84"/>
      <c r="AU3" s="112"/>
    </row>
    <row r="4" spans="1:47" ht="29.1" customHeight="1" x14ac:dyDescent="0.25">
      <c r="A4" s="208" t="s">
        <v>3</v>
      </c>
      <c r="B4" s="208"/>
      <c r="C4" s="247" t="s">
        <v>4</v>
      </c>
      <c r="D4" s="248"/>
      <c r="E4" s="249"/>
      <c r="G4" s="208" t="s">
        <v>5</v>
      </c>
      <c r="H4" s="208"/>
      <c r="I4" s="208"/>
      <c r="J4" s="208"/>
      <c r="K4" s="208"/>
      <c r="L4" s="208"/>
      <c r="M4" s="208"/>
      <c r="X4" s="84"/>
      <c r="Y4" s="84"/>
      <c r="Z4" s="84"/>
      <c r="AA4" s="112"/>
      <c r="AB4" s="84"/>
      <c r="AC4" s="84"/>
      <c r="AD4" s="84"/>
      <c r="AE4" s="84"/>
      <c r="AF4" s="84"/>
      <c r="AG4" s="84"/>
      <c r="AH4" s="84"/>
      <c r="AI4" s="84"/>
      <c r="AJ4" s="84"/>
      <c r="AK4" s="112"/>
      <c r="AL4" s="84"/>
      <c r="AM4" s="84"/>
      <c r="AN4" s="84"/>
      <c r="AO4" s="84"/>
      <c r="AP4" s="84"/>
      <c r="AQ4" s="84"/>
      <c r="AR4" s="84"/>
      <c r="AS4" s="84"/>
      <c r="AT4" s="84"/>
      <c r="AU4" s="112"/>
    </row>
    <row r="5" spans="1:47" ht="14.45" customHeight="1" x14ac:dyDescent="0.25">
      <c r="A5" s="208"/>
      <c r="B5" s="208"/>
      <c r="C5" s="250"/>
      <c r="D5" s="251"/>
      <c r="E5" s="252"/>
      <c r="G5" s="10" t="s">
        <v>6</v>
      </c>
      <c r="H5" s="10" t="s">
        <v>7</v>
      </c>
      <c r="I5" s="262" t="s">
        <v>8</v>
      </c>
      <c r="J5" s="263"/>
      <c r="K5" s="263"/>
      <c r="L5" s="263"/>
      <c r="M5" s="264"/>
      <c r="X5" s="84"/>
      <c r="Y5" s="84"/>
      <c r="Z5" s="84"/>
      <c r="AA5" s="112"/>
      <c r="AB5" s="84"/>
      <c r="AC5" s="84"/>
      <c r="AD5" s="84"/>
      <c r="AE5" s="84"/>
      <c r="AF5" s="84"/>
      <c r="AG5" s="84"/>
      <c r="AH5" s="84"/>
      <c r="AI5" s="84"/>
      <c r="AJ5" s="84"/>
      <c r="AK5" s="112"/>
      <c r="AL5" s="84"/>
      <c r="AM5" s="84"/>
      <c r="AN5" s="84"/>
      <c r="AO5" s="84"/>
      <c r="AP5" s="84"/>
      <c r="AQ5" s="84"/>
      <c r="AR5" s="84"/>
      <c r="AS5" s="84"/>
      <c r="AT5" s="84"/>
      <c r="AU5" s="112"/>
    </row>
    <row r="6" spans="1:47" ht="14.45" customHeight="1" x14ac:dyDescent="0.25">
      <c r="A6" s="208"/>
      <c r="B6" s="208"/>
      <c r="C6" s="250"/>
      <c r="D6" s="251"/>
      <c r="E6" s="252"/>
      <c r="G6" s="69">
        <v>1</v>
      </c>
      <c r="H6" s="69" t="s">
        <v>9</v>
      </c>
      <c r="I6" s="236" t="s">
        <v>10</v>
      </c>
      <c r="J6" s="237"/>
      <c r="K6" s="237"/>
      <c r="L6" s="237"/>
      <c r="M6" s="238"/>
      <c r="X6" s="84"/>
      <c r="Y6" s="84"/>
      <c r="Z6" s="84"/>
      <c r="AA6" s="112"/>
      <c r="AB6" s="84"/>
      <c r="AC6" s="84"/>
      <c r="AD6" s="84"/>
      <c r="AE6" s="84"/>
      <c r="AF6" s="84"/>
      <c r="AG6" s="84"/>
      <c r="AH6" s="84"/>
      <c r="AI6" s="84"/>
      <c r="AJ6" s="84"/>
      <c r="AK6" s="112"/>
      <c r="AL6" s="84"/>
      <c r="AM6" s="84"/>
      <c r="AN6" s="84"/>
      <c r="AO6" s="84"/>
      <c r="AP6" s="84"/>
      <c r="AQ6" s="84"/>
      <c r="AR6" s="84"/>
      <c r="AS6" s="84"/>
      <c r="AT6" s="84"/>
      <c r="AU6" s="112"/>
    </row>
    <row r="7" spans="1:47" ht="79.5" customHeight="1" x14ac:dyDescent="0.25">
      <c r="A7" s="208"/>
      <c r="B7" s="208"/>
      <c r="C7" s="250"/>
      <c r="D7" s="251"/>
      <c r="E7" s="252"/>
      <c r="G7" s="69">
        <v>2</v>
      </c>
      <c r="H7" s="69" t="s">
        <v>11</v>
      </c>
      <c r="I7" s="236" t="s">
        <v>12</v>
      </c>
      <c r="J7" s="237"/>
      <c r="K7" s="237"/>
      <c r="L7" s="237"/>
      <c r="M7" s="238"/>
      <c r="X7" s="84"/>
      <c r="Y7" s="84"/>
      <c r="Z7" s="84"/>
      <c r="AA7" s="112"/>
      <c r="AB7" s="84"/>
      <c r="AC7" s="84"/>
      <c r="AD7" s="84"/>
      <c r="AE7" s="84"/>
      <c r="AF7" s="84"/>
      <c r="AG7" s="84"/>
      <c r="AH7" s="84"/>
      <c r="AI7" s="84"/>
      <c r="AJ7" s="84"/>
      <c r="AK7" s="112"/>
      <c r="AL7" s="84"/>
      <c r="AM7" s="84"/>
      <c r="AN7" s="84"/>
      <c r="AO7" s="84"/>
      <c r="AP7" s="84"/>
      <c r="AQ7" s="84"/>
      <c r="AR7" s="84"/>
      <c r="AS7" s="84"/>
      <c r="AT7" s="84"/>
      <c r="AU7" s="112"/>
    </row>
    <row r="8" spans="1:47" ht="70.5" customHeight="1" x14ac:dyDescent="0.25">
      <c r="A8" s="208"/>
      <c r="B8" s="208"/>
      <c r="C8" s="253"/>
      <c r="D8" s="254"/>
      <c r="E8" s="255"/>
      <c r="G8" s="69">
        <v>3</v>
      </c>
      <c r="H8" s="69" t="s">
        <v>13</v>
      </c>
      <c r="I8" s="236" t="s">
        <v>14</v>
      </c>
      <c r="J8" s="237"/>
      <c r="K8" s="237"/>
      <c r="L8" s="237"/>
      <c r="M8" s="238"/>
      <c r="X8" s="84"/>
      <c r="Y8" s="84"/>
      <c r="Z8" s="84"/>
      <c r="AA8" s="112"/>
      <c r="AB8" s="84"/>
      <c r="AC8" s="84"/>
      <c r="AD8" s="84"/>
      <c r="AE8" s="84"/>
      <c r="AF8" s="84"/>
      <c r="AG8" s="84"/>
      <c r="AH8" s="84"/>
      <c r="AI8" s="84"/>
      <c r="AJ8" s="84"/>
      <c r="AK8" s="112"/>
      <c r="AL8" s="84"/>
      <c r="AM8" s="84"/>
      <c r="AN8" s="84"/>
      <c r="AO8" s="84"/>
      <c r="AP8" s="84"/>
      <c r="AQ8" s="84"/>
      <c r="AR8" s="84"/>
      <c r="AS8" s="84"/>
      <c r="AT8" s="84"/>
      <c r="AU8" s="112"/>
    </row>
    <row r="9" spans="1:47" s="166" customFormat="1" ht="70.5" customHeight="1" x14ac:dyDescent="0.25">
      <c r="A9" s="164"/>
      <c r="B9" s="164"/>
      <c r="C9" s="165"/>
      <c r="D9" s="165"/>
      <c r="E9" s="165"/>
      <c r="G9" s="163">
        <v>4</v>
      </c>
      <c r="H9" s="163" t="s">
        <v>150</v>
      </c>
      <c r="I9" s="236" t="s">
        <v>149</v>
      </c>
      <c r="J9" s="237"/>
      <c r="K9" s="237"/>
      <c r="L9" s="237"/>
      <c r="M9" s="238"/>
      <c r="X9" s="167"/>
      <c r="Y9" s="167"/>
      <c r="Z9" s="167"/>
      <c r="AA9" s="168"/>
      <c r="AB9" s="167"/>
      <c r="AC9" s="167"/>
      <c r="AD9" s="167"/>
      <c r="AE9" s="167"/>
      <c r="AF9" s="167"/>
      <c r="AG9" s="167"/>
      <c r="AH9" s="167"/>
      <c r="AI9" s="167"/>
      <c r="AJ9" s="167"/>
      <c r="AK9" s="168"/>
      <c r="AL9" s="167"/>
      <c r="AM9" s="167"/>
      <c r="AN9" s="167"/>
      <c r="AO9" s="167"/>
      <c r="AP9" s="167"/>
      <c r="AQ9" s="167"/>
      <c r="AR9" s="167"/>
      <c r="AS9" s="167"/>
      <c r="AT9" s="167"/>
      <c r="AU9" s="168"/>
    </row>
    <row r="10" spans="1:47" ht="15.75" thickBot="1" x14ac:dyDescent="0.3">
      <c r="X10" s="84"/>
      <c r="Y10" s="84"/>
      <c r="Z10" s="84"/>
      <c r="AA10" s="112"/>
      <c r="AB10" s="84"/>
      <c r="AC10" s="84"/>
      <c r="AD10" s="84"/>
      <c r="AE10" s="84"/>
      <c r="AF10" s="84"/>
      <c r="AG10" s="84"/>
      <c r="AH10" s="84"/>
      <c r="AI10" s="84"/>
      <c r="AJ10" s="84"/>
      <c r="AK10" s="112"/>
      <c r="AL10" s="84"/>
      <c r="AM10" s="84"/>
      <c r="AN10" s="84"/>
      <c r="AO10" s="84"/>
      <c r="AP10" s="84"/>
      <c r="AQ10" s="84"/>
      <c r="AR10" s="84"/>
      <c r="AS10" s="84"/>
      <c r="AT10" s="84"/>
      <c r="AU10" s="112"/>
    </row>
    <row r="11" spans="1:47" ht="14.45" customHeight="1" x14ac:dyDescent="0.25">
      <c r="A11" s="239" t="s">
        <v>15</v>
      </c>
      <c r="B11" s="240"/>
      <c r="C11" s="256" t="s">
        <v>16</v>
      </c>
      <c r="D11" s="257"/>
      <c r="E11" s="257"/>
      <c r="F11" s="257"/>
      <c r="G11" s="257"/>
      <c r="H11" s="257"/>
      <c r="I11" s="257"/>
      <c r="J11" s="257"/>
      <c r="K11" s="257"/>
      <c r="L11" s="257"/>
      <c r="M11" s="257"/>
      <c r="N11" s="257"/>
      <c r="O11" s="257"/>
      <c r="P11" s="257"/>
      <c r="Q11" s="257"/>
      <c r="R11" s="258"/>
      <c r="S11" s="209" t="s">
        <v>17</v>
      </c>
      <c r="T11" s="210"/>
      <c r="U11" s="210"/>
      <c r="V11" s="210"/>
      <c r="W11" s="211"/>
      <c r="X11" s="205" t="s">
        <v>18</v>
      </c>
      <c r="Y11" s="206"/>
      <c r="Z11" s="206"/>
      <c r="AA11" s="206"/>
      <c r="AB11" s="207"/>
      <c r="AC11" s="233" t="s">
        <v>18</v>
      </c>
      <c r="AD11" s="234"/>
      <c r="AE11" s="234"/>
      <c r="AF11" s="234"/>
      <c r="AG11" s="235"/>
      <c r="AH11" s="230" t="s">
        <v>18</v>
      </c>
      <c r="AI11" s="231"/>
      <c r="AJ11" s="231"/>
      <c r="AK11" s="231"/>
      <c r="AL11" s="232"/>
      <c r="AM11" s="227" t="s">
        <v>18</v>
      </c>
      <c r="AN11" s="228"/>
      <c r="AO11" s="228"/>
      <c r="AP11" s="228"/>
      <c r="AQ11" s="229"/>
      <c r="AR11" s="199" t="s">
        <v>19</v>
      </c>
      <c r="AS11" s="200"/>
      <c r="AT11" s="200"/>
      <c r="AU11" s="201"/>
    </row>
    <row r="12" spans="1:47" ht="14.45" customHeight="1" x14ac:dyDescent="0.25">
      <c r="A12" s="241"/>
      <c r="B12" s="208"/>
      <c r="C12" s="259"/>
      <c r="D12" s="260"/>
      <c r="E12" s="260"/>
      <c r="F12" s="260"/>
      <c r="G12" s="260"/>
      <c r="H12" s="260"/>
      <c r="I12" s="260"/>
      <c r="J12" s="260"/>
      <c r="K12" s="260"/>
      <c r="L12" s="260"/>
      <c r="M12" s="260"/>
      <c r="N12" s="260"/>
      <c r="O12" s="260"/>
      <c r="P12" s="260"/>
      <c r="Q12" s="260"/>
      <c r="R12" s="261"/>
      <c r="S12" s="212"/>
      <c r="T12" s="213"/>
      <c r="U12" s="213"/>
      <c r="V12" s="213"/>
      <c r="W12" s="214"/>
      <c r="X12" s="215" t="s">
        <v>20</v>
      </c>
      <c r="Y12" s="216"/>
      <c r="Z12" s="216"/>
      <c r="AA12" s="216"/>
      <c r="AB12" s="217"/>
      <c r="AC12" s="218" t="s">
        <v>21</v>
      </c>
      <c r="AD12" s="219"/>
      <c r="AE12" s="219"/>
      <c r="AF12" s="219"/>
      <c r="AG12" s="220"/>
      <c r="AH12" s="221" t="s">
        <v>22</v>
      </c>
      <c r="AI12" s="222"/>
      <c r="AJ12" s="222"/>
      <c r="AK12" s="222"/>
      <c r="AL12" s="223"/>
      <c r="AM12" s="224" t="s">
        <v>23</v>
      </c>
      <c r="AN12" s="225"/>
      <c r="AO12" s="225"/>
      <c r="AP12" s="225"/>
      <c r="AQ12" s="226"/>
      <c r="AR12" s="202" t="s">
        <v>24</v>
      </c>
      <c r="AS12" s="203"/>
      <c r="AT12" s="203"/>
      <c r="AU12" s="204"/>
    </row>
    <row r="13" spans="1:47" ht="14.45" customHeight="1" x14ac:dyDescent="0.25">
      <c r="A13" s="67"/>
      <c r="B13" s="68"/>
      <c r="C13" s="70"/>
      <c r="D13" s="71"/>
      <c r="E13" s="71"/>
      <c r="F13" s="71"/>
      <c r="G13" s="71"/>
      <c r="H13" s="71"/>
      <c r="I13" s="198" t="s">
        <v>25</v>
      </c>
      <c r="J13" s="198"/>
      <c r="K13" s="71"/>
      <c r="L13" s="71"/>
      <c r="M13" s="71"/>
      <c r="N13" s="71"/>
      <c r="O13" s="71"/>
      <c r="P13" s="71"/>
      <c r="Q13" s="71"/>
      <c r="R13" s="72"/>
      <c r="S13" s="74"/>
      <c r="T13" s="75"/>
      <c r="U13" s="75"/>
      <c r="V13" s="75"/>
      <c r="W13" s="76"/>
      <c r="X13" s="131"/>
      <c r="Y13" s="132"/>
      <c r="Z13" s="132"/>
      <c r="AA13" s="113"/>
      <c r="AB13" s="139"/>
      <c r="AC13" s="151"/>
      <c r="AD13" s="133"/>
      <c r="AE13" s="133"/>
      <c r="AF13" s="133"/>
      <c r="AG13" s="186"/>
      <c r="AH13" s="191"/>
      <c r="AI13" s="162"/>
      <c r="AJ13" s="162"/>
      <c r="AK13" s="169"/>
      <c r="AL13" s="192"/>
      <c r="AM13" s="189"/>
      <c r="AN13" s="134"/>
      <c r="AO13" s="134"/>
      <c r="AP13" s="134"/>
      <c r="AQ13" s="178"/>
      <c r="AR13" s="181"/>
      <c r="AS13" s="161"/>
      <c r="AT13" s="161"/>
      <c r="AU13" s="123"/>
    </row>
    <row r="14" spans="1:47" ht="75" x14ac:dyDescent="0.25">
      <c r="A14" s="67" t="s">
        <v>26</v>
      </c>
      <c r="B14" s="68" t="s">
        <v>27</v>
      </c>
      <c r="C14" s="68" t="s">
        <v>28</v>
      </c>
      <c r="D14" s="68" t="s">
        <v>29</v>
      </c>
      <c r="E14" s="68" t="s">
        <v>30</v>
      </c>
      <c r="F14" s="68" t="s">
        <v>31</v>
      </c>
      <c r="G14" s="68" t="s">
        <v>32</v>
      </c>
      <c r="H14" s="68" t="s">
        <v>33</v>
      </c>
      <c r="I14" s="68" t="s">
        <v>34</v>
      </c>
      <c r="J14" s="68" t="s">
        <v>35</v>
      </c>
      <c r="K14" s="68" t="s">
        <v>36</v>
      </c>
      <c r="L14" s="68" t="s">
        <v>37</v>
      </c>
      <c r="M14" s="68" t="s">
        <v>38</v>
      </c>
      <c r="N14" s="68" t="s">
        <v>39</v>
      </c>
      <c r="O14" s="68" t="s">
        <v>40</v>
      </c>
      <c r="P14" s="68" t="s">
        <v>41</v>
      </c>
      <c r="Q14" s="68" t="s">
        <v>42</v>
      </c>
      <c r="R14" s="11" t="s">
        <v>43</v>
      </c>
      <c r="S14" s="74" t="s">
        <v>44</v>
      </c>
      <c r="T14" s="75" t="s">
        <v>45</v>
      </c>
      <c r="U14" s="75" t="s">
        <v>46</v>
      </c>
      <c r="V14" s="75" t="s">
        <v>47</v>
      </c>
      <c r="W14" s="76" t="s">
        <v>48</v>
      </c>
      <c r="X14" s="60" t="s">
        <v>49</v>
      </c>
      <c r="Y14" s="61" t="s">
        <v>50</v>
      </c>
      <c r="Z14" s="61" t="s">
        <v>51</v>
      </c>
      <c r="AA14" s="129" t="s">
        <v>52</v>
      </c>
      <c r="AB14" s="140" t="s">
        <v>53</v>
      </c>
      <c r="AC14" s="151" t="s">
        <v>49</v>
      </c>
      <c r="AD14" s="133" t="s">
        <v>50</v>
      </c>
      <c r="AE14" s="133" t="s">
        <v>51</v>
      </c>
      <c r="AF14" s="62" t="s">
        <v>52</v>
      </c>
      <c r="AG14" s="187" t="s">
        <v>53</v>
      </c>
      <c r="AH14" s="193" t="s">
        <v>49</v>
      </c>
      <c r="AI14" s="63" t="s">
        <v>50</v>
      </c>
      <c r="AJ14" s="63" t="s">
        <v>51</v>
      </c>
      <c r="AK14" s="170" t="s">
        <v>52</v>
      </c>
      <c r="AL14" s="194" t="s">
        <v>53</v>
      </c>
      <c r="AM14" s="190" t="s">
        <v>49</v>
      </c>
      <c r="AN14" s="64" t="s">
        <v>50</v>
      </c>
      <c r="AO14" s="64" t="s">
        <v>51</v>
      </c>
      <c r="AP14" s="64" t="s">
        <v>52</v>
      </c>
      <c r="AQ14" s="179" t="s">
        <v>53</v>
      </c>
      <c r="AR14" s="182" t="s">
        <v>49</v>
      </c>
      <c r="AS14" s="78" t="s">
        <v>54</v>
      </c>
      <c r="AT14" s="78" t="s">
        <v>55</v>
      </c>
      <c r="AU14" s="130" t="s">
        <v>56</v>
      </c>
    </row>
    <row r="15" spans="1:47" s="56" customFormat="1" ht="320.25" customHeight="1" x14ac:dyDescent="0.25">
      <c r="A15" s="12">
        <v>1</v>
      </c>
      <c r="B15" s="13" t="s">
        <v>57</v>
      </c>
      <c r="C15" s="14">
        <v>0.7</v>
      </c>
      <c r="D15" s="15">
        <v>1</v>
      </c>
      <c r="E15" s="13" t="s">
        <v>58</v>
      </c>
      <c r="F15" s="16">
        <v>0.4</v>
      </c>
      <c r="G15" s="17" t="s">
        <v>59</v>
      </c>
      <c r="H15" s="13" t="s">
        <v>60</v>
      </c>
      <c r="I15" s="13" t="s">
        <v>61</v>
      </c>
      <c r="J15" s="13" t="s">
        <v>62</v>
      </c>
      <c r="K15" s="18" t="s">
        <v>63</v>
      </c>
      <c r="L15" s="17" t="s">
        <v>64</v>
      </c>
      <c r="M15" s="17" t="s">
        <v>65</v>
      </c>
      <c r="N15" s="19">
        <v>0.05</v>
      </c>
      <c r="O15" s="19">
        <v>0.15</v>
      </c>
      <c r="P15" s="19">
        <v>0.4</v>
      </c>
      <c r="Q15" s="19">
        <v>0.7</v>
      </c>
      <c r="R15" s="20">
        <v>0.7</v>
      </c>
      <c r="S15" s="12" t="s">
        <v>66</v>
      </c>
      <c r="T15" s="13" t="s">
        <v>67</v>
      </c>
      <c r="U15" s="13" t="s">
        <v>68</v>
      </c>
      <c r="V15" s="13" t="s">
        <v>69</v>
      </c>
      <c r="W15" s="73" t="s">
        <v>70</v>
      </c>
      <c r="X15" s="85">
        <f>N15</f>
        <v>0.05</v>
      </c>
      <c r="Y15" s="86">
        <f>((43/460)*100%)</f>
        <v>9.3478260869565219E-2</v>
      </c>
      <c r="Z15" s="86">
        <v>1</v>
      </c>
      <c r="AA15" s="114" t="s">
        <v>71</v>
      </c>
      <c r="AB15" s="141" t="s">
        <v>72</v>
      </c>
      <c r="AC15" s="152">
        <f>O15</f>
        <v>0.15</v>
      </c>
      <c r="AD15" s="86">
        <f>(((780+8+10+19)/1140)*15%)</f>
        <v>0.1075</v>
      </c>
      <c r="AE15" s="136">
        <f>IF(AD15/AC15&gt;100%,100%,AD15/AC15)</f>
        <v>0.71666666666666667</v>
      </c>
      <c r="AF15" s="114" t="s">
        <v>73</v>
      </c>
      <c r="AG15" s="188" t="s">
        <v>74</v>
      </c>
      <c r="AH15" s="152">
        <f>P15</f>
        <v>0.4</v>
      </c>
      <c r="AI15" s="90">
        <f>+(((10192+3661)-10961)*40%)/3040</f>
        <v>0.38052631578947366</v>
      </c>
      <c r="AJ15" s="136">
        <f>IF(AI15/AH15&gt;100%,100%,AI15/AH15)</f>
        <v>0.95131578947368411</v>
      </c>
      <c r="AK15" s="122" t="s">
        <v>144</v>
      </c>
      <c r="AL15" s="154" t="s">
        <v>75</v>
      </c>
      <c r="AM15" s="87">
        <f>Q15</f>
        <v>0.7</v>
      </c>
      <c r="AN15" s="65"/>
      <c r="AO15" s="65"/>
      <c r="AP15" s="65"/>
      <c r="AQ15" s="147"/>
      <c r="AR15" s="85">
        <f>R15</f>
        <v>0.7</v>
      </c>
      <c r="AS15" s="136">
        <v>0.3805</v>
      </c>
      <c r="AT15" s="136">
        <f>IF(AS15/AR15&gt;100%,100%,AS15/AR15)</f>
        <v>0.54357142857142859</v>
      </c>
      <c r="AU15" s="124" t="s">
        <v>144</v>
      </c>
    </row>
    <row r="16" spans="1:47" s="56" customFormat="1" ht="409.5" x14ac:dyDescent="0.25">
      <c r="A16" s="12">
        <v>1</v>
      </c>
      <c r="B16" s="13" t="s">
        <v>57</v>
      </c>
      <c r="C16" s="14">
        <v>0.1</v>
      </c>
      <c r="D16" s="15">
        <v>2</v>
      </c>
      <c r="E16" s="13" t="s">
        <v>76</v>
      </c>
      <c r="F16" s="16">
        <v>0.4</v>
      </c>
      <c r="G16" s="17" t="s">
        <v>59</v>
      </c>
      <c r="H16" s="13" t="s">
        <v>77</v>
      </c>
      <c r="I16" s="13" t="s">
        <v>78</v>
      </c>
      <c r="J16" s="13" t="s">
        <v>79</v>
      </c>
      <c r="K16" s="17" t="s">
        <v>80</v>
      </c>
      <c r="L16" s="17" t="s">
        <v>81</v>
      </c>
      <c r="M16" s="17" t="s">
        <v>82</v>
      </c>
      <c r="N16" s="21">
        <v>0</v>
      </c>
      <c r="O16" s="21">
        <v>0.03</v>
      </c>
      <c r="P16" s="21">
        <v>0.03</v>
      </c>
      <c r="Q16" s="21">
        <v>0.04</v>
      </c>
      <c r="R16" s="22">
        <v>0.1</v>
      </c>
      <c r="S16" s="12" t="s">
        <v>66</v>
      </c>
      <c r="T16" s="13" t="s">
        <v>83</v>
      </c>
      <c r="U16" s="13" t="s">
        <v>84</v>
      </c>
      <c r="V16" s="13" t="s">
        <v>69</v>
      </c>
      <c r="W16" s="73" t="s">
        <v>85</v>
      </c>
      <c r="X16" s="91" t="s">
        <v>86</v>
      </c>
      <c r="Y16" s="92" t="s">
        <v>86</v>
      </c>
      <c r="Z16" s="92" t="s">
        <v>86</v>
      </c>
      <c r="AA16" s="115" t="s">
        <v>87</v>
      </c>
      <c r="AB16" s="142" t="s">
        <v>86</v>
      </c>
      <c r="AC16" s="152">
        <f t="shared" ref="AC16:AC20" si="0">O16</f>
        <v>0.03</v>
      </c>
      <c r="AD16" s="86">
        <f>(((6598)/428)*3%)</f>
        <v>0.46247663551401863</v>
      </c>
      <c r="AE16" s="136">
        <f>IF(AD16/AC16&gt;100%,100%,AD16/AC16)</f>
        <v>1</v>
      </c>
      <c r="AF16" s="114" t="s">
        <v>88</v>
      </c>
      <c r="AG16" s="188" t="s">
        <v>89</v>
      </c>
      <c r="AH16" s="152">
        <f>P16</f>
        <v>0.03</v>
      </c>
      <c r="AI16" s="88">
        <f>+(3509/428)*3%</f>
        <v>0.24595794392523362</v>
      </c>
      <c r="AJ16" s="88">
        <f>IF(AI16/AH16&gt;100%,100%,AI16/AH16)</f>
        <v>1</v>
      </c>
      <c r="AK16" s="122" t="s">
        <v>145</v>
      </c>
      <c r="AL16" s="154" t="s">
        <v>90</v>
      </c>
      <c r="AM16" s="87">
        <f>Q16</f>
        <v>0.04</v>
      </c>
      <c r="AN16" s="65"/>
      <c r="AO16" s="65"/>
      <c r="AP16" s="65"/>
      <c r="AQ16" s="147"/>
      <c r="AR16" s="152">
        <f t="shared" ref="AR16:AR20" si="1">R16</f>
        <v>0.1</v>
      </c>
      <c r="AS16" s="89">
        <f>SUM(Y16,AD16,AI16,AN16)</f>
        <v>0.70843457943925225</v>
      </c>
      <c r="AT16" s="136">
        <f>IF(AS16/AR16&gt;100%,100%,AS16/AR16)</f>
        <v>1</v>
      </c>
      <c r="AU16" s="124" t="s">
        <v>146</v>
      </c>
    </row>
    <row r="17" spans="1:47" s="57" customFormat="1" ht="16.5" thickBot="1" x14ac:dyDescent="0.3">
      <c r="A17" s="23"/>
      <c r="B17" s="24"/>
      <c r="C17" s="25"/>
      <c r="D17" s="25"/>
      <c r="E17" s="26" t="s">
        <v>91</v>
      </c>
      <c r="F17" s="27">
        <f>SUM(F15:F16)</f>
        <v>0.8</v>
      </c>
      <c r="G17" s="24"/>
      <c r="H17" s="24"/>
      <c r="I17" s="24"/>
      <c r="J17" s="24"/>
      <c r="K17" s="24"/>
      <c r="L17" s="24"/>
      <c r="M17" s="24"/>
      <c r="N17" s="28"/>
      <c r="O17" s="28"/>
      <c r="P17" s="28"/>
      <c r="Q17" s="28"/>
      <c r="R17" s="29"/>
      <c r="S17" s="23"/>
      <c r="T17" s="24"/>
      <c r="U17" s="24"/>
      <c r="V17" s="24"/>
      <c r="W17" s="77"/>
      <c r="X17" s="93"/>
      <c r="Y17" s="94"/>
      <c r="Z17" s="95">
        <v>1</v>
      </c>
      <c r="AA17" s="116"/>
      <c r="AB17" s="155"/>
      <c r="AC17" s="93"/>
      <c r="AD17" s="94"/>
      <c r="AE17" s="159">
        <f>AVERAGE(AE15:AE16)*80%</f>
        <v>0.68666666666666676</v>
      </c>
      <c r="AF17" s="96"/>
      <c r="AG17" s="155"/>
      <c r="AH17" s="183"/>
      <c r="AI17" s="173"/>
      <c r="AJ17" s="174">
        <f>AVERAGE(AJ15:AJ16)*80%</f>
        <v>0.78052631578947373</v>
      </c>
      <c r="AK17" s="119"/>
      <c r="AL17" s="102"/>
      <c r="AM17" s="97"/>
      <c r="AN17" s="94" t="e">
        <f>AVERAGE(AN15:AN16)</f>
        <v>#DIV/0!</v>
      </c>
      <c r="AO17" s="96"/>
      <c r="AP17" s="96"/>
      <c r="AQ17" s="155"/>
      <c r="AR17" s="183"/>
      <c r="AS17" s="173"/>
      <c r="AT17" s="174">
        <f>AVERAGE(AT15:AT16)*80%</f>
        <v>0.61742857142857144</v>
      </c>
      <c r="AU17" s="126"/>
    </row>
    <row r="18" spans="1:47" s="58" customFormat="1" ht="135" x14ac:dyDescent="0.25">
      <c r="A18" s="30">
        <v>7</v>
      </c>
      <c r="B18" s="30" t="s">
        <v>92</v>
      </c>
      <c r="C18" s="31">
        <v>0.8</v>
      </c>
      <c r="D18" s="32" t="s">
        <v>93</v>
      </c>
      <c r="E18" s="30" t="s">
        <v>94</v>
      </c>
      <c r="F18" s="33">
        <f>+(0.333333333333333)*20%</f>
        <v>6.6666666666666596E-2</v>
      </c>
      <c r="G18" s="30" t="s">
        <v>95</v>
      </c>
      <c r="H18" s="30" t="s">
        <v>96</v>
      </c>
      <c r="I18" s="30" t="s">
        <v>97</v>
      </c>
      <c r="J18" s="30" t="s">
        <v>98</v>
      </c>
      <c r="K18" s="30"/>
      <c r="L18" s="30" t="s">
        <v>99</v>
      </c>
      <c r="M18" s="34" t="s">
        <v>100</v>
      </c>
      <c r="N18" s="35" t="s">
        <v>86</v>
      </c>
      <c r="O18" s="35">
        <v>0.8</v>
      </c>
      <c r="P18" s="35" t="s">
        <v>86</v>
      </c>
      <c r="Q18" s="35">
        <v>0.8</v>
      </c>
      <c r="R18" s="35">
        <v>0.8</v>
      </c>
      <c r="S18" s="30" t="s">
        <v>101</v>
      </c>
      <c r="T18" s="30" t="s">
        <v>102</v>
      </c>
      <c r="U18" s="30" t="s">
        <v>102</v>
      </c>
      <c r="V18" s="30" t="s">
        <v>103</v>
      </c>
      <c r="W18" s="36" t="s">
        <v>104</v>
      </c>
      <c r="X18" s="80" t="s">
        <v>86</v>
      </c>
      <c r="Y18" s="81" t="s">
        <v>86</v>
      </c>
      <c r="Z18" s="81" t="s">
        <v>86</v>
      </c>
      <c r="AA18" s="117" t="s">
        <v>87</v>
      </c>
      <c r="AB18" s="156" t="s">
        <v>86</v>
      </c>
      <c r="AC18" s="157">
        <f t="shared" si="0"/>
        <v>0.8</v>
      </c>
      <c r="AD18" s="137">
        <v>0.45999999999999996</v>
      </c>
      <c r="AE18" s="158">
        <f t="shared" ref="AE18:AE20" si="2">IF(AD18/AC18&gt;100%,100%,AD18/AC18)</f>
        <v>0.57499999999999996</v>
      </c>
      <c r="AF18" s="135" t="s">
        <v>105</v>
      </c>
      <c r="AG18" s="172" t="s">
        <v>106</v>
      </c>
      <c r="AH18" s="184" t="str">
        <f t="shared" ref="AH18:AH19" si="3">P18</f>
        <v>No programada</v>
      </c>
      <c r="AI18" s="66" t="s">
        <v>86</v>
      </c>
      <c r="AJ18" s="66" t="s">
        <v>86</v>
      </c>
      <c r="AK18" s="171" t="s">
        <v>147</v>
      </c>
      <c r="AL18" s="195" t="s">
        <v>86</v>
      </c>
      <c r="AM18" s="148">
        <f t="shared" ref="AM18:AM20" si="4">Q18</f>
        <v>0.8</v>
      </c>
      <c r="AN18" s="66"/>
      <c r="AO18" s="66"/>
      <c r="AP18" s="66"/>
      <c r="AQ18" s="180"/>
      <c r="AR18" s="184">
        <f t="shared" si="1"/>
        <v>0.8</v>
      </c>
      <c r="AS18" s="79">
        <f>(46%*50%)</f>
        <v>0.23</v>
      </c>
      <c r="AT18" s="138">
        <f t="shared" ref="AT18:AT20" si="5">IF(AS18/AR18&gt;100%,100%,AS18/AR18)</f>
        <v>0.28749999999999998</v>
      </c>
      <c r="AU18" s="185" t="s">
        <v>105</v>
      </c>
    </row>
    <row r="19" spans="1:47" s="58" customFormat="1" ht="210" x14ac:dyDescent="0.25">
      <c r="A19" s="37">
        <v>7</v>
      </c>
      <c r="B19" s="37" t="s">
        <v>92</v>
      </c>
      <c r="C19" s="38">
        <v>1</v>
      </c>
      <c r="D19" s="39" t="s">
        <v>107</v>
      </c>
      <c r="E19" s="37" t="s">
        <v>108</v>
      </c>
      <c r="F19" s="40">
        <f t="shared" ref="F19:F20" si="6">+(0.333333333333333)*20%</f>
        <v>6.6666666666666596E-2</v>
      </c>
      <c r="G19" s="37" t="s">
        <v>95</v>
      </c>
      <c r="H19" s="37" t="s">
        <v>109</v>
      </c>
      <c r="I19" s="37" t="s">
        <v>110</v>
      </c>
      <c r="J19" s="37" t="s">
        <v>111</v>
      </c>
      <c r="K19" s="37"/>
      <c r="L19" s="37" t="s">
        <v>112</v>
      </c>
      <c r="M19" s="41" t="s">
        <v>113</v>
      </c>
      <c r="N19" s="42">
        <v>0</v>
      </c>
      <c r="O19" s="42">
        <v>0.25</v>
      </c>
      <c r="P19" s="42">
        <v>0.3</v>
      </c>
      <c r="Q19" s="42">
        <v>0.45</v>
      </c>
      <c r="R19" s="42">
        <v>1</v>
      </c>
      <c r="S19" s="37" t="s">
        <v>101</v>
      </c>
      <c r="T19" s="37" t="s">
        <v>114</v>
      </c>
      <c r="U19" s="37" t="s">
        <v>114</v>
      </c>
      <c r="V19" s="30" t="s">
        <v>103</v>
      </c>
      <c r="W19" s="43" t="s">
        <v>115</v>
      </c>
      <c r="X19" s="82" t="s">
        <v>86</v>
      </c>
      <c r="Y19" s="83" t="s">
        <v>86</v>
      </c>
      <c r="Z19" s="83" t="s">
        <v>86</v>
      </c>
      <c r="AA19" s="118" t="s">
        <v>116</v>
      </c>
      <c r="AB19" s="144" t="s">
        <v>86</v>
      </c>
      <c r="AC19" s="153">
        <f t="shared" si="0"/>
        <v>0.25</v>
      </c>
      <c r="AD19" s="79">
        <v>0</v>
      </c>
      <c r="AE19" s="138">
        <f t="shared" si="2"/>
        <v>0</v>
      </c>
      <c r="AF19" s="37" t="s">
        <v>117</v>
      </c>
      <c r="AG19" s="43" t="s">
        <v>118</v>
      </c>
      <c r="AH19" s="184">
        <f t="shared" si="3"/>
        <v>0.3</v>
      </c>
      <c r="AI19" s="79">
        <v>0.3</v>
      </c>
      <c r="AJ19" s="79">
        <v>1</v>
      </c>
      <c r="AK19" s="171" t="s">
        <v>148</v>
      </c>
      <c r="AL19" s="195"/>
      <c r="AM19" s="148">
        <f t="shared" si="4"/>
        <v>0.45</v>
      </c>
      <c r="AN19" s="66"/>
      <c r="AO19" s="66"/>
      <c r="AP19" s="66"/>
      <c r="AQ19" s="180"/>
      <c r="AR19" s="184">
        <f t="shared" si="1"/>
        <v>1</v>
      </c>
      <c r="AS19" s="79">
        <v>0</v>
      </c>
      <c r="AT19" s="138">
        <f t="shared" si="5"/>
        <v>0</v>
      </c>
      <c r="AU19" s="125" t="s">
        <v>117</v>
      </c>
    </row>
    <row r="20" spans="1:47" s="58" customFormat="1" ht="135" x14ac:dyDescent="0.25">
      <c r="A20" s="37">
        <v>7</v>
      </c>
      <c r="B20" s="37" t="s">
        <v>92</v>
      </c>
      <c r="C20" s="38">
        <v>1</v>
      </c>
      <c r="D20" s="39" t="s">
        <v>119</v>
      </c>
      <c r="E20" s="37" t="s">
        <v>120</v>
      </c>
      <c r="F20" s="40">
        <f t="shared" si="6"/>
        <v>6.6666666666666596E-2</v>
      </c>
      <c r="G20" s="37" t="s">
        <v>95</v>
      </c>
      <c r="H20" s="37" t="s">
        <v>121</v>
      </c>
      <c r="I20" s="37" t="s">
        <v>122</v>
      </c>
      <c r="J20" s="37" t="s">
        <v>123</v>
      </c>
      <c r="K20" s="37"/>
      <c r="L20" s="37" t="s">
        <v>112</v>
      </c>
      <c r="M20" s="41" t="s">
        <v>124</v>
      </c>
      <c r="N20" s="42" t="s">
        <v>86</v>
      </c>
      <c r="O20" s="42">
        <v>1</v>
      </c>
      <c r="P20" s="42" t="s">
        <v>86</v>
      </c>
      <c r="Q20" s="42">
        <v>1</v>
      </c>
      <c r="R20" s="42">
        <v>1</v>
      </c>
      <c r="S20" s="37" t="s">
        <v>101</v>
      </c>
      <c r="T20" s="37" t="s">
        <v>125</v>
      </c>
      <c r="U20" s="37" t="s">
        <v>126</v>
      </c>
      <c r="V20" s="30" t="s">
        <v>103</v>
      </c>
      <c r="W20" s="43" t="s">
        <v>127</v>
      </c>
      <c r="X20" s="82" t="s">
        <v>86</v>
      </c>
      <c r="Y20" s="83" t="s">
        <v>86</v>
      </c>
      <c r="Z20" s="83" t="s">
        <v>86</v>
      </c>
      <c r="AA20" s="118" t="s">
        <v>128</v>
      </c>
      <c r="AB20" s="144" t="s">
        <v>86</v>
      </c>
      <c r="AC20" s="153">
        <f t="shared" si="0"/>
        <v>1</v>
      </c>
      <c r="AD20" s="79">
        <v>1</v>
      </c>
      <c r="AE20" s="138">
        <f t="shared" si="2"/>
        <v>1</v>
      </c>
      <c r="AF20" s="37" t="s">
        <v>129</v>
      </c>
      <c r="AG20" s="43" t="s">
        <v>130</v>
      </c>
      <c r="AH20" s="184" t="str">
        <f t="shared" ref="AH20" si="7">P20</f>
        <v>No programada</v>
      </c>
      <c r="AI20" s="66" t="s">
        <v>86</v>
      </c>
      <c r="AJ20" s="66" t="s">
        <v>86</v>
      </c>
      <c r="AK20" s="171" t="s">
        <v>147</v>
      </c>
      <c r="AL20" s="195" t="s">
        <v>86</v>
      </c>
      <c r="AM20" s="148">
        <f t="shared" si="4"/>
        <v>1</v>
      </c>
      <c r="AN20" s="66"/>
      <c r="AO20" s="66"/>
      <c r="AP20" s="66"/>
      <c r="AQ20" s="180"/>
      <c r="AR20" s="184">
        <f t="shared" si="1"/>
        <v>1</v>
      </c>
      <c r="AS20" s="79">
        <v>0.5</v>
      </c>
      <c r="AT20" s="138">
        <f t="shared" si="5"/>
        <v>0.5</v>
      </c>
      <c r="AU20" s="125" t="s">
        <v>129</v>
      </c>
    </row>
    <row r="21" spans="1:47" s="57" customFormat="1" ht="31.5" x14ac:dyDescent="0.25">
      <c r="A21" s="44"/>
      <c r="B21" s="44"/>
      <c r="C21" s="45"/>
      <c r="D21" s="45"/>
      <c r="E21" s="46" t="s">
        <v>131</v>
      </c>
      <c r="F21" s="47">
        <f>SUM(F18:F20)</f>
        <v>0.19999999999999979</v>
      </c>
      <c r="G21" s="46"/>
      <c r="H21" s="46"/>
      <c r="I21" s="46"/>
      <c r="J21" s="46"/>
      <c r="K21" s="46"/>
      <c r="L21" s="46"/>
      <c r="M21" s="46"/>
      <c r="N21" s="48"/>
      <c r="O21" s="48"/>
      <c r="P21" s="48"/>
      <c r="Q21" s="48"/>
      <c r="R21" s="48">
        <f>AVERAGE(R19:R20)</f>
        <v>1</v>
      </c>
      <c r="S21" s="46"/>
      <c r="T21" s="44"/>
      <c r="U21" s="44"/>
      <c r="V21" s="44"/>
      <c r="W21" s="49"/>
      <c r="X21" s="98"/>
      <c r="Y21" s="99"/>
      <c r="Z21" s="100">
        <v>0</v>
      </c>
      <c r="AA21" s="119"/>
      <c r="AB21" s="143"/>
      <c r="AC21" s="98"/>
      <c r="AD21" s="99"/>
      <c r="AE21" s="159">
        <f>AVERAGE(AE18:AE20)*20%</f>
        <v>0.10500000000000001</v>
      </c>
      <c r="AF21" s="101"/>
      <c r="AG21" s="143"/>
      <c r="AH21" s="98"/>
      <c r="AI21" s="99"/>
      <c r="AJ21" s="174">
        <f>AVERAGE(AJ18:AJ20)*20%</f>
        <v>0.2</v>
      </c>
      <c r="AK21" s="119"/>
      <c r="AL21" s="102"/>
      <c r="AM21" s="103">
        <f>AVERAGE(AM19:AM20)</f>
        <v>0.72499999999999998</v>
      </c>
      <c r="AN21" s="99" t="e">
        <f>AVERAGE(AN19:AN20)</f>
        <v>#DIV/0!</v>
      </c>
      <c r="AO21" s="101"/>
      <c r="AP21" s="101"/>
      <c r="AQ21" s="143"/>
      <c r="AR21" s="98"/>
      <c r="AS21" s="99"/>
      <c r="AT21" s="174">
        <f>AVERAGE(AT18:AT20)*20%</f>
        <v>5.2500000000000005E-2</v>
      </c>
      <c r="AU21" s="126"/>
    </row>
    <row r="22" spans="1:47" s="59" customFormat="1" ht="19.5" thickBot="1" x14ac:dyDescent="0.35">
      <c r="A22" s="50"/>
      <c r="B22" s="50"/>
      <c r="C22" s="51"/>
      <c r="D22" s="51"/>
      <c r="E22" s="52" t="s">
        <v>132</v>
      </c>
      <c r="F22" s="53">
        <f>F21+F17</f>
        <v>0.99999999999999978</v>
      </c>
      <c r="G22" s="50"/>
      <c r="H22" s="50"/>
      <c r="I22" s="50"/>
      <c r="J22" s="50"/>
      <c r="K22" s="50"/>
      <c r="L22" s="50"/>
      <c r="M22" s="50"/>
      <c r="N22" s="54"/>
      <c r="O22" s="54"/>
      <c r="P22" s="54"/>
      <c r="Q22" s="54"/>
      <c r="R22" s="54">
        <f>R21*$F$21</f>
        <v>0.19999999999999979</v>
      </c>
      <c r="S22" s="50"/>
      <c r="T22" s="50"/>
      <c r="U22" s="50"/>
      <c r="V22" s="50"/>
      <c r="W22" s="55"/>
      <c r="X22" s="104"/>
      <c r="Y22" s="105"/>
      <c r="Z22" s="106">
        <v>1</v>
      </c>
      <c r="AA22" s="120"/>
      <c r="AB22" s="145"/>
      <c r="AC22" s="104"/>
      <c r="AD22" s="105"/>
      <c r="AE22" s="160">
        <f>AE17+AE21</f>
        <v>0.79166666666666674</v>
      </c>
      <c r="AF22" s="107"/>
      <c r="AG22" s="145"/>
      <c r="AH22" s="196"/>
      <c r="AI22" s="175"/>
      <c r="AJ22" s="176">
        <f>AJ17+AJ21</f>
        <v>0.98052631578947369</v>
      </c>
      <c r="AK22" s="177"/>
      <c r="AL22" s="197"/>
      <c r="AM22" s="108">
        <f>AM21*$F$21</f>
        <v>0.14499999999999985</v>
      </c>
      <c r="AN22" s="105" t="e">
        <f>AN21*$F$21</f>
        <v>#DIV/0!</v>
      </c>
      <c r="AO22" s="107"/>
      <c r="AP22" s="107"/>
      <c r="AQ22" s="145"/>
      <c r="AR22" s="104"/>
      <c r="AS22" s="105"/>
      <c r="AT22" s="160">
        <f>AT17+AT21</f>
        <v>0.66992857142857143</v>
      </c>
      <c r="AU22" s="127"/>
    </row>
    <row r="23" spans="1:47" hidden="1" x14ac:dyDescent="0.25">
      <c r="X23" s="109"/>
      <c r="Y23" s="110"/>
      <c r="Z23" s="110"/>
      <c r="AA23" s="121"/>
      <c r="AB23" s="146"/>
      <c r="AC23" s="109"/>
      <c r="AD23" s="110"/>
      <c r="AE23" s="110"/>
      <c r="AF23" s="110"/>
      <c r="AG23" s="146"/>
      <c r="AM23" s="149"/>
      <c r="AN23" s="110"/>
      <c r="AO23" s="110"/>
      <c r="AP23" s="110"/>
      <c r="AQ23" s="110"/>
      <c r="AR23" s="110"/>
      <c r="AS23" s="110"/>
      <c r="AT23" s="110"/>
      <c r="AU23" s="128"/>
    </row>
  </sheetData>
  <sheetProtection formatColumns="0" formatRows="0"/>
  <mergeCells count="25">
    <mergeCell ref="A11:B12"/>
    <mergeCell ref="A1:M1"/>
    <mergeCell ref="N1:R1"/>
    <mergeCell ref="A2:R2"/>
    <mergeCell ref="A4:B8"/>
    <mergeCell ref="C4:E8"/>
    <mergeCell ref="C11:R12"/>
    <mergeCell ref="I5:M5"/>
    <mergeCell ref="I6:M6"/>
    <mergeCell ref="I7:M7"/>
    <mergeCell ref="I8:M8"/>
    <mergeCell ref="I13:J13"/>
    <mergeCell ref="AR11:AU11"/>
    <mergeCell ref="AR12:AU12"/>
    <mergeCell ref="X11:AB11"/>
    <mergeCell ref="G4:M4"/>
    <mergeCell ref="S11:W12"/>
    <mergeCell ref="X12:AB12"/>
    <mergeCell ref="AC12:AG12"/>
    <mergeCell ref="AH12:AL12"/>
    <mergeCell ref="AM12:AQ12"/>
    <mergeCell ref="AM11:AQ11"/>
    <mergeCell ref="AH11:AL11"/>
    <mergeCell ref="AC11:AG11"/>
    <mergeCell ref="I9:M9"/>
  </mergeCells>
  <phoneticPr fontId="13" type="noConversion"/>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A15 AF15" xr:uid="{D214B22F-2471-4C3F-94E4-8BEA8E58F4DB}">
      <formula1>2500</formula1>
    </dataValidation>
    <dataValidation type="textLength" operator="lessThanOrEqual" allowBlank="1" showInputMessage="1" showErrorMessage="1" error="Por favor ingresar menos de 2.500 caracteres, incluyendo espacios." sqref="AB15 Y15:Z15 AD15:AD16 AG15" xr:uid="{12438C3C-F31B-4457-8D52-17F11F7C8520}">
      <formula1>2500</formula1>
    </dataValidation>
  </dataValidations>
  <pageMargins left="0.7" right="0.7" top="0.75" bottom="0.75" header="0.3" footer="0.3"/>
  <pageSetup paperSize="9" scale="43" orientation="portrait" r:id="rId1"/>
  <colBreaks count="1" manualBreakCount="1">
    <brk id="14" max="1048575" man="1"/>
  </colBreaks>
  <ignoredErrors>
    <ignoredError sqref="R21" formulaRange="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2997C74-AE22-425C-A611-8342D60C6FAF}">
          <x14:formula1>
            <xm:f>Hoja1!$B$2:$B$8</xm:f>
          </x14:formula1>
          <xm:sqref>B18:B20 B15:B16</xm:sqref>
        </x14:dataValidation>
        <x14:dataValidation type="list" allowBlank="1" showInputMessage="1" showErrorMessage="1" error="Escriba un texto " promptTitle="Cualquier contenido" xr:uid="{79A30B2C-A7DE-4319-B00C-CDBA6C74F67E}">
          <x14:formula1>
            <xm:f>Hoja1!$C$2:$C$5</xm:f>
          </x14:formula1>
          <xm:sqref>G18:G20 G15:G16</xm:sqref>
        </x14:dataValidation>
        <x14:dataValidation type="list" allowBlank="1" showInputMessage="1" showErrorMessage="1" xr:uid="{99C4073F-8490-41CF-A138-FB0D27D789F3}">
          <x14:formula1>
            <xm:f>Hoja1!$D$2:$D$5</xm:f>
          </x14:formula1>
          <xm:sqref>L18:L20 L15:L16</xm:sqref>
        </x14:dataValidation>
        <x14:dataValidation type="list" allowBlank="1" showInputMessage="1" showErrorMessage="1" xr:uid="{40741A02-2F4C-48CF-999F-CF9269234581}">
          <x14:formula1>
            <xm:f>Hoja1!$E$2:$E$4</xm:f>
          </x14:formula1>
          <xm:sqref>S18:S20 S15:S16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A2" sqref="A2"/>
    </sheetView>
  </sheetViews>
  <sheetFormatPr baseColWidth="10" defaultColWidth="10.85546875" defaultRowHeight="15" x14ac:dyDescent="0.25"/>
  <cols>
    <col min="1" max="1" width="6" bestFit="1" customWidth="1"/>
    <col min="2" max="2" width="27.5703125" customWidth="1"/>
    <col min="3" max="5" width="15.85546875" customWidth="1"/>
  </cols>
  <sheetData>
    <row r="1" spans="1:5" ht="45" x14ac:dyDescent="0.25">
      <c r="A1" s="4" t="s">
        <v>26</v>
      </c>
      <c r="B1" s="3" t="s">
        <v>133</v>
      </c>
      <c r="C1" s="3" t="s">
        <v>32</v>
      </c>
      <c r="D1" s="1" t="s">
        <v>37</v>
      </c>
      <c r="E1" s="2" t="s">
        <v>44</v>
      </c>
    </row>
    <row r="2" spans="1:5" x14ac:dyDescent="0.25">
      <c r="A2" s="5">
        <v>1</v>
      </c>
      <c r="B2" s="5" t="s">
        <v>57</v>
      </c>
      <c r="C2" s="5" t="s">
        <v>134</v>
      </c>
      <c r="D2" s="5" t="s">
        <v>81</v>
      </c>
      <c r="E2" s="5" t="s">
        <v>66</v>
      </c>
    </row>
    <row r="3" spans="1:5" x14ac:dyDescent="0.25">
      <c r="A3" s="5">
        <v>2</v>
      </c>
      <c r="B3" s="5" t="s">
        <v>135</v>
      </c>
      <c r="C3" s="5" t="s">
        <v>136</v>
      </c>
      <c r="D3" s="5" t="s">
        <v>64</v>
      </c>
      <c r="E3" s="5" t="s">
        <v>137</v>
      </c>
    </row>
    <row r="4" spans="1:5" x14ac:dyDescent="0.25">
      <c r="A4" s="5">
        <v>3</v>
      </c>
      <c r="B4" s="5" t="s">
        <v>138</v>
      </c>
      <c r="C4" s="5" t="s">
        <v>59</v>
      </c>
      <c r="D4" s="5" t="s">
        <v>139</v>
      </c>
      <c r="E4" s="5" t="s">
        <v>140</v>
      </c>
    </row>
    <row r="5" spans="1:5" x14ac:dyDescent="0.25">
      <c r="A5" s="5">
        <v>4</v>
      </c>
      <c r="B5" s="5" t="s">
        <v>141</v>
      </c>
      <c r="C5" s="5" t="s">
        <v>95</v>
      </c>
      <c r="D5" s="5" t="s">
        <v>99</v>
      </c>
      <c r="E5" s="5"/>
    </row>
    <row r="6" spans="1:5" x14ac:dyDescent="0.25">
      <c r="A6" s="5">
        <v>5</v>
      </c>
      <c r="B6" s="5" t="s">
        <v>142</v>
      </c>
      <c r="C6" s="5"/>
      <c r="D6" s="5"/>
      <c r="E6" s="5"/>
    </row>
    <row r="7" spans="1:5" x14ac:dyDescent="0.25">
      <c r="A7" s="5">
        <v>6</v>
      </c>
      <c r="B7" s="5" t="s">
        <v>143</v>
      </c>
      <c r="C7" s="5"/>
      <c r="D7" s="5"/>
      <c r="E7" s="5"/>
    </row>
    <row r="8" spans="1:5" x14ac:dyDescent="0.25">
      <c r="A8" s="5">
        <v>7</v>
      </c>
      <c r="B8" s="5" t="s">
        <v>92</v>
      </c>
      <c r="C8" s="5"/>
      <c r="D8" s="5"/>
      <c r="E8"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2021-11-08T14:44:41Z</dcterms:modified>
  <cp:category/>
  <cp:contentStatus/>
</cp:coreProperties>
</file>