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Nivel Central/OTROS DOCUMENTOS/III TRIMESTRE/Publicaciones/"/>
    </mc:Choice>
  </mc:AlternateContent>
  <xr:revisionPtr revIDLastSave="62" documentId="8_{9700F45E-C93A-447B-9451-D26A8F127418}" xr6:coauthVersionLast="47" xr6:coauthVersionMax="47" xr10:uidLastSave="{1C253EBF-6E26-42D1-8B1D-4775CBEFC4AE}"/>
  <workbookProtection workbookAlgorithmName="SHA-512" workbookHashValue="2OibRWv29+LNKVNJ1W1Kk2LG3BIbAuMigE36D0v+UmKImlYYzOK7UET40FvP7dVZfA8xNGSk2gBDS65tRGjuxg==" workbookSaltValue="hutJb2WoNdX0722wNR1Lpg==" workbookSpinCount="100000" lockStructure="1"/>
  <bookViews>
    <workbookView xWindow="-120" yWindow="-120" windowWidth="29040" windowHeight="15840" xr2:uid="{1C2FAF1B-E5BF-4904-8CFC-A845D136B190}"/>
  </bookViews>
  <sheets>
    <sheet name="gestion conocimiento" sheetId="1" r:id="rId1"/>
  </sheets>
  <externalReferences>
    <externalReference r:id="rId2"/>
  </externalReferences>
  <definedNames>
    <definedName name="CONTRALORIA">[1]Hoja2!$G$7:$G$8</definedName>
    <definedName name="INDICADOR">[1]Hoja2!$F$2:$F$4</definedName>
    <definedName name="META02">[1]Hoja2!$C$3:$C$6</definedName>
    <definedName name="PROGRAMACION">[1]Hoja2!$D$2:$D$5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3" i="1" l="1"/>
  <c r="AJ23" i="1"/>
  <c r="AJ24" i="1" s="1"/>
  <c r="AJ19" i="1"/>
  <c r="AT21" i="1"/>
  <c r="AS21" i="1"/>
  <c r="AH18" i="1" l="1"/>
  <c r="AJ18" i="1" s="1"/>
  <c r="AE23" i="1" l="1"/>
  <c r="AD22" i="1"/>
  <c r="AS20" i="1"/>
  <c r="AT19" i="1" l="1"/>
  <c r="AE18" i="1" l="1"/>
  <c r="AE17" i="1"/>
  <c r="AE19" i="1" s="1"/>
  <c r="AE24" i="1" s="1"/>
  <c r="Z19" i="1"/>
  <c r="R23" i="1"/>
  <c r="R24" i="1" s="1"/>
  <c r="AR22" i="1"/>
  <c r="AM22" i="1"/>
  <c r="AH22" i="1"/>
  <c r="AC22" i="1"/>
  <c r="F22" i="1"/>
  <c r="AR21" i="1"/>
  <c r="AM21" i="1"/>
  <c r="AH21" i="1"/>
  <c r="AC21" i="1"/>
  <c r="F21" i="1"/>
  <c r="AR20" i="1"/>
  <c r="AT20" i="1" s="1"/>
  <c r="AT24" i="1" s="1"/>
  <c r="AM20" i="1"/>
  <c r="AH20" i="1"/>
  <c r="AC20" i="1"/>
  <c r="F20" i="1"/>
  <c r="F23" i="1" s="1"/>
  <c r="F19" i="1"/>
  <c r="AR18" i="1"/>
  <c r="AM18" i="1"/>
  <c r="AO18" i="1" s="1"/>
  <c r="X18" i="1"/>
  <c r="AS17" i="1"/>
  <c r="AR17" i="1"/>
  <c r="AM17" i="1"/>
  <c r="AO17" i="1" s="1"/>
  <c r="O17" i="1"/>
  <c r="N17" i="1"/>
  <c r="X17" i="1" s="1"/>
  <c r="AS16" i="1"/>
  <c r="AR16" i="1"/>
  <c r="AM16" i="1"/>
  <c r="AO16" i="1" s="1"/>
  <c r="AO19" i="1" s="1"/>
  <c r="X16" i="1"/>
  <c r="F24" i="1" l="1"/>
</calcChain>
</file>

<file path=xl/sharedStrings.xml><?xml version="1.0" encoding="utf-8"?>
<sst xmlns="http://schemas.openxmlformats.org/spreadsheetml/2006/main" count="237" uniqueCount="150">
  <si>
    <t>PROCESO
GESTIÓN DEL CONOCIMIENTO</t>
  </si>
  <si>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26 de enero de 2021
</t>
    </r>
    <r>
      <rPr>
        <b/>
        <sz val="11"/>
        <color theme="1"/>
        <rFont val="Calibri Light"/>
        <family val="2"/>
        <scheme val="major"/>
      </rPr>
      <t xml:space="preserve">Caso HOLA: </t>
    </r>
    <r>
      <rPr>
        <sz val="11"/>
        <rFont val="Calibri Light"/>
        <family val="2"/>
        <scheme val="major"/>
      </rPr>
      <t>151110</t>
    </r>
  </si>
  <si>
    <t>VIGENCIA DE LA PLANEACIÓN 2021</t>
  </si>
  <si>
    <t>DEPENDENCIAS ASOCIADAS</t>
  </si>
  <si>
    <t>Oficina Asesora de Planeación</t>
  </si>
  <si>
    <t>CONTROL DE CAMBIOS</t>
  </si>
  <si>
    <t>VERSIÓN</t>
  </si>
  <si>
    <t>FECHA</t>
  </si>
  <si>
    <t>DESCRIPCIÓN DE LA MODIFICACIÓN</t>
  </si>
  <si>
    <t>11 de marzo de 2021</t>
  </si>
  <si>
    <t>Publicación del plan de gestión aprobado. Caso HOLA: 160936</t>
  </si>
  <si>
    <t>22 de abril de 2021</t>
  </si>
  <si>
    <t>Para el primer trimestre de la vigencia 2021, el plan de gestión del proceso alcanzó un nivel de desempeño del 100% de acuerdo con lo programado, y del 47% acumulado para la vigencia. Se actualiza programación de la meta transversal "Actualizar el 100% los documentos del proceso conforme al plan de trabajo definido" según cronograma establecido.</t>
  </si>
  <si>
    <t>21 de junio de 2021</t>
  </si>
  <si>
    <t xml:space="preserve">Se actualiza la programación trimestral de la meta transversal de actualización de documentos de acuerdo con la revisión realizada y la identificación de documentos que no requieren ajuste.  </t>
  </si>
  <si>
    <t>30 de julio de 2021</t>
  </si>
  <si>
    <t>Para el segundo trimestre de la vigencia 2021, el plan de gestión del proceso alcanzó un nivel de desempeño del 100% de acuerdo con lo programado, y del 74% acumulado para la vigencia.</t>
  </si>
  <si>
    <t>PLAN ESTRATÉGICO INSTITUCIONAL</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</si>
  <si>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</si>
  <si>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</si>
  <si>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</si>
  <si>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</si>
  <si>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</si>
  <si>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</si>
  <si>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</si>
  <si>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</si>
  <si>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</si>
  <si>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FÓRMULA DEL INDICADOR</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</si>
  <si>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</si>
  <si>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</si>
  <si>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</si>
  <si>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</si>
  <si>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</si>
  <si>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</si>
  <si>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</si>
  <si>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</si>
  <si>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</si>
  <si>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</si>
  <si>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</si>
  <si>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</si>
  <si>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</si>
  <si>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</si>
  <si>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</si>
  <si>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</si>
  <si>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</si>
  <si>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</si>
  <si>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</si>
  <si>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</si>
  <si>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</si>
  <si>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</si>
  <si>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</si>
  <si>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</si>
  <si>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</si>
  <si>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</si>
  <si>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</si>
  <si>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</si>
  <si>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</si>
  <si>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</si>
  <si>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</si>
  <si>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Fomentar la gestión del conocimiento y la innovación para agilizar la comunicación con el ciudadano, la prestación de trámites y servicios, y garantizar la toma de decisiones con base en evidencia.</t>
  </si>
  <si>
    <t>Implementar el 100% de la metodología para el levantamiento del catálogo de componentes de la información de las 20 Alcaldías Locales de la Secretaría Distrital de Gobierno</t>
  </si>
  <si>
    <t>Gestión</t>
  </si>
  <si>
    <t xml:space="preserve">Porcentaje de implementación de la metodología para el levantamiento del catálogo de componentes de  información </t>
  </si>
  <si>
    <t xml:space="preserve">Número de componentes del catálogo de información documentados </t>
  </si>
  <si>
    <t>Número de componentes establecidos en la metodología x 100</t>
  </si>
  <si>
    <t>22 dependencias del sector central caracterizadas y con metodología de flujos de información.</t>
  </si>
  <si>
    <t>Suma</t>
  </si>
  <si>
    <t>Porcentaje de implementación de la metodología</t>
  </si>
  <si>
    <t>Eficacia</t>
  </si>
  <si>
    <t>Catálogo de componentes de información de alcaldías locales</t>
  </si>
  <si>
    <t>Archivo Gestión OAP</t>
  </si>
  <si>
    <t>Grupo gestión del conocimiento - OAP</t>
  </si>
  <si>
    <t>Archivos SharePoint</t>
  </si>
  <si>
    <t>Se implementó la metodología para el levantamiento del catálogo de componentes de la información de las 20 Alcaldías Locales. Como  resultado, se obtuvo el  Catálogo de Componentes de Información.</t>
  </si>
  <si>
    <t>https://gobiernobogota.sharepoint.com/:f:/s/grOficinaAsesoradePlaneacion/Eld-jlRZuL5PjonP9ykOsGYBAy34wJloj_zE_fpbM5-eiQ?e=b8xPRn</t>
  </si>
  <si>
    <t>Meta cumplida en el I trimestre 2021</t>
  </si>
  <si>
    <t>Meta cumplida en el  I trimestre  2021</t>
  </si>
  <si>
    <t>Meta cumplida. Se implementó la metodología para el levantamiento del catálogo de componentes de la información de las 20 Alcaldías Locales. Como  resultado, se obtuvo el  Catálogo de Componentes de Información.</t>
  </si>
  <si>
    <t>Fortalecer la gestión institucional aumentando las capacidades de la entidad para la planeación, seguimiento y ejecución de sus metas y recursos, y la gestión del talento humano.</t>
  </si>
  <si>
    <t xml:space="preserve">Realizar la evaluación del 100% de las buenas prácticas de la Secretaría de Gobierno en el marco de la metodología definida por la OAP </t>
  </si>
  <si>
    <t>Retadora (de mejora)</t>
  </si>
  <si>
    <t>Buenas Practicas evaluadas</t>
  </si>
  <si>
    <t xml:space="preserve">Número de buenas prácticas evaluadas  </t>
  </si>
  <si>
    <t>Número de buenas prácticas identificadas en la vigencia 2020 x 100</t>
  </si>
  <si>
    <t>40 buenas prácticas identificadas en la vigencia 2020</t>
  </si>
  <si>
    <t>Creciente</t>
  </si>
  <si>
    <t>Buenas Practicas Replicadas</t>
  </si>
  <si>
    <t>Informe de evaluación de las buenas prácticas</t>
  </si>
  <si>
    <t>En el primer trimestre del año en curso se evaluaron 16 buenas prácticas del total de 40 que permanencen en el repositorio AGORA, es decir se avanzó un 40% en la evaluación.</t>
  </si>
  <si>
    <t xml:space="preserve">En el segundo trimestre del año en curso se realizó la socialización de resulltados de buenas practicas 2020, se llevó a cabo retroalimentación de 23 buenas practicas y se  evaluaron 40 buenas prácticas que permanencen en el repositorio AGORA, es decir se cumplió con el 100% en la evaluación.
En el primer trimeste esta meta se habia cumplido  en un 40%, por lo tanto se reprograma para el II trimestre de 2021. </t>
  </si>
  <si>
    <t>https://gobiernobogota-my.sharepoint.com/:f:/g/personal/yamile_espinosa_gobiernobogota_gov_co/Eq4CQzbMGClAg5sZhw9o-vQB8RSIQjqOciR-8KT_Nae_rA?e=YcOWPM</t>
  </si>
  <si>
    <t>Se realizó la socialización de resulltados de buenas practicas 2020, se llevó a cabo retroalimentación de 23 buenas practicas y se  evaluaron 40 buenas prácticas que permanencen en el repositorio AGORA, es decir se cumplió con el 100% en la evaluación.</t>
  </si>
  <si>
    <t xml:space="preserve">Elaborar 2 propuestas de instrumentos de analítica institucional que fortalezcan la gestión del conocimiento en los procesos de la entidad. </t>
  </si>
  <si>
    <t>Instrumentos de analítica institucional elaborados</t>
  </si>
  <si>
    <t>Número de instrumentos de analítica institucional elaborados</t>
  </si>
  <si>
    <t>N/A</t>
  </si>
  <si>
    <t>1 tablero Bogotá Local - EMRE</t>
  </si>
  <si>
    <t xml:space="preserve">Propuestas de instrumentos de analítica institucional </t>
  </si>
  <si>
    <t xml:space="preserve">No programado </t>
  </si>
  <si>
    <t>No programada para el I Trimestre 2021</t>
  </si>
  <si>
    <t>Se apoyó técnicamente para la articulación de la propuesta de tablero  Power BI sobre seguimiento a metas plan de desarrollo con las metas de proyectos de inversión, se diseñó  tablero  Power Bi, el  cual fue aprobado  por el equipo de proyectos de OAP.</t>
  </si>
  <si>
    <t>https://gobiernobogota-my.sharepoint.com/:f:/g/personal/yamile_espinosa_gobiernobogota_gov_co/Er3BayuYYVJDtqCjPpZ9ZR0Bcmo_tWOyBUVB4EYG_DuYrA?e=rBzcfC</t>
  </si>
  <si>
    <t>Total metas procesos Alcaldía local (80%)</t>
  </si>
  <si>
    <t>T1</t>
  </si>
  <si>
    <t>Obtener una calificación semestral del 80% en la medición de desempeño ambiental, de acuerdo a los parámetros establecidos en la herramienta construida por la OAP</t>
  </si>
  <si>
    <t>Sostenibilidad del sistema de gestión</t>
  </si>
  <si>
    <t>Criterios ambientales</t>
  </si>
  <si>
    <t># de criterios ambientales cumplidos</t>
  </si>
  <si>
    <t>Total de criterios ambientales establecidos</t>
  </si>
  <si>
    <t>Constante</t>
  </si>
  <si>
    <t>Porcentaje de buenas prácticas ambientales implementadas</t>
  </si>
  <si>
    <t>No programada</t>
  </si>
  <si>
    <t>EFICACIA</t>
  </si>
  <si>
    <t>Herramienta Oficina Asesora de Planeación</t>
  </si>
  <si>
    <t>Aplicación de la meta: dependencias del proceso.
Reporte de la meta: Oficina Asesora de Planeación</t>
  </si>
  <si>
    <t>Listas de chequeo al cumplimiento de criterios ambientales remitidos por la OAP</t>
  </si>
  <si>
    <t xml:space="preserve">Oficina Asesora de Planeación
Total de servidores reportados:30
Participación en Huella de Carbono: 18
Reporte consumo de papel diligenciado hasta Mayo
Participación actividades movilidad: Ley probici (1), malla vial (1)
Semana Ambiental:(20) participaciones </t>
  </si>
  <si>
    <t>Reporte de gestión ambiental OAP</t>
  </si>
  <si>
    <t>T2</t>
  </si>
  <si>
    <t>Actualizar el 100% los documentos del proceso conforme al plan de trabajo definido.</t>
  </si>
  <si>
    <t>Actualización documental</t>
  </si>
  <si>
    <t># de documentos actualizados del proceso</t>
  </si>
  <si>
    <t># de documentos programados a actualizar en el plan de trabajo)*100</t>
  </si>
  <si>
    <t>suma</t>
  </si>
  <si>
    <t xml:space="preserve">Documentos con actualización en el LMDI </t>
  </si>
  <si>
    <t xml:space="preserve">Casos Hola de actualización generados
Listado Maestro de Documentos 
Matiz </t>
  </si>
  <si>
    <t>MATIZ publicación del Procedimiento formalizado en el MIPG</t>
  </si>
  <si>
    <t xml:space="preserve">Se actualizó la caracterización del Porceso de Gestión del Conocimiento e Innovación, fue normalizado y publicado en Matiz. </t>
  </si>
  <si>
    <t>MATIZ. Listado maestro de documentos. 
https://gobiernobogota-my.sharepoint.com/:f:/g/personal/yamile_espinosa_gobiernobogota_gov_co/En4GPfAQKg1Kri4evjUiF-oBmfy5OuQKGLo1vmiISQ_LOQ?e=aclqfh</t>
  </si>
  <si>
    <t>T3</t>
  </si>
  <si>
    <t>Participar del 100% de las capacitaciones que se realicen en gestión de riesgos, planes de mejora, y sistema de gestión institucional</t>
  </si>
  <si>
    <t>Participación en capacitaciones</t>
  </si>
  <si>
    <t># de capacitaciones en las que se participó</t>
  </si>
  <si>
    <t># de capacitaciones convocadas)*100</t>
  </si>
  <si>
    <t>Capacitaciones realizadas</t>
  </si>
  <si>
    <t>Registros de participación</t>
  </si>
  <si>
    <t>Listado de asistencia
Video de la reunión
Presentación</t>
  </si>
  <si>
    <t>Carpeta compartida de registros de asistencia  - OAP</t>
  </si>
  <si>
    <t>Se desarrollo, al interior de plan de capacitación de talento humano, la capacitación sobre Avances y Retos de Gestión del Conocimiento e innovación en la entidad el 28 de junio. Igualmente, el proceso asistió a la capacitación brindada a los promotores de mejora, en la que se brindaron lineamientos sobre la gestión de riesgos, planes de mejora, planeación institucional y PAAC.</t>
  </si>
  <si>
    <t>https://gobiernobogota-my.sharepoint.com/:f:/g/personal/yamile_espinosa_gobiernobogota_gov_co/En4GPfAQKg1Kri4evjUiF-oBmfy5OuQKGLo1vmiISQ_LOQ?e=aclqfh</t>
  </si>
  <si>
    <t>Total metas transversales (20%)</t>
  </si>
  <si>
    <t xml:space="preserve">Total plan de gestión </t>
  </si>
  <si>
    <t>Meta cumplida en el II trimestre 2021</t>
  </si>
  <si>
    <t>Se apoyó técnicamente para la articulación de la propuesta de tablero  Power BI para Planes de Gestión, con el propósito de hacer seguimiento a las metas de Nivel Central y Alcaldías Locales.  Se diseñó  tablero  Power Bi, el  cual fue aprobado  por el equipo de Planeación Institucional de la OAP.</t>
  </si>
  <si>
    <t>Soportes del Tablero BI e Informe de analítica</t>
  </si>
  <si>
    <t>No programada para el III trimestre de 2021</t>
  </si>
  <si>
    <t xml:space="preserve">MATIZ. Listado maestro de documentos. </t>
  </si>
  <si>
    <t>Para el tercer trimestre de la vigencia 2021, el plan de gestión del proceso alcanzó un nivel de desempeño del 100% de acuerdo con lo programado, y del 90% acumulado para la vigencia.</t>
  </si>
  <si>
    <t xml:space="preserve">Se aprobaron y publicaron 4 documentos, de acuerdo al plan de trabajo definido. Estos son: GCN-M002 Manual para la gestión de planes de mejoramiento, GCN-M005 Manual gestión del conocimiento, GCN-P008 Mapa de conocimiento y GCN-F012 Formato Mapa de conocimiento. </t>
  </si>
  <si>
    <t>3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</si>
</sst>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6" x14ac:knownFonts="1">
    <font>
      <sz val="11"/>
      <color theme="1"/>
      <name val="Calibri"/>
      <family val="2"/>
      <scheme val="minor"/>
    </font>
    <font>
      <sz val="11"/>
      <color theme="1"/>
      <name val="Calibri"/>
      <family val="2"/>
      <scheme val="minor"/>
    </font>
    <font>
      <b/>
      <sz val="11"/>
      <name val="Calibri Light"/>
      <family val="2"/>
      <scheme val="major"/>
    </font>
    <font>
      <sz val="11"/>
      <name val="Calibri Light"/>
      <family val="2"/>
      <scheme val="major"/>
    </font>
    <font>
      <sz val="11"/>
      <color theme="1"/>
      <name val="Calibri Light"/>
      <family val="2"/>
      <scheme val="major"/>
    </font>
    <font>
      <b/>
      <sz val="11"/>
      <color theme="1"/>
      <name val="Calibri Light"/>
      <family val="2"/>
      <scheme val="major"/>
    </font>
    <font>
      <sz val="9"/>
      <color rgb="FF323130"/>
      <name val="Segoe UI"/>
      <family val="2"/>
    </font>
    <font>
      <sz val="10"/>
      <color theme="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1"/>
      <color rgb="FF000000"/>
      <name val="Calibri Light"/>
      <family val="2"/>
    </font>
    <font>
      <u/>
      <sz val="11"/>
      <color theme="10"/>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1"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225">
    <xf numFmtId="0" fontId="0" fillId="0" borderId="0" xfId="0"/>
    <xf numFmtId="0" fontId="4" fillId="0" borderId="0" xfId="0" applyFont="1" applyAlignment="1" applyProtection="1">
      <alignment wrapText="1"/>
      <protection hidden="1"/>
    </xf>
    <xf numFmtId="0" fontId="4" fillId="0" borderId="0" xfId="0" applyFont="1" applyAlignment="1" applyProtection="1">
      <alignment vertical="center" wrapText="1"/>
      <protection hidden="1"/>
    </xf>
    <xf numFmtId="0" fontId="6" fillId="0" borderId="0" xfId="0" applyFont="1" applyProtection="1">
      <protection hidden="1"/>
    </xf>
    <xf numFmtId="0" fontId="5" fillId="2" borderId="1" xfId="0" applyFont="1" applyFill="1" applyBorder="1" applyAlignment="1" applyProtection="1">
      <alignment wrapText="1"/>
      <protection hidden="1"/>
    </xf>
    <xf numFmtId="0" fontId="5" fillId="2" borderId="21" xfId="0" applyFont="1" applyFill="1" applyBorder="1" applyAlignment="1" applyProtection="1">
      <alignment horizontal="center" vertical="center" wrapText="1"/>
      <protection hidden="1"/>
    </xf>
    <xf numFmtId="0" fontId="4" fillId="0" borderId="19" xfId="0" applyFont="1" applyBorder="1" applyAlignment="1" applyProtection="1">
      <alignment horizontal="left" vertical="top" wrapText="1"/>
      <protection hidden="1"/>
    </xf>
    <xf numFmtId="9" fontId="4" fillId="0" borderId="1" xfId="1" applyNumberFormat="1" applyFont="1" applyBorder="1" applyAlignment="1" applyProtection="1">
      <alignment horizontal="right" vertical="top" wrapText="1"/>
      <protection hidden="1"/>
    </xf>
    <xf numFmtId="41" fontId="4" fillId="0" borderId="1" xfId="1" applyFont="1" applyBorder="1" applyAlignment="1" applyProtection="1">
      <alignment horizontal="right" vertical="top" wrapText="1"/>
      <protection hidden="1"/>
    </xf>
    <xf numFmtId="9" fontId="4" fillId="0" borderId="1" xfId="2" applyFont="1" applyBorder="1" applyAlignment="1" applyProtection="1">
      <alignment horizontal="right" vertical="top" wrapText="1"/>
      <protection hidden="1"/>
    </xf>
    <xf numFmtId="41" fontId="4" fillId="0" borderId="1" xfId="1" applyFont="1" applyBorder="1" applyAlignment="1" applyProtection="1">
      <alignment horizontal="left" vertical="top" wrapText="1"/>
      <protection hidden="1"/>
    </xf>
    <xf numFmtId="9" fontId="7" fillId="0" borderId="22" xfId="2" applyFont="1" applyBorder="1" applyAlignment="1" applyProtection="1">
      <alignment vertical="center"/>
      <protection hidden="1"/>
    </xf>
    <xf numFmtId="9" fontId="4" fillId="0" borderId="21" xfId="2" applyFont="1" applyBorder="1" applyAlignment="1" applyProtection="1">
      <alignment horizontal="center" vertical="center" wrapText="1"/>
      <protection hidden="1"/>
    </xf>
    <xf numFmtId="9" fontId="7" fillId="0" borderId="1" xfId="2" applyFont="1" applyBorder="1" applyAlignment="1" applyProtection="1">
      <alignment vertical="center" wrapText="1"/>
      <protection hidden="1"/>
    </xf>
    <xf numFmtId="9" fontId="7" fillId="0" borderId="1" xfId="0" applyNumberFormat="1" applyFont="1" applyBorder="1" applyAlignment="1" applyProtection="1">
      <alignment vertical="center" wrapText="1"/>
      <protection hidden="1"/>
    </xf>
    <xf numFmtId="9" fontId="4" fillId="0" borderId="21" xfId="0" applyNumberFormat="1" applyFont="1" applyBorder="1" applyAlignment="1" applyProtection="1">
      <alignment horizontal="right" vertical="center" wrapText="1"/>
      <protection hidden="1"/>
    </xf>
    <xf numFmtId="9" fontId="4" fillId="0" borderId="1" xfId="0" applyNumberFormat="1" applyFont="1" applyBorder="1" applyAlignment="1" applyProtection="1">
      <alignment horizontal="left" vertical="top" wrapText="1"/>
      <protection hidden="1"/>
    </xf>
    <xf numFmtId="0" fontId="3" fillId="0" borderId="1" xfId="0" applyFont="1" applyBorder="1" applyAlignment="1" applyProtection="1">
      <alignment horizontal="right" vertical="top"/>
      <protection hidden="1"/>
    </xf>
    <xf numFmtId="41" fontId="4" fillId="0" borderId="21" xfId="0" applyNumberFormat="1" applyFont="1" applyBorder="1" applyAlignment="1" applyProtection="1">
      <alignment horizontal="right" vertical="top" wrapText="1"/>
      <protection hidden="1"/>
    </xf>
    <xf numFmtId="0" fontId="8" fillId="2" borderId="23" xfId="0" applyFont="1" applyFill="1" applyBorder="1" applyAlignment="1" applyProtection="1">
      <alignment wrapText="1"/>
      <protection hidden="1"/>
    </xf>
    <xf numFmtId="0" fontId="8" fillId="2" borderId="24" xfId="0" applyFont="1" applyFill="1" applyBorder="1" applyAlignment="1" applyProtection="1">
      <alignment wrapText="1"/>
      <protection hidden="1"/>
    </xf>
    <xf numFmtId="0" fontId="9" fillId="2" borderId="24" xfId="0" applyFont="1" applyFill="1" applyBorder="1" applyProtection="1">
      <protection hidden="1"/>
    </xf>
    <xf numFmtId="9" fontId="9" fillId="2" borderId="24" xfId="2" applyFont="1" applyFill="1" applyBorder="1" applyAlignment="1" applyProtection="1">
      <alignment wrapText="1"/>
      <protection hidden="1"/>
    </xf>
    <xf numFmtId="9" fontId="9" fillId="2" borderId="24" xfId="2" applyFont="1" applyFill="1" applyBorder="1" applyAlignment="1" applyProtection="1">
      <alignment horizontal="right" wrapText="1"/>
      <protection hidden="1"/>
    </xf>
    <xf numFmtId="9" fontId="9" fillId="2" borderId="25" xfId="2" applyFont="1" applyFill="1" applyBorder="1" applyAlignment="1" applyProtection="1">
      <alignment horizontal="right" wrapText="1"/>
      <protection hidden="1"/>
    </xf>
    <xf numFmtId="0" fontId="8" fillId="2" borderId="1" xfId="0" applyFont="1" applyFill="1" applyBorder="1" applyAlignment="1" applyProtection="1">
      <alignment wrapText="1"/>
      <protection hidden="1"/>
    </xf>
    <xf numFmtId="0" fontId="11" fillId="2" borderId="1" xfId="0" applyFont="1" applyFill="1" applyBorder="1" applyAlignment="1" applyProtection="1">
      <alignment wrapText="1"/>
      <protection hidden="1"/>
    </xf>
    <xf numFmtId="9" fontId="11" fillId="2" borderId="1" xfId="2" applyFont="1" applyFill="1" applyBorder="1" applyAlignment="1" applyProtection="1">
      <alignment wrapText="1"/>
      <protection hidden="1"/>
    </xf>
    <xf numFmtId="9" fontId="11" fillId="2" borderId="1" xfId="0" applyNumberFormat="1" applyFont="1" applyFill="1" applyBorder="1" applyAlignment="1" applyProtection="1">
      <alignment horizontal="right" wrapText="1"/>
      <protection hidden="1"/>
    </xf>
    <xf numFmtId="0" fontId="8" fillId="2" borderId="7" xfId="0" applyFont="1" applyFill="1" applyBorder="1" applyAlignment="1" applyProtection="1">
      <alignment wrapText="1"/>
      <protection hidden="1"/>
    </xf>
    <xf numFmtId="0" fontId="12" fillId="3" borderId="1" xfId="0" applyFont="1" applyFill="1" applyBorder="1" applyAlignment="1" applyProtection="1">
      <alignment wrapText="1"/>
      <protection hidden="1"/>
    </xf>
    <xf numFmtId="0" fontId="13" fillId="3" borderId="1" xfId="0" applyFont="1" applyFill="1" applyBorder="1" applyAlignment="1" applyProtection="1">
      <alignment wrapText="1"/>
      <protection hidden="1"/>
    </xf>
    <xf numFmtId="9" fontId="13" fillId="3" borderId="1" xfId="2" applyFont="1" applyFill="1" applyBorder="1" applyAlignment="1" applyProtection="1">
      <alignment wrapText="1"/>
      <protection hidden="1"/>
    </xf>
    <xf numFmtId="9" fontId="12" fillId="3" borderId="1" xfId="2" applyFont="1" applyFill="1" applyBorder="1" applyAlignment="1" applyProtection="1">
      <alignment horizontal="right" wrapText="1"/>
      <protection hidden="1"/>
    </xf>
    <xf numFmtId="0" fontId="12" fillId="3" borderId="7" xfId="0" applyFont="1" applyFill="1" applyBorder="1" applyAlignment="1" applyProtection="1">
      <alignment wrapText="1"/>
      <protection hidden="1"/>
    </xf>
    <xf numFmtId="0" fontId="4" fillId="0" borderId="0" xfId="0" applyFont="1" applyAlignment="1" applyProtection="1">
      <alignment horizontal="left" vertical="top" wrapText="1"/>
      <protection hidden="1"/>
    </xf>
    <xf numFmtId="0" fontId="4" fillId="0" borderId="1" xfId="0" applyFont="1" applyBorder="1" applyAlignment="1" applyProtection="1">
      <alignment horizontal="right" vertical="top" wrapText="1"/>
      <protection hidden="1"/>
    </xf>
    <xf numFmtId="0" fontId="8" fillId="0" borderId="0" xfId="0" applyFont="1" applyAlignment="1" applyProtection="1">
      <alignment wrapText="1"/>
      <protection hidden="1"/>
    </xf>
    <xf numFmtId="0" fontId="10" fillId="0" borderId="0" xfId="0" applyFont="1" applyAlignment="1" applyProtection="1">
      <alignment wrapText="1"/>
      <protection hidden="1"/>
    </xf>
    <xf numFmtId="0" fontId="12" fillId="3" borderId="24" xfId="0" applyFont="1" applyFill="1" applyBorder="1" applyAlignment="1" applyProtection="1">
      <alignment wrapText="1"/>
      <protection hidden="1"/>
    </xf>
    <xf numFmtId="0" fontId="12" fillId="0" borderId="0" xfId="0" applyFont="1" applyAlignment="1" applyProtection="1">
      <alignment wrapText="1"/>
      <protection hidden="1"/>
    </xf>
    <xf numFmtId="0" fontId="4" fillId="0" borderId="0" xfId="0" applyFont="1" applyAlignment="1" applyProtection="1">
      <alignment horizontal="center" wrapText="1"/>
      <protection hidden="1"/>
    </xf>
    <xf numFmtId="0" fontId="4" fillId="0" borderId="0" xfId="0" applyFont="1" applyAlignment="1" applyProtection="1">
      <alignment horizontal="center" vertical="center" wrapText="1"/>
      <protection hidden="1"/>
    </xf>
    <xf numFmtId="9" fontId="4" fillId="0" borderId="19" xfId="2" applyFont="1" applyBorder="1" applyAlignment="1" applyProtection="1">
      <alignment horizontal="center" vertical="top" wrapText="1"/>
      <protection hidden="1"/>
    </xf>
    <xf numFmtId="9" fontId="4" fillId="0" borderId="1" xfId="0" applyNumberFormat="1"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9" fontId="11" fillId="2" borderId="19" xfId="0" applyNumberFormat="1" applyFont="1" applyFill="1" applyBorder="1" applyAlignment="1" applyProtection="1">
      <alignment horizontal="center" wrapText="1"/>
      <protection hidden="1"/>
    </xf>
    <xf numFmtId="9" fontId="11" fillId="2" borderId="1" xfId="0" applyNumberFormat="1" applyFont="1" applyFill="1" applyBorder="1" applyAlignment="1" applyProtection="1">
      <alignment horizontal="center" wrapText="1"/>
      <protection hidden="1"/>
    </xf>
    <xf numFmtId="9" fontId="12" fillId="3" borderId="23" xfId="2" applyFont="1" applyFill="1" applyBorder="1" applyAlignment="1" applyProtection="1">
      <alignment horizontal="center" wrapText="1"/>
      <protection hidden="1"/>
    </xf>
    <xf numFmtId="9" fontId="12" fillId="3" borderId="24" xfId="2" applyFont="1" applyFill="1" applyBorder="1" applyAlignment="1" applyProtection="1">
      <alignment horizontal="center" wrapText="1"/>
      <protection hidden="1"/>
    </xf>
    <xf numFmtId="0" fontId="4" fillId="0" borderId="0" xfId="0" applyFont="1" applyAlignment="1" applyProtection="1">
      <alignment horizontal="justify" vertical="top" wrapText="1"/>
      <protection hidden="1"/>
    </xf>
    <xf numFmtId="0" fontId="5" fillId="4" borderId="1" xfId="0" applyFont="1" applyFill="1" applyBorder="1" applyAlignment="1" applyProtection="1">
      <alignment horizontal="justify" vertical="top" wrapText="1"/>
      <protection hidden="1"/>
    </xf>
    <xf numFmtId="0" fontId="4" fillId="0" borderId="1" xfId="0" applyFont="1" applyBorder="1" applyAlignment="1" applyProtection="1">
      <alignment horizontal="justify" vertical="top" wrapText="1"/>
      <protection locked="0"/>
    </xf>
    <xf numFmtId="0" fontId="8" fillId="2" borderId="1" xfId="0" applyFont="1" applyFill="1" applyBorder="1" applyAlignment="1" applyProtection="1">
      <alignment horizontal="justify" vertical="top" wrapText="1"/>
      <protection hidden="1"/>
    </xf>
    <xf numFmtId="0" fontId="12" fillId="3" borderId="24" xfId="0" applyFont="1" applyFill="1" applyBorder="1" applyAlignment="1" applyProtection="1">
      <alignment horizontal="justify" vertical="top" wrapText="1"/>
      <protection hidden="1"/>
    </xf>
    <xf numFmtId="9" fontId="4" fillId="0" borderId="1" xfId="2" applyFont="1" applyBorder="1" applyAlignment="1" applyProtection="1">
      <alignment horizontal="center" vertical="top" wrapText="1"/>
      <protection hidden="1"/>
    </xf>
    <xf numFmtId="0" fontId="4" fillId="0" borderId="0" xfId="0" applyFont="1" applyAlignment="1" applyProtection="1">
      <alignment horizontal="justify" wrapText="1"/>
      <protection hidden="1"/>
    </xf>
    <xf numFmtId="0" fontId="4" fillId="0" borderId="0" xfId="0" applyFont="1" applyAlignment="1" applyProtection="1">
      <alignment horizontal="justify" vertical="center" wrapText="1"/>
      <protection hidden="1"/>
    </xf>
    <xf numFmtId="0" fontId="4" fillId="0" borderId="21" xfId="0" applyFont="1" applyBorder="1" applyAlignment="1" applyProtection="1">
      <alignment horizontal="justify" vertical="top" wrapText="1"/>
      <protection hidden="1"/>
    </xf>
    <xf numFmtId="0" fontId="8" fillId="2" borderId="21" xfId="0" applyFont="1" applyFill="1" applyBorder="1" applyAlignment="1" applyProtection="1">
      <alignment horizontal="justify" wrapText="1"/>
      <protection hidden="1"/>
    </xf>
    <xf numFmtId="0" fontId="12" fillId="3" borderId="25" xfId="0" applyFont="1" applyFill="1" applyBorder="1" applyAlignment="1" applyProtection="1">
      <alignment horizontal="justify" wrapText="1"/>
      <protection hidden="1"/>
    </xf>
    <xf numFmtId="0" fontId="4" fillId="0" borderId="30" xfId="0" applyFont="1" applyBorder="1" applyAlignment="1" applyProtection="1">
      <alignment horizontal="justify" wrapText="1"/>
      <protection hidden="1"/>
    </xf>
    <xf numFmtId="9" fontId="9" fillId="2" borderId="1" xfId="0" applyNumberFormat="1" applyFont="1" applyFill="1" applyBorder="1" applyAlignment="1" applyProtection="1">
      <alignment horizontal="center" wrapText="1"/>
      <protection hidden="1"/>
    </xf>
    <xf numFmtId="9" fontId="13" fillId="3" borderId="24" xfId="0" applyNumberFormat="1" applyFont="1" applyFill="1" applyBorder="1" applyAlignment="1" applyProtection="1">
      <alignment horizontal="center" wrapText="1"/>
      <protection hidden="1"/>
    </xf>
    <xf numFmtId="0" fontId="4" fillId="0" borderId="1" xfId="0" applyFont="1" applyBorder="1" applyAlignment="1" applyProtection="1">
      <alignment horizontal="center" vertical="center" wrapText="1"/>
      <protection hidden="1"/>
    </xf>
    <xf numFmtId="0" fontId="4" fillId="0" borderId="29" xfId="0" applyFont="1" applyBorder="1" applyAlignment="1" applyProtection="1">
      <alignment horizontal="center" wrapText="1"/>
      <protection hidden="1"/>
    </xf>
    <xf numFmtId="0" fontId="4" fillId="0" borderId="0" xfId="0" applyFont="1" applyBorder="1" applyAlignment="1" applyProtection="1">
      <alignment horizontal="center" wrapText="1"/>
      <protection hidden="1"/>
    </xf>
    <xf numFmtId="0" fontId="4" fillId="0" borderId="7" xfId="0" applyFont="1" applyBorder="1" applyAlignment="1" applyProtection="1">
      <alignment horizontal="justify" vertical="top" wrapText="1"/>
      <protection locked="0"/>
    </xf>
    <xf numFmtId="10" fontId="4" fillId="0" borderId="1" xfId="2" applyNumberFormat="1" applyFont="1" applyBorder="1" applyAlignment="1" applyProtection="1">
      <alignment horizontal="center" vertical="top" wrapText="1"/>
      <protection hidden="1"/>
    </xf>
    <xf numFmtId="9" fontId="4" fillId="0" borderId="1" xfId="2" applyFont="1" applyBorder="1" applyAlignment="1" applyProtection="1">
      <alignment horizontal="center" vertical="center" wrapText="1"/>
      <protection hidden="1"/>
    </xf>
    <xf numFmtId="0" fontId="10" fillId="0" borderId="26" xfId="0" applyFont="1" applyBorder="1" applyAlignment="1" applyProtection="1">
      <alignment horizontal="center" vertical="center" wrapText="1"/>
      <protection hidden="1"/>
    </xf>
    <xf numFmtId="9" fontId="10" fillId="0" borderId="26" xfId="0" applyNumberFormat="1" applyFont="1" applyBorder="1" applyAlignment="1" applyProtection="1">
      <alignment horizontal="center" vertical="center" wrapText="1"/>
      <protection hidden="1"/>
    </xf>
    <xf numFmtId="9" fontId="10" fillId="0" borderId="26" xfId="2" applyFont="1" applyBorder="1" applyAlignment="1" applyProtection="1">
      <alignment horizontal="center" vertical="center" wrapText="1"/>
      <protection hidden="1"/>
    </xf>
    <xf numFmtId="0" fontId="10" fillId="9" borderId="26" xfId="0" applyFont="1" applyFill="1" applyBorder="1" applyAlignment="1" applyProtection="1">
      <alignment horizontal="center" vertical="center" wrapText="1"/>
      <protection hidden="1"/>
    </xf>
    <xf numFmtId="9" fontId="10" fillId="9" borderId="26" xfId="0" applyNumberFormat="1" applyFont="1" applyFill="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9" fontId="10" fillId="0" borderId="1" xfId="0" applyNumberFormat="1" applyFont="1" applyBorder="1" applyAlignment="1" applyProtection="1">
      <alignment horizontal="center" vertical="center" wrapText="1"/>
      <protection hidden="1"/>
    </xf>
    <xf numFmtId="9" fontId="10" fillId="0" borderId="1" xfId="2" applyFont="1" applyBorder="1" applyAlignment="1" applyProtection="1">
      <alignment horizontal="center" vertical="center" wrapText="1"/>
      <protection hidden="1"/>
    </xf>
    <xf numFmtId="0" fontId="10" fillId="9" borderId="1" xfId="0" applyFont="1" applyFill="1" applyBorder="1" applyAlignment="1" applyProtection="1">
      <alignment horizontal="center" vertical="center" wrapText="1"/>
      <protection hidden="1"/>
    </xf>
    <xf numFmtId="9" fontId="10" fillId="9" borderId="1" xfId="2" applyFont="1" applyFill="1" applyBorder="1" applyAlignment="1" applyProtection="1">
      <alignment horizontal="center" vertical="center" wrapText="1"/>
      <protection hidden="1"/>
    </xf>
    <xf numFmtId="0" fontId="10" fillId="0" borderId="7" xfId="0" applyFont="1" applyBorder="1" applyAlignment="1" applyProtection="1">
      <alignment horizontal="center" vertical="center" wrapText="1"/>
      <protection hidden="1"/>
    </xf>
    <xf numFmtId="9" fontId="10" fillId="0" borderId="19" xfId="2" applyFont="1" applyBorder="1" applyAlignment="1" applyProtection="1">
      <alignment horizontal="center" vertical="center" wrapText="1"/>
      <protection hidden="1"/>
    </xf>
    <xf numFmtId="0" fontId="5" fillId="4" borderId="19"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wrapText="1"/>
      <protection hidden="1"/>
    </xf>
    <xf numFmtId="0" fontId="5" fillId="5" borderId="1" xfId="0" applyFont="1" applyFill="1" applyBorder="1" applyAlignment="1" applyProtection="1">
      <alignment horizontal="center" vertical="center" wrapText="1"/>
      <protection hidden="1"/>
    </xf>
    <xf numFmtId="0" fontId="5" fillId="2" borderId="19"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10" xfId="0" applyFont="1" applyFill="1" applyBorder="1" applyAlignment="1" applyProtection="1">
      <alignment horizontal="center" vertical="center" wrapText="1"/>
      <protection hidden="1"/>
    </xf>
    <xf numFmtId="0" fontId="5" fillId="2" borderId="11" xfId="0" applyFont="1" applyFill="1" applyBorder="1" applyAlignment="1" applyProtection="1">
      <alignment horizontal="center" vertical="center" wrapText="1"/>
      <protection hidden="1"/>
    </xf>
    <xf numFmtId="0" fontId="5" fillId="2" borderId="20" xfId="0" applyFont="1" applyFill="1" applyBorder="1" applyAlignment="1" applyProtection="1">
      <alignment horizontal="center" vertical="center" wrapText="1"/>
      <protection hidden="1"/>
    </xf>
    <xf numFmtId="0" fontId="5" fillId="3" borderId="19"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left" vertical="top" wrapText="1"/>
      <protection hidden="1"/>
    </xf>
    <xf numFmtId="0" fontId="5"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4" fillId="0" borderId="0" xfId="0" applyFont="1" applyFill="1" applyAlignment="1" applyProtection="1">
      <alignment wrapText="1"/>
      <protection hidden="1"/>
    </xf>
    <xf numFmtId="0" fontId="4" fillId="0" borderId="0" xfId="0" applyFont="1" applyFill="1" applyAlignment="1" applyProtection="1">
      <alignment horizontal="center" wrapText="1"/>
      <protection hidden="1"/>
    </xf>
    <xf numFmtId="0" fontId="4" fillId="0" borderId="0" xfId="0" applyFont="1" applyFill="1" applyAlignment="1" applyProtection="1">
      <alignment horizontal="justify" vertical="top" wrapText="1"/>
      <protection hidden="1"/>
    </xf>
    <xf numFmtId="0" fontId="4" fillId="0" borderId="0" xfId="0" applyFont="1" applyFill="1" applyAlignment="1" applyProtection="1">
      <alignment horizontal="justify" wrapText="1"/>
      <protection hidden="1"/>
    </xf>
    <xf numFmtId="0" fontId="10" fillId="0" borderId="1" xfId="0" applyFont="1" applyBorder="1" applyAlignment="1" applyProtection="1">
      <alignment horizontal="left" vertical="center" wrapText="1"/>
      <protection hidden="1"/>
    </xf>
    <xf numFmtId="0" fontId="5" fillId="3" borderId="7" xfId="0" applyFont="1" applyFill="1" applyBorder="1" applyAlignment="1" applyProtection="1">
      <alignment horizontal="center" vertical="center" wrapText="1"/>
      <protection hidden="1"/>
    </xf>
    <xf numFmtId="0" fontId="4" fillId="0" borderId="7" xfId="0" applyFont="1" applyBorder="1" applyAlignment="1" applyProtection="1">
      <alignment horizontal="left" vertical="top" wrapText="1"/>
      <protection hidden="1"/>
    </xf>
    <xf numFmtId="0" fontId="8" fillId="2" borderId="28" xfId="0" applyFont="1" applyFill="1" applyBorder="1" applyAlignment="1" applyProtection="1">
      <alignment wrapText="1"/>
      <protection hidden="1"/>
    </xf>
    <xf numFmtId="9" fontId="4" fillId="0" borderId="1" xfId="0" applyNumberFormat="1" applyFont="1" applyBorder="1" applyAlignment="1" applyProtection="1">
      <alignment horizontal="right" vertical="top" wrapText="1"/>
      <protection hidden="1"/>
    </xf>
    <xf numFmtId="1" fontId="4" fillId="0" borderId="1" xfId="2" applyNumberFormat="1" applyFont="1" applyBorder="1" applyAlignment="1" applyProtection="1">
      <alignment horizontal="center" vertical="center" wrapText="1"/>
      <protection hidden="1"/>
    </xf>
    <xf numFmtId="9" fontId="9" fillId="2" borderId="1" xfId="2" applyFont="1" applyFill="1" applyBorder="1" applyAlignment="1" applyProtection="1">
      <alignment horizontal="center" wrapText="1"/>
      <protection hidden="1"/>
    </xf>
    <xf numFmtId="0" fontId="5" fillId="8" borderId="21" xfId="0" applyFont="1" applyFill="1" applyBorder="1" applyAlignment="1" applyProtection="1">
      <alignment horizontal="justify" vertical="center" wrapText="1"/>
      <protection hidden="1"/>
    </xf>
    <xf numFmtId="9" fontId="9" fillId="2" borderId="19" xfId="2" applyFont="1" applyFill="1" applyBorder="1" applyAlignment="1" applyProtection="1">
      <alignment horizontal="center" wrapText="1"/>
      <protection hidden="1"/>
    </xf>
    <xf numFmtId="0" fontId="10" fillId="0" borderId="21" xfId="0" applyFont="1" applyBorder="1" applyAlignment="1" applyProtection="1">
      <alignment horizontal="left" vertical="center" wrapText="1"/>
      <protection hidden="1"/>
    </xf>
    <xf numFmtId="9" fontId="4" fillId="0" borderId="31" xfId="2" applyFont="1" applyBorder="1" applyAlignment="1" applyProtection="1">
      <alignment horizontal="center" vertical="top" wrapText="1"/>
      <protection hidden="1"/>
    </xf>
    <xf numFmtId="9" fontId="4" fillId="0" borderId="26" xfId="0" applyNumberFormat="1" applyFont="1" applyBorder="1" applyAlignment="1" applyProtection="1">
      <alignment horizontal="center" vertical="top" wrapText="1"/>
      <protection locked="0"/>
    </xf>
    <xf numFmtId="0" fontId="4" fillId="0" borderId="26" xfId="0" applyFont="1" applyBorder="1" applyAlignment="1" applyProtection="1">
      <alignment horizontal="justify" vertical="top" wrapText="1"/>
      <protection locked="0"/>
    </xf>
    <xf numFmtId="0" fontId="14" fillId="0" borderId="26" xfId="0" applyFont="1" applyBorder="1" applyAlignment="1">
      <alignment horizontal="center" vertical="center" wrapText="1"/>
    </xf>
    <xf numFmtId="0" fontId="4" fillId="0" borderId="26" xfId="0" applyFont="1" applyBorder="1" applyAlignment="1" applyProtection="1">
      <alignment horizontal="center" vertical="center" wrapText="1"/>
      <protection hidden="1"/>
    </xf>
    <xf numFmtId="0" fontId="5" fillId="4" borderId="23" xfId="0" applyFont="1" applyFill="1" applyBorder="1" applyAlignment="1" applyProtection="1">
      <alignment horizontal="center" vertical="center" wrapText="1"/>
      <protection hidden="1"/>
    </xf>
    <xf numFmtId="0" fontId="5" fillId="4" borderId="24" xfId="0" applyFont="1" applyFill="1" applyBorder="1" applyAlignment="1" applyProtection="1">
      <alignment horizontal="center" vertical="center" wrapText="1"/>
      <protection hidden="1"/>
    </xf>
    <xf numFmtId="0" fontId="5" fillId="5" borderId="24" xfId="0" applyFont="1" applyFill="1" applyBorder="1" applyAlignment="1" applyProtection="1">
      <alignment horizontal="center" vertical="center" wrapText="1"/>
      <protection hidden="1"/>
    </xf>
    <xf numFmtId="0" fontId="5" fillId="4" borderId="7" xfId="0" applyFont="1" applyFill="1" applyBorder="1" applyAlignment="1" applyProtection="1">
      <alignment horizontal="justify" vertical="top" wrapText="1"/>
      <protection hidden="1"/>
    </xf>
    <xf numFmtId="0" fontId="5" fillId="4" borderId="28" xfId="0" applyFont="1" applyFill="1" applyBorder="1" applyAlignment="1" applyProtection="1">
      <alignment horizontal="center" vertical="center" wrapText="1"/>
      <protection hidden="1"/>
    </xf>
    <xf numFmtId="0" fontId="4" fillId="0" borderId="10" xfId="0" applyFont="1" applyBorder="1" applyAlignment="1" applyProtection="1">
      <alignment horizontal="justify" vertical="top" wrapText="1"/>
      <protection locked="0"/>
    </xf>
    <xf numFmtId="0" fontId="8" fillId="2" borderId="7" xfId="0" applyFont="1" applyFill="1" applyBorder="1" applyAlignment="1" applyProtection="1">
      <alignment horizontal="justify" vertical="top" wrapText="1"/>
      <protection hidden="1"/>
    </xf>
    <xf numFmtId="9" fontId="10" fillId="0" borderId="7" xfId="2" applyFont="1" applyBorder="1" applyAlignment="1" applyProtection="1">
      <alignment horizontal="center" vertical="center" wrapText="1"/>
      <protection hidden="1"/>
    </xf>
    <xf numFmtId="0" fontId="12" fillId="3" borderId="28" xfId="0" applyFont="1" applyFill="1" applyBorder="1" applyAlignment="1" applyProtection="1">
      <alignment horizontal="justify" vertical="top" wrapText="1"/>
      <protection hidden="1"/>
    </xf>
    <xf numFmtId="0" fontId="5" fillId="5" borderId="19" xfId="0" applyFont="1" applyFill="1" applyBorder="1" applyAlignment="1" applyProtection="1">
      <alignment horizontal="center" vertical="center" wrapText="1"/>
      <protection hidden="1"/>
    </xf>
    <xf numFmtId="0" fontId="5" fillId="5" borderId="23" xfId="0" applyFont="1" applyFill="1" applyBorder="1" applyAlignment="1" applyProtection="1">
      <alignment horizontal="center" vertical="center" wrapText="1"/>
      <protection hidden="1"/>
    </xf>
    <xf numFmtId="0" fontId="14" fillId="0" borderId="31" xfId="0" applyFont="1" applyBorder="1" applyAlignment="1">
      <alignment horizontal="center" vertical="center" wrapText="1"/>
    </xf>
    <xf numFmtId="9" fontId="4" fillId="0" borderId="19" xfId="0" applyNumberFormat="1" applyFont="1" applyBorder="1" applyAlignment="1" applyProtection="1">
      <alignment horizontal="right" vertical="top" wrapText="1"/>
      <protection hidden="1"/>
    </xf>
    <xf numFmtId="0" fontId="4" fillId="0" borderId="19" xfId="0" applyFont="1" applyBorder="1" applyAlignment="1" applyProtection="1">
      <alignment horizontal="right" vertical="top" wrapText="1"/>
      <protection hidden="1"/>
    </xf>
    <xf numFmtId="0" fontId="4" fillId="0" borderId="1" xfId="0" applyFont="1" applyBorder="1" applyAlignment="1" applyProtection="1">
      <alignment horizontal="left" vertical="top" wrapText="1"/>
      <protection hidden="1"/>
    </xf>
    <xf numFmtId="0" fontId="5" fillId="6" borderId="1"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wrapText="1"/>
      <protection hidden="1"/>
    </xf>
    <xf numFmtId="0" fontId="5" fillId="8" borderId="1" xfId="0" applyFont="1" applyFill="1" applyBorder="1" applyAlignment="1" applyProtection="1">
      <alignment horizontal="center" vertical="center" wrapText="1"/>
      <protection hidden="1"/>
    </xf>
    <xf numFmtId="1" fontId="4" fillId="0" borderId="1" xfId="1" applyNumberFormat="1" applyFont="1" applyBorder="1" applyAlignment="1" applyProtection="1">
      <alignment horizontal="right" vertical="top" wrapText="1"/>
      <protection hidden="1"/>
    </xf>
    <xf numFmtId="0" fontId="4" fillId="0" borderId="1" xfId="0" applyFont="1" applyBorder="1" applyAlignment="1" applyProtection="1">
      <alignment horizontal="center" vertical="top" wrapText="1"/>
      <protection hidden="1"/>
    </xf>
    <xf numFmtId="0" fontId="5" fillId="5" borderId="7" xfId="0" applyFont="1" applyFill="1" applyBorder="1" applyAlignment="1" applyProtection="1">
      <alignment horizontal="center" vertical="center" wrapText="1"/>
      <protection hidden="1"/>
    </xf>
    <xf numFmtId="0" fontId="5" fillId="5" borderId="28" xfId="0" applyFont="1" applyFill="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15" fillId="0" borderId="7" xfId="3" applyBorder="1" applyAlignment="1" applyProtection="1">
      <alignment horizontal="left" vertical="top" wrapText="1"/>
      <protection hidden="1"/>
    </xf>
    <xf numFmtId="0" fontId="10" fillId="0" borderId="7" xfId="0" applyFont="1" applyBorder="1" applyAlignment="1" applyProtection="1">
      <alignment horizontal="left" vertical="center" wrapText="1"/>
      <protection hidden="1"/>
    </xf>
    <xf numFmtId="0" fontId="12" fillId="3" borderId="28" xfId="0" applyFont="1" applyFill="1" applyBorder="1" applyAlignment="1" applyProtection="1">
      <alignment wrapText="1"/>
      <protection hidden="1"/>
    </xf>
    <xf numFmtId="0" fontId="14" fillId="0" borderId="1" xfId="0" applyFont="1" applyBorder="1" applyAlignment="1">
      <alignment horizontal="center" vertical="center" wrapText="1"/>
    </xf>
    <xf numFmtId="0" fontId="5" fillId="6" borderId="19" xfId="0" applyFont="1" applyFill="1" applyBorder="1" applyAlignment="1" applyProtection="1">
      <alignment horizontal="center" vertical="center" wrapText="1"/>
      <protection hidden="1"/>
    </xf>
    <xf numFmtId="0" fontId="14" fillId="0" borderId="19" xfId="0" applyFont="1" applyBorder="1" applyAlignment="1">
      <alignment horizontal="center" vertical="center" wrapText="1"/>
    </xf>
    <xf numFmtId="41" fontId="4" fillId="0" borderId="19" xfId="1" applyFont="1" applyBorder="1" applyAlignment="1" applyProtection="1">
      <alignment horizontal="center" vertical="top" wrapText="1"/>
      <protection hidden="1"/>
    </xf>
    <xf numFmtId="0" fontId="4" fillId="0" borderId="21" xfId="0" applyFont="1" applyBorder="1" applyAlignment="1" applyProtection="1">
      <alignment horizontal="left" vertical="top" wrapText="1"/>
      <protection hidden="1"/>
    </xf>
    <xf numFmtId="9" fontId="10" fillId="0" borderId="19" xfId="0" applyNumberFormat="1" applyFont="1" applyBorder="1" applyAlignment="1" applyProtection="1">
      <alignment horizontal="center" vertical="center" wrapText="1"/>
      <protection hidden="1"/>
    </xf>
    <xf numFmtId="0" fontId="5" fillId="7" borderId="7" xfId="0" applyFont="1" applyFill="1" applyBorder="1" applyAlignment="1" applyProtection="1">
      <alignment horizontal="center" vertical="center" wrapText="1"/>
      <protection hidden="1"/>
    </xf>
    <xf numFmtId="0" fontId="5" fillId="8" borderId="19" xfId="0" applyFont="1" applyFill="1" applyBorder="1" applyAlignment="1" applyProtection="1">
      <alignment horizontal="center" vertical="center" wrapText="1"/>
      <protection hidden="1"/>
    </xf>
    <xf numFmtId="1" fontId="4" fillId="0" borderId="19" xfId="2" applyNumberFormat="1" applyFont="1" applyBorder="1" applyAlignment="1" applyProtection="1">
      <alignment horizontal="center" vertical="center" wrapText="1"/>
      <protection hidden="1"/>
    </xf>
    <xf numFmtId="9" fontId="10" fillId="0" borderId="31" xfId="0" applyNumberFormat="1" applyFont="1" applyBorder="1" applyAlignment="1" applyProtection="1">
      <alignment horizontal="center" vertical="center" wrapText="1"/>
      <protection hidden="1"/>
    </xf>
    <xf numFmtId="9" fontId="10" fillId="0" borderId="32" xfId="2" applyFont="1" applyBorder="1" applyAlignment="1" applyProtection="1">
      <alignment horizontal="center" vertical="center" wrapText="1"/>
      <protection hidden="1"/>
    </xf>
    <xf numFmtId="9" fontId="9" fillId="2" borderId="23" xfId="2" applyFont="1" applyFill="1" applyBorder="1" applyAlignment="1" applyProtection="1">
      <alignment horizontal="center" wrapText="1"/>
      <protection hidden="1"/>
    </xf>
    <xf numFmtId="9" fontId="9" fillId="2" borderId="24" xfId="2" applyFont="1" applyFill="1" applyBorder="1" applyAlignment="1" applyProtection="1">
      <alignment horizontal="center" wrapText="1"/>
      <protection hidden="1"/>
    </xf>
    <xf numFmtId="9" fontId="9" fillId="2" borderId="24" xfId="0" applyNumberFormat="1" applyFont="1" applyFill="1" applyBorder="1" applyAlignment="1" applyProtection="1">
      <alignment horizontal="center" wrapText="1"/>
      <protection hidden="1"/>
    </xf>
    <xf numFmtId="0" fontId="8" fillId="2" borderId="25" xfId="0" applyFont="1" applyFill="1" applyBorder="1" applyAlignment="1" applyProtection="1">
      <alignment horizontal="justify" wrapText="1"/>
      <protection hidden="1"/>
    </xf>
    <xf numFmtId="0" fontId="5" fillId="2" borderId="8"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center" vertical="center" wrapText="1"/>
      <protection hidden="1"/>
    </xf>
    <xf numFmtId="0" fontId="5" fillId="7" borderId="27" xfId="0" applyFont="1" applyFill="1" applyBorder="1" applyAlignment="1" applyProtection="1">
      <alignment horizontal="center" vertical="center" wrapText="1"/>
      <protection hidden="1"/>
    </xf>
    <xf numFmtId="0" fontId="5" fillId="8" borderId="13" xfId="0" applyFont="1" applyFill="1" applyBorder="1" applyAlignment="1" applyProtection="1">
      <alignment horizontal="center" vertical="center" wrapText="1"/>
      <protection hidden="1"/>
    </xf>
    <xf numFmtId="0" fontId="5" fillId="8" borderId="14" xfId="0" applyFont="1" applyFill="1" applyBorder="1" applyAlignment="1" applyProtection="1">
      <alignment horizontal="center" vertical="center" wrapText="1"/>
      <protection hidden="1"/>
    </xf>
    <xf numFmtId="0" fontId="5" fillId="8" borderId="18" xfId="0" applyFont="1" applyFill="1" applyBorder="1" applyAlignment="1" applyProtection="1">
      <alignment horizontal="center" vertical="center" wrapText="1"/>
      <protection hidden="1"/>
    </xf>
    <xf numFmtId="0" fontId="5" fillId="4" borderId="19"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wrapText="1"/>
      <protection hidden="1"/>
    </xf>
    <xf numFmtId="0" fontId="5" fillId="4" borderId="7" xfId="0" applyFont="1" applyFill="1" applyBorder="1" applyAlignment="1" applyProtection="1">
      <alignment horizontal="center" vertical="center" wrapText="1"/>
      <protection hidden="1"/>
    </xf>
    <xf numFmtId="0" fontId="5" fillId="5" borderId="19" xfId="0" applyFont="1" applyFill="1" applyBorder="1" applyAlignment="1" applyProtection="1">
      <alignment horizontal="center" vertical="center" wrapText="1"/>
      <protection hidden="1"/>
    </xf>
    <xf numFmtId="0" fontId="5" fillId="5" borderId="1" xfId="0"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protection hidden="1"/>
    </xf>
    <xf numFmtId="0" fontId="5" fillId="6" borderId="19"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wrapText="1"/>
      <protection hidden="1"/>
    </xf>
    <xf numFmtId="0" fontId="5" fillId="7" borderId="7" xfId="0" applyFont="1" applyFill="1" applyBorder="1" applyAlignment="1" applyProtection="1">
      <alignment horizontal="center" vertical="center" wrapText="1"/>
      <protection hidden="1"/>
    </xf>
    <xf numFmtId="0" fontId="5" fillId="8" borderId="19" xfId="0" applyFont="1" applyFill="1" applyBorder="1" applyAlignment="1" applyProtection="1">
      <alignment horizontal="center" vertical="center" wrapText="1"/>
      <protection hidden="1"/>
    </xf>
    <xf numFmtId="0" fontId="5" fillId="8" borderId="1" xfId="0" applyFont="1" applyFill="1" applyBorder="1" applyAlignment="1" applyProtection="1">
      <alignment horizontal="center" vertical="center" wrapText="1"/>
      <protection hidden="1"/>
    </xf>
    <xf numFmtId="0" fontId="5" fillId="8" borderId="21" xfId="0" applyFont="1" applyFill="1" applyBorder="1" applyAlignment="1" applyProtection="1">
      <alignment horizontal="center" vertical="center" wrapText="1"/>
      <protection hidden="1"/>
    </xf>
    <xf numFmtId="0" fontId="5" fillId="6" borderId="13" xfId="0" applyFont="1" applyFill="1" applyBorder="1" applyAlignment="1" applyProtection="1">
      <alignment horizontal="center" vertical="center" wrapText="1"/>
      <protection hidden="1"/>
    </xf>
    <xf numFmtId="0" fontId="5" fillId="6" borderId="14" xfId="0" applyFont="1" applyFill="1" applyBorder="1" applyAlignment="1" applyProtection="1">
      <alignment horizontal="center" vertical="center" wrapText="1"/>
      <protection hidden="1"/>
    </xf>
    <xf numFmtId="0" fontId="5" fillId="2" borderId="13" xfId="0" applyFont="1" applyFill="1" applyBorder="1" applyAlignment="1" applyProtection="1">
      <alignment horizontal="center" vertical="center" wrapText="1"/>
      <protection hidden="1"/>
    </xf>
    <xf numFmtId="0" fontId="5" fillId="2" borderId="14" xfId="0" applyFont="1" applyFill="1" applyBorder="1" applyAlignment="1" applyProtection="1">
      <alignment horizontal="center" vertical="center" wrapText="1"/>
      <protection hidden="1"/>
    </xf>
    <xf numFmtId="0" fontId="5" fillId="2" borderId="19"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15" xfId="0" applyFont="1" applyFill="1" applyBorder="1" applyAlignment="1" applyProtection="1">
      <alignment horizontal="center" vertical="center" wrapText="1"/>
      <protection hidden="1"/>
    </xf>
    <xf numFmtId="0" fontId="5" fillId="2" borderId="16" xfId="0" applyFont="1" applyFill="1" applyBorder="1" applyAlignment="1" applyProtection="1">
      <alignment horizontal="center" vertical="center" wrapText="1"/>
      <protection hidden="1"/>
    </xf>
    <xf numFmtId="0" fontId="5" fillId="2" borderId="17" xfId="0" applyFont="1" applyFill="1" applyBorder="1" applyAlignment="1" applyProtection="1">
      <alignment horizontal="center" vertical="center" wrapText="1"/>
      <protection hidden="1"/>
    </xf>
    <xf numFmtId="0" fontId="5" fillId="2" borderId="10" xfId="0" applyFont="1" applyFill="1" applyBorder="1" applyAlignment="1" applyProtection="1">
      <alignment horizontal="center" vertical="center" wrapText="1"/>
      <protection hidden="1"/>
    </xf>
    <xf numFmtId="0" fontId="5" fillId="2" borderId="11" xfId="0" applyFont="1" applyFill="1" applyBorder="1" applyAlignment="1" applyProtection="1">
      <alignment horizontal="center" vertical="center" wrapText="1"/>
      <protection hidden="1"/>
    </xf>
    <xf numFmtId="0" fontId="5" fillId="2" borderId="20" xfId="0" applyFont="1" applyFill="1" applyBorder="1" applyAlignment="1" applyProtection="1">
      <alignment horizontal="center" vertical="center" wrapText="1"/>
      <protection hidden="1"/>
    </xf>
    <xf numFmtId="0" fontId="5" fillId="3" borderId="13" xfId="0" applyFont="1" applyFill="1" applyBorder="1" applyAlignment="1" applyProtection="1">
      <alignment horizontal="center" vertical="center" wrapText="1"/>
      <protection hidden="1"/>
    </xf>
    <xf numFmtId="0" fontId="5" fillId="3" borderId="14" xfId="0" applyFont="1" applyFill="1" applyBorder="1" applyAlignment="1" applyProtection="1">
      <alignment horizontal="center" vertical="center" wrapText="1"/>
      <protection hidden="1"/>
    </xf>
    <xf numFmtId="0" fontId="5" fillId="3" borderId="27" xfId="0" applyFont="1" applyFill="1" applyBorder="1" applyAlignment="1" applyProtection="1">
      <alignment horizontal="center" vertical="center" wrapText="1"/>
      <protection hidden="1"/>
    </xf>
    <xf numFmtId="0" fontId="5" fillId="3" borderId="19"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5" fillId="4" borderId="13" xfId="0" applyFont="1" applyFill="1" applyBorder="1" applyAlignment="1" applyProtection="1">
      <alignment horizontal="center" vertical="center" wrapText="1"/>
      <protection hidden="1"/>
    </xf>
    <xf numFmtId="0" fontId="5" fillId="4" borderId="14" xfId="0" applyFont="1" applyFill="1" applyBorder="1" applyAlignment="1" applyProtection="1">
      <alignment horizontal="center" vertical="center" wrapText="1"/>
      <protection hidden="1"/>
    </xf>
    <xf numFmtId="0" fontId="5" fillId="4" borderId="27" xfId="0" applyFont="1" applyFill="1" applyBorder="1" applyAlignment="1" applyProtection="1">
      <alignment horizontal="center" vertical="center" wrapText="1"/>
      <protection hidden="1"/>
    </xf>
    <xf numFmtId="0" fontId="5" fillId="5" borderId="13" xfId="0" applyFont="1" applyFill="1" applyBorder="1" applyAlignment="1" applyProtection="1">
      <alignment horizontal="center" vertical="center" wrapText="1"/>
      <protection hidden="1"/>
    </xf>
    <xf numFmtId="0" fontId="5" fillId="5" borderId="14" xfId="0" applyFont="1" applyFill="1" applyBorder="1" applyAlignment="1" applyProtection="1">
      <alignment horizontal="center" vertical="center" wrapText="1"/>
      <protection hidden="1"/>
    </xf>
    <xf numFmtId="0" fontId="5" fillId="5" borderId="27" xfId="0" applyFont="1" applyFill="1" applyBorder="1" applyAlignment="1" applyProtection="1">
      <alignment horizontal="center" vertical="center" wrapText="1"/>
      <protection hidden="1"/>
    </xf>
    <xf numFmtId="0" fontId="4" fillId="0" borderId="7"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2"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4" fillId="0" borderId="1" xfId="0" applyFont="1" applyBorder="1" applyAlignment="1" applyProtection="1">
      <alignment horizontal="left" vertical="top" wrapText="1"/>
      <protection hidden="1"/>
    </xf>
    <xf numFmtId="0" fontId="5" fillId="0" borderId="2"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5" fillId="2" borderId="7" xfId="0" applyFont="1" applyFill="1" applyBorder="1" applyAlignment="1" applyProtection="1">
      <alignment horizontal="center" wrapText="1"/>
      <protection hidden="1"/>
    </xf>
    <xf numFmtId="0" fontId="5" fillId="2" borderId="8" xfId="0" applyFont="1" applyFill="1" applyBorder="1" applyAlignment="1" applyProtection="1">
      <alignment horizontal="center" wrapText="1"/>
      <protection hidden="1"/>
    </xf>
    <xf numFmtId="0" fontId="5" fillId="2" borderId="9" xfId="0" applyFont="1" applyFill="1" applyBorder="1" applyAlignment="1" applyProtection="1">
      <alignment horizontal="center" wrapText="1"/>
      <protection hidden="1"/>
    </xf>
    <xf numFmtId="0" fontId="4" fillId="0" borderId="7" xfId="0" applyFont="1" applyBorder="1" applyAlignment="1" applyProtection="1">
      <alignment horizontal="left" wrapText="1"/>
      <protection hidden="1"/>
    </xf>
    <xf numFmtId="0" fontId="4" fillId="0" borderId="8" xfId="0" applyFont="1" applyBorder="1" applyAlignment="1" applyProtection="1">
      <alignment horizontal="left" wrapText="1"/>
      <protection hidden="1"/>
    </xf>
    <xf numFmtId="0" fontId="4" fillId="0" borderId="9" xfId="0" applyFont="1" applyBorder="1" applyAlignment="1" applyProtection="1">
      <alignment horizontal="left" wrapText="1"/>
      <protection hidden="1"/>
    </xf>
    <xf numFmtId="0" fontId="4" fillId="0" borderId="7" xfId="0" applyFont="1" applyBorder="1" applyAlignment="1" applyProtection="1">
      <alignment horizontal="justify" vertical="center" wrapText="1"/>
      <protection hidden="1"/>
    </xf>
    <xf numFmtId="0" fontId="4" fillId="0" borderId="8" xfId="0" applyFont="1" applyBorder="1" applyAlignment="1" applyProtection="1">
      <alignment horizontal="justify" vertical="center" wrapText="1"/>
      <protection hidden="1"/>
    </xf>
    <xf numFmtId="0" fontId="4" fillId="0" borderId="9" xfId="0" applyFont="1" applyBorder="1" applyAlignment="1" applyProtection="1">
      <alignment horizontal="justify" vertical="center" wrapText="1"/>
      <protection hidden="1"/>
    </xf>
  </cellXfs>
  <cellStyles count="4">
    <cellStyle name="Hyperlink" xfId="3" xr:uid="{00000000-000B-0000-0000-000008000000}"/>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2002280</xdr:colOff>
      <xdr:row>0</xdr:row>
      <xdr:rowOff>742950</xdr:rowOff>
    </xdr:to>
    <xdr:pic>
      <xdr:nvPicPr>
        <xdr:cNvPr id="2" name="Imagen 1">
          <a:extLst>
            <a:ext uri="{FF2B5EF4-FFF2-40B4-BE49-F238E27FC236}">
              <a16:creationId xmlns:a16="http://schemas.microsoft.com/office/drawing/2014/main" id="{406AFDA8-AC65-4CB1-9765-BE8730887B1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278505"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raldyn.tautiva/Downloads/ple-pin-f017_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2">
          <cell r="D2" t="str">
            <v>SUMA</v>
          </cell>
          <cell r="F2" t="str">
            <v>EFICIENCIA</v>
          </cell>
        </row>
        <row r="3">
          <cell r="C3" t="str">
            <v>RUTINARIA</v>
          </cell>
          <cell r="D3" t="str">
            <v>CONSTANTE</v>
          </cell>
          <cell r="F3" t="str">
            <v>EFICACIA</v>
          </cell>
        </row>
        <row r="4">
          <cell r="C4" t="str">
            <v>RETADORA (MEJORA)</v>
          </cell>
          <cell r="D4" t="str">
            <v>CRECIENTE</v>
          </cell>
          <cell r="F4" t="str">
            <v>EFECTIVIDAD</v>
          </cell>
        </row>
        <row r="5">
          <cell r="C5" t="str">
            <v>GESTION</v>
          </cell>
          <cell r="D5" t="str">
            <v>DECRECIENTE</v>
          </cell>
        </row>
        <row r="6">
          <cell r="C6" t="str">
            <v>SOSTENIBILIDAD DEL SISTEMA DE GESTIÓN</v>
          </cell>
        </row>
        <row r="7">
          <cell r="G7" t="str">
            <v>SI</v>
          </cell>
        </row>
        <row r="8">
          <cell r="G8"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g/personal/yamile_espinosa_gobiernobogota_gov_co/En4GPfAQKg1Kri4evjUiF-oBmfy5OuQKGLo1vmiISQ_LOQ?e=aclqfh" TargetMode="External"/><Relationship Id="rId2" Type="http://schemas.openxmlformats.org/officeDocument/2006/relationships/hyperlink" Target="../../../../../../../../:f:/g/personal/yamile_espinosa_gobiernobogota_gov_co/Er3BayuYYVJDtqCjPpZ9ZR0Bcmo_tWOyBUVB4EYG_DuYrA?e=rBzcfC" TargetMode="External"/><Relationship Id="rId1" Type="http://schemas.openxmlformats.org/officeDocument/2006/relationships/hyperlink" Target="../../../../../../../../:f:/g/personal/yamile_espinosa_gobiernobogota_gov_co/Eq4CQzbMGClAg5sZhw9o-vQB8RSIQjqOciR-8KT_Nae_rA?e=YcOWP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f:/g/personal/yamile_espinosa_gobiernobogota_gov_co/En4GPfAQKg1Kri4evjUiF-oBmfy5OuQKGLo1vmiISQ_LOQ?e=aclqf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A2C31-0282-4637-B154-37FFEB29B742}">
  <dimension ref="A1:AU24"/>
  <sheetViews>
    <sheetView showGridLines="0" tabSelected="1" zoomScale="80" zoomScaleNormal="80" workbookViewId="0">
      <selection activeCell="I10" sqref="I10:M10"/>
    </sheetView>
  </sheetViews>
  <sheetFormatPr baseColWidth="10" defaultColWidth="10.85546875" defaultRowHeight="15" zeroHeight="1" x14ac:dyDescent="0.25"/>
  <cols>
    <col min="1" max="1" width="4.140625" style="1" customWidth="1"/>
    <col min="2" max="2" width="41.7109375" style="1" customWidth="1"/>
    <col min="3" max="3" width="12.28515625" style="1" customWidth="1"/>
    <col min="4" max="4" width="8.5703125" style="1" customWidth="1"/>
    <col min="5" max="5" width="44.28515625" style="1" bestFit="1" customWidth="1"/>
    <col min="6" max="6" width="15.5703125" style="1" customWidth="1"/>
    <col min="7" max="7" width="15.7109375" style="1" customWidth="1"/>
    <col min="8" max="8" width="21.140625" style="1" customWidth="1"/>
    <col min="9" max="9" width="21.7109375" style="1" customWidth="1"/>
    <col min="10" max="10" width="19.140625" style="1" customWidth="1"/>
    <col min="11" max="11" width="19.5703125" style="1" customWidth="1"/>
    <col min="12" max="12" width="20.42578125" style="1" customWidth="1"/>
    <col min="13" max="13" width="15.85546875" style="1" customWidth="1"/>
    <col min="14" max="17" width="11.7109375" style="1" customWidth="1"/>
    <col min="18" max="18" width="17.42578125" style="1" customWidth="1"/>
    <col min="19" max="23" width="17.85546875" style="1" customWidth="1"/>
    <col min="24" max="24" width="18.42578125" style="41" customWidth="1"/>
    <col min="25" max="26" width="16.5703125" style="41" customWidth="1"/>
    <col min="27" max="27" width="38.28515625" style="50" customWidth="1"/>
    <col min="28" max="28" width="20.85546875" style="50" customWidth="1"/>
    <col min="29" max="29" width="19.85546875" style="1" customWidth="1"/>
    <col min="30" max="30" width="20.42578125" style="1" customWidth="1"/>
    <col min="31" max="31" width="20.5703125" style="1" customWidth="1"/>
    <col min="32" max="32" width="35.28515625" style="1" customWidth="1"/>
    <col min="33" max="36" width="16.5703125" style="1" customWidth="1"/>
    <col min="37" max="37" width="30.85546875" style="1" customWidth="1"/>
    <col min="38" max="38" width="25" style="1" customWidth="1"/>
    <col min="39" max="43" width="16.5703125" style="1" hidden="1" customWidth="1"/>
    <col min="44" max="44" width="16.5703125" style="65" customWidth="1"/>
    <col min="45" max="45" width="16.5703125" style="66" customWidth="1"/>
    <col min="46" max="46" width="21.5703125" style="66" customWidth="1"/>
    <col min="47" max="47" width="29.28515625" style="61" customWidth="1"/>
    <col min="48" max="16384" width="10.85546875" style="1"/>
  </cols>
  <sheetData>
    <row r="1" spans="1:47" ht="70.5" customHeight="1" x14ac:dyDescent="0.25">
      <c r="A1" s="202" t="s">
        <v>0</v>
      </c>
      <c r="B1" s="203"/>
      <c r="C1" s="203"/>
      <c r="D1" s="203"/>
      <c r="E1" s="203"/>
      <c r="F1" s="203"/>
      <c r="G1" s="203"/>
      <c r="H1" s="203"/>
      <c r="I1" s="203"/>
      <c r="J1" s="203"/>
      <c r="K1" s="203"/>
      <c r="L1" s="203"/>
      <c r="M1" s="203"/>
      <c r="N1" s="204" t="s">
        <v>1</v>
      </c>
      <c r="O1" s="204"/>
      <c r="P1" s="204"/>
      <c r="Q1" s="204"/>
      <c r="R1" s="204"/>
      <c r="AR1" s="41"/>
      <c r="AS1" s="41"/>
      <c r="AT1" s="41"/>
      <c r="AU1" s="56"/>
    </row>
    <row r="2" spans="1:47" s="2" customFormat="1" ht="23.45" customHeight="1" x14ac:dyDescent="0.25">
      <c r="A2" s="205" t="s">
        <v>2</v>
      </c>
      <c r="B2" s="206"/>
      <c r="C2" s="206"/>
      <c r="D2" s="206"/>
      <c r="E2" s="206"/>
      <c r="F2" s="206"/>
      <c r="G2" s="206"/>
      <c r="H2" s="206"/>
      <c r="I2" s="206"/>
      <c r="J2" s="206"/>
      <c r="K2" s="206"/>
      <c r="L2" s="206"/>
      <c r="M2" s="206"/>
      <c r="N2" s="206"/>
      <c r="O2" s="206"/>
      <c r="P2" s="206"/>
      <c r="Q2" s="206"/>
      <c r="R2" s="206"/>
      <c r="X2" s="42"/>
      <c r="Y2" s="42"/>
      <c r="Z2" s="42"/>
      <c r="AA2" s="50"/>
      <c r="AB2" s="50"/>
      <c r="AR2" s="42"/>
      <c r="AS2" s="42"/>
      <c r="AT2" s="42"/>
      <c r="AU2" s="57"/>
    </row>
    <row r="3" spans="1:47" x14ac:dyDescent="0.25">
      <c r="E3" s="3"/>
      <c r="AR3" s="41"/>
      <c r="AS3" s="41"/>
      <c r="AT3" s="41"/>
      <c r="AU3" s="56"/>
    </row>
    <row r="4" spans="1:47" ht="29.1" customHeight="1" x14ac:dyDescent="0.25">
      <c r="A4" s="180" t="s">
        <v>3</v>
      </c>
      <c r="B4" s="180"/>
      <c r="C4" s="207" t="s">
        <v>4</v>
      </c>
      <c r="D4" s="208"/>
      <c r="E4" s="209"/>
      <c r="G4" s="180" t="s">
        <v>5</v>
      </c>
      <c r="H4" s="180"/>
      <c r="I4" s="180"/>
      <c r="J4" s="180"/>
      <c r="K4" s="180"/>
      <c r="L4" s="180"/>
      <c r="M4" s="180"/>
      <c r="AR4" s="41"/>
      <c r="AS4" s="41"/>
      <c r="AT4" s="41"/>
      <c r="AU4" s="56"/>
    </row>
    <row r="5" spans="1:47" ht="14.45" customHeight="1" x14ac:dyDescent="0.25">
      <c r="A5" s="180"/>
      <c r="B5" s="180"/>
      <c r="C5" s="210"/>
      <c r="D5" s="211"/>
      <c r="E5" s="212"/>
      <c r="G5" s="4" t="s">
        <v>6</v>
      </c>
      <c r="H5" s="4" t="s">
        <v>7</v>
      </c>
      <c r="I5" s="216" t="s">
        <v>8</v>
      </c>
      <c r="J5" s="217"/>
      <c r="K5" s="217"/>
      <c r="L5" s="217"/>
      <c r="M5" s="218"/>
      <c r="AR5" s="41"/>
      <c r="AS5" s="41"/>
      <c r="AT5" s="41"/>
      <c r="AU5" s="56"/>
    </row>
    <row r="6" spans="1:47" ht="14.45" customHeight="1" x14ac:dyDescent="0.25">
      <c r="A6" s="180"/>
      <c r="B6" s="180"/>
      <c r="C6" s="210"/>
      <c r="D6" s="211"/>
      <c r="E6" s="212"/>
      <c r="G6" s="64">
        <v>1</v>
      </c>
      <c r="H6" s="64" t="s">
        <v>9</v>
      </c>
      <c r="I6" s="219" t="s">
        <v>10</v>
      </c>
      <c r="J6" s="220"/>
      <c r="K6" s="220"/>
      <c r="L6" s="220"/>
      <c r="M6" s="221"/>
      <c r="AR6" s="41"/>
      <c r="AS6" s="41"/>
      <c r="AT6" s="41"/>
      <c r="AU6" s="56"/>
    </row>
    <row r="7" spans="1:47" ht="99" customHeight="1" x14ac:dyDescent="0.25">
      <c r="A7" s="180"/>
      <c r="B7" s="180"/>
      <c r="C7" s="210"/>
      <c r="D7" s="211"/>
      <c r="E7" s="212"/>
      <c r="G7" s="64">
        <v>2</v>
      </c>
      <c r="H7" s="64" t="s">
        <v>11</v>
      </c>
      <c r="I7" s="222" t="s">
        <v>12</v>
      </c>
      <c r="J7" s="223"/>
      <c r="K7" s="223"/>
      <c r="L7" s="223"/>
      <c r="M7" s="224"/>
      <c r="AR7" s="41"/>
      <c r="AS7" s="41"/>
      <c r="AT7" s="41"/>
      <c r="AU7" s="56"/>
    </row>
    <row r="8" spans="1:47" ht="32.25" customHeight="1" x14ac:dyDescent="0.25">
      <c r="A8" s="180"/>
      <c r="B8" s="180"/>
      <c r="C8" s="213"/>
      <c r="D8" s="214"/>
      <c r="E8" s="215"/>
      <c r="G8" s="64">
        <v>3</v>
      </c>
      <c r="H8" s="64" t="s">
        <v>13</v>
      </c>
      <c r="I8" s="219" t="s">
        <v>14</v>
      </c>
      <c r="J8" s="220"/>
      <c r="K8" s="220"/>
      <c r="L8" s="220"/>
      <c r="M8" s="221"/>
      <c r="AR8" s="41"/>
      <c r="AS8" s="41"/>
      <c r="AT8" s="41"/>
      <c r="AU8" s="56"/>
    </row>
    <row r="9" spans="1:47" s="96" customFormat="1" ht="47.25" customHeight="1" x14ac:dyDescent="0.25">
      <c r="A9" s="94"/>
      <c r="B9" s="94"/>
      <c r="C9" s="95"/>
      <c r="D9" s="95"/>
      <c r="E9" s="95"/>
      <c r="G9" s="64">
        <v>4</v>
      </c>
      <c r="H9" s="64" t="s">
        <v>15</v>
      </c>
      <c r="I9" s="199" t="s">
        <v>16</v>
      </c>
      <c r="J9" s="200"/>
      <c r="K9" s="200"/>
      <c r="L9" s="200"/>
      <c r="M9" s="201"/>
      <c r="X9" s="97"/>
      <c r="Y9" s="97"/>
      <c r="Z9" s="97"/>
      <c r="AA9" s="98"/>
      <c r="AB9" s="98"/>
      <c r="AR9" s="97"/>
      <c r="AS9" s="97"/>
      <c r="AT9" s="97"/>
      <c r="AU9" s="99"/>
    </row>
    <row r="10" spans="1:47" s="96" customFormat="1" ht="47.25" customHeight="1" x14ac:dyDescent="0.25">
      <c r="A10" s="94"/>
      <c r="B10" s="94"/>
      <c r="C10" s="95"/>
      <c r="D10" s="95"/>
      <c r="E10" s="95"/>
      <c r="G10" s="64">
        <v>5</v>
      </c>
      <c r="H10" s="64" t="s">
        <v>149</v>
      </c>
      <c r="I10" s="199" t="s">
        <v>147</v>
      </c>
      <c r="J10" s="200"/>
      <c r="K10" s="200"/>
      <c r="L10" s="200"/>
      <c r="M10" s="201"/>
      <c r="X10" s="97"/>
      <c r="Y10" s="97"/>
      <c r="Z10" s="97"/>
      <c r="AA10" s="98"/>
      <c r="AB10" s="98"/>
      <c r="AR10" s="97"/>
      <c r="AS10" s="97"/>
      <c r="AT10" s="97"/>
      <c r="AU10" s="99"/>
    </row>
    <row r="11" spans="1:47" ht="15.75" thickBot="1" x14ac:dyDescent="0.3">
      <c r="AR11" s="41"/>
      <c r="AS11" s="41"/>
      <c r="AT11" s="41"/>
      <c r="AU11" s="56"/>
    </row>
    <row r="12" spans="1:47" ht="14.45" customHeight="1" x14ac:dyDescent="0.25">
      <c r="A12" s="177" t="s">
        <v>17</v>
      </c>
      <c r="B12" s="178"/>
      <c r="C12" s="181" t="s">
        <v>18</v>
      </c>
      <c r="D12" s="182"/>
      <c r="E12" s="182"/>
      <c r="F12" s="182"/>
      <c r="G12" s="182"/>
      <c r="H12" s="182"/>
      <c r="I12" s="182"/>
      <c r="J12" s="182"/>
      <c r="K12" s="182"/>
      <c r="L12" s="182"/>
      <c r="M12" s="182"/>
      <c r="N12" s="182"/>
      <c r="O12" s="182"/>
      <c r="P12" s="182"/>
      <c r="Q12" s="182"/>
      <c r="R12" s="183"/>
      <c r="S12" s="187" t="s">
        <v>19</v>
      </c>
      <c r="T12" s="188"/>
      <c r="U12" s="188"/>
      <c r="V12" s="188"/>
      <c r="W12" s="189"/>
      <c r="X12" s="193" t="s">
        <v>20</v>
      </c>
      <c r="Y12" s="194"/>
      <c r="Z12" s="194"/>
      <c r="AA12" s="194"/>
      <c r="AB12" s="195"/>
      <c r="AC12" s="196" t="s">
        <v>20</v>
      </c>
      <c r="AD12" s="197"/>
      <c r="AE12" s="197"/>
      <c r="AF12" s="197"/>
      <c r="AG12" s="198"/>
      <c r="AH12" s="175" t="s">
        <v>20</v>
      </c>
      <c r="AI12" s="176"/>
      <c r="AJ12" s="176"/>
      <c r="AK12" s="176"/>
      <c r="AL12" s="176"/>
      <c r="AM12" s="157" t="s">
        <v>20</v>
      </c>
      <c r="AN12" s="157"/>
      <c r="AO12" s="157"/>
      <c r="AP12" s="157"/>
      <c r="AQ12" s="158"/>
      <c r="AR12" s="159" t="s">
        <v>21</v>
      </c>
      <c r="AS12" s="160"/>
      <c r="AT12" s="160"/>
      <c r="AU12" s="161"/>
    </row>
    <row r="13" spans="1:47" ht="14.45" customHeight="1" x14ac:dyDescent="0.25">
      <c r="A13" s="179"/>
      <c r="B13" s="180"/>
      <c r="C13" s="184"/>
      <c r="D13" s="185"/>
      <c r="E13" s="185"/>
      <c r="F13" s="185"/>
      <c r="G13" s="185"/>
      <c r="H13" s="185"/>
      <c r="I13" s="185"/>
      <c r="J13" s="185"/>
      <c r="K13" s="185"/>
      <c r="L13" s="185"/>
      <c r="M13" s="185"/>
      <c r="N13" s="185"/>
      <c r="O13" s="185"/>
      <c r="P13" s="185"/>
      <c r="Q13" s="185"/>
      <c r="R13" s="186"/>
      <c r="S13" s="190"/>
      <c r="T13" s="191"/>
      <c r="U13" s="191"/>
      <c r="V13" s="191"/>
      <c r="W13" s="192"/>
      <c r="X13" s="162" t="s">
        <v>22</v>
      </c>
      <c r="Y13" s="163"/>
      <c r="Z13" s="163"/>
      <c r="AA13" s="163"/>
      <c r="AB13" s="164"/>
      <c r="AC13" s="165" t="s">
        <v>23</v>
      </c>
      <c r="AD13" s="166"/>
      <c r="AE13" s="166"/>
      <c r="AF13" s="166"/>
      <c r="AG13" s="167"/>
      <c r="AH13" s="168" t="s">
        <v>24</v>
      </c>
      <c r="AI13" s="169"/>
      <c r="AJ13" s="169"/>
      <c r="AK13" s="169"/>
      <c r="AL13" s="169"/>
      <c r="AM13" s="170" t="s">
        <v>25</v>
      </c>
      <c r="AN13" s="170"/>
      <c r="AO13" s="170"/>
      <c r="AP13" s="170"/>
      <c r="AQ13" s="171"/>
      <c r="AR13" s="172" t="s">
        <v>26</v>
      </c>
      <c r="AS13" s="173"/>
      <c r="AT13" s="173"/>
      <c r="AU13" s="174"/>
    </row>
    <row r="14" spans="1:47" ht="14.45" customHeight="1" x14ac:dyDescent="0.25">
      <c r="A14" s="86"/>
      <c r="B14" s="87"/>
      <c r="C14" s="88"/>
      <c r="D14" s="89"/>
      <c r="E14" s="89"/>
      <c r="F14" s="89"/>
      <c r="G14" s="89"/>
      <c r="H14" s="89"/>
      <c r="I14" s="156" t="s">
        <v>27</v>
      </c>
      <c r="J14" s="156"/>
      <c r="K14" s="89"/>
      <c r="L14" s="89"/>
      <c r="M14" s="89"/>
      <c r="N14" s="89"/>
      <c r="O14" s="89"/>
      <c r="P14" s="89"/>
      <c r="Q14" s="89"/>
      <c r="R14" s="90"/>
      <c r="S14" s="91"/>
      <c r="T14" s="92"/>
      <c r="U14" s="92"/>
      <c r="V14" s="92"/>
      <c r="W14" s="101"/>
      <c r="X14" s="83"/>
      <c r="Y14" s="84"/>
      <c r="Z14" s="84"/>
      <c r="AA14" s="51"/>
      <c r="AB14" s="118"/>
      <c r="AC14" s="124"/>
      <c r="AD14" s="85"/>
      <c r="AE14" s="85"/>
      <c r="AF14" s="85"/>
      <c r="AG14" s="135"/>
      <c r="AH14" s="142"/>
      <c r="AI14" s="130"/>
      <c r="AJ14" s="130"/>
      <c r="AK14" s="130"/>
      <c r="AL14" s="130"/>
      <c r="AM14" s="131"/>
      <c r="AN14" s="131"/>
      <c r="AO14" s="131"/>
      <c r="AP14" s="131"/>
      <c r="AQ14" s="147"/>
      <c r="AR14" s="148"/>
      <c r="AS14" s="132"/>
      <c r="AT14" s="132"/>
      <c r="AU14" s="107"/>
    </row>
    <row r="15" spans="1:47" ht="60.75" thickBot="1" x14ac:dyDescent="0.3">
      <c r="A15" s="86" t="s">
        <v>28</v>
      </c>
      <c r="B15" s="87" t="s">
        <v>29</v>
      </c>
      <c r="C15" s="87" t="s">
        <v>30</v>
      </c>
      <c r="D15" s="87" t="s">
        <v>31</v>
      </c>
      <c r="E15" s="87" t="s">
        <v>32</v>
      </c>
      <c r="F15" s="87" t="s">
        <v>33</v>
      </c>
      <c r="G15" s="87" t="s">
        <v>34</v>
      </c>
      <c r="H15" s="87" t="s">
        <v>35</v>
      </c>
      <c r="I15" s="87" t="s">
        <v>36</v>
      </c>
      <c r="J15" s="87" t="s">
        <v>37</v>
      </c>
      <c r="K15" s="87" t="s">
        <v>38</v>
      </c>
      <c r="L15" s="87" t="s">
        <v>39</v>
      </c>
      <c r="M15" s="87" t="s">
        <v>40</v>
      </c>
      <c r="N15" s="87" t="s">
        <v>41</v>
      </c>
      <c r="O15" s="87" t="s">
        <v>42</v>
      </c>
      <c r="P15" s="87" t="s">
        <v>43</v>
      </c>
      <c r="Q15" s="87" t="s">
        <v>44</v>
      </c>
      <c r="R15" s="5" t="s">
        <v>45</v>
      </c>
      <c r="S15" s="91" t="s">
        <v>46</v>
      </c>
      <c r="T15" s="92" t="s">
        <v>47</v>
      </c>
      <c r="U15" s="92" t="s">
        <v>48</v>
      </c>
      <c r="V15" s="92" t="s">
        <v>49</v>
      </c>
      <c r="W15" s="101" t="s">
        <v>50</v>
      </c>
      <c r="X15" s="115" t="s">
        <v>51</v>
      </c>
      <c r="Y15" s="116" t="s">
        <v>52</v>
      </c>
      <c r="Z15" s="116" t="s">
        <v>53</v>
      </c>
      <c r="AA15" s="116" t="s">
        <v>54</v>
      </c>
      <c r="AB15" s="119" t="s">
        <v>55</v>
      </c>
      <c r="AC15" s="125" t="s">
        <v>51</v>
      </c>
      <c r="AD15" s="117" t="s">
        <v>52</v>
      </c>
      <c r="AE15" s="117" t="s">
        <v>53</v>
      </c>
      <c r="AF15" s="117" t="s">
        <v>54</v>
      </c>
      <c r="AG15" s="136" t="s">
        <v>55</v>
      </c>
      <c r="AH15" s="142" t="s">
        <v>51</v>
      </c>
      <c r="AI15" s="130" t="s">
        <v>52</v>
      </c>
      <c r="AJ15" s="130" t="s">
        <v>53</v>
      </c>
      <c r="AK15" s="130" t="s">
        <v>54</v>
      </c>
      <c r="AL15" s="130" t="s">
        <v>55</v>
      </c>
      <c r="AM15" s="131" t="s">
        <v>51</v>
      </c>
      <c r="AN15" s="131" t="s">
        <v>52</v>
      </c>
      <c r="AO15" s="131" t="s">
        <v>53</v>
      </c>
      <c r="AP15" s="131" t="s">
        <v>54</v>
      </c>
      <c r="AQ15" s="147" t="s">
        <v>55</v>
      </c>
      <c r="AR15" s="148" t="s">
        <v>51</v>
      </c>
      <c r="AS15" s="132" t="s">
        <v>56</v>
      </c>
      <c r="AT15" s="132" t="s">
        <v>57</v>
      </c>
      <c r="AU15" s="107" t="s">
        <v>58</v>
      </c>
    </row>
    <row r="16" spans="1:47" s="35" customFormat="1" ht="120" x14ac:dyDescent="0.25">
      <c r="A16" s="6">
        <v>1</v>
      </c>
      <c r="B16" s="93" t="s">
        <v>59</v>
      </c>
      <c r="C16" s="7">
        <v>1</v>
      </c>
      <c r="D16" s="8">
        <v>1</v>
      </c>
      <c r="E16" s="93" t="s">
        <v>60</v>
      </c>
      <c r="F16" s="9">
        <v>0.02</v>
      </c>
      <c r="G16" s="93" t="s">
        <v>61</v>
      </c>
      <c r="H16" s="93" t="s">
        <v>62</v>
      </c>
      <c r="I16" s="93" t="s">
        <v>63</v>
      </c>
      <c r="J16" s="93" t="s">
        <v>64</v>
      </c>
      <c r="K16" s="10" t="s">
        <v>65</v>
      </c>
      <c r="L16" s="93" t="s">
        <v>66</v>
      </c>
      <c r="M16" s="93" t="s">
        <v>67</v>
      </c>
      <c r="N16" s="11">
        <v>0</v>
      </c>
      <c r="O16" s="11">
        <v>1</v>
      </c>
      <c r="P16" s="11">
        <v>0</v>
      </c>
      <c r="Q16" s="11">
        <v>0</v>
      </c>
      <c r="R16" s="12">
        <v>1</v>
      </c>
      <c r="S16" s="6" t="s">
        <v>68</v>
      </c>
      <c r="T16" s="93" t="s">
        <v>69</v>
      </c>
      <c r="U16" s="93" t="s">
        <v>70</v>
      </c>
      <c r="V16" s="93" t="s">
        <v>71</v>
      </c>
      <c r="W16" s="102" t="s">
        <v>72</v>
      </c>
      <c r="X16" s="110">
        <f>N16</f>
        <v>0</v>
      </c>
      <c r="Y16" s="111">
        <v>1</v>
      </c>
      <c r="Z16" s="111">
        <v>1</v>
      </c>
      <c r="AA16" s="112" t="s">
        <v>73</v>
      </c>
      <c r="AB16" s="120" t="s">
        <v>74</v>
      </c>
      <c r="AC16" s="126" t="s">
        <v>75</v>
      </c>
      <c r="AD16" s="113" t="s">
        <v>75</v>
      </c>
      <c r="AE16" s="113" t="s">
        <v>75</v>
      </c>
      <c r="AF16" s="114" t="s">
        <v>76</v>
      </c>
      <c r="AG16" s="137" t="s">
        <v>76</v>
      </c>
      <c r="AH16" s="143" t="s">
        <v>75</v>
      </c>
      <c r="AI16" s="141" t="s">
        <v>75</v>
      </c>
      <c r="AJ16" s="141" t="s">
        <v>75</v>
      </c>
      <c r="AK16" s="64" t="s">
        <v>76</v>
      </c>
      <c r="AL16" s="64" t="s">
        <v>76</v>
      </c>
      <c r="AM16" s="9">
        <f>Q16</f>
        <v>0</v>
      </c>
      <c r="AN16" s="36"/>
      <c r="AO16" s="68" t="e">
        <f>IF(AN16/AM16&gt;100%,100%,AN16/AM16)</f>
        <v>#DIV/0!</v>
      </c>
      <c r="AP16" s="129"/>
      <c r="AQ16" s="102"/>
      <c r="AR16" s="43">
        <f>R16</f>
        <v>1</v>
      </c>
      <c r="AS16" s="55">
        <f>SUM(Y16,AD16,AI16,AN16)</f>
        <v>1</v>
      </c>
      <c r="AT16" s="55">
        <v>1</v>
      </c>
      <c r="AU16" s="58" t="s">
        <v>77</v>
      </c>
    </row>
    <row r="17" spans="1:47" s="35" customFormat="1" ht="213" customHeight="1" x14ac:dyDescent="0.25">
      <c r="A17" s="6">
        <v>7</v>
      </c>
      <c r="B17" s="93" t="s">
        <v>78</v>
      </c>
      <c r="C17" s="7">
        <v>1</v>
      </c>
      <c r="D17" s="8">
        <v>2</v>
      </c>
      <c r="E17" s="93" t="s">
        <v>79</v>
      </c>
      <c r="F17" s="9">
        <v>0.25</v>
      </c>
      <c r="G17" s="93" t="s">
        <v>80</v>
      </c>
      <c r="H17" s="93" t="s">
        <v>81</v>
      </c>
      <c r="I17" s="93" t="s">
        <v>82</v>
      </c>
      <c r="J17" s="93" t="s">
        <v>83</v>
      </c>
      <c r="K17" s="93" t="s">
        <v>84</v>
      </c>
      <c r="L17" s="93" t="s">
        <v>85</v>
      </c>
      <c r="M17" s="93" t="s">
        <v>86</v>
      </c>
      <c r="N17" s="13">
        <f>8/40</f>
        <v>0.2</v>
      </c>
      <c r="O17" s="13">
        <f>30/40</f>
        <v>0.75</v>
      </c>
      <c r="P17" s="14">
        <v>1</v>
      </c>
      <c r="Q17" s="14">
        <v>0</v>
      </c>
      <c r="R17" s="15">
        <v>1</v>
      </c>
      <c r="S17" s="6" t="s">
        <v>68</v>
      </c>
      <c r="T17" s="93" t="s">
        <v>87</v>
      </c>
      <c r="U17" s="93" t="s">
        <v>70</v>
      </c>
      <c r="V17" s="93" t="s">
        <v>71</v>
      </c>
      <c r="W17" s="102" t="s">
        <v>72</v>
      </c>
      <c r="X17" s="43">
        <f t="shared" ref="X17:X18" si="0">N17</f>
        <v>0.2</v>
      </c>
      <c r="Y17" s="44">
        <v>0.4</v>
      </c>
      <c r="Z17" s="44">
        <v>1</v>
      </c>
      <c r="AA17" s="52" t="s">
        <v>88</v>
      </c>
      <c r="AB17" s="67" t="s">
        <v>74</v>
      </c>
      <c r="AC17" s="127">
        <v>0.6</v>
      </c>
      <c r="AD17" s="104">
        <v>0.6</v>
      </c>
      <c r="AE17" s="68">
        <f t="shared" ref="AE17:AE18" si="1">IF(AD17/AC17&gt;100%,100%,AD17/AC17)</f>
        <v>1</v>
      </c>
      <c r="AF17" s="93" t="s">
        <v>89</v>
      </c>
      <c r="AG17" s="138" t="s">
        <v>90</v>
      </c>
      <c r="AH17" s="143" t="s">
        <v>142</v>
      </c>
      <c r="AI17" s="141" t="s">
        <v>142</v>
      </c>
      <c r="AJ17" s="141" t="s">
        <v>142</v>
      </c>
      <c r="AK17" s="141" t="s">
        <v>142</v>
      </c>
      <c r="AL17" s="141" t="s">
        <v>142</v>
      </c>
      <c r="AM17" s="9">
        <f t="shared" ref="AM17:AM22" si="2">Q17</f>
        <v>0</v>
      </c>
      <c r="AN17" s="36"/>
      <c r="AO17" s="68" t="e">
        <f t="shared" ref="AO17:AO18" si="3">IF(AN17/AM17&gt;100%,100%,AN17/AM17)</f>
        <v>#DIV/0!</v>
      </c>
      <c r="AP17" s="129"/>
      <c r="AQ17" s="102"/>
      <c r="AR17" s="43">
        <f t="shared" ref="AR17:AR22" si="4">R17</f>
        <v>1</v>
      </c>
      <c r="AS17" s="55">
        <f t="shared" ref="AS17" si="5">SUM(Y17,AD17,AI17,AN17)</f>
        <v>1</v>
      </c>
      <c r="AT17" s="55">
        <v>1</v>
      </c>
      <c r="AU17" s="58" t="s">
        <v>91</v>
      </c>
    </row>
    <row r="18" spans="1:47" s="35" customFormat="1" ht="165" x14ac:dyDescent="0.25">
      <c r="A18" s="6">
        <v>1</v>
      </c>
      <c r="B18" s="93" t="s">
        <v>59</v>
      </c>
      <c r="C18" s="8">
        <v>2</v>
      </c>
      <c r="D18" s="8">
        <v>3</v>
      </c>
      <c r="E18" s="93" t="s">
        <v>92</v>
      </c>
      <c r="F18" s="9">
        <v>0.25</v>
      </c>
      <c r="G18" s="93" t="s">
        <v>80</v>
      </c>
      <c r="H18" s="93" t="s">
        <v>93</v>
      </c>
      <c r="I18" s="93" t="s">
        <v>94</v>
      </c>
      <c r="J18" s="93" t="s">
        <v>95</v>
      </c>
      <c r="K18" s="16" t="s">
        <v>96</v>
      </c>
      <c r="L18" s="93" t="s">
        <v>66</v>
      </c>
      <c r="M18" s="93" t="s">
        <v>97</v>
      </c>
      <c r="N18" s="17">
        <v>0</v>
      </c>
      <c r="O18" s="17">
        <v>1</v>
      </c>
      <c r="P18" s="17">
        <v>1</v>
      </c>
      <c r="Q18" s="17">
        <v>0</v>
      </c>
      <c r="R18" s="18">
        <v>2</v>
      </c>
      <c r="S18" s="6" t="s">
        <v>68</v>
      </c>
      <c r="T18" s="93" t="s">
        <v>97</v>
      </c>
      <c r="U18" s="93" t="s">
        <v>70</v>
      </c>
      <c r="V18" s="93" t="s">
        <v>71</v>
      </c>
      <c r="W18" s="102" t="s">
        <v>72</v>
      </c>
      <c r="X18" s="43">
        <f t="shared" si="0"/>
        <v>0</v>
      </c>
      <c r="Y18" s="45" t="s">
        <v>98</v>
      </c>
      <c r="Z18" s="45" t="s">
        <v>98</v>
      </c>
      <c r="AA18" s="52" t="s">
        <v>99</v>
      </c>
      <c r="AB18" s="67" t="s">
        <v>98</v>
      </c>
      <c r="AC18" s="128">
        <v>1</v>
      </c>
      <c r="AD18" s="36">
        <v>1</v>
      </c>
      <c r="AE18" s="68">
        <f t="shared" si="1"/>
        <v>1</v>
      </c>
      <c r="AF18" s="93" t="s">
        <v>100</v>
      </c>
      <c r="AG18" s="138" t="s">
        <v>101</v>
      </c>
      <c r="AH18" s="144">
        <f t="shared" ref="AH18" si="6">P18</f>
        <v>1</v>
      </c>
      <c r="AI18" s="134">
        <v>1</v>
      </c>
      <c r="AJ18" s="68">
        <f t="shared" ref="AJ18" si="7">IF(AI18/AH18&gt;100%,100%,AI18/AH18)</f>
        <v>1</v>
      </c>
      <c r="AK18" s="129" t="s">
        <v>143</v>
      </c>
      <c r="AL18" s="129" t="s">
        <v>144</v>
      </c>
      <c r="AM18" s="133">
        <f t="shared" si="2"/>
        <v>0</v>
      </c>
      <c r="AN18" s="36"/>
      <c r="AO18" s="68" t="e">
        <f t="shared" si="3"/>
        <v>#DIV/0!</v>
      </c>
      <c r="AP18" s="129"/>
      <c r="AQ18" s="102"/>
      <c r="AR18" s="149">
        <f t="shared" si="4"/>
        <v>2</v>
      </c>
      <c r="AS18" s="105">
        <v>2</v>
      </c>
      <c r="AT18" s="69">
        <v>1</v>
      </c>
      <c r="AU18" s="145" t="s">
        <v>143</v>
      </c>
    </row>
    <row r="19" spans="1:47" s="37" customFormat="1" ht="16.5" thickBot="1" x14ac:dyDescent="0.3">
      <c r="A19" s="19"/>
      <c r="B19" s="20"/>
      <c r="C19" s="20"/>
      <c r="D19" s="20"/>
      <c r="E19" s="21" t="s">
        <v>102</v>
      </c>
      <c r="F19" s="22">
        <f>SUM(F16:F18)</f>
        <v>0.52</v>
      </c>
      <c r="G19" s="20"/>
      <c r="H19" s="20"/>
      <c r="I19" s="20"/>
      <c r="J19" s="20"/>
      <c r="K19" s="20"/>
      <c r="L19" s="20"/>
      <c r="M19" s="20"/>
      <c r="N19" s="23"/>
      <c r="O19" s="23"/>
      <c r="P19" s="23"/>
      <c r="Q19" s="23"/>
      <c r="R19" s="24"/>
      <c r="S19" s="19"/>
      <c r="T19" s="20"/>
      <c r="U19" s="20"/>
      <c r="V19" s="20"/>
      <c r="W19" s="103"/>
      <c r="X19" s="108"/>
      <c r="Y19" s="106"/>
      <c r="Z19" s="62">
        <f>AVERAGE(Z16:Z18)</f>
        <v>1</v>
      </c>
      <c r="AA19" s="53"/>
      <c r="AB19" s="121"/>
      <c r="AC19" s="108"/>
      <c r="AD19" s="106"/>
      <c r="AE19" s="62">
        <f>AVERAGE(AE16:AE18)*80%</f>
        <v>0.8</v>
      </c>
      <c r="AF19" s="25"/>
      <c r="AG19" s="29"/>
      <c r="AH19" s="152"/>
      <c r="AI19" s="153"/>
      <c r="AJ19" s="154">
        <f>AVERAGE(AJ16:AJ18)*80%</f>
        <v>0.8</v>
      </c>
      <c r="AK19" s="20"/>
      <c r="AL19" s="20"/>
      <c r="AM19" s="153"/>
      <c r="AN19" s="153"/>
      <c r="AO19" s="154" t="e">
        <f>AVERAGE(AO16:AO18)</f>
        <v>#DIV/0!</v>
      </c>
      <c r="AP19" s="20"/>
      <c r="AQ19" s="103"/>
      <c r="AR19" s="152"/>
      <c r="AS19" s="153"/>
      <c r="AT19" s="154">
        <f>AVERAGE(AT16:AT18)*80%</f>
        <v>0.8</v>
      </c>
      <c r="AU19" s="155"/>
    </row>
    <row r="20" spans="1:47" s="38" customFormat="1" ht="120" x14ac:dyDescent="0.25">
      <c r="A20" s="70">
        <v>7</v>
      </c>
      <c r="B20" s="70" t="s">
        <v>78</v>
      </c>
      <c r="C20" s="71">
        <v>0.8</v>
      </c>
      <c r="D20" s="70" t="s">
        <v>103</v>
      </c>
      <c r="E20" s="70" t="s">
        <v>104</v>
      </c>
      <c r="F20" s="72">
        <f>+(0.333333333333333)*20%</f>
        <v>6.6666666666666596E-2</v>
      </c>
      <c r="G20" s="70" t="s">
        <v>105</v>
      </c>
      <c r="H20" s="70" t="s">
        <v>106</v>
      </c>
      <c r="I20" s="70" t="s">
        <v>107</v>
      </c>
      <c r="J20" s="70" t="s">
        <v>108</v>
      </c>
      <c r="K20" s="70"/>
      <c r="L20" s="70" t="s">
        <v>109</v>
      </c>
      <c r="M20" s="73" t="s">
        <v>110</v>
      </c>
      <c r="N20" s="74" t="s">
        <v>111</v>
      </c>
      <c r="O20" s="74">
        <v>0.8</v>
      </c>
      <c r="P20" s="74" t="s">
        <v>111</v>
      </c>
      <c r="Q20" s="74">
        <v>0.8</v>
      </c>
      <c r="R20" s="74">
        <v>0.8</v>
      </c>
      <c r="S20" s="70" t="s">
        <v>112</v>
      </c>
      <c r="T20" s="70" t="s">
        <v>113</v>
      </c>
      <c r="U20" s="70" t="s">
        <v>113</v>
      </c>
      <c r="V20" s="70" t="s">
        <v>114</v>
      </c>
      <c r="W20" s="75" t="s">
        <v>115</v>
      </c>
      <c r="X20" s="82" t="s">
        <v>111</v>
      </c>
      <c r="Y20" s="78" t="s">
        <v>111</v>
      </c>
      <c r="Z20" s="78" t="s">
        <v>111</v>
      </c>
      <c r="AA20" s="78" t="s">
        <v>99</v>
      </c>
      <c r="AB20" s="122" t="s">
        <v>111</v>
      </c>
      <c r="AC20" s="82">
        <f t="shared" ref="AC20:AC22" si="8">O20</f>
        <v>0.8</v>
      </c>
      <c r="AD20" s="77">
        <v>0.82</v>
      </c>
      <c r="AE20" s="77">
        <v>1</v>
      </c>
      <c r="AF20" s="100" t="s">
        <v>116</v>
      </c>
      <c r="AG20" s="139" t="s">
        <v>117</v>
      </c>
      <c r="AH20" s="150" t="str">
        <f t="shared" ref="AH20:AH22" si="9">P20</f>
        <v>No programada</v>
      </c>
      <c r="AI20" s="70" t="s">
        <v>111</v>
      </c>
      <c r="AJ20" s="70" t="s">
        <v>111</v>
      </c>
      <c r="AK20" s="70" t="s">
        <v>145</v>
      </c>
      <c r="AL20" s="70" t="s">
        <v>111</v>
      </c>
      <c r="AM20" s="71">
        <f t="shared" si="2"/>
        <v>0.8</v>
      </c>
      <c r="AN20" s="70"/>
      <c r="AO20" s="70"/>
      <c r="AP20" s="70"/>
      <c r="AQ20" s="75"/>
      <c r="AR20" s="150">
        <f t="shared" si="4"/>
        <v>0.8</v>
      </c>
      <c r="AS20" s="71">
        <f>(82%*50%)</f>
        <v>0.41</v>
      </c>
      <c r="AT20" s="71">
        <f>AS20/AR20</f>
        <v>0.51249999999999996</v>
      </c>
      <c r="AU20" s="151" t="s">
        <v>99</v>
      </c>
    </row>
    <row r="21" spans="1:47" s="38" customFormat="1" ht="210" x14ac:dyDescent="0.25">
      <c r="A21" s="76">
        <v>7</v>
      </c>
      <c r="B21" s="76" t="s">
        <v>78</v>
      </c>
      <c r="C21" s="77">
        <v>1</v>
      </c>
      <c r="D21" s="76" t="s">
        <v>118</v>
      </c>
      <c r="E21" s="76" t="s">
        <v>119</v>
      </c>
      <c r="F21" s="78">
        <f t="shared" ref="F21:F22" si="10">+(0.333333333333333)*20%</f>
        <v>6.6666666666666596E-2</v>
      </c>
      <c r="G21" s="76" t="s">
        <v>105</v>
      </c>
      <c r="H21" s="76" t="s">
        <v>120</v>
      </c>
      <c r="I21" s="76" t="s">
        <v>121</v>
      </c>
      <c r="J21" s="76" t="s">
        <v>122</v>
      </c>
      <c r="K21" s="76"/>
      <c r="L21" s="76" t="s">
        <v>123</v>
      </c>
      <c r="M21" s="79" t="s">
        <v>124</v>
      </c>
      <c r="N21" s="80">
        <v>0</v>
      </c>
      <c r="O21" s="80">
        <v>0.1</v>
      </c>
      <c r="P21" s="80">
        <v>0.4</v>
      </c>
      <c r="Q21" s="80">
        <v>0.5</v>
      </c>
      <c r="R21" s="80">
        <v>1</v>
      </c>
      <c r="S21" s="76" t="s">
        <v>112</v>
      </c>
      <c r="T21" s="76" t="s">
        <v>125</v>
      </c>
      <c r="U21" s="76" t="s">
        <v>125</v>
      </c>
      <c r="V21" s="70" t="s">
        <v>114</v>
      </c>
      <c r="W21" s="81" t="s">
        <v>126</v>
      </c>
      <c r="X21" s="82" t="s">
        <v>111</v>
      </c>
      <c r="Y21" s="78" t="s">
        <v>111</v>
      </c>
      <c r="Z21" s="78" t="s">
        <v>111</v>
      </c>
      <c r="AA21" s="78" t="s">
        <v>99</v>
      </c>
      <c r="AB21" s="122" t="s">
        <v>111</v>
      </c>
      <c r="AC21" s="82">
        <f t="shared" si="8"/>
        <v>0.1</v>
      </c>
      <c r="AD21" s="77">
        <v>0.1</v>
      </c>
      <c r="AE21" s="77">
        <v>1</v>
      </c>
      <c r="AF21" s="100" t="s">
        <v>127</v>
      </c>
      <c r="AG21" s="139" t="s">
        <v>128</v>
      </c>
      <c r="AH21" s="146">
        <f t="shared" si="9"/>
        <v>0.4</v>
      </c>
      <c r="AI21" s="77">
        <v>0.4</v>
      </c>
      <c r="AJ21" s="77">
        <v>1</v>
      </c>
      <c r="AK21" s="100" t="s">
        <v>148</v>
      </c>
      <c r="AL21" s="76" t="s">
        <v>146</v>
      </c>
      <c r="AM21" s="77">
        <f t="shared" si="2"/>
        <v>0.5</v>
      </c>
      <c r="AN21" s="76"/>
      <c r="AO21" s="76"/>
      <c r="AP21" s="76"/>
      <c r="AQ21" s="81"/>
      <c r="AR21" s="146">
        <f t="shared" si="4"/>
        <v>1</v>
      </c>
      <c r="AS21" s="77">
        <f>AD21+AI21</f>
        <v>0.5</v>
      </c>
      <c r="AT21" s="77">
        <f>AS21/AR21</f>
        <v>0.5</v>
      </c>
      <c r="AU21" s="109" t="s">
        <v>127</v>
      </c>
    </row>
    <row r="22" spans="1:47" s="38" customFormat="1" ht="195" x14ac:dyDescent="0.25">
      <c r="A22" s="76">
        <v>7</v>
      </c>
      <c r="B22" s="76" t="s">
        <v>78</v>
      </c>
      <c r="C22" s="77">
        <v>1</v>
      </c>
      <c r="D22" s="76" t="s">
        <v>129</v>
      </c>
      <c r="E22" s="76" t="s">
        <v>130</v>
      </c>
      <c r="F22" s="78">
        <f t="shared" si="10"/>
        <v>6.6666666666666596E-2</v>
      </c>
      <c r="G22" s="76" t="s">
        <v>105</v>
      </c>
      <c r="H22" s="76" t="s">
        <v>131</v>
      </c>
      <c r="I22" s="76" t="s">
        <v>132</v>
      </c>
      <c r="J22" s="76" t="s">
        <v>133</v>
      </c>
      <c r="K22" s="76"/>
      <c r="L22" s="76" t="s">
        <v>123</v>
      </c>
      <c r="M22" s="79" t="s">
        <v>134</v>
      </c>
      <c r="N22" s="80" t="s">
        <v>111</v>
      </c>
      <c r="O22" s="80">
        <v>1</v>
      </c>
      <c r="P22" s="80" t="s">
        <v>111</v>
      </c>
      <c r="Q22" s="80">
        <v>1</v>
      </c>
      <c r="R22" s="80">
        <v>1</v>
      </c>
      <c r="S22" s="76" t="s">
        <v>112</v>
      </c>
      <c r="T22" s="76" t="s">
        <v>135</v>
      </c>
      <c r="U22" s="76" t="s">
        <v>136</v>
      </c>
      <c r="V22" s="70" t="s">
        <v>114</v>
      </c>
      <c r="W22" s="81" t="s">
        <v>137</v>
      </c>
      <c r="X22" s="82" t="s">
        <v>111</v>
      </c>
      <c r="Y22" s="78" t="s">
        <v>111</v>
      </c>
      <c r="Z22" s="78" t="s">
        <v>111</v>
      </c>
      <c r="AA22" s="78" t="s">
        <v>99</v>
      </c>
      <c r="AB22" s="122" t="s">
        <v>111</v>
      </c>
      <c r="AC22" s="82">
        <f t="shared" si="8"/>
        <v>1</v>
      </c>
      <c r="AD22" s="78" t="str">
        <f t="shared" ref="AD22" si="11">P22</f>
        <v>No programada</v>
      </c>
      <c r="AE22" s="78">
        <v>1</v>
      </c>
      <c r="AF22" s="100" t="s">
        <v>138</v>
      </c>
      <c r="AG22" s="139" t="s">
        <v>139</v>
      </c>
      <c r="AH22" s="146" t="str">
        <f t="shared" si="9"/>
        <v>No programada</v>
      </c>
      <c r="AI22" s="76" t="s">
        <v>111</v>
      </c>
      <c r="AJ22" s="76" t="s">
        <v>111</v>
      </c>
      <c r="AK22" s="76" t="s">
        <v>145</v>
      </c>
      <c r="AL22" s="76" t="s">
        <v>111</v>
      </c>
      <c r="AM22" s="77">
        <f t="shared" si="2"/>
        <v>1</v>
      </c>
      <c r="AN22" s="76"/>
      <c r="AO22" s="76"/>
      <c r="AP22" s="76"/>
      <c r="AQ22" s="81"/>
      <c r="AR22" s="146">
        <f t="shared" si="4"/>
        <v>1</v>
      </c>
      <c r="AS22" s="77">
        <v>0.5</v>
      </c>
      <c r="AT22" s="77">
        <v>0.5</v>
      </c>
      <c r="AU22" s="109" t="s">
        <v>138</v>
      </c>
    </row>
    <row r="23" spans="1:47" s="37" customFormat="1" ht="15.75" x14ac:dyDescent="0.25">
      <c r="A23" s="25"/>
      <c r="B23" s="25"/>
      <c r="C23" s="25"/>
      <c r="D23" s="25"/>
      <c r="E23" s="26" t="s">
        <v>140</v>
      </c>
      <c r="F23" s="27">
        <f>SUM(F20:F22)</f>
        <v>0.19999999999999979</v>
      </c>
      <c r="G23" s="26"/>
      <c r="H23" s="26"/>
      <c r="I23" s="26"/>
      <c r="J23" s="26"/>
      <c r="K23" s="26"/>
      <c r="L23" s="26"/>
      <c r="M23" s="26"/>
      <c r="N23" s="28"/>
      <c r="O23" s="28"/>
      <c r="P23" s="28"/>
      <c r="Q23" s="28"/>
      <c r="R23" s="28">
        <f>AVERAGE(R21:R22)</f>
        <v>1</v>
      </c>
      <c r="S23" s="26"/>
      <c r="T23" s="25"/>
      <c r="U23" s="25"/>
      <c r="V23" s="25"/>
      <c r="W23" s="29"/>
      <c r="X23" s="46"/>
      <c r="Y23" s="47"/>
      <c r="Z23" s="62">
        <v>0</v>
      </c>
      <c r="AA23" s="53"/>
      <c r="AB23" s="121"/>
      <c r="AC23" s="46"/>
      <c r="AD23" s="47"/>
      <c r="AE23" s="62">
        <f>AVERAGE(AE20:AE22)*20%</f>
        <v>0.2</v>
      </c>
      <c r="AF23" s="25"/>
      <c r="AG23" s="29"/>
      <c r="AH23" s="46"/>
      <c r="AI23" s="47"/>
      <c r="AJ23" s="62">
        <f>AVERAGE(AJ20:AJ22)*20%</f>
        <v>0.2</v>
      </c>
      <c r="AK23" s="25"/>
      <c r="AL23" s="25"/>
      <c r="AM23" s="47"/>
      <c r="AN23" s="47"/>
      <c r="AO23" s="62">
        <v>0</v>
      </c>
      <c r="AP23" s="25"/>
      <c r="AQ23" s="29"/>
      <c r="AR23" s="46"/>
      <c r="AS23" s="47"/>
      <c r="AT23" s="62">
        <f>AVERAGE(AT20:AT22)*20%</f>
        <v>0.10083333333333333</v>
      </c>
      <c r="AU23" s="59"/>
    </row>
    <row r="24" spans="1:47" s="40" customFormat="1" ht="19.5" thickBot="1" x14ac:dyDescent="0.35">
      <c r="A24" s="30"/>
      <c r="B24" s="30"/>
      <c r="C24" s="30"/>
      <c r="D24" s="30"/>
      <c r="E24" s="31" t="s">
        <v>141</v>
      </c>
      <c r="F24" s="32">
        <f>F23+F19</f>
        <v>0.71999999999999975</v>
      </c>
      <c r="G24" s="30"/>
      <c r="H24" s="30"/>
      <c r="I24" s="30"/>
      <c r="J24" s="30"/>
      <c r="K24" s="30"/>
      <c r="L24" s="30"/>
      <c r="M24" s="30"/>
      <c r="N24" s="33"/>
      <c r="O24" s="33"/>
      <c r="P24" s="33"/>
      <c r="Q24" s="33"/>
      <c r="R24" s="33">
        <f>R23*$F$23</f>
        <v>0.19999999999999979</v>
      </c>
      <c r="S24" s="30"/>
      <c r="T24" s="30"/>
      <c r="U24" s="30"/>
      <c r="V24" s="30"/>
      <c r="W24" s="34"/>
      <c r="X24" s="48"/>
      <c r="Y24" s="49"/>
      <c r="Z24" s="63">
        <v>1</v>
      </c>
      <c r="AA24" s="54"/>
      <c r="AB24" s="123"/>
      <c r="AC24" s="48"/>
      <c r="AD24" s="49"/>
      <c r="AE24" s="63">
        <f>AE19+AE23</f>
        <v>1</v>
      </c>
      <c r="AF24" s="39"/>
      <c r="AG24" s="140"/>
      <c r="AH24" s="48"/>
      <c r="AI24" s="49"/>
      <c r="AJ24" s="63">
        <f>AJ19+AJ23</f>
        <v>1</v>
      </c>
      <c r="AK24" s="39"/>
      <c r="AL24" s="39"/>
      <c r="AM24" s="49"/>
      <c r="AN24" s="49"/>
      <c r="AO24" s="63">
        <v>1</v>
      </c>
      <c r="AP24" s="39"/>
      <c r="AQ24" s="140"/>
      <c r="AR24" s="48"/>
      <c r="AS24" s="49"/>
      <c r="AT24" s="63">
        <f>AT19+AT23</f>
        <v>0.90083333333333337</v>
      </c>
      <c r="AU24" s="60"/>
    </row>
  </sheetData>
  <sheetProtection formatColumns="0" formatRows="0"/>
  <mergeCells count="26">
    <mergeCell ref="I10:M10"/>
    <mergeCell ref="I9:M9"/>
    <mergeCell ref="A1:M1"/>
    <mergeCell ref="N1:R1"/>
    <mergeCell ref="A2:R2"/>
    <mergeCell ref="A4:B8"/>
    <mergeCell ref="C4:E8"/>
    <mergeCell ref="G4:M4"/>
    <mergeCell ref="I5:M5"/>
    <mergeCell ref="I6:M6"/>
    <mergeCell ref="I7:M7"/>
    <mergeCell ref="I8:M8"/>
    <mergeCell ref="A12:B13"/>
    <mergeCell ref="C12:R13"/>
    <mergeCell ref="S12:W13"/>
    <mergeCell ref="X12:AB12"/>
    <mergeCell ref="AC12:AG12"/>
    <mergeCell ref="I14:J14"/>
    <mergeCell ref="AM12:AQ12"/>
    <mergeCell ref="AR12:AU12"/>
    <mergeCell ref="X13:AB13"/>
    <mergeCell ref="AC13:AG13"/>
    <mergeCell ref="AH13:AL13"/>
    <mergeCell ref="AM13:AQ13"/>
    <mergeCell ref="AR13:AU13"/>
    <mergeCell ref="AH12:AL12"/>
  </mergeCells>
  <dataValidations count="2">
    <dataValidation type="textLength" operator="lessThanOrEqual" allowBlank="1" showInputMessage="1" showErrorMessage="1" error="Por favor ingresar menos de 2.500 caracteres, incluyendo espacios." prompt="Recuerde que este campo tiene máximo 2.500 caracteres, incluyendo espacios." sqref="AA16:AA18" xr:uid="{CD86D31F-7AEB-4C71-A445-E1B47E0058C6}">
      <formula1>2500</formula1>
    </dataValidation>
    <dataValidation type="textLength" operator="lessThanOrEqual" allowBlank="1" showInputMessage="1" showErrorMessage="1" error="Por favor ingresar menos de 2.500 caracteres, incluyendo espacios." sqref="Y16:Z18 AB17:AB18" xr:uid="{4D74C2B8-5791-4389-B268-051510A2C139}">
      <formula1>2500</formula1>
    </dataValidation>
  </dataValidations>
  <hyperlinks>
    <hyperlink ref="AG17" r:id="rId1" xr:uid="{46F53FAA-4E14-4E67-B46D-6D18625BEC6C}"/>
    <hyperlink ref="AG18" r:id="rId2" xr:uid="{E92C3931-FF83-43C3-81D0-0FDFA26B6A2E}"/>
    <hyperlink ref="AG21" r:id="rId3" display="https://gobiernobogota-my.sharepoint.com/:f:/g/personal/yamile_espinosa_gobiernobogota_gov_co/En4GPfAQKg1Kri4evjUiF-oBmfy5OuQKGLo1vmiISQ_LOQ?e=aclqfh" xr:uid="{27CF214C-05EE-49E9-972F-C915CEFB39F1}"/>
    <hyperlink ref="AG22" r:id="rId4" xr:uid="{A9E6FCFD-75C0-46EC-A15B-04641CA91E87}"/>
  </hyperlinks>
  <pageMargins left="0.7" right="0.7" top="0.75" bottom="0.75" header="0.3" footer="0.3"/>
  <pageSetup paperSize="9" scale="43" orientation="portrait" r:id="rId5"/>
  <colBreaks count="1" manualBreakCount="1">
    <brk id="14" max="1048575" man="1"/>
  </col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gestion conocimiento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Yamile Espinosa</dc:creator>
  <cp:keywords/>
  <dc:description/>
  <cp:lastModifiedBy>Camilo Bautista Beltran</cp:lastModifiedBy>
  <cp:revision/>
  <dcterms:created xsi:type="dcterms:W3CDTF">2021-03-05T20:18:04Z</dcterms:created>
  <dcterms:modified xsi:type="dcterms:W3CDTF">2021-11-02T23:48:09Z</dcterms:modified>
  <cp:category/>
  <cp:contentStatus/>
</cp:coreProperties>
</file>