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barreto\Desktop\"/>
    </mc:Choice>
  </mc:AlternateContent>
  <xr:revisionPtr revIDLastSave="33" documentId="13_ncr:1_{4593D618-A825-42EC-A5CA-8203E919FDD2}" xr6:coauthVersionLast="42" xr6:coauthVersionMax="42" xr10:uidLastSave="{ABCCE12A-4753-4530-86B4-7FC69EE854FB}"/>
  <bookViews>
    <workbookView xWindow="0" yWindow="0" windowWidth="28800" windowHeight="11325" xr2:uid="{00000000-000D-0000-FFFF-FFFF00000000}"/>
  </bookViews>
  <sheets>
    <sheet name="Hoja1" sheetId="1" r:id="rId1"/>
  </sheets>
  <externalReferences>
    <externalReference r:id="rId2"/>
  </externalReferences>
  <definedNames>
    <definedName name="CONTRALORIA">[1]Hoja2!$G$7:$G$8</definedName>
    <definedName name="DEPENDENCIA">[1]Hoja2!$B$118:$B$137</definedName>
    <definedName name="FUENTE">[1]Hoja2!$B$2:$B$3</definedName>
    <definedName name="INDICADOR">[1]Hoja2!$F$2:$F$4</definedName>
    <definedName name="LIDERPROCESO">[1]Hoja2!$C$118:$C$137</definedName>
    <definedName name="META2">[1]Hoja2!$C$2:$C$5</definedName>
    <definedName name="PROGRAMACION">[1]Hoja2!$D$2:$D$5</definedName>
    <definedName name="RUBROS">[1]Hoja2!$A$2:$A$7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59" i="1" l="1"/>
  <c r="AV59" i="1"/>
  <c r="BC17" i="1"/>
  <c r="BB17" i="1"/>
  <c r="AV17" i="1"/>
  <c r="BA29" i="1"/>
  <c r="BA58" i="1"/>
  <c r="BB58" i="1"/>
  <c r="BC58" i="1"/>
  <c r="AZ17" i="1"/>
  <c r="BA25" i="1"/>
  <c r="BB56" i="1"/>
  <c r="BC56" i="1"/>
  <c r="BA50" i="1"/>
  <c r="BB50" i="1"/>
  <c r="BC50" i="1"/>
  <c r="AV48" i="1"/>
  <c r="BA46" i="1"/>
  <c r="BB46" i="1"/>
  <c r="BC46" i="1"/>
  <c r="BB43" i="1"/>
  <c r="BC43" i="1"/>
  <c r="BA43" i="1"/>
  <c r="BA42" i="1"/>
  <c r="AT42" i="1"/>
  <c r="AV42" i="1"/>
  <c r="BC37" i="1"/>
  <c r="BC35" i="1"/>
  <c r="AZ58" i="1"/>
  <c r="AZ57" i="1"/>
  <c r="BB57" i="1"/>
  <c r="BC57" i="1"/>
  <c r="AZ56" i="1"/>
  <c r="AZ55" i="1"/>
  <c r="BB55" i="1"/>
  <c r="BC55" i="1"/>
  <c r="AZ54" i="1"/>
  <c r="BB54" i="1"/>
  <c r="BC54" i="1"/>
  <c r="AZ53" i="1"/>
  <c r="AZ52" i="1"/>
  <c r="AZ50" i="1"/>
  <c r="AZ48" i="1"/>
  <c r="BB48" i="1"/>
  <c r="BC48" i="1"/>
  <c r="AZ46" i="1"/>
  <c r="AZ44" i="1"/>
  <c r="BB44" i="1"/>
  <c r="BC44" i="1"/>
  <c r="AZ43" i="1"/>
  <c r="AZ42" i="1"/>
  <c r="BB42" i="1"/>
  <c r="BC42" i="1"/>
  <c r="AZ41" i="1"/>
  <c r="BB41" i="1"/>
  <c r="BC41" i="1"/>
  <c r="AZ39" i="1"/>
  <c r="BB39" i="1"/>
  <c r="BC39" i="1"/>
  <c r="AZ35" i="1"/>
  <c r="BB33" i="1"/>
  <c r="BC33" i="1"/>
  <c r="AY33" i="1"/>
  <c r="BA31" i="1"/>
  <c r="BA30" i="1"/>
  <c r="BA28" i="1"/>
  <c r="BA27" i="1"/>
  <c r="BA26" i="1"/>
  <c r="BA23" i="1"/>
  <c r="BA22" i="1"/>
  <c r="BB19" i="1"/>
  <c r="BC19" i="1"/>
  <c r="BA19" i="1"/>
  <c r="AZ19" i="1"/>
  <c r="AT17" i="1"/>
  <c r="AT33" i="1"/>
  <c r="AV33" i="1"/>
  <c r="AS33" i="1"/>
  <c r="AP48" i="1"/>
  <c r="P25" i="1"/>
  <c r="P26" i="1"/>
  <c r="AH58" i="1"/>
  <c r="AJ41" i="1"/>
  <c r="AJ42" i="1"/>
  <c r="AB54" i="1"/>
  <c r="AA33" i="1"/>
  <c r="AA32" i="1"/>
  <c r="AC57" i="1"/>
  <c r="P40" i="1"/>
  <c r="AZ40" i="1"/>
  <c r="BB40" i="1"/>
  <c r="BC40" i="1"/>
  <c r="P38" i="1"/>
  <c r="AZ38" i="1"/>
  <c r="BB38" i="1"/>
  <c r="BC38" i="1"/>
  <c r="P37" i="1"/>
  <c r="AZ37" i="1"/>
  <c r="P36" i="1"/>
  <c r="AZ36" i="1"/>
  <c r="BB36" i="1"/>
  <c r="BC36" i="1"/>
  <c r="P31" i="1"/>
  <c r="P30" i="1"/>
  <c r="P29" i="1"/>
  <c r="P28" i="1"/>
  <c r="P27" i="1"/>
  <c r="P16" i="1"/>
  <c r="AZ16" i="1"/>
  <c r="BB16" i="1"/>
  <c r="BC16" i="1"/>
  <c r="P15" i="1"/>
  <c r="E59" i="1"/>
  <c r="AY58" i="1"/>
  <c r="AT58" i="1"/>
  <c r="AS58" i="1"/>
  <c r="AN58" i="1"/>
  <c r="AP58" i="1"/>
  <c r="AM58" i="1"/>
  <c r="AG58" i="1"/>
  <c r="AD58" i="1"/>
  <c r="AA58" i="1"/>
  <c r="AY57" i="1"/>
  <c r="AT57" i="1"/>
  <c r="AV57" i="1"/>
  <c r="AS57" i="1"/>
  <c r="AN57" i="1"/>
  <c r="AP57" i="1"/>
  <c r="AM57" i="1"/>
  <c r="AG57" i="1"/>
  <c r="AB57" i="1"/>
  <c r="AD57" i="1"/>
  <c r="AA57" i="1"/>
  <c r="AY56" i="1"/>
  <c r="AT56" i="1"/>
  <c r="AS56" i="1"/>
  <c r="AN56" i="1"/>
  <c r="AM56" i="1"/>
  <c r="AH56" i="1"/>
  <c r="AJ56" i="1"/>
  <c r="AG56" i="1"/>
  <c r="AB56" i="1"/>
  <c r="AA56" i="1"/>
  <c r="AY55" i="1"/>
  <c r="AT55" i="1"/>
  <c r="AS55" i="1"/>
  <c r="AN55" i="1"/>
  <c r="AM55" i="1"/>
  <c r="AH55" i="1"/>
  <c r="AJ55" i="1"/>
  <c r="AG55" i="1"/>
  <c r="AB55" i="1"/>
  <c r="AA55" i="1"/>
  <c r="AY54" i="1"/>
  <c r="AT54" i="1"/>
  <c r="AV54" i="1"/>
  <c r="AS54" i="1"/>
  <c r="AM54" i="1"/>
  <c r="AH54" i="1"/>
  <c r="AJ54" i="1"/>
  <c r="AG54" i="1"/>
  <c r="AA54" i="1"/>
  <c r="BB53" i="1"/>
  <c r="BC53" i="1"/>
  <c r="AY53" i="1"/>
  <c r="AT53" i="1"/>
  <c r="AV53" i="1"/>
  <c r="AS53" i="1"/>
  <c r="AN53" i="1"/>
  <c r="AM53" i="1"/>
  <c r="AH53" i="1"/>
  <c r="AJ53" i="1"/>
  <c r="AG53" i="1"/>
  <c r="AB53" i="1"/>
  <c r="AA53" i="1"/>
  <c r="BB52" i="1"/>
  <c r="BC52" i="1"/>
  <c r="AY52" i="1"/>
  <c r="AT52" i="1"/>
  <c r="AV52" i="1"/>
  <c r="AS52" i="1"/>
  <c r="AN52" i="1"/>
  <c r="AM52" i="1"/>
  <c r="AH52" i="1"/>
  <c r="AG52" i="1"/>
  <c r="AB52" i="1"/>
  <c r="AA52" i="1"/>
  <c r="AY50" i="1"/>
  <c r="AT50" i="1"/>
  <c r="AV50" i="1"/>
  <c r="AS50" i="1"/>
  <c r="AN50" i="1"/>
  <c r="AP50" i="1"/>
  <c r="AM50" i="1"/>
  <c r="AH50" i="1"/>
  <c r="AG50" i="1"/>
  <c r="AB50" i="1"/>
  <c r="AA50" i="1"/>
  <c r="AY48" i="1"/>
  <c r="AT48" i="1"/>
  <c r="AS48" i="1"/>
  <c r="AN48" i="1"/>
  <c r="AM48" i="1"/>
  <c r="AH48" i="1"/>
  <c r="AG48" i="1"/>
  <c r="AB48" i="1"/>
  <c r="AA48" i="1"/>
  <c r="AY46" i="1"/>
  <c r="AT46" i="1"/>
  <c r="AV46" i="1"/>
  <c r="AS46" i="1"/>
  <c r="AN46" i="1"/>
  <c r="AP46" i="1"/>
  <c r="AM46" i="1"/>
  <c r="AH46" i="1"/>
  <c r="AJ46" i="1"/>
  <c r="AG46" i="1"/>
  <c r="AB46" i="1"/>
  <c r="AD46" i="1"/>
  <c r="AA46" i="1"/>
  <c r="AY44" i="1"/>
  <c r="AT44" i="1"/>
  <c r="AV44" i="1"/>
  <c r="AS44" i="1"/>
  <c r="AN44" i="1"/>
  <c r="AP44" i="1"/>
  <c r="AM44" i="1"/>
  <c r="AH44" i="1"/>
  <c r="AJ44" i="1"/>
  <c r="AG44" i="1"/>
  <c r="AB44" i="1"/>
  <c r="AD44" i="1"/>
  <c r="AA44" i="1"/>
  <c r="AY43" i="1"/>
  <c r="AT43" i="1"/>
  <c r="AV43" i="1"/>
  <c r="AS43" i="1"/>
  <c r="AN43" i="1"/>
  <c r="AP43" i="1"/>
  <c r="AM43" i="1"/>
  <c r="AH43" i="1"/>
  <c r="AJ43" i="1"/>
  <c r="AG43" i="1"/>
  <c r="AB43" i="1"/>
  <c r="AD43" i="1"/>
  <c r="AA43" i="1"/>
  <c r="AY42" i="1"/>
  <c r="AS42" i="1"/>
  <c r="AN42" i="1"/>
  <c r="AP42" i="1"/>
  <c r="AM42" i="1"/>
  <c r="AG42" i="1"/>
  <c r="AB42" i="1"/>
  <c r="AA42" i="1"/>
  <c r="AY41" i="1"/>
  <c r="AT41" i="1"/>
  <c r="AV41" i="1"/>
  <c r="AS41" i="1"/>
  <c r="AN41" i="1"/>
  <c r="AP41" i="1"/>
  <c r="AM41" i="1"/>
  <c r="AG41" i="1"/>
  <c r="AB41" i="1"/>
  <c r="AD41" i="1"/>
  <c r="AA41" i="1"/>
  <c r="AY40" i="1"/>
  <c r="AT40" i="1"/>
  <c r="AV40" i="1"/>
  <c r="AS40" i="1"/>
  <c r="AN40" i="1"/>
  <c r="AP40" i="1"/>
  <c r="AM40" i="1"/>
  <c r="AH40" i="1"/>
  <c r="AJ40" i="1"/>
  <c r="AG40" i="1"/>
  <c r="AB40" i="1"/>
  <c r="AD40" i="1"/>
  <c r="AA40" i="1"/>
  <c r="AY39" i="1"/>
  <c r="AT39" i="1"/>
  <c r="AV39" i="1"/>
  <c r="AS39" i="1"/>
  <c r="AN39" i="1"/>
  <c r="AP39" i="1"/>
  <c r="AM39" i="1"/>
  <c r="AH39" i="1"/>
  <c r="AJ39" i="1"/>
  <c r="AG39" i="1"/>
  <c r="AB39" i="1"/>
  <c r="AD39" i="1"/>
  <c r="AA39" i="1"/>
  <c r="AY38" i="1"/>
  <c r="AT38" i="1"/>
  <c r="AV38" i="1"/>
  <c r="AS38" i="1"/>
  <c r="AN38" i="1"/>
  <c r="AM38" i="1"/>
  <c r="AH38" i="1"/>
  <c r="AG38" i="1"/>
  <c r="AB38" i="1"/>
  <c r="AA38" i="1"/>
  <c r="AY37" i="1"/>
  <c r="AT37" i="1"/>
  <c r="AV37" i="1"/>
  <c r="AS37" i="1"/>
  <c r="AN37" i="1"/>
  <c r="AM37" i="1"/>
  <c r="AH37" i="1"/>
  <c r="AG37" i="1"/>
  <c r="AB37" i="1"/>
  <c r="AA37" i="1"/>
  <c r="AY36" i="1"/>
  <c r="AT36" i="1"/>
  <c r="AV36" i="1"/>
  <c r="AS36" i="1"/>
  <c r="AN36" i="1"/>
  <c r="AM36" i="1"/>
  <c r="AG36" i="1"/>
  <c r="AB36" i="1"/>
  <c r="AA36" i="1"/>
  <c r="AY35" i="1"/>
  <c r="AT35" i="1"/>
  <c r="AV35" i="1"/>
  <c r="AS35" i="1"/>
  <c r="AN35" i="1"/>
  <c r="AM35" i="1"/>
  <c r="AH35" i="1"/>
  <c r="AJ35" i="1"/>
  <c r="AG35" i="1"/>
  <c r="AB35" i="1"/>
  <c r="AA35" i="1"/>
  <c r="AT34" i="1"/>
  <c r="AZ32" i="1"/>
  <c r="BB32" i="1"/>
  <c r="BC32" i="1"/>
  <c r="AY32" i="1"/>
  <c r="AT32" i="1"/>
  <c r="AV32" i="1"/>
  <c r="AS32" i="1"/>
  <c r="AM32" i="1"/>
  <c r="AH32" i="1"/>
  <c r="AG32" i="1"/>
  <c r="AB32" i="1"/>
  <c r="AZ31" i="1"/>
  <c r="BB31" i="1"/>
  <c r="BC31" i="1"/>
  <c r="AY31" i="1"/>
  <c r="AT31" i="1"/>
  <c r="AV31" i="1"/>
  <c r="AS31" i="1"/>
  <c r="AN31" i="1"/>
  <c r="AP31" i="1"/>
  <c r="AM31" i="1"/>
  <c r="AH31" i="1"/>
  <c r="AJ31" i="1"/>
  <c r="AG31" i="1"/>
  <c r="AB31" i="1"/>
  <c r="AA31" i="1"/>
  <c r="AZ30" i="1"/>
  <c r="BB30" i="1"/>
  <c r="BC30" i="1"/>
  <c r="AY30" i="1"/>
  <c r="AT30" i="1"/>
  <c r="AV30" i="1"/>
  <c r="AS30" i="1"/>
  <c r="AN30" i="1"/>
  <c r="AM30" i="1"/>
  <c r="AH30" i="1"/>
  <c r="AJ30" i="1"/>
  <c r="AG30" i="1"/>
  <c r="AB30" i="1"/>
  <c r="AD30" i="1"/>
  <c r="AA30" i="1"/>
  <c r="AZ29" i="1"/>
  <c r="BB29" i="1"/>
  <c r="BC29" i="1"/>
  <c r="AY29" i="1"/>
  <c r="AT29" i="1"/>
  <c r="AV29" i="1"/>
  <c r="AS29" i="1"/>
  <c r="AN29" i="1"/>
  <c r="AP29" i="1"/>
  <c r="AM29" i="1"/>
  <c r="AH29" i="1"/>
  <c r="AJ29" i="1"/>
  <c r="AG29" i="1"/>
  <c r="AB29" i="1"/>
  <c r="AD29" i="1"/>
  <c r="AA29" i="1"/>
  <c r="AZ28" i="1"/>
  <c r="BB28" i="1"/>
  <c r="BC28" i="1"/>
  <c r="AY28" i="1"/>
  <c r="AT28" i="1"/>
  <c r="AV28" i="1"/>
  <c r="AS28" i="1"/>
  <c r="AN28" i="1"/>
  <c r="AP28" i="1"/>
  <c r="AM28" i="1"/>
  <c r="AH28" i="1"/>
  <c r="AJ28" i="1"/>
  <c r="AG28" i="1"/>
  <c r="AB28" i="1"/>
  <c r="AD28" i="1"/>
  <c r="AA28" i="1"/>
  <c r="AZ27" i="1"/>
  <c r="BB27" i="1"/>
  <c r="BC27" i="1"/>
  <c r="AY27" i="1"/>
  <c r="AT27" i="1"/>
  <c r="AV27" i="1"/>
  <c r="AS27" i="1"/>
  <c r="AN27" i="1"/>
  <c r="AM27" i="1"/>
  <c r="AH27" i="1"/>
  <c r="AJ27" i="1"/>
  <c r="AG27" i="1"/>
  <c r="AB27" i="1"/>
  <c r="AA27" i="1"/>
  <c r="AZ26" i="1"/>
  <c r="BB26" i="1"/>
  <c r="BC26" i="1"/>
  <c r="AY26" i="1"/>
  <c r="AT26" i="1"/>
  <c r="AV26" i="1"/>
  <c r="AS26" i="1"/>
  <c r="AN26" i="1"/>
  <c r="AP26" i="1"/>
  <c r="AM26" i="1"/>
  <c r="AH26" i="1"/>
  <c r="AG26" i="1"/>
  <c r="AB26" i="1"/>
  <c r="AA26" i="1"/>
  <c r="AZ25" i="1"/>
  <c r="BB25" i="1"/>
  <c r="BC25" i="1"/>
  <c r="AY25" i="1"/>
  <c r="AT25" i="1"/>
  <c r="AV25" i="1"/>
  <c r="AS25" i="1"/>
  <c r="AN25" i="1"/>
  <c r="AP25" i="1"/>
  <c r="AM25" i="1"/>
  <c r="AG25" i="1"/>
  <c r="AB25" i="1"/>
  <c r="AD25" i="1"/>
  <c r="AA25" i="1"/>
  <c r="AZ23" i="1"/>
  <c r="BB23" i="1"/>
  <c r="BC23" i="1"/>
  <c r="AY23" i="1"/>
  <c r="AT23" i="1"/>
  <c r="AV23" i="1"/>
  <c r="AS23" i="1"/>
  <c r="AN23" i="1"/>
  <c r="AP23" i="1"/>
  <c r="AM23" i="1"/>
  <c r="AH23" i="1"/>
  <c r="AJ23" i="1"/>
  <c r="AG23" i="1"/>
  <c r="AB23" i="1"/>
  <c r="AD23" i="1"/>
  <c r="AA23" i="1"/>
  <c r="AZ22" i="1"/>
  <c r="BC22" i="1"/>
  <c r="AY22" i="1"/>
  <c r="AT22" i="1"/>
  <c r="AS22" i="1"/>
  <c r="AN22" i="1"/>
  <c r="AP22" i="1"/>
  <c r="AM22" i="1"/>
  <c r="AH22" i="1"/>
  <c r="AJ22" i="1"/>
  <c r="AG22" i="1"/>
  <c r="AB22" i="1"/>
  <c r="AD22" i="1"/>
  <c r="AA22" i="1"/>
  <c r="AZ21" i="1"/>
  <c r="AY21" i="1"/>
  <c r="AT21" i="1"/>
  <c r="AV21" i="1"/>
  <c r="AS21" i="1"/>
  <c r="AN21" i="1"/>
  <c r="AP21" i="1"/>
  <c r="AM21" i="1"/>
  <c r="AH21" i="1"/>
  <c r="AJ21" i="1"/>
  <c r="AG21" i="1"/>
  <c r="AB21" i="1"/>
  <c r="AD21" i="1"/>
  <c r="AA21" i="1"/>
  <c r="AY19" i="1"/>
  <c r="AT19" i="1"/>
  <c r="AV19" i="1"/>
  <c r="AS19" i="1"/>
  <c r="AN19" i="1"/>
  <c r="AP19" i="1"/>
  <c r="AM19" i="1"/>
  <c r="AH19" i="1"/>
  <c r="AJ19" i="1"/>
  <c r="AG19" i="1"/>
  <c r="AB19" i="1"/>
  <c r="AD19" i="1"/>
  <c r="AA19" i="1"/>
  <c r="AY17" i="1"/>
  <c r="AS17" i="1"/>
  <c r="AN17" i="1"/>
  <c r="AM17" i="1"/>
  <c r="AG17" i="1"/>
  <c r="AB17" i="1"/>
  <c r="AA17" i="1"/>
  <c r="AY16" i="1"/>
  <c r="AT16" i="1"/>
  <c r="AS16" i="1"/>
  <c r="AN16" i="1"/>
  <c r="AM16" i="1"/>
  <c r="AH16" i="1"/>
  <c r="AJ16" i="1"/>
  <c r="AG16" i="1"/>
  <c r="AB16" i="1"/>
  <c r="AA16" i="1"/>
  <c r="AZ15" i="1"/>
  <c r="BB15" i="1"/>
  <c r="BC15" i="1"/>
  <c r="AY15" i="1"/>
  <c r="AT15" i="1"/>
  <c r="AS15" i="1"/>
  <c r="AN15" i="1"/>
  <c r="AP15" i="1"/>
  <c r="AM15" i="1"/>
  <c r="AH15" i="1"/>
  <c r="AJ15" i="1"/>
  <c r="AG15" i="1"/>
  <c r="AB15" i="1"/>
  <c r="AA15" i="1"/>
  <c r="BB21" i="1"/>
  <c r="BC21" i="1"/>
  <c r="AD59" i="1"/>
  <c r="AP59" i="1"/>
  <c r="AJ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Jeraldyn Tautiva Guarin</author>
  </authors>
  <commentList>
    <comment ref="H54" authorId="0" shapeId="0" xr:uid="{F27D1EEC-2D84-4E77-9ADC-7CFA35D30462}">
      <text>
        <r>
          <rPr>
            <b/>
            <sz val="9"/>
            <color indexed="81"/>
            <rFont val="Tahoma"/>
            <family val="2"/>
          </rPr>
          <t xml:space="preserve">Espera
</t>
        </r>
      </text>
    </comment>
  </commentList>
</comments>
</file>

<file path=xl/sharedStrings.xml><?xml version="1.0" encoding="utf-8"?>
<sst xmlns="http://schemas.openxmlformats.org/spreadsheetml/2006/main" count="771" uniqueCount="420">
  <si>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</si>
  <si>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</si>
  <si>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</si>
  <si>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</si>
  <si>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</si>
  <si>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</si>
  <si>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</si>
  <si>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ALCALDE LOCAL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</si>
  <si>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</si>
  <si>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</si>
  <si>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</si>
  <si>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</si>
  <si>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</si>
  <si>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</si>
  <si>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</si>
  <si>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</si>
  <si>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</si>
  <si>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</si>
  <si>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</si>
  <si>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</si>
  <si>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</si>
  <si>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</si>
  <si>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</si>
  <si>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</si>
  <si>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</si>
  <si>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</si>
  <si>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</si>
  <si>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</si>
  <si>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</si>
  <si>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</si>
  <si>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</si>
  <si>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</si>
  <si>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</si>
  <si>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</si>
  <si>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</si>
  <si>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</si>
  <si>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</si>
  <si>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</si>
  <si>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</si>
  <si>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</si>
  <si>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</si>
  <si>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</si>
  <si>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</si>
  <si>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</si>
  <si>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</si>
  <si>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</si>
  <si>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</si>
  <si>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</si>
  <si>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</si>
  <si>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</si>
  <si>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</si>
  <si>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</si>
  <si>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</si>
  <si>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</si>
  <si>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</si>
  <si>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</si>
  <si>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</si>
  <si>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</si>
  <si>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</si>
  <si>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Cumpliento del 89% del lan de Acción del CLG</t>
  </si>
  <si>
    <t>SUMA</t>
  </si>
  <si>
    <t>Plan de Acción del Consejo Local de Gobierno</t>
  </si>
  <si>
    <t>EFICACIA</t>
  </si>
  <si>
    <t>Meta no programada para el trimestre</t>
  </si>
  <si>
    <t>El plan de acción fue aprobado hasta el 31 de mayo de 2018</t>
  </si>
  <si>
    <t xml:space="preserve">SE ALCANZO UN CUMPLIMIENTO DEL 79% DEL TOTAL DEL PLAN DE ACCION </t>
  </si>
  <si>
    <t>EVIDENICIAS, MATRIZ RESUMEN</t>
  </si>
  <si>
    <t>Se ejecuto el 79% del plan de acción del Consejo Local de Gobireno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</si>
  <si>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</si>
  <si>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</si>
  <si>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</si>
  <si>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</si>
  <si>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2017: 227
Dialogos: 52
Audiencia: 175</t>
  </si>
  <si>
    <t>Proporción de Ciudanos Participantes en la Rendición de Cuentas 2017</t>
  </si>
  <si>
    <t>El encuentro ciudadano se tiene proyectada para el 21 de abril de 2018</t>
  </si>
  <si>
    <t>Se realizo rendición de cuentas el 2 de abril de 2018</t>
  </si>
  <si>
    <t>Listas de asistencia 2017 y 2018</t>
  </si>
  <si>
    <t>Meta no programada</t>
  </si>
  <si>
    <t>meta no programada</t>
  </si>
  <si>
    <t>Se realizó la rendición de cuentas con la cual se logró el cumplimiento de  la meta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</si>
  <si>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</si>
  <si>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</si>
  <si>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</si>
  <si>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4,9% MUSI</t>
  </si>
  <si>
    <t>Avance Acumulado Fisico en el Cumplimiento del Plan de Desarrollo Local</t>
  </si>
  <si>
    <t>EFECTIVIDAD</t>
  </si>
  <si>
    <t>META NO PROGRAMADA</t>
  </si>
  <si>
    <t>De acuerdo con el reporte remitido por la SDP la alcaldía local cuenta con un 27% de avance acumulado entregado</t>
  </si>
  <si>
    <t>Reporte Musi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</si>
  <si>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</si>
  <si>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</si>
  <si>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</si>
  <si>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</si>
  <si>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</si>
  <si>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N/A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</si>
  <si>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</si>
  <si>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</si>
  <si>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Se dio respuesta a la totalidad de los requerimientos</t>
  </si>
  <si>
    <t>Matriz de seguimiento</t>
  </si>
  <si>
    <t>SE ATENDIERON EN TERMINO LOS REQUERIMIENTOS</t>
  </si>
  <si>
    <t>MATRIZ</t>
  </si>
  <si>
    <t>Se dio la respuesta oportuna al 100% de los ejercicios de control político remitido por los miembros de corporaciones públicas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</si>
  <si>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</si>
  <si>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</si>
  <si>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</si>
  <si>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</si>
  <si>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VIGENCIA 2017</t>
  </si>
  <si>
    <t>PLAN DE COMUNICACIONES</t>
  </si>
  <si>
    <t>Se formuló el Plan de Comunicaciones 2018</t>
  </si>
  <si>
    <t>Documento Plan de Comunicaciones</t>
  </si>
  <si>
    <t>Documento Plan de Comunicaciones y acta con SDG</t>
  </si>
  <si>
    <t xml:space="preserve">SE REALIZARON LAS ACTIVIDADES PROPUESTAS PARA EL PERIODO </t>
  </si>
  <si>
    <t>SE CUENTA CON EL PLAN DE COMUNICACIONES</t>
  </si>
  <si>
    <t>Se formulo e impleto el plan de comunicaciones realizando seguimiento trimestral al cumplimiento de las actividades del mismo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</si>
  <si>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</si>
  <si>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</si>
  <si>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</si>
  <si>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</si>
  <si>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 xml:space="preserve">Se realizaron las campañas externas como  Prevención temporada de verano,  Marzo 11: Elecciones Senado y Cámara de Representantes y  Prevención hurto de residencias durante la Semana Santa, compra y venta de pescado. </t>
  </si>
  <si>
    <t>Campañas realizadas</t>
  </si>
  <si>
    <t>Se realizaron campañas como rendición de cuentas, festival afro, escuelas de formación artistica y deportiva</t>
  </si>
  <si>
    <t xml:space="preserve">SE REALIZARON CAMPAÑAS EN ESTE PERIODO </t>
  </si>
  <si>
    <t>PDF DE LAS CAMPAÑAS REALIZADAS</t>
  </si>
  <si>
    <t xml:space="preserve">Se realizaron seis de campañas externas del posicionamiento y difusión de los resultados obtenidos en la ejecución del Plan de Desarrollo Local 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</si>
  <si>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</si>
  <si>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</si>
  <si>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</si>
  <si>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</si>
  <si>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Se relaizaron campañas internas como  Campaña ambiental (uso racional agua y energía), Ambientes laborales Inclusivos (Lgbti)  y  Videos institucionales (Obras de mitigación, parques y vías; Feria de Emprendimiento ‘Usaca Mariposa Violeta’, Centro Sinfónico de Usaquén, Te Reconozco –Subsidio Tipo C- Día Internacional del Agua, Lo que me gusta de Bogotá)</t>
  </si>
  <si>
    <t>Se realizaron campañas como carnetización, ahorro de agua y energía, semana ambiental</t>
  </si>
  <si>
    <t>Se realizaron las 9 campañas internas respecto a los temas de transparencia, clima laboral, y ambiental</t>
  </si>
  <si>
    <t>IVC</t>
  </si>
  <si>
    <t>Archivar 703 (30%) actuaciones de obras anteriores a la ley 1801/2016 en la vigencia 2018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</si>
  <si>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</si>
  <si>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</si>
  <si>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</si>
  <si>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</si>
  <si>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</si>
  <si>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</si>
  <si>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SI</t>
  </si>
  <si>
    <t>SEGÚN CIFRAS DE SIACTUA Y PROYECTO DIAL, LA ALCALDÍA LOCAL DE USAQUEN ARCHIVÓ 4 ACTUACIONES DE OBRAS DURANTE EL PRIMER TRIMESTRE DE 2018 ANTERIORES A LA LEY 1801</t>
  </si>
  <si>
    <t>SIACTUA Y PROYECTO DIAL</t>
  </si>
  <si>
    <t>NO PROGRAMADO</t>
  </si>
  <si>
    <t>De acuerdo a los datos reportados en powerbi, la Alcaldía Local archivó el 41% de las actuaciones de obras anteriores a la Ley 1801 de  2016  programadas para el presente trimestre.</t>
  </si>
  <si>
    <t>https://app.powerbi.com/view?r=eyJrIjoiYWEwYzQ4NGQtMWJmZi00YmZjLWE3NjktMWI5NDUxM2M4NTA0IiwidCI6IjE0ZGUxNTVmLWUxOTItNDRkYS05OTRkLTE5MTNkODY1ODM3MiIsImMiOjR9</t>
  </si>
  <si>
    <t>La alcaldía local archivo durante el trimestre 54 actuaciones de obras anteriores a la ley 1801 de 2016</t>
  </si>
  <si>
    <t>Se archivaron durante la vigencia 228 actuaciones de obras anteriores a la ley 1801/2016 en la vigencia 2018</t>
  </si>
  <si>
    <t>Archivar 366 (20%) actuaciones de establecimiento de comercio anteriores a la ley 1801/2016 en la vigencia 2018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</si>
  <si>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</si>
  <si>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</si>
  <si>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De acuerdo a los datos reportados en powerbi, la Alcaldía Local archivó el  3% de las actuaciones de establecimientos de comercio anteriores a la Ley 1801 de 2016  programadas para el presente trimestre.</t>
  </si>
  <si>
    <t xml:space="preserve">La alcaldía local archivo durante el trimestre 7 actuaciones de establecimiento de comercio </t>
  </si>
  <si>
    <t>Se archivaron 13 actuaciones de establecimiento de comercio anteriores a la ley 1801/2016 en la vigencia 2018</t>
  </si>
  <si>
    <r>
      <t xml:space="preserve">Realizar </t>
    </r>
    <r>
      <rPr>
        <b/>
        <sz val="18"/>
        <color indexed="10"/>
        <rFont val="Arial Rounded MT Bold"/>
        <family val="2"/>
      </rPr>
      <t xml:space="preserve">minimo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</si>
  <si>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</si>
  <si>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</si>
  <si>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</si>
  <si>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Se realizaron 5 operativos en el periodo</t>
  </si>
  <si>
    <t>Actas de los operativos</t>
  </si>
  <si>
    <t>Se realizaron 6 operativos en el periodo</t>
  </si>
  <si>
    <t xml:space="preserve">SE REALIZARON 4 DE LOS 6 OPERATIVOS PROGRAMADOS </t>
  </si>
  <si>
    <t>ACTAS</t>
  </si>
  <si>
    <t xml:space="preserve">Se realizaron 37 operativos en materia de urbanismo relacionados con la integridad del Espacio Público  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</si>
  <si>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</si>
  <si>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</si>
  <si>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</si>
  <si>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</si>
  <si>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Se realizaron 8 operativos en el periodo</t>
  </si>
  <si>
    <t>Se realizaron 13 operativos en el periodo</t>
  </si>
  <si>
    <t>Se realizaron 42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</si>
  <si>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</si>
  <si>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</si>
  <si>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</si>
  <si>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</si>
  <si>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Se realizaron 2 operativos en el periodo</t>
  </si>
  <si>
    <t xml:space="preserve">Se realizaron 24 operativos en materia de urbanismo relacionados con la integridad urbanistica 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</si>
  <si>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</si>
  <si>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</si>
  <si>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</si>
  <si>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</t>
  </si>
  <si>
    <t>Se realizaron 1 operativos en el periodo</t>
  </si>
  <si>
    <t>Se realizaró 1 operativo en el periodo</t>
  </si>
  <si>
    <t>Se realizaron 10 operativos en materia de ambiente, mineria y relaciones con los animales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</si>
  <si>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</si>
  <si>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</si>
  <si>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</si>
  <si>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</si>
  <si>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SE REALIZARON DOS OPERATIVOS EN EL PERIDO</t>
  </si>
  <si>
    <t xml:space="preserve">Se realizaron 7 operativos  en materia de convivencia relacionados con articulos pirotécnicos y sustancias peligrosas </t>
  </si>
  <si>
    <t>Pronunciarse (Avoca, rechazar o enviar al competente) sobre el 85% de las actuaciones policivas recibidas en las Inspecciones de Policía radicadas durante el año 2.018.</t>
  </si>
  <si>
    <t>Porcentaje de auto que avocan conocimiento</t>
  </si>
  <si>
    <t>Número de autos durante la vigencia 2018/Número total de actuaciones radicadas) *100</t>
  </si>
  <si>
    <t>Autos que avocan conocimiento</t>
  </si>
  <si>
    <t>APLICATIVO</t>
  </si>
  <si>
    <t>SÍ ACTUA</t>
  </si>
  <si>
    <t>La alcaldía local se pronunció sobre el 68,66% de las actuaciones policivas recibidas durante la vigencia</t>
  </si>
  <si>
    <t>Informe metas de inspecciones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</si>
  <si>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</si>
  <si>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</si>
  <si>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</si>
  <si>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Actuaciones adminsitrativas resueltas</t>
  </si>
  <si>
    <t>Inspección de polícia</t>
  </si>
  <si>
    <t>si</t>
  </si>
  <si>
    <t>La alcaldía local resolvió el 16,5% de las actuaciones policivas anteriores a la ley 1801 de 2016</t>
  </si>
  <si>
    <t xml:space="preserve">GESTIÓN CORPORATIVA LOCAL
</t>
  </si>
  <si>
    <t>Comprometer al 30 de junio del 2018 el 50% del presupuesto de inversión directa disponible a la vigencia para el FDL y el 95% al 31 de diciembre de 2018.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</si>
  <si>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</si>
  <si>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</si>
  <si>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</si>
  <si>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</si>
  <si>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Se comprometió el 17.84% del presupuesto</t>
  </si>
  <si>
    <t>Ejecución presupuestal</t>
  </si>
  <si>
    <t>Se comprometió el 24,6% del presupuesto</t>
  </si>
  <si>
    <t>CORTE A 26 DE DICIEMBRE 2018 SE CUMPLIO EN UN TOTAL DEL  79.17% SE LE DARÁ ALCANCE A ESTE RESULTADO EL 4 DE ENERO DE 2019</t>
  </si>
  <si>
    <t>https://app.powerbi.com/view?r=eyJrIjoiNGNlNjkyN2MtM2I0Yi00MDQzLTlkZDUtMjhjZWRhZTNlMTY0IiwidCI6IjE0ZGUxNTVmLWUxOTItNDRkYS05OTRkLTE5MTNkODY1ODM3MiIsImMiOjR9</t>
  </si>
  <si>
    <t>La alcaldía local comprometio el 99,04% del presupuesto de inversión directa</t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</si>
  <si>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</si>
  <si>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</si>
  <si>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</si>
  <si>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</si>
  <si>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 xml:space="preserve">Se giró el 8% </t>
  </si>
  <si>
    <t>CORTE A 26 DE DICIEMBRE 2018 SE CUMPLE EN UN TOTAL DEL 16.82%</t>
  </si>
  <si>
    <t>La alcaldía local giro el 16,99% del presupuesto de inversión directa</t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</si>
  <si>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</si>
  <si>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</si>
  <si>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</si>
  <si>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</si>
  <si>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 xml:space="preserve">Se giró el 12% </t>
  </si>
  <si>
    <t>CORTE A 26 DE DICIEMBRE 2018 SE CUMPLE EN UN TOTAL DEL 58.11% SE LE DARÁ ALCANCE A ESTE RESULTADO EL 4 DE ENERO DE 2019</t>
  </si>
  <si>
    <t>Durante la vigencia se giro el 58,11% del presupuesto comprometido constituido como obligaciones por pagar de la vigencia 2017</t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</si>
  <si>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</si>
  <si>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</si>
  <si>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</si>
  <si>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</si>
  <si>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SE REALIZO LA TOTALIDAD DE LOS PROCESOS DE MALLA VIAL Y PARQUES USANDO PLIEGOS TIPO</t>
  </si>
  <si>
    <t>SECOP II</t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</si>
  <si>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</si>
  <si>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</si>
  <si>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</si>
  <si>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</si>
  <si>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La totalidad de los procesos se han publicado por SECOP II</t>
  </si>
  <si>
    <t>Matriz de contratación</t>
  </si>
  <si>
    <t>SE ADJUNTA MATRIZ DE CONTRATOS TODOS REALIZADOS EN LA PLATAFORMA SECOP II</t>
  </si>
  <si>
    <t>Se publicó el 100% de la contratación del FDL</t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</si>
  <si>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</si>
  <si>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Porcentaje de bienes de caracteristicas tecnicas uniformes de común utilización aquiridos a través del portal CCE</t>
  </si>
  <si>
    <t>Bienes de Características Técnicas Uniformes de Común Utilización a través del portal Colombia Compra Eficiente Aquiridos</t>
  </si>
  <si>
    <t xml:space="preserve">Se realizó la contratación de Aseo y Cafetería </t>
  </si>
  <si>
    <t>Orden de compra No 163</t>
  </si>
  <si>
    <t>Se realizó la contratación de moviliario</t>
  </si>
  <si>
    <t>Contrato 168 de 2018</t>
  </si>
  <si>
    <t>SE REALIZO LA TOTALIDAD DE LOS PROCESOS DE ADQUISICIÓN DE BIENES DE CARACTERISTICAS TECNICAS UNIFORMES A TRAVÉS DEL PORTAL CCE</t>
  </si>
  <si>
    <t>Se adquirió el 80% de los bienes de Características Técnicas Uniformes de Común Utilización a través del portal Colombia Compra Eficiente.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</si>
  <si>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</si>
  <si>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</si>
  <si>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</si>
  <si>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Directiva 12 de 2016</t>
  </si>
  <si>
    <t>Lineamientos Establecidos en la Directiva 12 de 2016 o Aquella que la Modifique</t>
  </si>
  <si>
    <t>Se cumplieron los lineamientos de la Directiva como loa avales de Gobierno, los comités de contratación, el ajuste de PAA y publicación en la plataforma SECOP II</t>
  </si>
  <si>
    <t>Concepto de SDG de los procesos presentados y el PAA</t>
  </si>
  <si>
    <t>Avales recibidos y PAA</t>
  </si>
  <si>
    <t>Se aplicaron el 100% de los lineamientos establecidos en la Directiva 12 de 2016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</si>
  <si>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</si>
  <si>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</si>
  <si>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</si>
  <si>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</si>
  <si>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SIPSE
Archivo Físico</t>
  </si>
  <si>
    <t>Planeación
Contratación</t>
  </si>
  <si>
    <t>Según informe de la DGPDL la alcaldía local cumplió con el 80% del plan de implementación del SIPSE Local</t>
  </si>
  <si>
    <t>Informe de DGPDL</t>
  </si>
  <si>
    <t>De acuerdo con el Radicado No. 20182100457703 , la Alcaldía Local ejecutó el 100%  del plan de implementación SIPSE local.</t>
  </si>
  <si>
    <t>Radicado No. 20182100457703</t>
  </si>
  <si>
    <t>La alcaldía local ejecuto el 93% de las actividades del plan de implementación del SIPSE local</t>
  </si>
  <si>
    <t>Tablero de control</t>
  </si>
  <si>
    <t>Durante la vigencia se ejecuto el 91% de las actividades del plan de implementación del SIPSE local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</si>
  <si>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</si>
  <si>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</si>
  <si>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</si>
  <si>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Progrmación de la Dirección Financiera de la SDG</t>
  </si>
  <si>
    <t>Asistencia a las jornadas de actualización y unificación de criterios</t>
  </si>
  <si>
    <t>Se asistió a las reuniones que fueron convocadas por SDG</t>
  </si>
  <si>
    <t>RADICADO 20184000255093</t>
  </si>
  <si>
    <t>La alcaldía local asistió a todas las jornadas de unificación de criterios contables, según la SGI y la Dirección Financiera</t>
  </si>
  <si>
    <t>radicado 20184000255093</t>
  </si>
  <si>
    <t>De acuerdo con el Radicado No. 20184000431503, la Alcaldía Local no asistió a la jornada de actualización y unificación de criterios contables realizada.</t>
  </si>
  <si>
    <t>Radicado No. 20184000431503</t>
  </si>
  <si>
    <t>La alcaldía local asistio a las jornadas de actualización y unificación de criterios ontables programadas</t>
  </si>
  <si>
    <t>Radicado N° 20184000564373</t>
  </si>
  <si>
    <t>La alcaldía local asistio al 75% de las jornadas de actualización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</si>
  <si>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</si>
  <si>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</si>
  <si>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</si>
  <si>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Reportes realizados</t>
  </si>
  <si>
    <t xml:space="preserve">Se ha recibido la información requerida como insumo para Contabilidad </t>
  </si>
  <si>
    <t>Memorandos, cierre cuentas</t>
  </si>
  <si>
    <t>Memorandos, certificado contable</t>
  </si>
  <si>
    <t>Se realizó el 100% del reporte al contador del FDL como insumo para los estados contables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</si>
  <si>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</si>
  <si>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</si>
  <si>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</si>
  <si>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</si>
  <si>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>Matriz de requerimientos de la oficina de Servicio al Ciudadano 2018</t>
  </si>
  <si>
    <t xml:space="preserve"> Requerimientos Asignados a la Alcaldia Local Respondidos</t>
  </si>
  <si>
    <t>De los requerimientos reportados por Servicio al Ciudadano 1,148 se dio repsuesta a 164</t>
  </si>
  <si>
    <t>Matriz seguimietno servicio al ciudadano corte marzo 2018</t>
  </si>
  <si>
    <t>De los requerimientos reportados por Servicio al Ciudadano 1,191 se dio repsuesta a 45</t>
  </si>
  <si>
    <t>Matriz seguimietno servicio al ciudadano corte junio 2018</t>
  </si>
  <si>
    <t>RADICACIONES TERCER TRIMESTRE 1,283 Y CON RESPUESTA TOTAL 177  SEGÚN LA MATRIZ DE SERVICIO AL CIUDADANO, INFORMACIÓN QUE NO EQUIVALE A LA REALIDAD</t>
  </si>
  <si>
    <t>SEGÚN LA MATRIZ DE SERVICIO AL CIUDADANO CORTE AL 21 DE DICIEMBRE 2018 SE RESPONDIERON 55 DE LOS 499 DP DEL PERIODO</t>
  </si>
  <si>
    <t xml:space="preserve">La alcaldía local dio respuesta al 10% de lso requerimientos asignados </t>
  </si>
  <si>
    <t>GESTIÓN DEL PATRIMONIO DOCUMENTAL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</si>
  <si>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</si>
  <si>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</si>
  <si>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</si>
  <si>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</si>
  <si>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 xml:space="preserve"> 50% 
573)</t>
  </si>
  <si>
    <t xml:space="preserve"> 50% (1045)</t>
  </si>
  <si>
    <t>Actas de capacitación</t>
  </si>
  <si>
    <t>Área de Gestión Corporativa Local</t>
  </si>
  <si>
    <t xml:space="preserve">Revisión Archivo físico </t>
  </si>
  <si>
    <t>NO PROGRAMADA</t>
  </si>
  <si>
    <t>48,65% (557)</t>
  </si>
  <si>
    <t>De acuerdo al radicado  N° 20184200449433, la Alcaldía Local aplicó el  48,65% de la TRD en la serie de contratos en la Alcaldía Local.</t>
  </si>
  <si>
    <t>radicado  N° 20184200449433,</t>
  </si>
  <si>
    <t>La alcaldía local aplico la TRD al 18,95% de la serie de contratos</t>
  </si>
  <si>
    <t>Radicado N° 20194220014113</t>
  </si>
  <si>
    <t>La alcaldía local aplico la TRD al 67,60% de la serie de contratos</t>
  </si>
  <si>
    <t xml:space="preserve">GERENCIA DE TI
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</si>
  <si>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</si>
  <si>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</si>
  <si>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</si>
  <si>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Politicas de Gestión de TIC Impartidas por la DTI Cumplidas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</si>
  <si>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</si>
  <si>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</si>
  <si>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</si>
  <si>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De acuerdo a l Radicado No. 20184400435333, la Alcaldía Local  cumplió con el 19% de los lineamientos de gestión de las TIC  asignados para el trimestre.</t>
  </si>
  <si>
    <t>Radicado No. 20184400435333</t>
  </si>
  <si>
    <t>La alcaldía local cumplio el 80% de los lineamientos de gestión de las TIC</t>
  </si>
  <si>
    <t>La alcaldía local cumplió e promedio el 50% de los lineamientos emitidos por la DTI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</si>
  <si>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</si>
  <si>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</si>
  <si>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Hacer un (1) ejercicio de evaluación del normograma  aplicables al proceso/Alcaldía Local de conformidad con el procedimiento  "Procedimiento para la identificación y evaluación de requisitos legales"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</si>
  <si>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</si>
  <si>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</si>
  <si>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</si>
  <si>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</si>
  <si>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</si>
  <si>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>MEMORANDO 20182000266183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</si>
  <si>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</si>
  <si>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</si>
  <si>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</si>
  <si>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</si>
  <si>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La alcaldía local de usaquén realizó la medición de desempeño ambiental según los lineamientos de la OAP</t>
  </si>
  <si>
    <t>Informe de medición ambiental</t>
  </si>
  <si>
    <t>SE REALIZO LA AUTOEVALUACION</t>
  </si>
  <si>
    <t>Dar respuesta al 100% de los requerimientos ciudadanos asignados a la Alcaldía Local durante la vigencia 2017, según la información de seguimiento presentada por el proceso de Servicio a la Ciudadanía</t>
  </si>
  <si>
    <t xml:space="preserve">Porcentaje de requerimientos ciudadanos con respuesta de fondo ingresados en la vigencia 2017, según verificación efectuada por el proceso de Servicio a la Ciudadanía </t>
  </si>
  <si>
    <t xml:space="preserve"> ((Número de requerimientos ciudadanos con respuesta de fondo asignados a la Alcaldía Local de la vigencia 2017 /Número de requerimientos ciudadanos asignados a la Alcaldía Local de la vigencia 2017)*100%)</t>
  </si>
  <si>
    <t>DECRECIENTE</t>
  </si>
  <si>
    <t>Porcentaje de requerimientos atendidos según la matriz de servicio al ciudadano hasta llegar a un 100% de atención</t>
  </si>
  <si>
    <t>Matriz Servicio al Ciudadano</t>
  </si>
  <si>
    <t>Según informe de servicio a la ciudadanía la alcaldía local de usaquén cuenta con pasó de tener 3599 requerimientos ciudadanos vencidos de 2017 a 2163 durante el primer trimestre de 2018</t>
  </si>
  <si>
    <t>radicado 20184600227103</t>
  </si>
  <si>
    <t>Según informe de servicio a la ciudadanía la alcaldía local tiene 2163 requerimientos vencidos con corte a 30 de junio de 2018</t>
  </si>
  <si>
    <t>Informe de requerimientos vencidos</t>
  </si>
  <si>
    <t>Según el reporte de SAC la alcaldía local dio respuesta al 76% de los requerimientos ciudadanos asignados durante la vigencia 2017</t>
  </si>
  <si>
    <t>Informe SAC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</si>
  <si>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</si>
  <si>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</si>
  <si>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</si>
  <si>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Registros realizados</t>
  </si>
  <si>
    <t>AGORA</t>
  </si>
  <si>
    <t>La alcaldía local de usaquén no registro buena práctica en el espacio ágora</t>
  </si>
  <si>
    <t>Informe de reporte de buenas prácticas</t>
  </si>
  <si>
    <t>Meta no programada sin embargo se tendrá en cuenta para el reguistro del cuarto trimestre.</t>
  </si>
  <si>
    <t>La alcaldía local no realizó el registro de lección aprendida</t>
  </si>
  <si>
    <t>Informe lección aprendida</t>
  </si>
  <si>
    <t>La alcaldía local realizó el registro de buena práctica</t>
  </si>
  <si>
    <t>Depurar el 100% de las comunicaciones en el aplicativo de gestión documental ORFEO I (a excepción de los derechos de petición)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</si>
  <si>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</si>
  <si>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</si>
  <si>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</si>
  <si>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ORFEO</t>
  </si>
  <si>
    <t>Según informe de ORFEO 1, la alcaldía local de usaquén cuenta con 8497 comunicaciones en ORFEO 1</t>
  </si>
  <si>
    <t>Según el informe de ORFEO la alcaldía local cuenta con 8762 comunicaciones abiertas en el aplicativo de gestión documental</t>
  </si>
  <si>
    <t>Infrome Orfeo</t>
  </si>
  <si>
    <t>Mantener el 100% de las acciones de mejora asignadas al proceso/Alcaldía con relación a planes de mejoramiento interno documentadas y vigentes</t>
  </si>
  <si>
    <t>Acciones correctivas documentadas y vigentes</t>
  </si>
  <si>
    <t>(1-No. De acciones vencidas de plan de mejoramiento responsabilidad del proceso /N°  de acciones a gestionar bajo responsabilidad del proceso)*100</t>
  </si>
  <si>
    <t>Plan de Actualización de la Documentación</t>
  </si>
  <si>
    <t>OFICINA ASESORA DE PLANEACION</t>
  </si>
  <si>
    <t>Respecto a los planes de mejoramiento interno, la Alcaldía cuenta con un nivel de cumplimiento de 8%, en cuanto a los planes externos se cuenta con un avance de 29%</t>
  </si>
  <si>
    <t>Se remitio matriz de seguimiento planes d emejoramiento Contraloria</t>
  </si>
  <si>
    <t xml:space="preserve">
Acciones de mejora internas - 32%</t>
  </si>
  <si>
    <t>Informe de acciones de mejora internas y matriz de acciones de mejora externas</t>
  </si>
  <si>
    <t>La Alcaldía Local mantuvo el 40% de las acciones de mejora asignadas al proceso para el trimestre.</t>
  </si>
  <si>
    <t xml:space="preserve">La alcaldía local cuenta con un nivel de vencimiento del 60% en los planes de mejora asignados </t>
  </si>
  <si>
    <t>informe planes de gestión</t>
  </si>
  <si>
    <t>Nivel de vencimiento planes internos</t>
  </si>
  <si>
    <t>Nivel de vencimiento planes externos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</si>
  <si>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</si>
  <si>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</si>
  <si>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</si>
  <si>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Ley 1712 de 2014</t>
  </si>
  <si>
    <t>Cantidad de resmas de papel de la presente vigencia</t>
  </si>
  <si>
    <t>Consumo de Papel</t>
  </si>
  <si>
    <t>Se registran 135 criterios de los cuales hacen falta 2 por cumplir.</t>
  </si>
  <si>
    <t>Se remitio matriz de scumplimiento</t>
  </si>
  <si>
    <t>Según matriz de registro de publicaciones de la alcaldía con corte a II trimestre</t>
  </si>
  <si>
    <t>Matriz de registro de publicaciones</t>
  </si>
  <si>
    <t>La alcaldía Local cumplió en un 98% con la publicación de la información de acuerdo a los lineamientos de la Ley 1712 de 2014.</t>
  </si>
  <si>
    <t>http://www.usaquen.gov.co/transparencia/instrumentos-gestion-informacion-publica/relacionados-informacion</t>
  </si>
  <si>
    <t>La alcaldía local no cuenta con la publicación del registro de publicaciónes en la página web</t>
  </si>
  <si>
    <t>La alcaldía local tuvo un registro de publicaciones del 74%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</si>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</sst>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\ #,##0.00"/>
    <numFmt numFmtId="165" formatCode="0.0%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b/>
      <sz val="10"/>
      <color indexed="8"/>
      <name val="Arial Rounded MT Bold"/>
      <family val="2"/>
    </font>
    <font>
      <sz val="10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sz val="10"/>
      <name val="Arial"/>
      <family val="2"/>
    </font>
    <font>
      <b/>
      <sz val="28"/>
      <name val="Arial Rounded MT Bold"/>
      <family val="2"/>
    </font>
    <font>
      <sz val="16"/>
      <color rgb="FF000000"/>
      <name val="Arial Rounded MT Bold"/>
      <family val="2"/>
    </font>
    <font>
      <b/>
      <sz val="16"/>
      <color theme="1"/>
      <name val="Arial Rounded MT Bold"/>
      <family val="2"/>
    </font>
    <font>
      <b/>
      <sz val="24"/>
      <color theme="1"/>
      <name val="Arial Rounded MT Bold"/>
      <family val="2"/>
    </font>
    <font>
      <sz val="20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16"/>
      <name val="Arial Rounded MT Bold"/>
      <family val="2"/>
    </font>
    <font>
      <b/>
      <sz val="12"/>
      <color indexed="8"/>
      <name val="Arial Rounded MT Bold"/>
      <family val="2"/>
    </font>
    <font>
      <sz val="18"/>
      <color rgb="FFFF0000"/>
      <name val="Arial Rounded MT Bold"/>
      <family val="2"/>
    </font>
    <font>
      <sz val="18"/>
      <color rgb="FF00000A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color indexed="8"/>
      <name val="Arial Rounded MT Bold"/>
      <family val="2"/>
    </font>
    <font>
      <b/>
      <sz val="22"/>
      <color indexed="8"/>
      <name val="Arial Rounded MT Bold"/>
      <family val="2"/>
    </font>
    <font>
      <sz val="11"/>
      <name val="Arial Rounded MT Bold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</cellStyleXfs>
  <cellXfs count="437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8" fillId="4" borderId="0" xfId="0" applyFont="1" applyFill="1"/>
    <xf numFmtId="0" fontId="6" fillId="5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justify" vertical="center" wrapText="1"/>
    </xf>
    <xf numFmtId="0" fontId="7" fillId="8" borderId="17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vertical="center" wrapText="1"/>
    </xf>
    <xf numFmtId="0" fontId="7" fillId="9" borderId="28" xfId="0" applyFont="1" applyFill="1" applyBorder="1" applyAlignment="1">
      <alignment horizontal="justify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/>
    <xf numFmtId="0" fontId="7" fillId="11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justify" vertical="center" wrapText="1"/>
      <protection locked="0"/>
    </xf>
    <xf numFmtId="9" fontId="17" fillId="4" borderId="5" xfId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vertical="center" wrapText="1"/>
    </xf>
    <xf numFmtId="0" fontId="18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left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justify" vertical="center" wrapText="1"/>
      <protection locked="0"/>
    </xf>
    <xf numFmtId="9" fontId="17" fillId="4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>
      <alignment vertical="center" wrapText="1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justify" vertical="center" wrapText="1"/>
      <protection locked="0"/>
    </xf>
    <xf numFmtId="9" fontId="17" fillId="4" borderId="1" xfId="1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 applyProtection="1">
      <alignment horizontal="center" vertical="center" wrapText="1"/>
      <protection locked="0"/>
    </xf>
    <xf numFmtId="9" fontId="17" fillId="4" borderId="36" xfId="1" applyFont="1" applyFill="1" applyBorder="1" applyAlignment="1" applyProtection="1">
      <alignment horizontal="center" vertical="center" wrapText="1"/>
      <protection locked="0"/>
    </xf>
    <xf numFmtId="0" fontId="18" fillId="4" borderId="37" xfId="0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>
      <alignment vertical="center" wrapText="1"/>
    </xf>
    <xf numFmtId="0" fontId="16" fillId="4" borderId="38" xfId="0" applyFont="1" applyFill="1" applyBorder="1" applyAlignment="1">
      <alignment vertical="center" wrapText="1"/>
    </xf>
    <xf numFmtId="0" fontId="18" fillId="4" borderId="38" xfId="0" applyFont="1" applyFill="1" applyBorder="1" applyAlignment="1" applyProtection="1">
      <alignment horizontal="center" vertical="center" wrapText="1"/>
      <protection locked="0"/>
    </xf>
    <xf numFmtId="0" fontId="19" fillId="4" borderId="38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left" vertical="center" wrapText="1"/>
    </xf>
    <xf numFmtId="164" fontId="8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>
      <alignment horizontal="justify" vertical="center" wrapText="1"/>
    </xf>
    <xf numFmtId="9" fontId="17" fillId="4" borderId="5" xfId="1" applyFont="1" applyFill="1" applyBorder="1" applyAlignment="1">
      <alignment horizontal="center" vertical="center" wrapText="1"/>
    </xf>
    <xf numFmtId="0" fontId="18" fillId="4" borderId="5" xfId="0" applyFont="1" applyFill="1" applyBorder="1" applyAlignment="1" applyProtection="1">
      <alignment horizontal="justify" vertical="center" wrapText="1"/>
      <protection locked="0"/>
    </xf>
    <xf numFmtId="9" fontId="17" fillId="4" borderId="36" xfId="1" applyFont="1" applyFill="1" applyBorder="1" applyAlignment="1">
      <alignment horizontal="center" vertical="center" wrapText="1"/>
    </xf>
    <xf numFmtId="0" fontId="18" fillId="4" borderId="41" xfId="0" applyFont="1" applyFill="1" applyBorder="1" applyAlignment="1" applyProtection="1">
      <alignment horizontal="center" vertical="center" wrapText="1"/>
      <protection locked="0"/>
    </xf>
    <xf numFmtId="0" fontId="18" fillId="4" borderId="42" xfId="0" applyFont="1" applyFill="1" applyBorder="1" applyAlignment="1">
      <alignment vertical="center" wrapText="1"/>
    </xf>
    <xf numFmtId="0" fontId="18" fillId="4" borderId="42" xfId="0" applyFont="1" applyFill="1" applyBorder="1" applyAlignment="1" applyProtection="1">
      <alignment horizontal="justify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 applyProtection="1">
      <alignment horizontal="justify" vertical="center" wrapText="1"/>
      <protection locked="0"/>
    </xf>
    <xf numFmtId="0" fontId="19" fillId="4" borderId="38" xfId="0" applyFont="1" applyFill="1" applyBorder="1" applyAlignment="1">
      <alignment vertical="center"/>
    </xf>
    <xf numFmtId="0" fontId="16" fillId="4" borderId="44" xfId="0" applyFont="1" applyFill="1" applyBorder="1" applyAlignment="1">
      <alignment horizontal="justify" vertical="center" wrapText="1"/>
    </xf>
    <xf numFmtId="9" fontId="17" fillId="4" borderId="24" xfId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justify" vertical="center" wrapText="1"/>
    </xf>
    <xf numFmtId="9" fontId="17" fillId="4" borderId="8" xfId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 applyProtection="1">
      <alignment horizontal="justify" vertical="center" wrapText="1"/>
      <protection locked="0"/>
    </xf>
    <xf numFmtId="0" fontId="1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 applyProtection="1">
      <alignment horizontal="center" vertical="center" wrapText="1"/>
      <protection locked="0"/>
    </xf>
    <xf numFmtId="9" fontId="17" fillId="4" borderId="46" xfId="1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vertical="center" wrapText="1"/>
    </xf>
    <xf numFmtId="9" fontId="17" fillId="4" borderId="45" xfId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6" fillId="15" borderId="47" xfId="2" applyFont="1" applyFill="1" applyBorder="1" applyAlignment="1" applyProtection="1">
      <alignment horizontal="justify" vertical="center" wrapText="1"/>
      <protection locked="0"/>
    </xf>
    <xf numFmtId="9" fontId="17" fillId="4" borderId="33" xfId="1" applyFont="1" applyFill="1" applyBorder="1" applyAlignment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164" fontId="8" fillId="4" borderId="34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29" xfId="1" applyFont="1" applyFill="1" applyBorder="1" applyAlignment="1">
      <alignment horizontal="center" vertical="center" wrapText="1"/>
    </xf>
    <xf numFmtId="9" fontId="24" fillId="4" borderId="29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4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justify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6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32" xfId="0" applyFont="1" applyFill="1" applyBorder="1" applyAlignment="1" applyProtection="1">
      <alignment horizontal="center" vertical="center" wrapText="1"/>
      <protection locked="0"/>
    </xf>
    <xf numFmtId="0" fontId="12" fillId="4" borderId="32" xfId="0" applyFont="1" applyFill="1" applyBorder="1" applyAlignment="1" applyProtection="1">
      <alignment horizontal="left" vertical="center" wrapText="1"/>
    </xf>
    <xf numFmtId="164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2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 applyProtection="1">
      <alignment horizontal="justify" vertical="center" wrapText="1"/>
      <protection locked="0"/>
    </xf>
    <xf numFmtId="0" fontId="16" fillId="4" borderId="1" xfId="0" applyFont="1" applyFill="1" applyBorder="1" applyAlignment="1">
      <alignment horizontal="justify" vertical="center" wrapText="1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left" vertical="center" wrapText="1"/>
    </xf>
    <xf numFmtId="164" fontId="12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left" vertical="center" wrapText="1"/>
    </xf>
    <xf numFmtId="165" fontId="17" fillId="4" borderId="19" xfId="1" applyNumberFormat="1" applyFont="1" applyFill="1" applyBorder="1" applyAlignment="1" applyProtection="1">
      <alignment horizontal="center" vertical="center" wrapText="1"/>
    </xf>
    <xf numFmtId="9" fontId="2" fillId="4" borderId="37" xfId="1" applyFont="1" applyFill="1" applyBorder="1" applyAlignment="1" applyProtection="1">
      <alignment horizontal="center" vertical="center" wrapText="1"/>
    </xf>
    <xf numFmtId="0" fontId="18" fillId="4" borderId="57" xfId="0" applyFont="1" applyFill="1" applyBorder="1" applyAlignment="1" applyProtection="1">
      <alignment vertical="center" wrapText="1"/>
    </xf>
    <xf numFmtId="0" fontId="8" fillId="4" borderId="57" xfId="0" applyFont="1" applyFill="1" applyBorder="1" applyAlignment="1" applyProtection="1">
      <alignment vertical="center" wrapText="1"/>
    </xf>
    <xf numFmtId="9" fontId="11" fillId="4" borderId="57" xfId="1" applyFont="1" applyFill="1" applyBorder="1" applyAlignment="1" applyProtection="1">
      <alignment horizontal="center" vertical="center" wrapText="1"/>
    </xf>
    <xf numFmtId="0" fontId="20" fillId="4" borderId="57" xfId="0" applyFont="1" applyFill="1" applyBorder="1" applyAlignment="1" applyProtection="1">
      <alignment vertical="center" wrapText="1"/>
    </xf>
    <xf numFmtId="9" fontId="33" fillId="4" borderId="57" xfId="1" applyFont="1" applyFill="1" applyBorder="1" applyAlignment="1" applyProtection="1">
      <alignment horizontal="center" vertical="center" wrapText="1"/>
    </xf>
    <xf numFmtId="9" fontId="33" fillId="4" borderId="58" xfId="1" applyFont="1" applyFill="1" applyBorder="1" applyAlignment="1" applyProtection="1">
      <alignment horizontal="center" vertical="center" wrapText="1"/>
    </xf>
    <xf numFmtId="9" fontId="11" fillId="4" borderId="59" xfId="1" applyFont="1" applyFill="1" applyBorder="1" applyAlignment="1" applyProtection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vertical="center" wrapText="1"/>
    </xf>
    <xf numFmtId="9" fontId="11" fillId="4" borderId="0" xfId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3" fillId="0" borderId="0" xfId="0" applyFont="1" applyAlignment="1">
      <alignment horizontal="justify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 vertical="center" wrapText="1"/>
    </xf>
    <xf numFmtId="0" fontId="34" fillId="9" borderId="26" xfId="0" applyFont="1" applyFill="1" applyBorder="1" applyAlignment="1">
      <alignment horizontal="center" vertical="center" wrapText="1"/>
    </xf>
    <xf numFmtId="0" fontId="34" fillId="9" borderId="8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19" fillId="0" borderId="0" xfId="0" applyFont="1"/>
    <xf numFmtId="0" fontId="18" fillId="4" borderId="60" xfId="0" applyFont="1" applyFill="1" applyBorder="1" applyAlignment="1" applyProtection="1">
      <alignment horizontal="center" vertical="center" wrapText="1"/>
      <protection locked="0"/>
    </xf>
    <xf numFmtId="9" fontId="16" fillId="4" borderId="5" xfId="1" applyFont="1" applyFill="1" applyBorder="1" applyAlignment="1" applyProtection="1">
      <alignment horizontal="justify" vertical="center" wrapText="1"/>
      <protection locked="0"/>
    </xf>
    <xf numFmtId="0" fontId="16" fillId="4" borderId="5" xfId="0" applyFont="1" applyFill="1" applyBorder="1" applyAlignment="1" applyProtection="1">
      <alignment horizontal="justify" vertical="center" wrapText="1"/>
    </xf>
    <xf numFmtId="9" fontId="16" fillId="4" borderId="5" xfId="1" applyFont="1" applyFill="1" applyBorder="1" applyAlignment="1" applyProtection="1">
      <alignment horizontal="justify" vertical="center" wrapText="1"/>
    </xf>
    <xf numFmtId="9" fontId="16" fillId="4" borderId="5" xfId="0" applyNumberFormat="1" applyFont="1" applyFill="1" applyBorder="1" applyAlignment="1" applyProtection="1">
      <alignment horizontal="center" vertical="center" wrapText="1"/>
    </xf>
    <xf numFmtId="165" fontId="16" fillId="4" borderId="5" xfId="1" applyNumberFormat="1" applyFont="1" applyFill="1" applyBorder="1" applyAlignment="1" applyProtection="1">
      <alignment horizontal="justify" vertical="center" wrapText="1"/>
    </xf>
    <xf numFmtId="0" fontId="16" fillId="4" borderId="5" xfId="1" applyNumberFormat="1" applyFont="1" applyFill="1" applyBorder="1" applyAlignment="1" applyProtection="1">
      <alignment horizontal="justify" vertical="center" wrapText="1"/>
    </xf>
    <xf numFmtId="9" fontId="16" fillId="4" borderId="5" xfId="0" applyNumberFormat="1" applyFont="1" applyFill="1" applyBorder="1" applyAlignment="1" applyProtection="1">
      <alignment horizontal="justify" vertical="center" wrapText="1"/>
    </xf>
    <xf numFmtId="9" fontId="18" fillId="4" borderId="5" xfId="1" applyFont="1" applyFill="1" applyBorder="1" applyAlignment="1" applyProtection="1">
      <alignment horizontal="center" vertical="center" wrapText="1"/>
    </xf>
    <xf numFmtId="9" fontId="18" fillId="0" borderId="5" xfId="1" applyFont="1" applyFill="1" applyBorder="1" applyAlignment="1" applyProtection="1">
      <alignment horizontal="center" vertical="center" wrapText="1"/>
    </xf>
    <xf numFmtId="9" fontId="18" fillId="4" borderId="1" xfId="1" applyFont="1" applyFill="1" applyBorder="1" applyAlignment="1" applyProtection="1">
      <alignment horizontal="center" vertical="center" wrapText="1"/>
    </xf>
    <xf numFmtId="9" fontId="18" fillId="0" borderId="2" xfId="1" applyFont="1" applyFill="1" applyBorder="1" applyAlignment="1" applyProtection="1">
      <alignment horizontal="center" vertical="center" wrapText="1"/>
    </xf>
    <xf numFmtId="9" fontId="18" fillId="4" borderId="2" xfId="1" applyFont="1" applyFill="1" applyBorder="1" applyAlignment="1" applyProtection="1">
      <alignment horizontal="center" vertical="center" wrapText="1"/>
    </xf>
    <xf numFmtId="9" fontId="18" fillId="4" borderId="38" xfId="0" applyNumberFormat="1" applyFont="1" applyFill="1" applyBorder="1" applyAlignment="1" applyProtection="1">
      <alignment horizontal="center" vertical="center" wrapText="1"/>
    </xf>
    <xf numFmtId="9" fontId="18" fillId="4" borderId="5" xfId="0" applyNumberFormat="1" applyFont="1" applyFill="1" applyBorder="1" applyAlignment="1" applyProtection="1">
      <alignment horizontal="center" vertical="center" wrapText="1"/>
    </xf>
    <xf numFmtId="0" fontId="18" fillId="4" borderId="38" xfId="0" applyFont="1" applyFill="1" applyBorder="1" applyAlignment="1" applyProtection="1">
      <alignment horizontal="justify" vertical="center" wrapText="1"/>
    </xf>
    <xf numFmtId="0" fontId="18" fillId="4" borderId="38" xfId="0" applyFont="1" applyFill="1" applyBorder="1" applyAlignment="1" applyProtection="1">
      <alignment horizontal="center" vertical="center" wrapText="1"/>
    </xf>
    <xf numFmtId="1" fontId="18" fillId="4" borderId="5" xfId="0" applyNumberFormat="1" applyFont="1" applyFill="1" applyBorder="1" applyAlignment="1" applyProtection="1">
      <alignment horizontal="center" vertical="center" wrapText="1"/>
    </xf>
    <xf numFmtId="0" fontId="18" fillId="4" borderId="5" xfId="0" applyNumberFormat="1" applyFont="1" applyFill="1" applyBorder="1" applyAlignment="1" applyProtection="1">
      <alignment horizontal="center" vertical="center" wrapText="1"/>
    </xf>
    <xf numFmtId="1" fontId="18" fillId="4" borderId="34" xfId="0" applyNumberFormat="1" applyFont="1" applyFill="1" applyBorder="1" applyAlignment="1" applyProtection="1">
      <alignment horizontal="center" vertical="center" wrapText="1"/>
    </xf>
    <xf numFmtId="0" fontId="18" fillId="4" borderId="34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9" fontId="18" fillId="0" borderId="1" xfId="0" applyNumberFormat="1" applyFont="1" applyFill="1" applyBorder="1" applyAlignment="1" applyProtection="1">
      <alignment horizontal="center" vertical="center" wrapText="1"/>
    </xf>
    <xf numFmtId="9" fontId="18" fillId="0" borderId="5" xfId="0" applyNumberFormat="1" applyFont="1" applyFill="1" applyBorder="1" applyAlignment="1" applyProtection="1">
      <alignment horizontal="center" vertical="center" wrapText="1"/>
    </xf>
    <xf numFmtId="9" fontId="18" fillId="4" borderId="1" xfId="0" applyNumberFormat="1" applyFont="1" applyFill="1" applyBorder="1" applyAlignment="1" applyProtection="1">
      <alignment horizontal="center" vertical="center" wrapText="1"/>
    </xf>
    <xf numFmtId="9" fontId="18" fillId="4" borderId="2" xfId="0" applyNumberFormat="1" applyFont="1" applyFill="1" applyBorder="1" applyAlignment="1" applyProtection="1">
      <alignment horizontal="center" vertical="center" wrapText="1"/>
    </xf>
    <xf numFmtId="9" fontId="18" fillId="4" borderId="32" xfId="0" applyNumberFormat="1" applyFont="1" applyFill="1" applyBorder="1" applyAlignment="1" applyProtection="1">
      <alignment horizontal="center" vertical="center" wrapText="1"/>
    </xf>
    <xf numFmtId="9" fontId="18" fillId="4" borderId="61" xfId="0" applyNumberFormat="1" applyFont="1" applyFill="1" applyBorder="1" applyAlignment="1" applyProtection="1">
      <alignment horizontal="center" vertical="center" wrapText="1"/>
    </xf>
    <xf numFmtId="9" fontId="18" fillId="4" borderId="39" xfId="0" applyNumberFormat="1" applyFont="1" applyFill="1" applyBorder="1" applyAlignment="1" applyProtection="1">
      <alignment horizontal="center" vertical="center" wrapText="1"/>
    </xf>
    <xf numFmtId="9" fontId="2" fillId="4" borderId="27" xfId="0" applyNumberFormat="1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9" fontId="18" fillId="0" borderId="32" xfId="1" applyFont="1" applyFill="1" applyBorder="1" applyAlignment="1" applyProtection="1">
      <alignment horizontal="center" vertical="center" wrapText="1"/>
    </xf>
    <xf numFmtId="9" fontId="18" fillId="4" borderId="32" xfId="1" applyFont="1" applyFill="1" applyBorder="1" applyAlignment="1" applyProtection="1">
      <alignment horizontal="center" vertical="center" wrapText="1"/>
    </xf>
    <xf numFmtId="0" fontId="18" fillId="4" borderId="38" xfId="0" applyNumberFormat="1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5" xfId="1" applyNumberFormat="1" applyFont="1" applyFill="1" applyBorder="1" applyAlignment="1" applyProtection="1">
      <alignment horizontal="center" vertical="center" wrapText="1"/>
    </xf>
    <xf numFmtId="0" fontId="18" fillId="4" borderId="5" xfId="1" applyNumberFormat="1" applyFont="1" applyFill="1" applyBorder="1" applyAlignment="1" applyProtection="1">
      <alignment horizontal="center" vertical="center"/>
    </xf>
    <xf numFmtId="1" fontId="18" fillId="4" borderId="1" xfId="1" applyNumberFormat="1" applyFont="1" applyFill="1" applyBorder="1" applyAlignment="1" applyProtection="1">
      <alignment horizontal="center" vertical="center" wrapText="1"/>
    </xf>
    <xf numFmtId="0" fontId="18" fillId="4" borderId="1" xfId="1" applyNumberFormat="1" applyFont="1" applyFill="1" applyBorder="1" applyAlignment="1" applyProtection="1">
      <alignment horizontal="center" vertical="center"/>
    </xf>
    <xf numFmtId="0" fontId="18" fillId="4" borderId="1" xfId="1" applyNumberFormat="1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9" fontId="30" fillId="0" borderId="1" xfId="1" applyFont="1" applyFill="1" applyBorder="1" applyAlignment="1" applyProtection="1">
      <alignment horizontal="center" vertical="center" wrapText="1"/>
    </xf>
    <xf numFmtId="9" fontId="30" fillId="4" borderId="1" xfId="1" applyFont="1" applyFill="1" applyBorder="1" applyAlignment="1" applyProtection="1">
      <alignment horizontal="center" vertical="center" wrapText="1"/>
    </xf>
    <xf numFmtId="9" fontId="30" fillId="4" borderId="8" xfId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vertical="center" wrapText="1"/>
    </xf>
    <xf numFmtId="0" fontId="39" fillId="4" borderId="34" xfId="1" applyNumberFormat="1" applyFont="1" applyFill="1" applyBorder="1" applyAlignment="1" applyProtection="1">
      <alignment horizontal="center" vertical="center" wrapText="1"/>
    </xf>
    <xf numFmtId="1" fontId="39" fillId="4" borderId="34" xfId="0" applyNumberFormat="1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horizontal="center" vertical="center" wrapText="1"/>
      <protection locked="0"/>
    </xf>
    <xf numFmtId="9" fontId="38" fillId="4" borderId="1" xfId="1" applyFont="1" applyFill="1" applyBorder="1" applyAlignment="1" applyProtection="1">
      <alignment horizontal="center" vertical="center" wrapText="1"/>
      <protection locked="0"/>
    </xf>
    <xf numFmtId="0" fontId="39" fillId="4" borderId="1" xfId="0" applyFont="1" applyFill="1" applyBorder="1" applyAlignment="1" applyProtection="1">
      <alignment horizontal="center" vertical="center" wrapText="1"/>
      <protection locked="0"/>
    </xf>
    <xf numFmtId="1" fontId="39" fillId="4" borderId="1" xfId="0" applyNumberFormat="1" applyFont="1" applyFill="1" applyBorder="1" applyAlignment="1" applyProtection="1">
      <alignment horizontal="center" vertical="center" wrapText="1"/>
    </xf>
    <xf numFmtId="0" fontId="39" fillId="4" borderId="1" xfId="1" applyNumberFormat="1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justify" vertical="center" wrapText="1"/>
    </xf>
    <xf numFmtId="0" fontId="39" fillId="4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justify" vertical="center"/>
    </xf>
    <xf numFmtId="9" fontId="39" fillId="4" borderId="1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0" fontId="37" fillId="0" borderId="1" xfId="0" applyFont="1" applyBorder="1" applyAlignment="1">
      <alignment vertical="center" wrapText="1"/>
    </xf>
    <xf numFmtId="0" fontId="41" fillId="0" borderId="1" xfId="2" applyFont="1" applyFill="1" applyBorder="1" applyAlignment="1" applyProtection="1">
      <alignment horizontal="justify" vertical="center" wrapText="1"/>
    </xf>
    <xf numFmtId="0" fontId="41" fillId="0" borderId="5" xfId="0" applyFont="1" applyFill="1" applyBorder="1" applyAlignment="1" applyProtection="1">
      <alignment horizontal="justify" vertical="center" wrapText="1"/>
    </xf>
    <xf numFmtId="0" fontId="41" fillId="4" borderId="5" xfId="0" applyFont="1" applyFill="1" applyBorder="1" applyAlignment="1" applyProtection="1">
      <alignment horizontal="center" vertical="center" wrapText="1"/>
    </xf>
    <xf numFmtId="9" fontId="39" fillId="4" borderId="5" xfId="0" applyNumberFormat="1" applyFont="1" applyFill="1" applyBorder="1" applyAlignment="1" applyProtection="1">
      <alignment horizontal="center" vertical="center" wrapText="1"/>
    </xf>
    <xf numFmtId="9" fontId="28" fillId="4" borderId="57" xfId="1" applyFont="1" applyFill="1" applyBorder="1" applyAlignment="1" applyProtection="1">
      <alignment horizontal="center" vertical="center" wrapText="1"/>
    </xf>
    <xf numFmtId="0" fontId="15" fillId="22" borderId="17" xfId="0" applyFont="1" applyFill="1" applyBorder="1" applyAlignment="1" applyProtection="1">
      <alignment vertical="center" wrapText="1"/>
      <protection locked="0"/>
    </xf>
    <xf numFmtId="0" fontId="15" fillId="22" borderId="19" xfId="0" applyFont="1" applyFill="1" applyBorder="1" applyAlignment="1" applyProtection="1">
      <alignment vertical="center" wrapText="1"/>
      <protection locked="0"/>
    </xf>
    <xf numFmtId="0" fontId="15" fillId="22" borderId="18" xfId="0" applyFont="1" applyFill="1" applyBorder="1" applyAlignment="1" applyProtection="1">
      <alignment vertical="center" wrapText="1"/>
      <protection locked="0"/>
    </xf>
    <xf numFmtId="0" fontId="15" fillId="11" borderId="4" xfId="0" applyFont="1" applyFill="1" applyBorder="1" applyAlignment="1" applyProtection="1">
      <alignment vertical="center" wrapText="1"/>
      <protection locked="0"/>
    </xf>
    <xf numFmtId="0" fontId="15" fillId="11" borderId="49" xfId="0" applyFont="1" applyFill="1" applyBorder="1" applyAlignment="1" applyProtection="1">
      <alignment vertical="center" wrapText="1"/>
      <protection locked="0"/>
    </xf>
    <xf numFmtId="0" fontId="14" fillId="4" borderId="17" xfId="0" applyFont="1" applyFill="1" applyBorder="1" applyAlignment="1" applyProtection="1">
      <alignment vertical="center" textRotation="90" wrapText="1"/>
      <protection locked="0"/>
    </xf>
    <xf numFmtId="0" fontId="14" fillId="4" borderId="19" xfId="0" applyFont="1" applyFill="1" applyBorder="1" applyAlignment="1" applyProtection="1">
      <alignment vertical="center" textRotation="90" wrapText="1"/>
      <protection locked="0"/>
    </xf>
    <xf numFmtId="0" fontId="15" fillId="18" borderId="18" xfId="0" applyFont="1" applyFill="1" applyBorder="1" applyAlignment="1" applyProtection="1">
      <alignment vertical="center" wrapText="1"/>
      <protection locked="0"/>
    </xf>
    <xf numFmtId="0" fontId="15" fillId="18" borderId="36" xfId="0" applyFont="1" applyFill="1" applyBorder="1" applyAlignment="1" applyProtection="1">
      <alignment vertical="center" wrapText="1"/>
      <protection locked="0"/>
    </xf>
    <xf numFmtId="0" fontId="15" fillId="2" borderId="15" xfId="0" applyFont="1" applyFill="1" applyBorder="1" applyAlignment="1" applyProtection="1">
      <alignment vertical="center" wrapText="1"/>
      <protection locked="0"/>
    </xf>
    <xf numFmtId="0" fontId="15" fillId="2" borderId="40" xfId="0" applyFont="1" applyFill="1" applyBorder="1" applyAlignment="1" applyProtection="1">
      <alignment vertical="center" wrapText="1"/>
      <protection locked="0"/>
    </xf>
    <xf numFmtId="0" fontId="15" fillId="21" borderId="17" xfId="0" applyFont="1" applyFill="1" applyBorder="1" applyAlignment="1">
      <alignment vertical="center" wrapText="1"/>
    </xf>
    <xf numFmtId="0" fontId="15" fillId="21" borderId="19" xfId="0" applyFont="1" applyFill="1" applyBorder="1" applyAlignment="1">
      <alignment vertical="center" wrapText="1"/>
    </xf>
    <xf numFmtId="0" fontId="15" fillId="21" borderId="36" xfId="0" applyFont="1" applyFill="1" applyBorder="1" applyAlignment="1">
      <alignment vertical="center" wrapText="1"/>
    </xf>
    <xf numFmtId="0" fontId="15" fillId="20" borderId="18" xfId="0" applyFont="1" applyFill="1" applyBorder="1" applyAlignment="1" applyProtection="1">
      <alignment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vertical="center" textRotation="90" wrapText="1"/>
    </xf>
    <xf numFmtId="0" fontId="15" fillId="20" borderId="18" xfId="0" applyFont="1" applyFill="1" applyBorder="1" applyAlignment="1" applyProtection="1">
      <alignment vertical="center" wrapText="1"/>
    </xf>
    <xf numFmtId="9" fontId="38" fillId="4" borderId="34" xfId="1" applyFont="1" applyFill="1" applyBorder="1" applyAlignment="1" applyProtection="1">
      <alignment horizontal="center" vertical="center" wrapText="1"/>
    </xf>
    <xf numFmtId="0" fontId="39" fillId="4" borderId="34" xfId="0" applyFont="1" applyFill="1" applyBorder="1" applyAlignment="1" applyProtection="1">
      <alignment horizontal="center" vertical="center" wrapText="1"/>
    </xf>
    <xf numFmtId="0" fontId="39" fillId="4" borderId="34" xfId="0" applyFont="1" applyFill="1" applyBorder="1" applyAlignment="1" applyProtection="1">
      <alignment vertical="center" wrapText="1"/>
    </xf>
    <xf numFmtId="0" fontId="40" fillId="4" borderId="34" xfId="0" applyFont="1" applyFill="1" applyBorder="1" applyAlignment="1" applyProtection="1">
      <alignment horizontal="center" vertical="center" wrapText="1"/>
    </xf>
    <xf numFmtId="0" fontId="40" fillId="4" borderId="27" xfId="0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3" fillId="4" borderId="33" xfId="0" applyFont="1" applyFill="1" applyBorder="1" applyAlignment="1" applyProtection="1">
      <alignment horizontal="center" vertical="center" wrapText="1"/>
    </xf>
    <xf numFmtId="9" fontId="38" fillId="4" borderId="1" xfId="1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0" fontId="15" fillId="22" borderId="19" xfId="0" applyFont="1" applyFill="1" applyBorder="1" applyAlignment="1" applyProtection="1">
      <alignment vertical="center" wrapText="1"/>
    </xf>
    <xf numFmtId="0" fontId="39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</xf>
    <xf numFmtId="0" fontId="15" fillId="22" borderId="18" xfId="0" applyFont="1" applyFill="1" applyBorder="1" applyAlignment="1" applyProtection="1">
      <alignment vertical="center" wrapText="1"/>
    </xf>
    <xf numFmtId="0" fontId="25" fillId="4" borderId="1" xfId="0" applyFont="1" applyFill="1" applyBorder="1" applyAlignment="1" applyProtection="1">
      <alignment horizontal="center" vertical="center" wrapText="1"/>
    </xf>
    <xf numFmtId="9" fontId="17" fillId="4" borderId="2" xfId="1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vertical="center" wrapText="1"/>
    </xf>
    <xf numFmtId="9" fontId="38" fillId="4" borderId="5" xfId="1" applyFont="1" applyFill="1" applyBorder="1" applyAlignment="1" applyProtection="1">
      <alignment horizontal="center" vertical="center" wrapText="1"/>
    </xf>
    <xf numFmtId="0" fontId="41" fillId="4" borderId="5" xfId="0" applyFont="1" applyFill="1" applyBorder="1" applyAlignment="1" applyProtection="1">
      <alignment horizontal="justify" vertical="center" wrapText="1"/>
    </xf>
    <xf numFmtId="0" fontId="39" fillId="4" borderId="5" xfId="0" applyFont="1" applyFill="1" applyBorder="1" applyAlignment="1" applyProtection="1">
      <alignment horizontal="center" vertical="center" wrapText="1"/>
    </xf>
    <xf numFmtId="0" fontId="40" fillId="4" borderId="5" xfId="0" applyFont="1" applyFill="1" applyBorder="1" applyAlignment="1" applyProtection="1">
      <alignment horizontal="center" vertical="center" wrapText="1"/>
    </xf>
    <xf numFmtId="0" fontId="13" fillId="4" borderId="4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9" fontId="17" fillId="4" borderId="32" xfId="1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justify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164" fontId="8" fillId="4" borderId="32" xfId="0" applyNumberFormat="1" applyFont="1" applyFill="1" applyBorder="1" applyAlignment="1" applyProtection="1">
      <alignment horizontal="center" vertical="center" wrapText="1"/>
    </xf>
    <xf numFmtId="0" fontId="15" fillId="23" borderId="4" xfId="0" applyFont="1" applyFill="1" applyBorder="1" applyAlignment="1" applyProtection="1">
      <alignment vertical="center" wrapText="1"/>
    </xf>
    <xf numFmtId="0" fontId="39" fillId="4" borderId="5" xfId="0" applyFont="1" applyFill="1" applyBorder="1" applyAlignment="1" applyProtection="1">
      <alignment horizontal="justify" vertical="center" wrapText="1"/>
    </xf>
    <xf numFmtId="0" fontId="14" fillId="4" borderId="36" xfId="0" applyFont="1" applyFill="1" applyBorder="1" applyAlignment="1" applyProtection="1">
      <alignment vertical="center" textRotation="90" wrapText="1"/>
    </xf>
    <xf numFmtId="0" fontId="15" fillId="23" borderId="51" xfId="0" applyFont="1" applyFill="1" applyBorder="1" applyAlignment="1" applyProtection="1">
      <alignment vertical="center" wrapText="1"/>
    </xf>
    <xf numFmtId="0" fontId="21" fillId="4" borderId="52" xfId="0" applyFont="1" applyFill="1" applyBorder="1" applyAlignment="1" applyProtection="1">
      <alignment horizontal="center" vertical="center" wrapText="1"/>
    </xf>
    <xf numFmtId="0" fontId="16" fillId="19" borderId="1" xfId="0" applyFont="1" applyFill="1" applyBorder="1" applyAlignment="1" applyProtection="1">
      <alignment horizontal="justify" vertical="center" wrapText="1"/>
    </xf>
    <xf numFmtId="10" fontId="24" fillId="4" borderId="1" xfId="1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justify" vertical="center" wrapText="1"/>
    </xf>
    <xf numFmtId="0" fontId="28" fillId="4" borderId="5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</xf>
    <xf numFmtId="0" fontId="36" fillId="4" borderId="5" xfId="0" applyFont="1" applyFill="1" applyBorder="1" applyAlignment="1" applyProtection="1">
      <alignment horizontal="justify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9" fontId="3" fillId="0" borderId="0" xfId="0" applyNumberFormat="1" applyFont="1" applyProtection="1"/>
    <xf numFmtId="0" fontId="29" fillId="4" borderId="12" xfId="0" applyFont="1" applyFill="1" applyBorder="1" applyAlignment="1" applyProtection="1">
      <alignment horizontal="center" vertical="center" wrapText="1"/>
    </xf>
    <xf numFmtId="0" fontId="29" fillId="4" borderId="62" xfId="0" applyFont="1" applyFill="1" applyBorder="1" applyAlignment="1" applyProtection="1">
      <alignment horizontal="center" vertical="center" wrapText="1"/>
    </xf>
    <xf numFmtId="0" fontId="18" fillId="4" borderId="42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164" fontId="8" fillId="4" borderId="12" xfId="0" applyNumberFormat="1" applyFont="1" applyFill="1" applyBorder="1" applyAlignment="1" applyProtection="1">
      <alignment horizontal="center" vertical="center" wrapText="1"/>
    </xf>
    <xf numFmtId="0" fontId="7" fillId="16" borderId="55" xfId="0" applyFont="1" applyFill="1" applyBorder="1" applyAlignment="1" applyProtection="1">
      <alignment vertical="center" wrapText="1"/>
    </xf>
    <xf numFmtId="0" fontId="18" fillId="0" borderId="57" xfId="0" applyFont="1" applyBorder="1" applyProtection="1"/>
    <xf numFmtId="0" fontId="18" fillId="4" borderId="57" xfId="0" applyFont="1" applyFill="1" applyBorder="1" applyAlignment="1" applyProtection="1">
      <alignment horizontal="center" vertical="center" wrapText="1"/>
    </xf>
    <xf numFmtId="0" fontId="34" fillId="14" borderId="1" xfId="0" applyFont="1" applyFill="1" applyBorder="1" applyAlignment="1" applyProtection="1">
      <alignment horizontal="center" vertical="center" wrapText="1"/>
    </xf>
    <xf numFmtId="0" fontId="34" fillId="10" borderId="1" xfId="0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center" vertical="center" wrapText="1"/>
    </xf>
    <xf numFmtId="0" fontId="7" fillId="14" borderId="2" xfId="0" applyFont="1" applyFill="1" applyBorder="1" applyAlignment="1" applyProtection="1">
      <alignment horizontal="center" vertical="center" wrapText="1"/>
    </xf>
    <xf numFmtId="9" fontId="16" fillId="4" borderId="5" xfId="0" applyNumberFormat="1" applyFont="1" applyFill="1" applyBorder="1" applyAlignment="1" applyProtection="1">
      <alignment horizontal="justify" vertical="center" wrapText="1"/>
      <protection locked="0"/>
    </xf>
    <xf numFmtId="9" fontId="3" fillId="0" borderId="0" xfId="1" applyFont="1"/>
    <xf numFmtId="9" fontId="8" fillId="4" borderId="0" xfId="1" applyFont="1" applyFill="1"/>
    <xf numFmtId="9" fontId="10" fillId="4" borderId="0" xfId="1" applyFont="1" applyFill="1" applyBorder="1" applyAlignment="1">
      <alignment vertical="center" wrapText="1"/>
    </xf>
    <xf numFmtId="9" fontId="10" fillId="4" borderId="0" xfId="1" applyFont="1" applyFill="1" applyBorder="1" applyAlignment="1">
      <alignment horizontal="center" vertical="center" wrapText="1"/>
    </xf>
    <xf numFmtId="9" fontId="7" fillId="4" borderId="0" xfId="1" applyFont="1" applyFill="1" applyBorder="1" applyAlignment="1">
      <alignment horizontal="center" vertical="center" wrapText="1"/>
    </xf>
    <xf numFmtId="9" fontId="7" fillId="11" borderId="2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justify" vertical="center" wrapText="1"/>
    </xf>
    <xf numFmtId="9" fontId="16" fillId="0" borderId="5" xfId="1" applyFont="1" applyFill="1" applyBorder="1" applyAlignment="1" applyProtection="1">
      <alignment horizontal="justify" vertical="center" wrapText="1"/>
    </xf>
    <xf numFmtId="10" fontId="16" fillId="4" borderId="5" xfId="0" applyNumberFormat="1" applyFont="1" applyFill="1" applyBorder="1" applyAlignment="1" applyProtection="1">
      <alignment horizontal="justify" vertical="center" wrapText="1"/>
      <protection locked="0"/>
    </xf>
    <xf numFmtId="1" fontId="39" fillId="4" borderId="1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justify" vertical="center" wrapText="1"/>
      <protection locked="0"/>
    </xf>
    <xf numFmtId="9" fontId="16" fillId="0" borderId="5" xfId="1" applyFont="1" applyFill="1" applyBorder="1" applyAlignment="1" applyProtection="1">
      <alignment horizontal="justify" vertical="center" wrapText="1"/>
      <protection locked="0"/>
    </xf>
    <xf numFmtId="0" fontId="5" fillId="8" borderId="19" xfId="0" applyFont="1" applyFill="1" applyBorder="1" applyAlignment="1">
      <alignment vertical="center" wrapText="1"/>
    </xf>
    <xf numFmtId="0" fontId="20" fillId="0" borderId="0" xfId="0" applyFont="1"/>
    <xf numFmtId="0" fontId="16" fillId="25" borderId="5" xfId="0" applyFont="1" applyFill="1" applyBorder="1" applyAlignment="1" applyProtection="1">
      <alignment horizontal="justify" vertical="center" wrapText="1"/>
      <protection locked="0"/>
    </xf>
    <xf numFmtId="0" fontId="45" fillId="0" borderId="0" xfId="0" applyFont="1"/>
    <xf numFmtId="0" fontId="11" fillId="4" borderId="0" xfId="0" applyFont="1" applyFill="1"/>
    <xf numFmtId="9" fontId="16" fillId="4" borderId="5" xfId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</xf>
    <xf numFmtId="0" fontId="16" fillId="4" borderId="5" xfId="1" applyNumberFormat="1" applyFont="1" applyFill="1" applyBorder="1" applyAlignment="1" applyProtection="1">
      <alignment horizontal="center" vertical="center" wrapText="1"/>
    </xf>
    <xf numFmtId="9" fontId="16" fillId="4" borderId="5" xfId="1" applyFont="1" applyFill="1" applyBorder="1" applyAlignment="1" applyProtection="1">
      <alignment horizontal="center" vertical="center" wrapText="1"/>
    </xf>
    <xf numFmtId="165" fontId="16" fillId="4" borderId="5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 wrapText="1"/>
    </xf>
    <xf numFmtId="9" fontId="16" fillId="0" borderId="5" xfId="0" applyNumberFormat="1" applyFont="1" applyFill="1" applyBorder="1" applyAlignment="1" applyProtection="1">
      <alignment horizontal="justify" vertical="center" wrapText="1"/>
    </xf>
    <xf numFmtId="9" fontId="16" fillId="0" borderId="5" xfId="0" applyNumberFormat="1" applyFont="1" applyFill="1" applyBorder="1" applyAlignment="1" applyProtection="1">
      <alignment horizontal="center" vertical="center" wrapText="1"/>
    </xf>
    <xf numFmtId="9" fontId="41" fillId="0" borderId="5" xfId="0" applyNumberFormat="1" applyFont="1" applyFill="1" applyBorder="1" applyAlignment="1" applyProtection="1">
      <alignment horizontal="center" vertical="center" wrapText="1"/>
    </xf>
    <xf numFmtId="0" fontId="41" fillId="0" borderId="5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0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0" fontId="46" fillId="4" borderId="5" xfId="3" applyFill="1" applyBorder="1" applyAlignment="1" applyProtection="1">
      <alignment horizontal="justify" vertical="center" wrapText="1"/>
    </xf>
    <xf numFmtId="0" fontId="41" fillId="4" borderId="1" xfId="0" applyFont="1" applyFill="1" applyBorder="1" applyAlignment="1">
      <alignment horizontal="justify" vertical="center" wrapText="1"/>
    </xf>
    <xf numFmtId="9" fontId="18" fillId="4" borderId="1" xfId="1" applyNumberFormat="1" applyFont="1" applyFill="1" applyBorder="1" applyAlignment="1" applyProtection="1">
      <alignment horizontal="center" vertical="center"/>
    </xf>
    <xf numFmtId="0" fontId="13" fillId="26" borderId="26" xfId="0" applyFont="1" applyFill="1" applyBorder="1" applyAlignment="1">
      <alignment horizontal="center" vertical="center" wrapText="1"/>
    </xf>
    <xf numFmtId="0" fontId="13" fillId="26" borderId="33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 applyProtection="1">
      <alignment horizontal="justify" vertical="center" wrapText="1"/>
    </xf>
    <xf numFmtId="10" fontId="16" fillId="4" borderId="5" xfId="1" applyNumberFormat="1" applyFont="1" applyFill="1" applyBorder="1" applyAlignment="1" applyProtection="1">
      <alignment horizontal="justify" vertical="center" wrapText="1"/>
      <protection locked="0"/>
    </xf>
    <xf numFmtId="0" fontId="16" fillId="27" borderId="5" xfId="0" applyFont="1" applyFill="1" applyBorder="1" applyAlignment="1" applyProtection="1">
      <alignment horizontal="justify" vertical="center" wrapText="1"/>
    </xf>
    <xf numFmtId="0" fontId="16" fillId="27" borderId="5" xfId="0" applyFont="1" applyFill="1" applyBorder="1" applyAlignment="1" applyProtection="1">
      <alignment horizontal="justify" vertical="center" wrapText="1"/>
      <protection locked="0"/>
    </xf>
    <xf numFmtId="9" fontId="16" fillId="12" borderId="5" xfId="0" applyNumberFormat="1" applyFont="1" applyFill="1" applyBorder="1" applyAlignment="1" applyProtection="1">
      <alignment horizontal="justify" vertical="center" wrapText="1"/>
      <protection locked="0"/>
    </xf>
    <xf numFmtId="0" fontId="16" fillId="12" borderId="5" xfId="0" applyFont="1" applyFill="1" applyBorder="1" applyAlignment="1" applyProtection="1">
      <alignment horizontal="justify" vertical="center" wrapText="1"/>
      <protection locked="0"/>
    </xf>
    <xf numFmtId="0" fontId="46" fillId="4" borderId="5" xfId="3" applyFill="1" applyBorder="1" applyAlignment="1" applyProtection="1">
      <alignment horizontal="justify" vertical="center" wrapText="1"/>
      <protection locked="0"/>
    </xf>
    <xf numFmtId="165" fontId="16" fillId="4" borderId="5" xfId="0" applyNumberFormat="1" applyFont="1" applyFill="1" applyBorder="1" applyAlignment="1" applyProtection="1">
      <alignment horizontal="justify" vertical="center" wrapText="1"/>
    </xf>
    <xf numFmtId="10" fontId="16" fillId="4" borderId="5" xfId="0" applyNumberFormat="1" applyFont="1" applyFill="1" applyBorder="1" applyAlignment="1" applyProtection="1">
      <alignment horizontal="justify" vertical="center" wrapText="1"/>
    </xf>
    <xf numFmtId="9" fontId="16" fillId="4" borderId="5" xfId="1" applyNumberFormat="1" applyFont="1" applyFill="1" applyBorder="1" applyAlignment="1" applyProtection="1">
      <alignment horizontal="justify" vertical="center" wrapText="1"/>
    </xf>
    <xf numFmtId="10" fontId="16" fillId="4" borderId="5" xfId="1" applyNumberFormat="1" applyFont="1" applyFill="1" applyBorder="1" applyAlignment="1" applyProtection="1">
      <alignment horizontal="justify" vertical="center" wrapText="1"/>
    </xf>
    <xf numFmtId="10" fontId="33" fillId="4" borderId="57" xfId="1" applyNumberFormat="1" applyFont="1" applyFill="1" applyBorder="1" applyAlignment="1" applyProtection="1">
      <alignment horizontal="center" vertical="center" wrapText="1"/>
    </xf>
    <xf numFmtId="10" fontId="11" fillId="4" borderId="57" xfId="1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5" fillId="18" borderId="63" xfId="0" applyFont="1" applyFill="1" applyBorder="1" applyAlignment="1" applyProtection="1">
      <alignment horizontal="center" vertical="center" wrapText="1"/>
      <protection locked="0"/>
    </xf>
    <xf numFmtId="0" fontId="15" fillId="18" borderId="5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right" vertical="center" wrapText="1"/>
    </xf>
    <xf numFmtId="0" fontId="21" fillId="14" borderId="58" xfId="0" applyFont="1" applyFill="1" applyBorder="1" applyAlignment="1" applyProtection="1">
      <alignment horizontal="center" vertical="center" wrapText="1"/>
    </xf>
    <xf numFmtId="0" fontId="21" fillId="14" borderId="41" xfId="0" applyFont="1" applyFill="1" applyBorder="1" applyAlignment="1" applyProtection="1">
      <alignment horizontal="center" vertical="center" wrapText="1"/>
    </xf>
    <xf numFmtId="0" fontId="21" fillId="14" borderId="37" xfId="0" applyFont="1" applyFill="1" applyBorder="1" applyAlignment="1" applyProtection="1">
      <alignment horizontal="center" vertical="center" wrapText="1"/>
    </xf>
    <xf numFmtId="0" fontId="31" fillId="16" borderId="56" xfId="0" applyFont="1" applyFill="1" applyBorder="1" applyAlignment="1" applyProtection="1">
      <alignment horizontal="center" vertical="center" wrapText="1"/>
    </xf>
    <xf numFmtId="0" fontId="3" fillId="0" borderId="41" xfId="0" applyFont="1" applyBorder="1" applyAlignment="1" applyProtection="1"/>
    <xf numFmtId="0" fontId="21" fillId="14" borderId="57" xfId="0" applyFont="1" applyFill="1" applyBorder="1" applyAlignment="1" applyProtection="1">
      <alignment horizontal="center" vertical="center" wrapText="1"/>
    </xf>
    <xf numFmtId="0" fontId="32" fillId="17" borderId="57" xfId="0" applyFont="1" applyFill="1" applyBorder="1" applyAlignment="1" applyProtection="1">
      <alignment horizontal="center" vertical="center" wrapText="1"/>
    </xf>
    <xf numFmtId="0" fontId="32" fillId="14" borderId="57" xfId="0" applyFont="1" applyFill="1" applyBorder="1" applyAlignment="1" applyProtection="1">
      <alignment horizontal="center" vertical="center" wrapText="1"/>
    </xf>
    <xf numFmtId="0" fontId="32" fillId="12" borderId="57" xfId="0" applyFont="1" applyFill="1" applyBorder="1" applyAlignment="1" applyProtection="1">
      <alignment horizontal="center" vertical="center" wrapText="1"/>
    </xf>
    <xf numFmtId="0" fontId="27" fillId="4" borderId="53" xfId="0" applyFont="1" applyFill="1" applyBorder="1" applyAlignment="1" applyProtection="1">
      <alignment horizontal="center" vertical="center" textRotation="90" wrapText="1"/>
    </xf>
    <xf numFmtId="0" fontId="27" fillId="4" borderId="54" xfId="0" applyFont="1" applyFill="1" applyBorder="1" applyAlignment="1" applyProtection="1">
      <alignment horizontal="center" vertical="center" textRotation="90" wrapText="1"/>
    </xf>
    <xf numFmtId="0" fontId="15" fillId="24" borderId="15" xfId="0" applyFont="1" applyFill="1" applyBorder="1" applyAlignment="1" applyProtection="1">
      <alignment horizontal="center" vertical="center" wrapText="1"/>
    </xf>
    <xf numFmtId="0" fontId="15" fillId="24" borderId="18" xfId="0" applyFont="1" applyFill="1" applyBorder="1" applyAlignment="1" applyProtection="1">
      <alignment horizontal="center" vertical="center" wrapText="1"/>
    </xf>
    <xf numFmtId="0" fontId="15" fillId="24" borderId="40" xfId="0" applyFont="1" applyFill="1" applyBorder="1" applyAlignment="1" applyProtection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8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9" fontId="7" fillId="11" borderId="5" xfId="1" applyFont="1" applyFill="1" applyBorder="1" applyAlignment="1">
      <alignment horizontal="center" vertical="center" wrapText="1"/>
    </xf>
    <xf numFmtId="9" fontId="7" fillId="11" borderId="1" xfId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4" borderId="5" xfId="0" applyFont="1" applyFill="1" applyBorder="1" applyAlignment="1" applyProtection="1">
      <alignment horizontal="center" vertical="center" wrapText="1"/>
    </xf>
    <xf numFmtId="0" fontId="7" fillId="14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 applyProtection="1">
      <alignment horizontal="center" vertical="center" wrapText="1"/>
    </xf>
    <xf numFmtId="0" fontId="44" fillId="11" borderId="2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 wrapText="1"/>
    </xf>
    <xf numFmtId="0" fontId="43" fillId="12" borderId="2" xfId="0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2" xfId="2" xr:uid="{00000000-0005-0000-0000-000001000000}"/>
    <cellStyle name="Porcentaje" xfId="1" builtinId="5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62</xdr:row>
      <xdr:rowOff>0</xdr:rowOff>
    </xdr:from>
    <xdr:to>
      <xdr:col>1</xdr:col>
      <xdr:colOff>2736260</xdr:colOff>
      <xdr:row>62</xdr:row>
      <xdr:rowOff>17323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id="{D424F0A8-9D59-41ED-A81B-494CAA81FBCC}"/>
            </a:ext>
          </a:extLst>
        </xdr:cNvPr>
        <xdr:cNvSpPr/>
      </xdr:nvSpPr>
      <xdr:spPr>
        <a:xfrm>
          <a:off x="2732796" y="94507050"/>
          <a:ext cx="1489364" cy="17323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64</xdr:row>
      <xdr:rowOff>34637</xdr:rowOff>
    </xdr:from>
    <xdr:to>
      <xdr:col>1</xdr:col>
      <xdr:colOff>2718955</xdr:colOff>
      <xdr:row>67</xdr:row>
      <xdr:rowOff>121228</xdr:rowOff>
    </xdr:to>
    <xdr:sp macro="" textlink="">
      <xdr:nvSpPr>
        <xdr:cNvPr id="3" name="7 Rectángulo">
          <a:extLst>
            <a:ext uri="{FF2B5EF4-FFF2-40B4-BE49-F238E27FC236}">
              <a16:creationId xmlns:a16="http://schemas.microsoft.com/office/drawing/2014/main" id="{AF43347C-A7BE-4E91-A0E2-5F49627CC9C9}"/>
            </a:ext>
          </a:extLst>
        </xdr:cNvPr>
        <xdr:cNvSpPr/>
      </xdr:nvSpPr>
      <xdr:spPr>
        <a:xfrm>
          <a:off x="2715491" y="94903637"/>
          <a:ext cx="1489364" cy="629516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64</xdr:row>
      <xdr:rowOff>121223</xdr:rowOff>
    </xdr:from>
    <xdr:to>
      <xdr:col>2</xdr:col>
      <xdr:colOff>658104</xdr:colOff>
      <xdr:row>67</xdr:row>
      <xdr:rowOff>51950</xdr:rowOff>
    </xdr:to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id="{5617FB40-0AF5-45B6-9027-3F92CA28A2F4}"/>
            </a:ext>
          </a:extLst>
        </xdr:cNvPr>
        <xdr:cNvSpPr txBox="1"/>
      </xdr:nvSpPr>
      <xdr:spPr>
        <a:xfrm>
          <a:off x="4222186" y="94990223"/>
          <a:ext cx="655493" cy="4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69</xdr:row>
      <xdr:rowOff>121227</xdr:rowOff>
    </xdr:from>
    <xdr:to>
      <xdr:col>1</xdr:col>
      <xdr:colOff>2753592</xdr:colOff>
      <xdr:row>73</xdr:row>
      <xdr:rowOff>17318</xdr:rowOff>
    </xdr:to>
    <xdr:sp macro="" textlink="">
      <xdr:nvSpPr>
        <xdr:cNvPr id="5" name="9 Rectángulo">
          <a:extLst>
            <a:ext uri="{FF2B5EF4-FFF2-40B4-BE49-F238E27FC236}">
              <a16:creationId xmlns:a16="http://schemas.microsoft.com/office/drawing/2014/main" id="{EE2E17CE-E2AA-4E6C-A011-8EC2D2931FDA}"/>
            </a:ext>
          </a:extLst>
        </xdr:cNvPr>
        <xdr:cNvSpPr/>
      </xdr:nvSpPr>
      <xdr:spPr>
        <a:xfrm>
          <a:off x="2750128" y="95895102"/>
          <a:ext cx="1470314" cy="6199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70</xdr:row>
      <xdr:rowOff>17313</xdr:rowOff>
    </xdr:from>
    <xdr:to>
      <xdr:col>2</xdr:col>
      <xdr:colOff>692741</xdr:colOff>
      <xdr:row>72</xdr:row>
      <xdr:rowOff>138540</xdr:rowOff>
    </xdr:to>
    <xdr:sp macro="" textlink="">
      <xdr:nvSpPr>
        <xdr:cNvPr id="6" name="10 CuadroTexto">
          <a:extLst>
            <a:ext uri="{FF2B5EF4-FFF2-40B4-BE49-F238E27FC236}">
              <a16:creationId xmlns:a16="http://schemas.microsoft.com/office/drawing/2014/main" id="{E211B346-26D3-484A-9060-BA03CD84B27E}"/>
            </a:ext>
          </a:extLst>
        </xdr:cNvPr>
        <xdr:cNvSpPr txBox="1"/>
      </xdr:nvSpPr>
      <xdr:spPr>
        <a:xfrm>
          <a:off x="4218723" y="95972163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74</xdr:row>
      <xdr:rowOff>138545</xdr:rowOff>
    </xdr:from>
    <xdr:to>
      <xdr:col>1</xdr:col>
      <xdr:colOff>2753592</xdr:colOff>
      <xdr:row>78</xdr:row>
      <xdr:rowOff>34636</xdr:rowOff>
    </xdr:to>
    <xdr:sp macro="" textlink="">
      <xdr:nvSpPr>
        <xdr:cNvPr id="7" name="11 Rectángulo">
          <a:extLst>
            <a:ext uri="{FF2B5EF4-FFF2-40B4-BE49-F238E27FC236}">
              <a16:creationId xmlns:a16="http://schemas.microsoft.com/office/drawing/2014/main" id="{6B64B280-EB0A-498F-A046-4EDCCB843BAD}"/>
            </a:ext>
          </a:extLst>
        </xdr:cNvPr>
        <xdr:cNvSpPr/>
      </xdr:nvSpPr>
      <xdr:spPr>
        <a:xfrm>
          <a:off x="2750128" y="96817295"/>
          <a:ext cx="1470314" cy="6199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34631</xdr:rowOff>
    </xdr:from>
    <xdr:to>
      <xdr:col>2</xdr:col>
      <xdr:colOff>692741</xdr:colOff>
      <xdr:row>77</xdr:row>
      <xdr:rowOff>155858</xdr:rowOff>
    </xdr:to>
    <xdr:sp macro="" textlink="">
      <xdr:nvSpPr>
        <xdr:cNvPr id="8" name="12 CuadroTexto">
          <a:extLst>
            <a:ext uri="{FF2B5EF4-FFF2-40B4-BE49-F238E27FC236}">
              <a16:creationId xmlns:a16="http://schemas.microsoft.com/office/drawing/2014/main" id="{49452283-2962-4BF1-BC76-BE325C45138F}"/>
            </a:ext>
          </a:extLst>
        </xdr:cNvPr>
        <xdr:cNvSpPr txBox="1"/>
      </xdr:nvSpPr>
      <xdr:spPr>
        <a:xfrm>
          <a:off x="4218723" y="96894356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81</xdr:row>
      <xdr:rowOff>0</xdr:rowOff>
    </xdr:from>
    <xdr:to>
      <xdr:col>1</xdr:col>
      <xdr:colOff>2788228</xdr:colOff>
      <xdr:row>84</xdr:row>
      <xdr:rowOff>86591</xdr:rowOff>
    </xdr:to>
    <xdr:sp macro="" textlink="">
      <xdr:nvSpPr>
        <xdr:cNvPr id="9" name="13 Rectángulo">
          <a:extLst>
            <a:ext uri="{FF2B5EF4-FFF2-40B4-BE49-F238E27FC236}">
              <a16:creationId xmlns:a16="http://schemas.microsoft.com/office/drawing/2014/main" id="{43ADEE8F-6BB9-49E9-8772-C306781EE1B7}"/>
            </a:ext>
          </a:extLst>
        </xdr:cNvPr>
        <xdr:cNvSpPr/>
      </xdr:nvSpPr>
      <xdr:spPr>
        <a:xfrm>
          <a:off x="2784764" y="97945575"/>
          <a:ext cx="1432214" cy="629516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81</xdr:row>
      <xdr:rowOff>86586</xdr:rowOff>
    </xdr:from>
    <xdr:to>
      <xdr:col>2</xdr:col>
      <xdr:colOff>727377</xdr:colOff>
      <xdr:row>84</xdr:row>
      <xdr:rowOff>17313</xdr:rowOff>
    </xdr:to>
    <xdr:sp macro="" textlink="">
      <xdr:nvSpPr>
        <xdr:cNvPr id="10" name="14 CuadroTexto">
          <a:extLst>
            <a:ext uri="{FF2B5EF4-FFF2-40B4-BE49-F238E27FC236}">
              <a16:creationId xmlns:a16="http://schemas.microsoft.com/office/drawing/2014/main" id="{60A4F44B-AE29-4DDE-A138-89FC4D587079}"/>
            </a:ext>
          </a:extLst>
        </xdr:cNvPr>
        <xdr:cNvSpPr txBox="1"/>
      </xdr:nvSpPr>
      <xdr:spPr>
        <a:xfrm>
          <a:off x="4215259" y="98032161"/>
          <a:ext cx="731693" cy="4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86</xdr:row>
      <xdr:rowOff>103909</xdr:rowOff>
    </xdr:from>
    <xdr:to>
      <xdr:col>1</xdr:col>
      <xdr:colOff>2753591</xdr:colOff>
      <xdr:row>90</xdr:row>
      <xdr:rowOff>0</xdr:rowOff>
    </xdr:to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1AAC2BA3-9804-44E9-A49A-0B61DE63E4DD}"/>
            </a:ext>
          </a:extLst>
        </xdr:cNvPr>
        <xdr:cNvSpPr/>
      </xdr:nvSpPr>
      <xdr:spPr>
        <a:xfrm>
          <a:off x="2750127" y="98954359"/>
          <a:ext cx="1470314" cy="6199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86</xdr:row>
      <xdr:rowOff>190495</xdr:rowOff>
    </xdr:from>
    <xdr:to>
      <xdr:col>2</xdr:col>
      <xdr:colOff>692740</xdr:colOff>
      <xdr:row>89</xdr:row>
      <xdr:rowOff>121222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52413650-60E9-431B-BC5C-A5A8810A1A66}"/>
            </a:ext>
          </a:extLst>
        </xdr:cNvPr>
        <xdr:cNvSpPr txBox="1"/>
      </xdr:nvSpPr>
      <xdr:spPr>
        <a:xfrm>
          <a:off x="4218722" y="99031420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3" name="AutoShape 38" descr="Resultado de imagen para boton agregar icono">
          <a:extLst>
            <a:ext uri="{FF2B5EF4-FFF2-40B4-BE49-F238E27FC236}">
              <a16:creationId xmlns:a16="http://schemas.microsoft.com/office/drawing/2014/main" id="{7CFB19F4-A343-48B5-AA10-539E21173ADF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4" name="AutoShape 39" descr="Resultado de imagen para boton agregar icono">
          <a:extLst>
            <a:ext uri="{FF2B5EF4-FFF2-40B4-BE49-F238E27FC236}">
              <a16:creationId xmlns:a16="http://schemas.microsoft.com/office/drawing/2014/main" id="{1AA144BE-BFDD-453B-A905-6DBFE96B06BD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5" name="AutoShape 40" descr="Resultado de imagen para boton agregar icono">
          <a:extLst>
            <a:ext uri="{FF2B5EF4-FFF2-40B4-BE49-F238E27FC236}">
              <a16:creationId xmlns:a16="http://schemas.microsoft.com/office/drawing/2014/main" id="{1FB38D81-F054-4590-A1A7-6C71EB618034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6" name="AutoShape 42" descr="Z">
          <a:extLst>
            <a:ext uri="{FF2B5EF4-FFF2-40B4-BE49-F238E27FC236}">
              <a16:creationId xmlns:a16="http://schemas.microsoft.com/office/drawing/2014/main" id="{4E9DBDD1-EEEB-4636-9205-DAF37C4CA30E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Users/martha.barreto/Downloads/PLAN%20DE%20GESTION%202018%20OFICIAL%20S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 refreshError="1"/>
      <sheetData sheetId="1">
        <row r="2">
          <cell r="A2" t="str">
            <v>ADQUISICION DE BIENES</v>
          </cell>
          <cell r="B2" t="str">
            <v>GASTOS DE FUNCIONAMIENTO</v>
          </cell>
          <cell r="C2" t="str">
            <v>RETADORA (MEJORA)</v>
          </cell>
          <cell r="D2" t="str">
            <v>SUMA</v>
          </cell>
          <cell r="F2" t="str">
            <v>EFICIENCIA</v>
          </cell>
        </row>
        <row r="3">
          <cell r="A3" t="str">
            <v>ADQUISICION DE SERVICIOS</v>
          </cell>
          <cell r="B3" t="str">
            <v>GASTOS DE INVERSION</v>
          </cell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A4" t="str">
            <v>SERVICIOS PUBLICOS</v>
          </cell>
          <cell r="C4" t="str">
            <v>GESTIÓN</v>
          </cell>
          <cell r="D4" t="str">
            <v>CRECIENTE</v>
          </cell>
          <cell r="F4" t="str">
            <v>EFECTIVIDAD</v>
          </cell>
        </row>
        <row r="5">
          <cell r="A5" t="str">
            <v>GASTOS GENERALES</v>
          </cell>
          <cell r="C5" t="str">
            <v>SOTENIBILIDAD DEL SISTEMA DE GESTIÓN</v>
          </cell>
          <cell r="D5" t="str">
            <v>DECRECIENTE</v>
          </cell>
        </row>
        <row r="6">
          <cell r="A6" t="str">
            <v>SERVICIOS PERSONALES</v>
          </cell>
        </row>
        <row r="7">
          <cell r="A7" t="str">
            <v>OTROS GASTOS GENERALES</v>
          </cell>
          <cell r="G7" t="str">
            <v>SI</v>
          </cell>
        </row>
        <row r="8">
          <cell r="G8" t="str">
            <v>NO</v>
          </cell>
        </row>
        <row r="118">
          <cell r="B118" t="str">
            <v>ALCALDIA LOCAL DE USAQUEN</v>
          </cell>
          <cell r="C118" t="str">
            <v>ALCALDE/SA LOCAL DE USAQUEN</v>
          </cell>
        </row>
        <row r="119">
          <cell r="B119" t="str">
            <v>ALCALDIA LOCAL DE CHAPINERO</v>
          </cell>
          <cell r="C119" t="str">
            <v>ALCALDE/SA LOCAL DE CHAPINERO</v>
          </cell>
        </row>
        <row r="120">
          <cell r="B120" t="str">
            <v>ALCALDIA LOCAL DE SANTAFE</v>
          </cell>
          <cell r="C120" t="str">
            <v>ALCALDE/SA LOCAL DE SANTAFE</v>
          </cell>
        </row>
        <row r="121">
          <cell r="B121" t="str">
            <v>ALCALDIA LOCAL DE SAN CRISTOBAL</v>
          </cell>
          <cell r="C121" t="str">
            <v>ALCALDE/SA LOCAL DE SAN CRISTOBAL</v>
          </cell>
        </row>
        <row r="122">
          <cell r="B122" t="str">
            <v>ALCALDIA LOCAL DE USME</v>
          </cell>
          <cell r="C122" t="str">
            <v>ALCALDE/SA LOCAL DE USME</v>
          </cell>
        </row>
        <row r="123">
          <cell r="B123" t="str">
            <v>ALCALDIA LOCAL DE TUNJUELITO</v>
          </cell>
          <cell r="C123" t="str">
            <v>ALCALDE/SA LOCAL DE TUNJUELITO</v>
          </cell>
        </row>
        <row r="124">
          <cell r="B124" t="str">
            <v>ALCALDIA LOCAL DE BOSA</v>
          </cell>
          <cell r="C124" t="str">
            <v>ALCALDE/SA LOCAL DE BOSA</v>
          </cell>
        </row>
        <row r="125">
          <cell r="B125" t="str">
            <v>ALCALDIA LOCAL DE KENNEDY</v>
          </cell>
          <cell r="C125" t="str">
            <v>ALCALDE/SA LOCAL DE KENNEDY</v>
          </cell>
        </row>
        <row r="126">
          <cell r="B126" t="str">
            <v>ALCALDIA LOCAL DE FONTIBON</v>
          </cell>
          <cell r="C126" t="str">
            <v>ALCALDE/SA LOCAL DE FONTIBON</v>
          </cell>
        </row>
        <row r="127">
          <cell r="B127" t="str">
            <v>ALCALDIA LOCAL DE ENGATIVA</v>
          </cell>
          <cell r="C127" t="str">
            <v>ALCALDE/SA LOCAL DE ENGATIVA</v>
          </cell>
        </row>
        <row r="128">
          <cell r="B128" t="str">
            <v>ALCALDIA LOCAL DE SUBA</v>
          </cell>
          <cell r="C128" t="str">
            <v>ALCALDE/SA LOCAL DE SUBA</v>
          </cell>
        </row>
        <row r="129">
          <cell r="B129" t="str">
            <v>ALCALDIA LOCAL DE BARRIOS UNIDOS</v>
          </cell>
          <cell r="C129" t="str">
            <v>ALCALDE/SA LOCAL DE BARRIOS UNIDOS</v>
          </cell>
        </row>
        <row r="130">
          <cell r="B130" t="str">
            <v>ALCALDIA LOCAL DE TEUSAQUILLO</v>
          </cell>
          <cell r="C130" t="str">
            <v>ALCALDE/SA LOCAL DE TEUSAQUILLO</v>
          </cell>
        </row>
        <row r="131">
          <cell r="B131" t="str">
            <v>ALCALDIA LOCAL DE LOS MARTIRES</v>
          </cell>
          <cell r="C131" t="str">
            <v>ALCALDE/SA LOCAL DE LOS MARTIRES</v>
          </cell>
        </row>
        <row r="132">
          <cell r="B132" t="str">
            <v>ALCALDIA LOCAL DE ANTONIO NARIÑO</v>
          </cell>
          <cell r="C132" t="str">
            <v>ALCALDE/SA LOCAL DE ANTONIO NARIÑO</v>
          </cell>
        </row>
        <row r="133">
          <cell r="B133" t="str">
            <v xml:space="preserve">ALCALDIA LOCAL DE PUENTE ARANDA </v>
          </cell>
          <cell r="C133" t="str">
            <v xml:space="preserve">ALCALDE/SA LOCAL DE PUENTE ARANDA </v>
          </cell>
        </row>
        <row r="134">
          <cell r="B134" t="str">
            <v>ALCALDIA LOCAL DE LA CANDELARIA</v>
          </cell>
          <cell r="C134" t="str">
            <v>ALCALDE/SA LOCAL DE LA CANDELARIA</v>
          </cell>
        </row>
        <row r="135">
          <cell r="B135" t="str">
            <v>ALCALDIA LOCAL DE RAFAEL URIBE URIBE</v>
          </cell>
          <cell r="C135" t="str">
            <v>ALCALDE/SA LOCAL DE RAFAEL URIBE URIBE</v>
          </cell>
        </row>
        <row r="136">
          <cell r="B136" t="str">
            <v>ALCALDIA LOCAL DE CIUDAD BOLIVAR</v>
          </cell>
          <cell r="C136" t="str">
            <v>ALCALDE/SA LOCAL DE CIUDAD BOLIVAR</v>
          </cell>
        </row>
        <row r="137">
          <cell r="B137" t="str">
            <v>ALCALDIA LOCAL DE SUMAPAZ</v>
          </cell>
          <cell r="C137" t="str">
            <v>ALCALDE/SA LOCAL DE SUMAPAZ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usaquen.gov.co/transparencia/instrumentos-gestion-informacion-publica/relacionados-informacio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pp.powerbi.com/view?r=eyJrIjoiYWEwYzQ4NGQtMWJmZi00YmZjLWE3NjktMWI5NDUxM2M4NTA0IiwidCI6IjE0ZGUxNTVmLWUxOTItNDRkYS05OTRkLTE5MTNkODY1ODM3MiIsImMiOjR9" TargetMode="External"/><Relationship Id="rId1" Type="http://schemas.openxmlformats.org/officeDocument/2006/relationships/hyperlink" Target="https://app.powerbi.com/view?r=eyJrIjoiYWEwYzQ4NGQtMWJmZi00YmZjLWE3NjktMWI5NDUxM2M4NTA0IiwidCI6IjE0ZGUxNTVmLWUxOTItNDRkYS05OTRkLTE5MTNkODY1ODM3MiIsImMiOjR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saquen.gov.co/transparencia/instrumentos-gestion-informacion-publica/relacionados-informacion" TargetMode="External"/><Relationship Id="rId4" Type="http://schemas.openxmlformats.org/officeDocument/2006/relationships/hyperlink" Target="https://app.powerbi.com/view?r=eyJrIjoiNGNlNjkyN2MtM2I0Yi00MDQzLTlkZDUtMjhjZWRhZTNlMTY0IiwidCI6IjE0ZGUxNTVmLWUxOTItNDRkYS05OTRkLTE5MTNkODY1ODM3MiIsImMiOjR9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0"/>
  <sheetViews>
    <sheetView tabSelected="1" topLeftCell="G41" zoomScale="60" zoomScaleNormal="60" workbookViewId="0" xr3:uid="{AEA406A1-0E4B-5B11-9CD5-51D6E497D94C}">
      <pane xSplit="9000" ySplit="6885" topLeftCell="AS48" activePane="bottomRight"/>
      <selection pane="bottomRight" activeCell="H42" sqref="H42"/>
      <selection pane="bottomLeft" activeCell="E15" sqref="E15"/>
      <selection pane="topRight" activeCell="D1" sqref="D1"/>
    </sheetView>
  </sheetViews>
  <sheetFormatPr defaultColWidth="9.140625" defaultRowHeight="14.25"/>
  <cols>
    <col min="1" max="1" width="28.85546875" style="1" customWidth="1"/>
    <col min="2" max="2" width="22.7109375" style="1" customWidth="1"/>
    <col min="3" max="3" width="37.42578125" style="1" customWidth="1"/>
    <col min="4" max="4" width="96.140625" style="141" customWidth="1"/>
    <col min="5" max="5" width="41" style="1" customWidth="1"/>
    <col min="6" max="6" width="60.140625" style="1" customWidth="1"/>
    <col min="7" max="7" width="88.42578125" style="1" customWidth="1"/>
    <col min="8" max="8" width="58.42578125" style="1" customWidth="1"/>
    <col min="9" max="9" width="51.5703125" style="1" customWidth="1"/>
    <col min="10" max="10" width="33.7109375" style="1" customWidth="1"/>
    <col min="11" max="11" width="66.7109375" style="1" customWidth="1"/>
    <col min="12" max="15" width="14.5703125" style="1" customWidth="1"/>
    <col min="16" max="16" width="41.7109375" style="1" customWidth="1"/>
    <col min="17" max="17" width="26.28515625" style="1" customWidth="1"/>
    <col min="18" max="18" width="27.28515625" style="1" customWidth="1"/>
    <col min="19" max="19" width="19.5703125" style="1" customWidth="1"/>
    <col min="20" max="20" width="45.7109375" style="1" customWidth="1"/>
    <col min="21" max="24" width="11.42578125" style="1" customWidth="1"/>
    <col min="25" max="25" width="20.85546875" style="1" customWidth="1"/>
    <col min="26" max="26" width="18.85546875" style="1" customWidth="1"/>
    <col min="27" max="27" width="47.5703125" style="1" customWidth="1"/>
    <col min="28" max="28" width="18.85546875" style="1" customWidth="1"/>
    <col min="29" max="29" width="14.140625" style="1" customWidth="1"/>
    <col min="30" max="30" width="18.42578125" style="1" customWidth="1"/>
    <col min="31" max="31" width="56.5703125" style="1" customWidth="1"/>
    <col min="32" max="32" width="29.85546875" style="1" customWidth="1"/>
    <col min="33" max="33" width="30.85546875" style="1" customWidth="1"/>
    <col min="34" max="34" width="19.7109375" style="1" customWidth="1"/>
    <col min="35" max="35" width="16.42578125" style="1" customWidth="1"/>
    <col min="36" max="36" width="16.42578125" style="305" customWidth="1"/>
    <col min="37" max="37" width="29.140625" style="1" customWidth="1"/>
    <col min="38" max="38" width="17.85546875" style="1" customWidth="1"/>
    <col min="39" max="39" width="32.7109375" style="320" customWidth="1"/>
    <col min="40" max="41" width="11.42578125" style="1" customWidth="1"/>
    <col min="42" max="42" width="19.42578125" style="1" customWidth="1"/>
    <col min="43" max="43" width="76.85546875" style="1" customWidth="1"/>
    <col min="44" max="44" width="34.7109375" style="1" customWidth="1"/>
    <col min="45" max="45" width="35" style="1" customWidth="1"/>
    <col min="46" max="46" width="11.42578125" style="1" customWidth="1"/>
    <col min="47" max="47" width="15.42578125" style="1" customWidth="1"/>
    <col min="48" max="48" width="20.28515625" style="1" customWidth="1"/>
    <col min="49" max="49" width="50" style="1" customWidth="1"/>
    <col min="50" max="50" width="20.7109375" style="1" customWidth="1"/>
    <col min="51" max="51" width="24.140625" style="1" customWidth="1"/>
    <col min="52" max="52" width="19.140625" style="1" customWidth="1"/>
    <col min="53" max="53" width="19" style="1" bestFit="1" customWidth="1"/>
    <col min="54" max="55" width="21.85546875" style="1" customWidth="1"/>
    <col min="56" max="56" width="64.42578125" style="1" bestFit="1" customWidth="1"/>
    <col min="57" max="257" width="11.42578125" style="1" customWidth="1"/>
    <col min="258" max="16384" width="9.140625" style="1"/>
  </cols>
  <sheetData>
    <row r="1" spans="1:56" ht="28.5" customHeight="1">
      <c r="A1" s="426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S1" s="1">
        <v>0</v>
      </c>
    </row>
    <row r="2" spans="1:56" ht="45" customHeight="1" thickBot="1">
      <c r="A2" s="428" t="s">
        <v>0</v>
      </c>
      <c r="B2" s="428"/>
      <c r="C2" s="429"/>
      <c r="D2" s="429"/>
      <c r="E2" s="429"/>
      <c r="F2" s="429"/>
      <c r="G2" s="429"/>
      <c r="H2" s="429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56" ht="33.75" customHeight="1">
      <c r="A3" s="2" t="s">
        <v>1</v>
      </c>
      <c r="B3" s="3">
        <v>2018</v>
      </c>
      <c r="C3" s="430" t="s">
        <v>2</v>
      </c>
      <c r="D3" s="431"/>
      <c r="E3" s="431"/>
      <c r="F3" s="431"/>
      <c r="G3" s="431"/>
      <c r="H3" s="43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6"/>
      <c r="AB3" s="6"/>
      <c r="AC3" s="6"/>
      <c r="AD3" s="6"/>
      <c r="AE3" s="6"/>
      <c r="AF3" s="6"/>
      <c r="AG3" s="6"/>
      <c r="AH3" s="6"/>
      <c r="AI3" s="6"/>
      <c r="AJ3" s="306"/>
      <c r="AK3" s="6"/>
      <c r="AL3" s="6"/>
      <c r="AM3" s="321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33.75" customHeight="1">
      <c r="A4" s="2" t="s">
        <v>3</v>
      </c>
      <c r="B4" s="3"/>
      <c r="C4" s="7" t="s">
        <v>4</v>
      </c>
      <c r="D4" s="358" t="s">
        <v>5</v>
      </c>
      <c r="E4" s="433" t="s">
        <v>6</v>
      </c>
      <c r="F4" s="433"/>
      <c r="G4" s="433"/>
      <c r="H4" s="43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6"/>
      <c r="AB4" s="6"/>
      <c r="AC4" s="6"/>
      <c r="AD4" s="6"/>
      <c r="AE4" s="6"/>
      <c r="AF4" s="6"/>
      <c r="AG4" s="6"/>
      <c r="AH4" s="6"/>
      <c r="AI4" s="6"/>
      <c r="AJ4" s="306"/>
      <c r="AK4" s="6"/>
      <c r="AL4" s="6"/>
      <c r="AM4" s="321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0" customHeight="1" thickBot="1">
      <c r="A5" s="2" t="s">
        <v>7</v>
      </c>
      <c r="B5" s="3"/>
      <c r="C5" s="8"/>
      <c r="D5" s="9"/>
      <c r="E5" s="435"/>
      <c r="F5" s="435"/>
      <c r="G5" s="435"/>
      <c r="H5" s="43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10"/>
      <c r="AB5" s="11"/>
      <c r="AC5" s="11"/>
      <c r="AD5" s="11"/>
      <c r="AE5" s="11"/>
      <c r="AF5" s="11"/>
      <c r="AG5" s="11"/>
      <c r="AH5" s="11"/>
      <c r="AI5" s="11"/>
      <c r="AJ5" s="307"/>
      <c r="AK5" s="11"/>
      <c r="AL5" s="11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</row>
    <row r="6" spans="1:56" ht="20.25" customHeight="1">
      <c r="A6" s="12"/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"/>
      <c r="R6" s="6"/>
      <c r="S6" s="6"/>
      <c r="T6" s="6"/>
      <c r="U6" s="6"/>
      <c r="V6" s="6"/>
      <c r="W6" s="6"/>
      <c r="X6" s="6"/>
      <c r="Y6" s="6"/>
      <c r="Z6" s="6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</row>
    <row r="7" spans="1:56" ht="33" customHeight="1">
      <c r="A7" s="13"/>
      <c r="B7" s="13"/>
      <c r="C7" s="1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360"/>
      <c r="U7" s="15"/>
      <c r="V7" s="6"/>
      <c r="W7" s="6"/>
      <c r="X7" s="6"/>
      <c r="Y7" s="6"/>
      <c r="Z7" s="6"/>
      <c r="AA7" s="359"/>
      <c r="AB7" s="359"/>
      <c r="AC7" s="359"/>
      <c r="AD7" s="359"/>
      <c r="AE7" s="359"/>
      <c r="AF7" s="359"/>
      <c r="AG7" s="359"/>
      <c r="AH7" s="359"/>
      <c r="AI7" s="359"/>
      <c r="AJ7" s="308"/>
      <c r="AK7" s="359"/>
      <c r="AL7" s="359"/>
      <c r="AM7" s="361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</row>
    <row r="8" spans="1:56" ht="18" customHeight="1">
      <c r="A8" s="16"/>
      <c r="B8" s="6"/>
      <c r="C8" s="6"/>
      <c r="D8" s="424"/>
      <c r="E8" s="424"/>
      <c r="F8" s="424"/>
      <c r="G8" s="424"/>
      <c r="H8" s="424"/>
      <c r="I8" s="424"/>
      <c r="J8" s="424"/>
      <c r="K8" s="424"/>
      <c r="L8" s="399"/>
      <c r="M8" s="399"/>
      <c r="N8" s="399"/>
      <c r="O8" s="399"/>
      <c r="P8" s="359"/>
      <c r="Q8" s="359"/>
      <c r="R8" s="359"/>
      <c r="S8" s="359"/>
      <c r="T8" s="359"/>
      <c r="U8" s="359"/>
      <c r="V8" s="6"/>
      <c r="W8" s="6"/>
      <c r="X8" s="6"/>
      <c r="Y8" s="6"/>
      <c r="Z8" s="6"/>
      <c r="AA8" s="399"/>
      <c r="AB8" s="399"/>
      <c r="AC8" s="399"/>
      <c r="AD8" s="361"/>
      <c r="AE8" s="361"/>
      <c r="AF8" s="361"/>
      <c r="AG8" s="399"/>
      <c r="AH8" s="399"/>
      <c r="AI8" s="399"/>
      <c r="AJ8" s="309"/>
      <c r="AK8" s="361"/>
      <c r="AL8" s="361"/>
      <c r="AM8" s="399"/>
      <c r="AN8" s="399"/>
      <c r="AO8" s="399"/>
      <c r="AP8" s="361"/>
      <c r="AQ8" s="361"/>
      <c r="AR8" s="361"/>
      <c r="AS8" s="399"/>
      <c r="AT8" s="399"/>
      <c r="AU8" s="399"/>
      <c r="AV8" s="361"/>
      <c r="AW8" s="361"/>
      <c r="AX8" s="361"/>
      <c r="AY8" s="399"/>
      <c r="AZ8" s="399"/>
      <c r="BA8" s="399"/>
      <c r="BB8" s="361"/>
      <c r="BC8" s="361"/>
      <c r="BD8" s="361"/>
    </row>
    <row r="9" spans="1:56" ht="41.25" customHeight="1" thickBot="1">
      <c r="A9" s="6"/>
      <c r="B9" s="6"/>
      <c r="C9" s="6"/>
      <c r="D9" s="1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59"/>
      <c r="AB9" s="359"/>
      <c r="AC9" s="359"/>
      <c r="AD9" s="359"/>
      <c r="AE9" s="359"/>
      <c r="AF9" s="359"/>
      <c r="AG9" s="359"/>
      <c r="AH9" s="359"/>
      <c r="AI9" s="359"/>
      <c r="AJ9" s="308"/>
      <c r="AK9" s="359"/>
      <c r="AL9" s="359"/>
      <c r="AM9" s="361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</row>
    <row r="10" spans="1:56" ht="15" customHeight="1">
      <c r="A10" s="400" t="s">
        <v>8</v>
      </c>
      <c r="B10" s="401"/>
      <c r="C10" s="18"/>
      <c r="D10" s="406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10" t="s">
        <v>9</v>
      </c>
      <c r="AB10" s="410"/>
      <c r="AC10" s="410"/>
      <c r="AD10" s="410"/>
      <c r="AE10" s="410"/>
      <c r="AF10" s="410"/>
      <c r="AG10" s="411" t="s">
        <v>9</v>
      </c>
      <c r="AH10" s="411"/>
      <c r="AI10" s="411"/>
      <c r="AJ10" s="411"/>
      <c r="AK10" s="411"/>
      <c r="AL10" s="411"/>
      <c r="AM10" s="412" t="s">
        <v>9</v>
      </c>
      <c r="AN10" s="412"/>
      <c r="AO10" s="412"/>
      <c r="AP10" s="412"/>
      <c r="AQ10" s="412"/>
      <c r="AR10" s="412"/>
      <c r="AS10" s="413" t="s">
        <v>9</v>
      </c>
      <c r="AT10" s="413"/>
      <c r="AU10" s="413"/>
      <c r="AV10" s="413"/>
      <c r="AW10" s="413"/>
      <c r="AX10" s="413"/>
      <c r="AY10" s="414" t="s">
        <v>9</v>
      </c>
      <c r="AZ10" s="414"/>
      <c r="BA10" s="414"/>
      <c r="BB10" s="414"/>
      <c r="BC10" s="414"/>
      <c r="BD10" s="414"/>
    </row>
    <row r="11" spans="1:56" s="318" customFormat="1" ht="37.5" customHeight="1" thickBot="1">
      <c r="A11" s="402"/>
      <c r="B11" s="403"/>
      <c r="C11" s="317"/>
      <c r="D11" s="408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15" t="s">
        <v>10</v>
      </c>
      <c r="AB11" s="415"/>
      <c r="AC11" s="415"/>
      <c r="AD11" s="415"/>
      <c r="AE11" s="415"/>
      <c r="AF11" s="415"/>
      <c r="AG11" s="416" t="s">
        <v>11</v>
      </c>
      <c r="AH11" s="416"/>
      <c r="AI11" s="416"/>
      <c r="AJ11" s="416"/>
      <c r="AK11" s="416"/>
      <c r="AL11" s="416"/>
      <c r="AM11" s="417" t="s">
        <v>12</v>
      </c>
      <c r="AN11" s="417"/>
      <c r="AO11" s="417"/>
      <c r="AP11" s="417"/>
      <c r="AQ11" s="417"/>
      <c r="AR11" s="417"/>
      <c r="AS11" s="418" t="s">
        <v>13</v>
      </c>
      <c r="AT11" s="418"/>
      <c r="AU11" s="418"/>
      <c r="AV11" s="418"/>
      <c r="AW11" s="418"/>
      <c r="AX11" s="418"/>
      <c r="AY11" s="419" t="s">
        <v>14</v>
      </c>
      <c r="AZ11" s="419"/>
      <c r="BA11" s="419"/>
      <c r="BB11" s="419"/>
      <c r="BC11" s="419"/>
      <c r="BD11" s="419"/>
    </row>
    <row r="12" spans="1:56" ht="52.5" customHeight="1" thickBot="1">
      <c r="A12" s="404"/>
      <c r="B12" s="405"/>
      <c r="C12" s="19"/>
      <c r="D12" s="420" t="s">
        <v>15</v>
      </c>
      <c r="E12" s="421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2"/>
      <c r="T12" s="20"/>
      <c r="U12" s="20"/>
      <c r="V12" s="394" t="s">
        <v>16</v>
      </c>
      <c r="W12" s="394"/>
      <c r="X12" s="394"/>
      <c r="Y12" s="394"/>
      <c r="Z12" s="394"/>
      <c r="AA12" s="395" t="s">
        <v>17</v>
      </c>
      <c r="AB12" s="395"/>
      <c r="AC12" s="395"/>
      <c r="AD12" s="396" t="s">
        <v>18</v>
      </c>
      <c r="AE12" s="395" t="s">
        <v>19</v>
      </c>
      <c r="AF12" s="395" t="s">
        <v>20</v>
      </c>
      <c r="AG12" s="390" t="s">
        <v>17</v>
      </c>
      <c r="AH12" s="390"/>
      <c r="AI12" s="390"/>
      <c r="AJ12" s="391" t="s">
        <v>18</v>
      </c>
      <c r="AK12" s="390" t="s">
        <v>19</v>
      </c>
      <c r="AL12" s="390" t="s">
        <v>20</v>
      </c>
      <c r="AM12" s="388" t="s">
        <v>17</v>
      </c>
      <c r="AN12" s="388"/>
      <c r="AO12" s="388"/>
      <c r="AP12" s="388" t="s">
        <v>18</v>
      </c>
      <c r="AQ12" s="388" t="s">
        <v>19</v>
      </c>
      <c r="AR12" s="388" t="s">
        <v>20</v>
      </c>
      <c r="AS12" s="386" t="s">
        <v>17</v>
      </c>
      <c r="AT12" s="386"/>
      <c r="AU12" s="386"/>
      <c r="AV12" s="386" t="s">
        <v>18</v>
      </c>
      <c r="AW12" s="386" t="s">
        <v>19</v>
      </c>
      <c r="AX12" s="386" t="s">
        <v>20</v>
      </c>
      <c r="AY12" s="379" t="s">
        <v>17</v>
      </c>
      <c r="AZ12" s="379"/>
      <c r="BA12" s="379"/>
      <c r="BB12" s="379" t="s">
        <v>18</v>
      </c>
      <c r="BC12" s="21"/>
      <c r="BD12" s="381" t="s">
        <v>21</v>
      </c>
    </row>
    <row r="13" spans="1:56" s="153" customFormat="1" ht="156.75" thickBot="1">
      <c r="A13" s="142" t="s">
        <v>22</v>
      </c>
      <c r="B13" s="143">
        <v>1</v>
      </c>
      <c r="C13" s="383" t="s">
        <v>23</v>
      </c>
      <c r="D13" s="144" t="s">
        <v>24</v>
      </c>
      <c r="E13" s="145" t="s">
        <v>25</v>
      </c>
      <c r="F13" s="146" t="s">
        <v>26</v>
      </c>
      <c r="G13" s="147" t="s">
        <v>27</v>
      </c>
      <c r="H13" s="147" t="s">
        <v>28</v>
      </c>
      <c r="I13" s="147" t="s">
        <v>29</v>
      </c>
      <c r="J13" s="147" t="s">
        <v>30</v>
      </c>
      <c r="K13" s="147" t="s">
        <v>31</v>
      </c>
      <c r="L13" s="147" t="s">
        <v>32</v>
      </c>
      <c r="M13" s="147" t="s">
        <v>33</v>
      </c>
      <c r="N13" s="147" t="s">
        <v>34</v>
      </c>
      <c r="O13" s="147" t="s">
        <v>35</v>
      </c>
      <c r="P13" s="147" t="s">
        <v>36</v>
      </c>
      <c r="Q13" s="147" t="s">
        <v>37</v>
      </c>
      <c r="R13" s="147" t="s">
        <v>38</v>
      </c>
      <c r="S13" s="147" t="s">
        <v>39</v>
      </c>
      <c r="T13" s="147" t="s">
        <v>40</v>
      </c>
      <c r="U13" s="147" t="s">
        <v>41</v>
      </c>
      <c r="V13" s="148" t="s">
        <v>42</v>
      </c>
      <c r="W13" s="148" t="s">
        <v>43</v>
      </c>
      <c r="X13" s="384" t="s">
        <v>44</v>
      </c>
      <c r="Y13" s="385"/>
      <c r="Z13" s="148" t="s">
        <v>45</v>
      </c>
      <c r="AA13" s="300" t="s">
        <v>27</v>
      </c>
      <c r="AB13" s="301" t="s">
        <v>46</v>
      </c>
      <c r="AC13" s="301" t="s">
        <v>47</v>
      </c>
      <c r="AD13" s="397"/>
      <c r="AE13" s="398"/>
      <c r="AF13" s="398"/>
      <c r="AG13" s="148" t="s">
        <v>27</v>
      </c>
      <c r="AH13" s="148" t="s">
        <v>46</v>
      </c>
      <c r="AI13" s="148" t="s">
        <v>47</v>
      </c>
      <c r="AJ13" s="392"/>
      <c r="AK13" s="393"/>
      <c r="AL13" s="393"/>
      <c r="AM13" s="149" t="s">
        <v>27</v>
      </c>
      <c r="AN13" s="149" t="s">
        <v>46</v>
      </c>
      <c r="AO13" s="149" t="s">
        <v>47</v>
      </c>
      <c r="AP13" s="389"/>
      <c r="AQ13" s="389"/>
      <c r="AR13" s="389"/>
      <c r="AS13" s="150" t="s">
        <v>27</v>
      </c>
      <c r="AT13" s="150" t="s">
        <v>46</v>
      </c>
      <c r="AU13" s="150" t="s">
        <v>47</v>
      </c>
      <c r="AV13" s="387"/>
      <c r="AW13" s="387"/>
      <c r="AX13" s="387"/>
      <c r="AY13" s="151" t="s">
        <v>27</v>
      </c>
      <c r="AZ13" s="151" t="s">
        <v>46</v>
      </c>
      <c r="BA13" s="151" t="s">
        <v>47</v>
      </c>
      <c r="BB13" s="380"/>
      <c r="BC13" s="152" t="s">
        <v>48</v>
      </c>
      <c r="BD13" s="382"/>
    </row>
    <row r="14" spans="1:56" ht="15" thickBot="1">
      <c r="A14" s="22"/>
      <c r="B14" s="23"/>
      <c r="C14" s="383"/>
      <c r="D14" s="24" t="s">
        <v>49</v>
      </c>
      <c r="E14" s="25"/>
      <c r="F14" s="26" t="s">
        <v>49</v>
      </c>
      <c r="G14" s="27" t="s">
        <v>49</v>
      </c>
      <c r="H14" s="27" t="s">
        <v>49</v>
      </c>
      <c r="I14" s="27" t="s">
        <v>49</v>
      </c>
      <c r="J14" s="27" t="s">
        <v>49</v>
      </c>
      <c r="K14" s="27" t="s">
        <v>49</v>
      </c>
      <c r="L14" s="28" t="s">
        <v>49</v>
      </c>
      <c r="M14" s="28" t="s">
        <v>49</v>
      </c>
      <c r="N14" s="28" t="s">
        <v>49</v>
      </c>
      <c r="O14" s="28" t="s">
        <v>49</v>
      </c>
      <c r="P14" s="27" t="s">
        <v>49</v>
      </c>
      <c r="Q14" s="27" t="s">
        <v>49</v>
      </c>
      <c r="R14" s="27" t="s">
        <v>49</v>
      </c>
      <c r="S14" s="27" t="s">
        <v>49</v>
      </c>
      <c r="T14" s="27"/>
      <c r="U14" s="27"/>
      <c r="V14" s="29" t="s">
        <v>50</v>
      </c>
      <c r="W14" s="29" t="s">
        <v>49</v>
      </c>
      <c r="X14" s="29" t="s">
        <v>51</v>
      </c>
      <c r="Y14" s="29" t="s">
        <v>52</v>
      </c>
      <c r="Z14" s="29" t="s">
        <v>49</v>
      </c>
      <c r="AA14" s="302" t="s">
        <v>49</v>
      </c>
      <c r="AB14" s="302" t="s">
        <v>49</v>
      </c>
      <c r="AC14" s="302"/>
      <c r="AD14" s="303" t="s">
        <v>49</v>
      </c>
      <c r="AE14" s="302" t="s">
        <v>49</v>
      </c>
      <c r="AF14" s="302" t="s">
        <v>49</v>
      </c>
      <c r="AG14" s="29" t="s">
        <v>49</v>
      </c>
      <c r="AH14" s="29" t="s">
        <v>49</v>
      </c>
      <c r="AI14" s="29" t="s">
        <v>49</v>
      </c>
      <c r="AJ14" s="310" t="s">
        <v>49</v>
      </c>
      <c r="AK14" s="29" t="s">
        <v>49</v>
      </c>
      <c r="AL14" s="29" t="s">
        <v>49</v>
      </c>
      <c r="AM14" s="30" t="s">
        <v>49</v>
      </c>
      <c r="AN14" s="30" t="s">
        <v>49</v>
      </c>
      <c r="AO14" s="30" t="s">
        <v>49</v>
      </c>
      <c r="AP14" s="30"/>
      <c r="AQ14" s="30" t="s">
        <v>49</v>
      </c>
      <c r="AR14" s="30" t="s">
        <v>49</v>
      </c>
      <c r="AS14" s="31" t="s">
        <v>49</v>
      </c>
      <c r="AT14" s="31" t="s">
        <v>49</v>
      </c>
      <c r="AU14" s="31" t="s">
        <v>49</v>
      </c>
      <c r="AV14" s="31" t="s">
        <v>49</v>
      </c>
      <c r="AW14" s="31" t="s">
        <v>49</v>
      </c>
      <c r="AX14" s="31" t="s">
        <v>49</v>
      </c>
      <c r="AY14" s="32" t="s">
        <v>49</v>
      </c>
      <c r="AZ14" s="32"/>
      <c r="BA14" s="32" t="s">
        <v>49</v>
      </c>
      <c r="BB14" s="32" t="s">
        <v>49</v>
      </c>
      <c r="BC14" s="33"/>
      <c r="BD14" s="34" t="s">
        <v>49</v>
      </c>
    </row>
    <row r="15" spans="1:56" ht="140.25" customHeight="1" thickBot="1">
      <c r="A15" s="341">
        <v>1</v>
      </c>
      <c r="B15" s="223" t="s">
        <v>53</v>
      </c>
      <c r="C15" s="362" t="s">
        <v>54</v>
      </c>
      <c r="D15" s="36" t="s">
        <v>55</v>
      </c>
      <c r="E15" s="37">
        <v>0.06</v>
      </c>
      <c r="F15" s="38" t="s">
        <v>56</v>
      </c>
      <c r="G15" s="39" t="s">
        <v>57</v>
      </c>
      <c r="H15" s="39" t="s">
        <v>58</v>
      </c>
      <c r="I15" s="89" t="s">
        <v>59</v>
      </c>
      <c r="J15" s="40" t="s">
        <v>60</v>
      </c>
      <c r="K15" s="40" t="s">
        <v>61</v>
      </c>
      <c r="L15" s="162">
        <v>0</v>
      </c>
      <c r="M15" s="163">
        <v>0.2</v>
      </c>
      <c r="N15" s="162">
        <v>0.35</v>
      </c>
      <c r="O15" s="162">
        <v>0.4</v>
      </c>
      <c r="P15" s="162">
        <f>+L15+M15+N15+O15</f>
        <v>0.95000000000000007</v>
      </c>
      <c r="Q15" s="38" t="s">
        <v>62</v>
      </c>
      <c r="R15" s="38"/>
      <c r="S15" s="41"/>
      <c r="T15" s="41"/>
      <c r="U15" s="41"/>
      <c r="V15" s="42"/>
      <c r="W15" s="42"/>
      <c r="X15" s="42"/>
      <c r="Y15" s="43"/>
      <c r="Z15" s="44"/>
      <c r="AA15" s="156" t="str">
        <f>$G$15</f>
        <v>Porcentaje de Ejecución del Plan de Acción del Consejo Local de Gobierno</v>
      </c>
      <c r="AB15" s="156">
        <f>L15</f>
        <v>0</v>
      </c>
      <c r="AC15" s="156">
        <v>0</v>
      </c>
      <c r="AD15" s="156"/>
      <c r="AE15" s="156" t="s">
        <v>63</v>
      </c>
      <c r="AF15" s="156"/>
      <c r="AG15" s="36" t="str">
        <f>$G$15</f>
        <v>Porcentaje de Ejecución del Plan de Acción del Consejo Local de Gobierno</v>
      </c>
      <c r="AH15" s="155">
        <f>M15</f>
        <v>0.2</v>
      </c>
      <c r="AI15" s="304">
        <v>0</v>
      </c>
      <c r="AJ15" s="155">
        <f>AI15/AH15</f>
        <v>0</v>
      </c>
      <c r="AK15" s="156" t="s">
        <v>64</v>
      </c>
      <c r="AL15" s="156"/>
      <c r="AM15" s="36" t="str">
        <f>$G$15</f>
        <v>Porcentaje de Ejecución del Plan de Acción del Consejo Local de Gobierno</v>
      </c>
      <c r="AN15" s="155">
        <f>N15</f>
        <v>0.35</v>
      </c>
      <c r="AO15" s="316">
        <v>0.2</v>
      </c>
      <c r="AP15" s="322">
        <f>AO15/AN15</f>
        <v>0.57142857142857151</v>
      </c>
      <c r="AQ15" s="319"/>
      <c r="AR15" s="319"/>
      <c r="AS15" s="36" t="str">
        <f>$G$15</f>
        <v>Porcentaje de Ejecución del Plan de Acción del Consejo Local de Gobierno</v>
      </c>
      <c r="AT15" s="155">
        <f>O15</f>
        <v>0.4</v>
      </c>
      <c r="AU15" s="155">
        <v>0.59</v>
      </c>
      <c r="AV15" s="155">
        <v>1</v>
      </c>
      <c r="AW15" s="36" t="s">
        <v>65</v>
      </c>
      <c r="AX15" s="36" t="s">
        <v>66</v>
      </c>
      <c r="AY15" s="36" t="str">
        <f>$G$15</f>
        <v>Porcentaje de Ejecución del Plan de Acción del Consejo Local de Gobierno</v>
      </c>
      <c r="AZ15" s="155">
        <f>P15</f>
        <v>0.95000000000000007</v>
      </c>
      <c r="BA15" s="304">
        <v>0.79</v>
      </c>
      <c r="BB15" s="304">
        <f>BA15/AZ15</f>
        <v>0.83157894736842108</v>
      </c>
      <c r="BC15" s="304">
        <f>BB15*E15</f>
        <v>4.9894736842105263E-2</v>
      </c>
      <c r="BD15" s="36" t="s">
        <v>67</v>
      </c>
    </row>
    <row r="16" spans="1:56" ht="162" customHeight="1" thickBot="1">
      <c r="A16" s="342">
        <v>2</v>
      </c>
      <c r="B16" s="224"/>
      <c r="C16" s="363"/>
      <c r="D16" s="46" t="s">
        <v>68</v>
      </c>
      <c r="E16" s="47">
        <v>0.06</v>
      </c>
      <c r="F16" s="48" t="s">
        <v>69</v>
      </c>
      <c r="G16" s="49" t="s">
        <v>70</v>
      </c>
      <c r="H16" s="49" t="s">
        <v>71</v>
      </c>
      <c r="I16" s="89" t="s">
        <v>72</v>
      </c>
      <c r="J16" s="40" t="s">
        <v>60</v>
      </c>
      <c r="K16" s="40" t="s">
        <v>73</v>
      </c>
      <c r="L16" s="164">
        <v>0</v>
      </c>
      <c r="M16" s="164">
        <v>0.4</v>
      </c>
      <c r="N16" s="164">
        <v>0</v>
      </c>
      <c r="O16" s="164">
        <v>0</v>
      </c>
      <c r="P16" s="162">
        <f>+L16+M16+N16+O16</f>
        <v>0.4</v>
      </c>
      <c r="Q16" s="48" t="s">
        <v>62</v>
      </c>
      <c r="R16" s="48"/>
      <c r="S16" s="41"/>
      <c r="T16" s="50"/>
      <c r="U16" s="51"/>
      <c r="V16" s="52"/>
      <c r="W16" s="52"/>
      <c r="X16" s="52"/>
      <c r="Y16" s="53"/>
      <c r="Z16" s="54"/>
      <c r="AA16" s="156" t="str">
        <f>$G$16</f>
        <v>Porcentaje de Participación de los Ciudadanos en la Audiencia de Rendición de Cuentas</v>
      </c>
      <c r="AB16" s="157">
        <f t="shared" ref="AB16:AB57" si="0">L16</f>
        <v>0</v>
      </c>
      <c r="AC16" s="156">
        <v>0</v>
      </c>
      <c r="AD16" s="156"/>
      <c r="AE16" s="156" t="s">
        <v>74</v>
      </c>
      <c r="AF16" s="156"/>
      <c r="AG16" s="36" t="str">
        <f>$G$16</f>
        <v>Porcentaje de Participación de los Ciudadanos en la Audiencia de Rendición de Cuentas</v>
      </c>
      <c r="AH16" s="155">
        <f t="shared" ref="AH16:AH56" si="1">M16</f>
        <v>0.4</v>
      </c>
      <c r="AI16" s="304">
        <v>0.4</v>
      </c>
      <c r="AJ16" s="155">
        <f t="shared" ref="AJ16" si="2">AI16/AH16</f>
        <v>1</v>
      </c>
      <c r="AK16" s="156" t="s">
        <v>75</v>
      </c>
      <c r="AL16" s="156" t="s">
        <v>76</v>
      </c>
      <c r="AM16" s="36" t="str">
        <f>$G$16</f>
        <v>Porcentaje de Participación de los Ciudadanos en la Audiencia de Rendición de Cuentas</v>
      </c>
      <c r="AN16" s="155">
        <f t="shared" ref="AN16:AN58" si="3">N16</f>
        <v>0</v>
      </c>
      <c r="AO16" s="36"/>
      <c r="AP16" s="36" t="s">
        <v>77</v>
      </c>
      <c r="AQ16" s="36" t="s">
        <v>77</v>
      </c>
      <c r="AR16" s="36"/>
      <c r="AS16" s="36" t="str">
        <f>$G$16</f>
        <v>Porcentaje de Participación de los Ciudadanos en la Audiencia de Rendición de Cuentas</v>
      </c>
      <c r="AT16" s="36">
        <f t="shared" ref="AT16:AT58" si="4">O16</f>
        <v>0</v>
      </c>
      <c r="AU16" s="36"/>
      <c r="AV16" s="36" t="s">
        <v>78</v>
      </c>
      <c r="AW16" s="36" t="s">
        <v>77</v>
      </c>
      <c r="AX16" s="36" t="s">
        <v>77</v>
      </c>
      <c r="AY16" s="36" t="str">
        <f>$G$16</f>
        <v>Porcentaje de Participación de los Ciudadanos en la Audiencia de Rendición de Cuentas</v>
      </c>
      <c r="AZ16" s="304">
        <f>P16</f>
        <v>0.4</v>
      </c>
      <c r="BA16" s="304">
        <v>0.4</v>
      </c>
      <c r="BB16" s="304">
        <f>BA16/AZ16</f>
        <v>1</v>
      </c>
      <c r="BC16" s="304">
        <f>BB16*E16</f>
        <v>0.06</v>
      </c>
      <c r="BD16" s="36" t="s">
        <v>79</v>
      </c>
    </row>
    <row r="17" spans="1:56" ht="170.25" customHeight="1">
      <c r="A17" s="342">
        <v>3</v>
      </c>
      <c r="B17" s="224"/>
      <c r="C17" s="225"/>
      <c r="D17" s="55" t="s">
        <v>80</v>
      </c>
      <c r="E17" s="56">
        <v>0.05</v>
      </c>
      <c r="F17" s="48" t="s">
        <v>69</v>
      </c>
      <c r="G17" s="49" t="s">
        <v>81</v>
      </c>
      <c r="H17" s="57" t="s">
        <v>82</v>
      </c>
      <c r="I17" s="89" t="s">
        <v>83</v>
      </c>
      <c r="J17" s="40" t="s">
        <v>60</v>
      </c>
      <c r="K17" s="40" t="s">
        <v>84</v>
      </c>
      <c r="L17" s="165">
        <v>0</v>
      </c>
      <c r="M17" s="165">
        <v>0</v>
      </c>
      <c r="N17" s="165">
        <v>0</v>
      </c>
      <c r="O17" s="165">
        <v>0.4</v>
      </c>
      <c r="P17" s="166">
        <v>0.4</v>
      </c>
      <c r="Q17" s="58" t="s">
        <v>85</v>
      </c>
      <c r="R17" s="58"/>
      <c r="S17" s="59"/>
      <c r="T17" s="59"/>
      <c r="U17" s="59"/>
      <c r="V17" s="60"/>
      <c r="W17" s="60"/>
      <c r="X17" s="60"/>
      <c r="Y17" s="61"/>
      <c r="Z17" s="62"/>
      <c r="AA17" s="156" t="str">
        <f>$G$17</f>
        <v>Porcentaje de Avance en el Cumplimiento Fisico del Plan de Desarrollo Local</v>
      </c>
      <c r="AB17" s="156">
        <f t="shared" si="0"/>
        <v>0</v>
      </c>
      <c r="AC17" s="156">
        <v>0</v>
      </c>
      <c r="AD17" s="156"/>
      <c r="AE17" s="156" t="s">
        <v>63</v>
      </c>
      <c r="AF17" s="156"/>
      <c r="AG17" s="36" t="str">
        <f>$G$17</f>
        <v>Porcentaje de Avance en el Cumplimiento Fisico del Plan de Desarrollo Local</v>
      </c>
      <c r="AH17" s="304">
        <v>0</v>
      </c>
      <c r="AI17" s="304">
        <v>0</v>
      </c>
      <c r="AJ17" s="155" t="s">
        <v>86</v>
      </c>
      <c r="AK17" s="156" t="s">
        <v>63</v>
      </c>
      <c r="AL17" s="156"/>
      <c r="AM17" s="36" t="str">
        <f>$G$17</f>
        <v>Porcentaje de Avance en el Cumplimiento Fisico del Plan de Desarrollo Local</v>
      </c>
      <c r="AN17" s="155">
        <f t="shared" si="3"/>
        <v>0</v>
      </c>
      <c r="AO17" s="36"/>
      <c r="AP17" s="36" t="s">
        <v>77</v>
      </c>
      <c r="AQ17" s="36" t="s">
        <v>77</v>
      </c>
      <c r="AR17" s="36"/>
      <c r="AS17" s="36" t="str">
        <f>$G$17</f>
        <v>Porcentaje de Avance en el Cumplimiento Fisico del Plan de Desarrollo Local</v>
      </c>
      <c r="AT17" s="349">
        <f>O17</f>
        <v>0.4</v>
      </c>
      <c r="AU17" s="349">
        <v>0.27</v>
      </c>
      <c r="AV17" s="349">
        <f>AU17/AT17</f>
        <v>0.67500000000000004</v>
      </c>
      <c r="AW17" s="350" t="s">
        <v>87</v>
      </c>
      <c r="AX17" s="350" t="s">
        <v>88</v>
      </c>
      <c r="AY17" s="36" t="str">
        <f>$G$17</f>
        <v>Porcentaje de Avance en el Cumplimiento Fisico del Plan de Desarrollo Local</v>
      </c>
      <c r="AZ17" s="304">
        <f>P17</f>
        <v>0.4</v>
      </c>
      <c r="BA17" s="304">
        <v>0.27</v>
      </c>
      <c r="BB17" s="313">
        <f>BA17/AZ17</f>
        <v>0.67500000000000004</v>
      </c>
      <c r="BC17" s="304">
        <f>BB17*E17</f>
        <v>3.3750000000000002E-2</v>
      </c>
      <c r="BD17" s="350" t="s">
        <v>87</v>
      </c>
    </row>
    <row r="18" spans="1:56" ht="77.25" customHeight="1">
      <c r="A18" s="63"/>
      <c r="B18" s="224"/>
      <c r="C18" s="226"/>
      <c r="D18" s="64" t="s">
        <v>89</v>
      </c>
      <c r="E18" s="65">
        <v>0.17</v>
      </c>
      <c r="F18" s="66"/>
      <c r="G18" s="67"/>
      <c r="H18" s="68"/>
      <c r="I18" s="69"/>
      <c r="J18" s="40"/>
      <c r="K18" s="40"/>
      <c r="L18" s="167"/>
      <c r="M18" s="167"/>
      <c r="N18" s="167"/>
      <c r="O18" s="167"/>
      <c r="P18" s="167"/>
      <c r="Q18" s="69"/>
      <c r="R18" s="69"/>
      <c r="S18" s="70"/>
      <c r="T18" s="70"/>
      <c r="U18" s="70"/>
      <c r="V18" s="71"/>
      <c r="W18" s="71"/>
      <c r="X18" s="71"/>
      <c r="Y18" s="72"/>
      <c r="Z18" s="73"/>
      <c r="AA18" s="156"/>
      <c r="AB18" s="156"/>
      <c r="AC18" s="156"/>
      <c r="AD18" s="156"/>
      <c r="AE18" s="156"/>
      <c r="AF18" s="156"/>
      <c r="AG18" s="36"/>
      <c r="AH18" s="36"/>
      <c r="AI18" s="36"/>
      <c r="AJ18" s="155"/>
      <c r="AK18" s="156"/>
      <c r="AL18" s="15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</row>
    <row r="19" spans="1:56" ht="201" customHeight="1" thickBot="1">
      <c r="A19" s="341">
        <v>4</v>
      </c>
      <c r="B19" s="224"/>
      <c r="C19" s="227" t="s">
        <v>90</v>
      </c>
      <c r="D19" s="74" t="s">
        <v>91</v>
      </c>
      <c r="E19" s="75">
        <v>0.04</v>
      </c>
      <c r="F19" s="38" t="s">
        <v>56</v>
      </c>
      <c r="G19" s="76" t="s">
        <v>92</v>
      </c>
      <c r="H19" s="76" t="s">
        <v>93</v>
      </c>
      <c r="I19" s="38" t="s">
        <v>94</v>
      </c>
      <c r="J19" s="40" t="s">
        <v>95</v>
      </c>
      <c r="K19" s="40" t="s">
        <v>96</v>
      </c>
      <c r="L19" s="168">
        <v>1</v>
      </c>
      <c r="M19" s="168">
        <v>1</v>
      </c>
      <c r="N19" s="168">
        <v>1</v>
      </c>
      <c r="O19" s="168">
        <v>1</v>
      </c>
      <c r="P19" s="168">
        <v>1</v>
      </c>
      <c r="Q19" s="38" t="s">
        <v>62</v>
      </c>
      <c r="R19" s="38"/>
      <c r="S19" s="41"/>
      <c r="T19" s="41"/>
      <c r="U19" s="41"/>
      <c r="V19" s="42"/>
      <c r="W19" s="42"/>
      <c r="X19" s="42"/>
      <c r="Y19" s="72"/>
      <c r="Z19" s="44"/>
      <c r="AA19" s="15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157">
        <f t="shared" si="0"/>
        <v>1</v>
      </c>
      <c r="AC19" s="157">
        <v>1</v>
      </c>
      <c r="AD19" s="157">
        <f t="shared" ref="AD19:AD58" si="5">AC19/AB19</f>
        <v>1</v>
      </c>
      <c r="AE19" s="156" t="s">
        <v>97</v>
      </c>
      <c r="AF19" s="156" t="s">
        <v>98</v>
      </c>
      <c r="AG19" s="3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155">
        <f t="shared" si="1"/>
        <v>1</v>
      </c>
      <c r="AI19" s="155">
        <v>1</v>
      </c>
      <c r="AJ19" s="155">
        <f t="shared" ref="AJ19" si="6">AI19/AH19</f>
        <v>1</v>
      </c>
      <c r="AK19" s="156" t="s">
        <v>97</v>
      </c>
      <c r="AL19" s="156" t="s">
        <v>98</v>
      </c>
      <c r="AM19" s="3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304">
        <f t="shared" si="3"/>
        <v>1</v>
      </c>
      <c r="AO19" s="316">
        <v>1</v>
      </c>
      <c r="AP19" s="316">
        <f t="shared" ref="AP19" si="7">AO19/AN19</f>
        <v>1</v>
      </c>
      <c r="AQ19" s="319"/>
      <c r="AR19" s="319"/>
      <c r="AS19" s="3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155">
        <f t="shared" si="4"/>
        <v>1</v>
      </c>
      <c r="AU19" s="155">
        <v>1</v>
      </c>
      <c r="AV19" s="155">
        <f t="shared" ref="AV19" si="8">AU19/AT19</f>
        <v>1</v>
      </c>
      <c r="AW19" s="36" t="s">
        <v>99</v>
      </c>
      <c r="AX19" s="36" t="s">
        <v>100</v>
      </c>
      <c r="AY19" s="3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304">
        <f>P19</f>
        <v>1</v>
      </c>
      <c r="BA19" s="304">
        <f>AVERAGE(AU19,AO19,AI19,AC19)</f>
        <v>1</v>
      </c>
      <c r="BB19" s="304">
        <f>BA19/AZ19</f>
        <v>1</v>
      </c>
      <c r="BC19" s="304">
        <f>BB19*E19</f>
        <v>0.04</v>
      </c>
      <c r="BD19" s="36" t="s">
        <v>101</v>
      </c>
    </row>
    <row r="20" spans="1:56" ht="122.25" customHeight="1" thickBot="1">
      <c r="A20" s="63"/>
      <c r="B20" s="224"/>
      <c r="C20" s="228"/>
      <c r="D20" s="64" t="s">
        <v>89</v>
      </c>
      <c r="E20" s="77">
        <v>0.04</v>
      </c>
      <c r="F20" s="78"/>
      <c r="G20" s="79"/>
      <c r="H20" s="80"/>
      <c r="I20" s="81"/>
      <c r="J20" s="40"/>
      <c r="K20" s="40"/>
      <c r="L20" s="169"/>
      <c r="M20" s="169"/>
      <c r="N20" s="169"/>
      <c r="O20" s="167"/>
      <c r="P20" s="170"/>
      <c r="Q20" s="69"/>
      <c r="R20" s="69"/>
      <c r="S20" s="83"/>
      <c r="T20" s="83"/>
      <c r="U20" s="70"/>
      <c r="V20" s="71"/>
      <c r="W20" s="71"/>
      <c r="X20" s="71"/>
      <c r="Y20" s="72"/>
      <c r="Z20" s="73"/>
      <c r="AA20" s="156"/>
      <c r="AB20" s="156"/>
      <c r="AC20" s="156"/>
      <c r="AD20" s="156"/>
      <c r="AE20" s="156"/>
      <c r="AF20" s="156"/>
      <c r="AG20" s="36"/>
      <c r="AH20" s="36"/>
      <c r="AI20" s="36"/>
      <c r="AJ20" s="155"/>
      <c r="AK20" s="156"/>
      <c r="AL20" s="15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</row>
    <row r="21" spans="1:56" ht="118.5" customHeight="1" thickBot="1">
      <c r="A21" s="341">
        <v>5</v>
      </c>
      <c r="B21" s="224"/>
      <c r="C21" s="229" t="s">
        <v>102</v>
      </c>
      <c r="D21" s="84" t="s">
        <v>103</v>
      </c>
      <c r="E21" s="85">
        <v>0.03</v>
      </c>
      <c r="F21" s="38" t="s">
        <v>56</v>
      </c>
      <c r="G21" s="86" t="s">
        <v>104</v>
      </c>
      <c r="H21" s="76" t="s">
        <v>105</v>
      </c>
      <c r="I21" s="38" t="s">
        <v>106</v>
      </c>
      <c r="J21" s="40" t="s">
        <v>95</v>
      </c>
      <c r="K21" s="40" t="s">
        <v>107</v>
      </c>
      <c r="L21" s="171">
        <v>1</v>
      </c>
      <c r="M21" s="171">
        <v>1</v>
      </c>
      <c r="N21" s="171">
        <v>1</v>
      </c>
      <c r="O21" s="171">
        <v>1</v>
      </c>
      <c r="P21" s="172">
        <v>1</v>
      </c>
      <c r="Q21" s="38" t="s">
        <v>62</v>
      </c>
      <c r="R21" s="38"/>
      <c r="S21" s="41"/>
      <c r="T21" s="41"/>
      <c r="U21" s="41"/>
      <c r="V21" s="42"/>
      <c r="W21" s="42"/>
      <c r="X21" s="42"/>
      <c r="Y21" s="72"/>
      <c r="Z21" s="44"/>
      <c r="AA21" s="156" t="str">
        <f>$G$21</f>
        <v>Plan de Comunicaciones Formulado e Implementado</v>
      </c>
      <c r="AB21" s="156">
        <f t="shared" si="0"/>
        <v>1</v>
      </c>
      <c r="AC21" s="156">
        <v>1</v>
      </c>
      <c r="AD21" s="157">
        <f t="shared" si="5"/>
        <v>1</v>
      </c>
      <c r="AE21" s="156" t="s">
        <v>108</v>
      </c>
      <c r="AF21" s="156" t="s">
        <v>109</v>
      </c>
      <c r="AG21" s="36" t="str">
        <f>$G$21</f>
        <v>Plan de Comunicaciones Formulado e Implementado</v>
      </c>
      <c r="AH21" s="36">
        <f t="shared" si="1"/>
        <v>1</v>
      </c>
      <c r="AI21" s="36">
        <v>1</v>
      </c>
      <c r="AJ21" s="155">
        <f t="shared" ref="AJ21:AJ44" si="9">AI21/AH21</f>
        <v>1</v>
      </c>
      <c r="AK21" s="156" t="s">
        <v>108</v>
      </c>
      <c r="AL21" s="156" t="s">
        <v>110</v>
      </c>
      <c r="AM21" s="36" t="str">
        <f>$G$21</f>
        <v>Plan de Comunicaciones Formulado e Implementado</v>
      </c>
      <c r="AN21" s="36">
        <f t="shared" si="3"/>
        <v>1</v>
      </c>
      <c r="AO21" s="315">
        <v>1</v>
      </c>
      <c r="AP21" s="155">
        <f t="shared" ref="AP21:AP23" si="10">AO21/AN21</f>
        <v>1</v>
      </c>
      <c r="AQ21" s="319" t="s">
        <v>111</v>
      </c>
      <c r="AR21" s="319"/>
      <c r="AS21" s="36" t="str">
        <f>$G$21</f>
        <v>Plan de Comunicaciones Formulado e Implementado</v>
      </c>
      <c r="AT21" s="36">
        <f t="shared" si="4"/>
        <v>1</v>
      </c>
      <c r="AU21" s="315">
        <v>1</v>
      </c>
      <c r="AV21" s="155">
        <f t="shared" ref="AV21:AV23" si="11">AU21/AT21</f>
        <v>1</v>
      </c>
      <c r="AW21" s="36" t="s">
        <v>112</v>
      </c>
      <c r="AX21" s="36"/>
      <c r="AY21" s="36" t="str">
        <f>$G$21</f>
        <v>Plan de Comunicaciones Formulado e Implementado</v>
      </c>
      <c r="AZ21" s="36">
        <f t="shared" ref="AZ21:AZ32" si="12">P21</f>
        <v>1</v>
      </c>
      <c r="BA21" s="36">
        <v>1</v>
      </c>
      <c r="BB21" s="155">
        <f>BA21/AZ21</f>
        <v>1</v>
      </c>
      <c r="BC21" s="155">
        <f t="shared" ref="BC21:BC53" si="13">BB21*E21</f>
        <v>0.03</v>
      </c>
      <c r="BD21" s="36" t="s">
        <v>113</v>
      </c>
    </row>
    <row r="22" spans="1:56" ht="168.75" customHeight="1" thickBot="1">
      <c r="A22" s="342">
        <v>6</v>
      </c>
      <c r="B22" s="224"/>
      <c r="C22" s="230"/>
      <c r="D22" s="87" t="s">
        <v>114</v>
      </c>
      <c r="E22" s="88">
        <v>0.02</v>
      </c>
      <c r="F22" s="48" t="s">
        <v>56</v>
      </c>
      <c r="G22" s="89" t="s">
        <v>115</v>
      </c>
      <c r="H22" s="90" t="s">
        <v>116</v>
      </c>
      <c r="I22" s="91" t="s">
        <v>106</v>
      </c>
      <c r="J22" s="40" t="s">
        <v>60</v>
      </c>
      <c r="K22" s="40" t="s">
        <v>117</v>
      </c>
      <c r="L22" s="173">
        <v>1</v>
      </c>
      <c r="M22" s="173">
        <v>1</v>
      </c>
      <c r="N22" s="173">
        <v>1</v>
      </c>
      <c r="O22" s="173">
        <v>0</v>
      </c>
      <c r="P22" s="174">
        <v>3</v>
      </c>
      <c r="Q22" s="91" t="s">
        <v>62</v>
      </c>
      <c r="R22" s="91"/>
      <c r="S22" s="50"/>
      <c r="T22" s="50"/>
      <c r="U22" s="50"/>
      <c r="V22" s="52"/>
      <c r="W22" s="52"/>
      <c r="X22" s="52"/>
      <c r="Y22" s="92"/>
      <c r="Z22" s="54"/>
      <c r="AA22" s="156" t="str">
        <f>$G$22</f>
        <v>Campañas Externas Realizadas</v>
      </c>
      <c r="AB22" s="156">
        <f t="shared" si="0"/>
        <v>1</v>
      </c>
      <c r="AC22" s="156">
        <v>1</v>
      </c>
      <c r="AD22" s="157">
        <f t="shared" si="5"/>
        <v>1</v>
      </c>
      <c r="AE22" s="156" t="s">
        <v>118</v>
      </c>
      <c r="AF22" s="156" t="s">
        <v>119</v>
      </c>
      <c r="AG22" s="36" t="str">
        <f>$G$22</f>
        <v>Campañas Externas Realizadas</v>
      </c>
      <c r="AH22" s="36">
        <f t="shared" si="1"/>
        <v>1</v>
      </c>
      <c r="AI22" s="36">
        <v>1</v>
      </c>
      <c r="AJ22" s="155">
        <f t="shared" si="9"/>
        <v>1</v>
      </c>
      <c r="AK22" s="156" t="s">
        <v>120</v>
      </c>
      <c r="AL22" s="156" t="s">
        <v>119</v>
      </c>
      <c r="AM22" s="36" t="str">
        <f>$G$22</f>
        <v>Campañas Externas Realizadas</v>
      </c>
      <c r="AN22" s="36">
        <f t="shared" si="3"/>
        <v>1</v>
      </c>
      <c r="AO22" s="315">
        <v>1</v>
      </c>
      <c r="AP22" s="155">
        <f t="shared" si="10"/>
        <v>1</v>
      </c>
      <c r="AQ22" s="319" t="s">
        <v>111</v>
      </c>
      <c r="AR22" s="319"/>
      <c r="AS22" s="36" t="str">
        <f>$G$22</f>
        <v>Campañas Externas Realizadas</v>
      </c>
      <c r="AT22" s="36">
        <f t="shared" si="4"/>
        <v>0</v>
      </c>
      <c r="AU22" s="315">
        <v>3</v>
      </c>
      <c r="AV22" s="155" t="s">
        <v>78</v>
      </c>
      <c r="AW22" s="36" t="s">
        <v>121</v>
      </c>
      <c r="AX22" s="36" t="s">
        <v>122</v>
      </c>
      <c r="AY22" s="36" t="str">
        <f>$G$22</f>
        <v>Campañas Externas Realizadas</v>
      </c>
      <c r="AZ22" s="36">
        <f t="shared" si="12"/>
        <v>3</v>
      </c>
      <c r="BA22" s="36">
        <f>+AU22+AO22+AI22+AC22</f>
        <v>6</v>
      </c>
      <c r="BB22" s="155">
        <v>1</v>
      </c>
      <c r="BC22" s="155">
        <f t="shared" si="13"/>
        <v>0.02</v>
      </c>
      <c r="BD22" s="36" t="s">
        <v>123</v>
      </c>
    </row>
    <row r="23" spans="1:56" ht="131.25" customHeight="1" thickBot="1">
      <c r="A23" s="341">
        <v>7</v>
      </c>
      <c r="B23" s="224"/>
      <c r="C23" s="230"/>
      <c r="D23" s="87" t="s">
        <v>124</v>
      </c>
      <c r="E23" s="88">
        <v>0.02</v>
      </c>
      <c r="F23" s="48" t="s">
        <v>56</v>
      </c>
      <c r="G23" s="93" t="s">
        <v>125</v>
      </c>
      <c r="H23" s="90" t="s">
        <v>126</v>
      </c>
      <c r="I23" s="91" t="s">
        <v>106</v>
      </c>
      <c r="J23" s="40" t="s">
        <v>60</v>
      </c>
      <c r="K23" s="40" t="s">
        <v>127</v>
      </c>
      <c r="L23" s="173">
        <v>2</v>
      </c>
      <c r="M23" s="173">
        <v>2</v>
      </c>
      <c r="N23" s="173">
        <v>2</v>
      </c>
      <c r="O23" s="173">
        <v>3</v>
      </c>
      <c r="P23" s="174">
        <v>9</v>
      </c>
      <c r="Q23" s="91" t="s">
        <v>62</v>
      </c>
      <c r="R23" s="91"/>
      <c r="S23" s="50"/>
      <c r="T23" s="50"/>
      <c r="U23" s="50"/>
      <c r="V23" s="52"/>
      <c r="W23" s="52"/>
      <c r="X23" s="52"/>
      <c r="Y23" s="92"/>
      <c r="Z23" s="54"/>
      <c r="AA23" s="156" t="str">
        <f>$G$23</f>
        <v>Campañas Internas Realizadas</v>
      </c>
      <c r="AB23" s="156">
        <f t="shared" si="0"/>
        <v>2</v>
      </c>
      <c r="AC23" s="156">
        <v>2</v>
      </c>
      <c r="AD23" s="157">
        <f t="shared" si="5"/>
        <v>1</v>
      </c>
      <c r="AE23" s="156" t="s">
        <v>128</v>
      </c>
      <c r="AF23" s="156" t="s">
        <v>119</v>
      </c>
      <c r="AG23" s="36" t="str">
        <f>$G$23</f>
        <v>Campañas Internas Realizadas</v>
      </c>
      <c r="AH23" s="36">
        <f t="shared" si="1"/>
        <v>2</v>
      </c>
      <c r="AI23" s="36">
        <v>2</v>
      </c>
      <c r="AJ23" s="155">
        <f t="shared" si="9"/>
        <v>1</v>
      </c>
      <c r="AK23" s="156" t="s">
        <v>129</v>
      </c>
      <c r="AL23" s="156" t="s">
        <v>119</v>
      </c>
      <c r="AM23" s="36" t="str">
        <f>$G$23</f>
        <v>Campañas Internas Realizadas</v>
      </c>
      <c r="AN23" s="36">
        <f t="shared" si="3"/>
        <v>2</v>
      </c>
      <c r="AO23" s="315">
        <v>2</v>
      </c>
      <c r="AP23" s="155">
        <f t="shared" si="10"/>
        <v>1</v>
      </c>
      <c r="AQ23" s="319" t="s">
        <v>111</v>
      </c>
      <c r="AR23" s="319"/>
      <c r="AS23" s="36" t="str">
        <f>$G$23</f>
        <v>Campañas Internas Realizadas</v>
      </c>
      <c r="AT23" s="36">
        <f t="shared" si="4"/>
        <v>3</v>
      </c>
      <c r="AU23" s="315">
        <v>3</v>
      </c>
      <c r="AV23" s="155">
        <f t="shared" si="11"/>
        <v>1</v>
      </c>
      <c r="AW23" s="36" t="s">
        <v>121</v>
      </c>
      <c r="AX23" s="36" t="s">
        <v>122</v>
      </c>
      <c r="AY23" s="36" t="str">
        <f>$G$23</f>
        <v>Campañas Internas Realizadas</v>
      </c>
      <c r="AZ23" s="36">
        <f t="shared" si="12"/>
        <v>9</v>
      </c>
      <c r="BA23" s="36">
        <f>+AU23+AO23+AI23+AC23</f>
        <v>9</v>
      </c>
      <c r="BB23" s="155">
        <f t="shared" ref="BB23" si="14">BA23/AZ23</f>
        <v>1</v>
      </c>
      <c r="BC23" s="155">
        <f t="shared" si="13"/>
        <v>0.02</v>
      </c>
      <c r="BD23" s="36" t="s">
        <v>130</v>
      </c>
    </row>
    <row r="24" spans="1:56" ht="97.5" customHeight="1" thickBot="1">
      <c r="A24" s="63"/>
      <c r="B24" s="224"/>
      <c r="C24" s="231"/>
      <c r="D24" s="94" t="s">
        <v>89</v>
      </c>
      <c r="E24" s="95">
        <v>7.0000000000000007E-2</v>
      </c>
      <c r="F24" s="78"/>
      <c r="G24" s="96"/>
      <c r="H24" s="80"/>
      <c r="I24" s="81"/>
      <c r="J24" s="40"/>
      <c r="K24" s="40"/>
      <c r="L24" s="169"/>
      <c r="M24" s="169"/>
      <c r="N24" s="169"/>
      <c r="O24" s="167"/>
      <c r="P24" s="170"/>
      <c r="Q24" s="69"/>
      <c r="R24" s="69"/>
      <c r="S24" s="83"/>
      <c r="T24" s="83"/>
      <c r="U24" s="70"/>
      <c r="V24" s="71"/>
      <c r="W24" s="71"/>
      <c r="X24" s="71"/>
      <c r="Y24" s="72"/>
      <c r="Z24" s="73"/>
      <c r="AA24" s="156"/>
      <c r="AB24" s="156"/>
      <c r="AC24" s="156"/>
      <c r="AD24" s="158"/>
      <c r="AE24" s="156"/>
      <c r="AF24" s="156"/>
      <c r="AG24" s="36"/>
      <c r="AH24" s="36"/>
      <c r="AI24" s="36"/>
      <c r="AJ24" s="155"/>
      <c r="AK24" s="156"/>
      <c r="AL24" s="15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</row>
    <row r="25" spans="1:56" s="244" customFormat="1" ht="148.5" customHeight="1" thickBot="1">
      <c r="A25" s="233">
        <v>8</v>
      </c>
      <c r="B25" s="234"/>
      <c r="C25" s="235" t="s">
        <v>131</v>
      </c>
      <c r="D25" s="199" t="s">
        <v>132</v>
      </c>
      <c r="E25" s="236">
        <v>0.02</v>
      </c>
      <c r="F25" s="237" t="s">
        <v>69</v>
      </c>
      <c r="G25" s="238" t="s">
        <v>133</v>
      </c>
      <c r="H25" s="238" t="s">
        <v>134</v>
      </c>
      <c r="I25" s="237">
        <v>3060</v>
      </c>
      <c r="J25" s="237" t="s">
        <v>60</v>
      </c>
      <c r="K25" s="237" t="s">
        <v>135</v>
      </c>
      <c r="L25" s="200">
        <v>4</v>
      </c>
      <c r="M25" s="200">
        <v>0</v>
      </c>
      <c r="N25" s="201">
        <v>349</v>
      </c>
      <c r="O25" s="201">
        <v>350</v>
      </c>
      <c r="P25" s="201">
        <f>SUM(L25:O25)</f>
        <v>703</v>
      </c>
      <c r="Q25" s="237" t="s">
        <v>62</v>
      </c>
      <c r="R25" s="239" t="s">
        <v>136</v>
      </c>
      <c r="S25" s="240" t="s">
        <v>137</v>
      </c>
      <c r="T25" s="241" t="s">
        <v>138</v>
      </c>
      <c r="U25" s="239" t="s">
        <v>139</v>
      </c>
      <c r="V25" s="242"/>
      <c r="W25" s="242"/>
      <c r="X25" s="242"/>
      <c r="Y25" s="295"/>
      <c r="Z25" s="243"/>
      <c r="AA25" s="323" t="str">
        <f>$G$25</f>
        <v>Actuaciones de obras anteriores a la ley 1801/2016 archivadas en la vigencia 2018</v>
      </c>
      <c r="AB25" s="324">
        <f t="shared" si="0"/>
        <v>4</v>
      </c>
      <c r="AC25" s="324">
        <v>4</v>
      </c>
      <c r="AD25" s="325">
        <f t="shared" si="5"/>
        <v>1</v>
      </c>
      <c r="AE25" s="323" t="s">
        <v>140</v>
      </c>
      <c r="AF25" s="323" t="s">
        <v>141</v>
      </c>
      <c r="AG25" s="323" t="str">
        <f>$G$25</f>
        <v>Actuaciones de obras anteriores a la ley 1801/2016 archivadas en la vigencia 2018</v>
      </c>
      <c r="AH25" s="158">
        <v>0</v>
      </c>
      <c r="AI25" s="158">
        <v>0</v>
      </c>
      <c r="AJ25" s="322" t="s">
        <v>86</v>
      </c>
      <c r="AK25" s="326" t="s">
        <v>142</v>
      </c>
      <c r="AL25" s="326" t="s">
        <v>142</v>
      </c>
      <c r="AM25" s="323" t="str">
        <f>$G$25</f>
        <v>Actuaciones de obras anteriores a la ley 1801/2016 archivadas en la vigencia 2018</v>
      </c>
      <c r="AN25" s="323">
        <f t="shared" si="3"/>
        <v>349</v>
      </c>
      <c r="AO25" s="327">
        <v>143</v>
      </c>
      <c r="AP25" s="325">
        <f t="shared" ref="AP25:AP31" si="15">AO25/AN25</f>
        <v>0.40974212034383956</v>
      </c>
      <c r="AQ25" s="156" t="s">
        <v>143</v>
      </c>
      <c r="AR25" s="156" t="s">
        <v>144</v>
      </c>
      <c r="AS25" s="156" t="str">
        <f>$G$25</f>
        <v>Actuaciones de obras anteriores a la ley 1801/2016 archivadas en la vigencia 2018</v>
      </c>
      <c r="AT25" s="156">
        <f t="shared" si="4"/>
        <v>350</v>
      </c>
      <c r="AU25" s="156">
        <v>54</v>
      </c>
      <c r="AV25" s="157">
        <f t="shared" ref="AV25:AV32" si="16">AU25/AT25</f>
        <v>0.15428571428571428</v>
      </c>
      <c r="AW25" s="345" t="s">
        <v>145</v>
      </c>
      <c r="AX25" s="156" t="s">
        <v>144</v>
      </c>
      <c r="AY25" s="156" t="str">
        <f>$G$25</f>
        <v>Actuaciones de obras anteriores a la ley 1801/2016 archivadas en la vigencia 2018</v>
      </c>
      <c r="AZ25" s="156">
        <f t="shared" si="12"/>
        <v>703</v>
      </c>
      <c r="BA25" s="156">
        <f>3+28+143+54</f>
        <v>228</v>
      </c>
      <c r="BB25" s="157">
        <f>BA25/AZ25</f>
        <v>0.32432432432432434</v>
      </c>
      <c r="BC25" s="157">
        <f>BB25*E25</f>
        <v>6.486486486486487E-3</v>
      </c>
      <c r="BD25" s="156" t="s">
        <v>146</v>
      </c>
    </row>
    <row r="26" spans="1:56" s="244" customFormat="1" ht="162.75" customHeight="1" thickBot="1">
      <c r="A26" s="245">
        <v>9</v>
      </c>
      <c r="B26" s="234"/>
      <c r="C26" s="235"/>
      <c r="D26" s="199" t="s">
        <v>147</v>
      </c>
      <c r="E26" s="246">
        <v>0.02</v>
      </c>
      <c r="F26" s="247" t="s">
        <v>56</v>
      </c>
      <c r="G26" s="238" t="s">
        <v>148</v>
      </c>
      <c r="H26" s="238" t="s">
        <v>149</v>
      </c>
      <c r="I26" s="247">
        <v>2112</v>
      </c>
      <c r="J26" s="237" t="s">
        <v>60</v>
      </c>
      <c r="K26" s="237" t="s">
        <v>135</v>
      </c>
      <c r="L26" s="205">
        <v>0</v>
      </c>
      <c r="M26" s="206">
        <v>0</v>
      </c>
      <c r="N26" s="205">
        <v>183</v>
      </c>
      <c r="O26" s="205">
        <v>183</v>
      </c>
      <c r="P26" s="314">
        <f>SUM(L26:O26)</f>
        <v>366</v>
      </c>
      <c r="Q26" s="247" t="s">
        <v>62</v>
      </c>
      <c r="R26" s="239" t="s">
        <v>136</v>
      </c>
      <c r="S26" s="241" t="s">
        <v>137</v>
      </c>
      <c r="T26" s="241" t="s">
        <v>138</v>
      </c>
      <c r="U26" s="241" t="s">
        <v>139</v>
      </c>
      <c r="V26" s="248"/>
      <c r="W26" s="248"/>
      <c r="X26" s="248"/>
      <c r="Y26" s="92"/>
      <c r="Z26" s="249"/>
      <c r="AA26" s="156" t="str">
        <f>$G$26</f>
        <v>Actuaciones de establecimiento de comercio anteriores a la ley 1801/2016 archivadas en la vigencia 2018</v>
      </c>
      <c r="AB26" s="157">
        <f t="shared" si="0"/>
        <v>0</v>
      </c>
      <c r="AC26" s="159" t="s">
        <v>142</v>
      </c>
      <c r="AD26" s="159" t="s">
        <v>142</v>
      </c>
      <c r="AE26" s="159" t="s">
        <v>142</v>
      </c>
      <c r="AF26" s="159" t="s">
        <v>142</v>
      </c>
      <c r="AG26" s="156" t="str">
        <f>$G$26</f>
        <v>Actuaciones de establecimiento de comercio anteriores a la ley 1801/2016 archivadas en la vigencia 2018</v>
      </c>
      <c r="AH26" s="156">
        <f t="shared" si="1"/>
        <v>0</v>
      </c>
      <c r="AI26" s="161">
        <v>0</v>
      </c>
      <c r="AJ26" s="155" t="s">
        <v>86</v>
      </c>
      <c r="AK26" s="159" t="s">
        <v>142</v>
      </c>
      <c r="AL26" s="159" t="s">
        <v>142</v>
      </c>
      <c r="AM26" s="156" t="str">
        <f>$G$26</f>
        <v>Actuaciones de establecimiento de comercio anteriores a la ley 1801/2016 archivadas en la vigencia 2018</v>
      </c>
      <c r="AN26" s="156">
        <f t="shared" si="3"/>
        <v>183</v>
      </c>
      <c r="AO26" s="311">
        <v>6</v>
      </c>
      <c r="AP26" s="325">
        <f t="shared" si="15"/>
        <v>3.2786885245901641E-2</v>
      </c>
      <c r="AQ26" s="156" t="s">
        <v>150</v>
      </c>
      <c r="AR26" s="156" t="s">
        <v>144</v>
      </c>
      <c r="AS26" s="156" t="str">
        <f>$G$26</f>
        <v>Actuaciones de establecimiento de comercio anteriores a la ley 1801/2016 archivadas en la vigencia 2018</v>
      </c>
      <c r="AT26" s="156">
        <f t="shared" si="4"/>
        <v>183</v>
      </c>
      <c r="AU26" s="156">
        <v>7</v>
      </c>
      <c r="AV26" s="157">
        <f t="shared" si="16"/>
        <v>3.825136612021858E-2</v>
      </c>
      <c r="AW26" s="345" t="s">
        <v>151</v>
      </c>
      <c r="AX26" s="156" t="s">
        <v>144</v>
      </c>
      <c r="AY26" s="156" t="str">
        <f>$G$26</f>
        <v>Actuaciones de establecimiento de comercio anteriores a la ley 1801/2016 archivadas en la vigencia 2018</v>
      </c>
      <c r="AZ26" s="156">
        <f t="shared" si="12"/>
        <v>366</v>
      </c>
      <c r="BA26" s="156">
        <f>0+0+6+7</f>
        <v>13</v>
      </c>
      <c r="BB26" s="157">
        <f t="shared" ref="BB26:BB32" si="17">BA26/AZ26</f>
        <v>3.5519125683060107E-2</v>
      </c>
      <c r="BC26" s="157">
        <f t="shared" si="13"/>
        <v>7.1038251366120219E-4</v>
      </c>
      <c r="BD26" s="156" t="s">
        <v>152</v>
      </c>
    </row>
    <row r="27" spans="1:56" ht="123.75" customHeight="1" thickBot="1">
      <c r="A27" s="341">
        <v>10</v>
      </c>
      <c r="B27" s="224"/>
      <c r="C27" s="232"/>
      <c r="D27" s="55" t="s">
        <v>153</v>
      </c>
      <c r="E27" s="97">
        <v>0.02</v>
      </c>
      <c r="F27" s="99" t="s">
        <v>56</v>
      </c>
      <c r="G27" s="100" t="s">
        <v>154</v>
      </c>
      <c r="H27" s="100" t="s">
        <v>155</v>
      </c>
      <c r="I27" s="91" t="s">
        <v>106</v>
      </c>
      <c r="J27" s="40" t="s">
        <v>60</v>
      </c>
      <c r="K27" s="40" t="s">
        <v>156</v>
      </c>
      <c r="L27" s="176">
        <v>2</v>
      </c>
      <c r="M27" s="176">
        <v>6</v>
      </c>
      <c r="N27" s="176">
        <v>6</v>
      </c>
      <c r="O27" s="176">
        <v>6</v>
      </c>
      <c r="P27" s="176">
        <f>SUM(L27:O27)</f>
        <v>20</v>
      </c>
      <c r="Q27" s="38" t="s">
        <v>62</v>
      </c>
      <c r="R27" s="48"/>
      <c r="S27" s="51"/>
      <c r="T27" s="51"/>
      <c r="U27" s="51"/>
      <c r="V27" s="52"/>
      <c r="W27" s="52"/>
      <c r="X27" s="52"/>
      <c r="Y27" s="92"/>
      <c r="Z27" s="54"/>
      <c r="AA27" s="156" t="str">
        <f>$G$27</f>
        <v>Acciones de Control u Operativos en Materia de Urbanimos Relacionados con la Integridad del Espacio Público Realizados</v>
      </c>
      <c r="AB27" s="156">
        <f t="shared" si="0"/>
        <v>2</v>
      </c>
      <c r="AC27" s="156">
        <v>5</v>
      </c>
      <c r="AD27" s="157">
        <v>1</v>
      </c>
      <c r="AE27" s="156" t="s">
        <v>157</v>
      </c>
      <c r="AF27" s="156" t="s">
        <v>158</v>
      </c>
      <c r="AG27" s="36" t="str">
        <f>$G$27</f>
        <v>Acciones de Control u Operativos en Materia de Urbanimos Relacionados con la Integridad del Espacio Público Realizados</v>
      </c>
      <c r="AH27" s="36">
        <f t="shared" si="1"/>
        <v>6</v>
      </c>
      <c r="AI27" s="36">
        <v>6</v>
      </c>
      <c r="AJ27" s="155">
        <f t="shared" si="9"/>
        <v>1</v>
      </c>
      <c r="AK27" s="156" t="s">
        <v>159</v>
      </c>
      <c r="AL27" s="156" t="s">
        <v>158</v>
      </c>
      <c r="AM27" s="36" t="str">
        <f>$G$27</f>
        <v>Acciones de Control u Operativos en Materia de Urbanimos Relacionados con la Integridad del Espacio Público Realizados</v>
      </c>
      <c r="AN27" s="36">
        <f t="shared" si="3"/>
        <v>6</v>
      </c>
      <c r="AO27" s="315">
        <v>22</v>
      </c>
      <c r="AP27" s="155">
        <v>1</v>
      </c>
      <c r="AQ27" s="319" t="s">
        <v>111</v>
      </c>
      <c r="AR27" s="319"/>
      <c r="AS27" s="36" t="str">
        <f>$G$27</f>
        <v>Acciones de Control u Operativos en Materia de Urbanimos Relacionados con la Integridad del Espacio Público Realizados</v>
      </c>
      <c r="AT27" s="36">
        <f t="shared" si="4"/>
        <v>6</v>
      </c>
      <c r="AU27" s="36">
        <v>4</v>
      </c>
      <c r="AV27" s="155">
        <f t="shared" si="16"/>
        <v>0.66666666666666663</v>
      </c>
      <c r="AW27" s="36" t="s">
        <v>160</v>
      </c>
      <c r="AX27" s="36" t="s">
        <v>161</v>
      </c>
      <c r="AY27" s="36" t="str">
        <f>$G$27</f>
        <v>Acciones de Control u Operativos en Materia de Urbanimos Relacionados con la Integridad del Espacio Público Realizados</v>
      </c>
      <c r="AZ27" s="36">
        <f t="shared" si="12"/>
        <v>20</v>
      </c>
      <c r="BA27" s="36">
        <f>+AU27+AO27+AI27+AC27</f>
        <v>37</v>
      </c>
      <c r="BB27" s="155">
        <f>BA27/AZ27</f>
        <v>1.85</v>
      </c>
      <c r="BC27" s="155">
        <f>BB27*E27</f>
        <v>3.7000000000000005E-2</v>
      </c>
      <c r="BD27" s="36" t="s">
        <v>162</v>
      </c>
    </row>
    <row r="28" spans="1:56" ht="107.25" customHeight="1" thickBot="1">
      <c r="A28" s="342">
        <v>11</v>
      </c>
      <c r="B28" s="224"/>
      <c r="C28" s="232"/>
      <c r="D28" s="55" t="s">
        <v>163</v>
      </c>
      <c r="E28" s="97">
        <v>0.02</v>
      </c>
      <c r="F28" s="99" t="s">
        <v>56</v>
      </c>
      <c r="G28" s="100" t="s">
        <v>164</v>
      </c>
      <c r="H28" s="100" t="s">
        <v>165</v>
      </c>
      <c r="I28" s="91" t="s">
        <v>106</v>
      </c>
      <c r="J28" s="40" t="s">
        <v>60</v>
      </c>
      <c r="K28" s="40" t="s">
        <v>166</v>
      </c>
      <c r="L28" s="176">
        <v>8</v>
      </c>
      <c r="M28" s="176">
        <v>13</v>
      </c>
      <c r="N28" s="176">
        <v>11</v>
      </c>
      <c r="O28" s="176">
        <v>10</v>
      </c>
      <c r="P28" s="176">
        <f>SUM(L28:O28)</f>
        <v>42</v>
      </c>
      <c r="Q28" s="38" t="s">
        <v>62</v>
      </c>
      <c r="R28" s="48"/>
      <c r="S28" s="51"/>
      <c r="T28" s="51"/>
      <c r="U28" s="51"/>
      <c r="V28" s="52"/>
      <c r="W28" s="52"/>
      <c r="X28" s="52"/>
      <c r="Y28" s="92"/>
      <c r="Z28" s="54"/>
      <c r="AA28" s="156" t="str">
        <f>$G$28</f>
        <v>Acciones de Control u Operativos en materia de actividad economica Realizados</v>
      </c>
      <c r="AB28" s="156">
        <f t="shared" si="0"/>
        <v>8</v>
      </c>
      <c r="AC28" s="156">
        <v>8</v>
      </c>
      <c r="AD28" s="157">
        <f t="shared" si="5"/>
        <v>1</v>
      </c>
      <c r="AE28" s="156" t="s">
        <v>167</v>
      </c>
      <c r="AF28" s="156" t="s">
        <v>158</v>
      </c>
      <c r="AG28" s="36" t="str">
        <f>$G$28</f>
        <v>Acciones de Control u Operativos en materia de actividad economica Realizados</v>
      </c>
      <c r="AH28" s="36">
        <f t="shared" si="1"/>
        <v>13</v>
      </c>
      <c r="AI28" s="36">
        <v>13</v>
      </c>
      <c r="AJ28" s="155">
        <f t="shared" si="9"/>
        <v>1</v>
      </c>
      <c r="AK28" s="156" t="s">
        <v>168</v>
      </c>
      <c r="AL28" s="156" t="s">
        <v>158</v>
      </c>
      <c r="AM28" s="36" t="str">
        <f>$G$28</f>
        <v>Acciones de Control u Operativos en materia de actividad economica Realizados</v>
      </c>
      <c r="AN28" s="36">
        <f t="shared" si="3"/>
        <v>11</v>
      </c>
      <c r="AO28" s="315">
        <v>11</v>
      </c>
      <c r="AP28" s="155">
        <f t="shared" si="15"/>
        <v>1</v>
      </c>
      <c r="AQ28" s="319" t="s">
        <v>111</v>
      </c>
      <c r="AR28" s="319"/>
      <c r="AS28" s="36" t="str">
        <f>$G$28</f>
        <v>Acciones de Control u Operativos en materia de actividad economica Realizados</v>
      </c>
      <c r="AT28" s="36">
        <f t="shared" si="4"/>
        <v>10</v>
      </c>
      <c r="AU28" s="36">
        <v>10</v>
      </c>
      <c r="AV28" s="155">
        <f t="shared" si="16"/>
        <v>1</v>
      </c>
      <c r="AW28" s="36" t="s">
        <v>160</v>
      </c>
      <c r="AX28" s="36" t="s">
        <v>161</v>
      </c>
      <c r="AY28" s="36" t="str">
        <f>$G$28</f>
        <v>Acciones de Control u Operativos en materia de actividad economica Realizados</v>
      </c>
      <c r="AZ28" s="36">
        <f t="shared" si="12"/>
        <v>42</v>
      </c>
      <c r="BA28" s="36">
        <f>+AU28+AO28+AI28+AC28</f>
        <v>42</v>
      </c>
      <c r="BB28" s="155">
        <f t="shared" si="17"/>
        <v>1</v>
      </c>
      <c r="BC28" s="155">
        <f t="shared" si="13"/>
        <v>0.02</v>
      </c>
      <c r="BD28" s="36" t="s">
        <v>169</v>
      </c>
    </row>
    <row r="29" spans="1:56" ht="122.25" customHeight="1" thickBot="1">
      <c r="A29" s="341">
        <v>12</v>
      </c>
      <c r="B29" s="224"/>
      <c r="C29" s="232"/>
      <c r="D29" s="55" t="s">
        <v>170</v>
      </c>
      <c r="E29" s="97">
        <v>0.02</v>
      </c>
      <c r="F29" s="99" t="s">
        <v>56</v>
      </c>
      <c r="G29" s="100" t="s">
        <v>171</v>
      </c>
      <c r="H29" s="100" t="s">
        <v>172</v>
      </c>
      <c r="I29" s="91" t="s">
        <v>106</v>
      </c>
      <c r="J29" s="40" t="s">
        <v>60</v>
      </c>
      <c r="K29" s="40" t="s">
        <v>173</v>
      </c>
      <c r="L29" s="176">
        <v>2</v>
      </c>
      <c r="M29" s="176">
        <v>8</v>
      </c>
      <c r="N29" s="176">
        <v>8</v>
      </c>
      <c r="O29" s="176">
        <v>6</v>
      </c>
      <c r="P29" s="176">
        <f t="shared" ref="P29:P31" si="18">SUM(L29:O29)</f>
        <v>24</v>
      </c>
      <c r="Q29" s="38" t="s">
        <v>62</v>
      </c>
      <c r="R29" s="48"/>
      <c r="S29" s="51"/>
      <c r="T29" s="51"/>
      <c r="U29" s="51"/>
      <c r="V29" s="52"/>
      <c r="W29" s="52"/>
      <c r="X29" s="52"/>
      <c r="Y29" s="92"/>
      <c r="Z29" s="54"/>
      <c r="AA29" s="156" t="str">
        <f>$G$29</f>
        <v>Acciones de control u operativos en materia de urbanismo relacionados con la integridad urbanistica Realizados</v>
      </c>
      <c r="AB29" s="156">
        <f t="shared" si="0"/>
        <v>2</v>
      </c>
      <c r="AC29" s="156">
        <v>2</v>
      </c>
      <c r="AD29" s="157">
        <f t="shared" si="5"/>
        <v>1</v>
      </c>
      <c r="AE29" s="156" t="s">
        <v>174</v>
      </c>
      <c r="AF29" s="156" t="s">
        <v>158</v>
      </c>
      <c r="AG29" s="36" t="str">
        <f>$G$29</f>
        <v>Acciones de control u operativos en materia de urbanismo relacionados con la integridad urbanistica Realizados</v>
      </c>
      <c r="AH29" s="36">
        <f t="shared" si="1"/>
        <v>8</v>
      </c>
      <c r="AI29" s="36">
        <v>8</v>
      </c>
      <c r="AJ29" s="155">
        <f t="shared" si="9"/>
        <v>1</v>
      </c>
      <c r="AK29" s="156" t="s">
        <v>167</v>
      </c>
      <c r="AL29" s="156" t="s">
        <v>158</v>
      </c>
      <c r="AM29" s="36" t="str">
        <f>$G$29</f>
        <v>Acciones de control u operativos en materia de urbanismo relacionados con la integridad urbanistica Realizados</v>
      </c>
      <c r="AN29" s="36">
        <f t="shared" si="3"/>
        <v>8</v>
      </c>
      <c r="AO29" s="315">
        <v>8</v>
      </c>
      <c r="AP29" s="155">
        <f t="shared" si="15"/>
        <v>1</v>
      </c>
      <c r="AQ29" s="319" t="s">
        <v>111</v>
      </c>
      <c r="AR29" s="319"/>
      <c r="AS29" s="36" t="str">
        <f>$G$29</f>
        <v>Acciones de control u operativos en materia de urbanismo relacionados con la integridad urbanistica Realizados</v>
      </c>
      <c r="AT29" s="36">
        <f t="shared" si="4"/>
        <v>6</v>
      </c>
      <c r="AU29" s="36">
        <v>6</v>
      </c>
      <c r="AV29" s="155">
        <f t="shared" si="16"/>
        <v>1</v>
      </c>
      <c r="AW29" s="36" t="s">
        <v>111</v>
      </c>
      <c r="AX29" s="36" t="s">
        <v>161</v>
      </c>
      <c r="AY29" s="36" t="str">
        <f>$G$29</f>
        <v>Acciones de control u operativos en materia de urbanismo relacionados con la integridad urbanistica Realizados</v>
      </c>
      <c r="AZ29" s="36">
        <f t="shared" si="12"/>
        <v>24</v>
      </c>
      <c r="BA29" s="36">
        <f>+AU29+AO29+AI29+AC29</f>
        <v>24</v>
      </c>
      <c r="BB29" s="155">
        <f t="shared" si="17"/>
        <v>1</v>
      </c>
      <c r="BC29" s="155">
        <f t="shared" si="13"/>
        <v>0.02</v>
      </c>
      <c r="BD29" s="36" t="s">
        <v>175</v>
      </c>
    </row>
    <row r="30" spans="1:56" ht="116.25" customHeight="1" thickBot="1">
      <c r="A30" s="342">
        <v>13</v>
      </c>
      <c r="B30" s="224"/>
      <c r="C30" s="232"/>
      <c r="D30" s="55" t="s">
        <v>176</v>
      </c>
      <c r="E30" s="97">
        <v>0.02</v>
      </c>
      <c r="F30" s="99" t="s">
        <v>56</v>
      </c>
      <c r="G30" s="100" t="s">
        <v>177</v>
      </c>
      <c r="H30" s="100" t="s">
        <v>178</v>
      </c>
      <c r="I30" s="91" t="s">
        <v>106</v>
      </c>
      <c r="J30" s="40" t="s">
        <v>60</v>
      </c>
      <c r="K30" s="40" t="s">
        <v>179</v>
      </c>
      <c r="L30" s="176">
        <v>1</v>
      </c>
      <c r="M30" s="176">
        <v>4</v>
      </c>
      <c r="N30" s="176">
        <v>4</v>
      </c>
      <c r="O30" s="176">
        <v>3</v>
      </c>
      <c r="P30" s="176">
        <f t="shared" si="18"/>
        <v>12</v>
      </c>
      <c r="Q30" s="38" t="s">
        <v>62</v>
      </c>
      <c r="R30" s="48"/>
      <c r="S30" s="51"/>
      <c r="T30" s="51"/>
      <c r="U30" s="51"/>
      <c r="V30" s="52"/>
      <c r="W30" s="52"/>
      <c r="X30" s="52"/>
      <c r="Y30" s="92"/>
      <c r="Z30" s="54"/>
      <c r="AA30" s="156" t="str">
        <f>$G$30</f>
        <v>Acciones de control u operativos en materia de ambiente, mineria y relaciones con los animales Realizados</v>
      </c>
      <c r="AB30" s="156">
        <f t="shared" si="0"/>
        <v>1</v>
      </c>
      <c r="AC30" s="156">
        <v>1</v>
      </c>
      <c r="AD30" s="157">
        <f t="shared" si="5"/>
        <v>1</v>
      </c>
      <c r="AE30" s="156" t="s">
        <v>180</v>
      </c>
      <c r="AF30" s="156" t="s">
        <v>158</v>
      </c>
      <c r="AG30" s="36" t="str">
        <f>$G$30</f>
        <v>Acciones de control u operativos en materia de ambiente, mineria y relaciones con los animales Realizados</v>
      </c>
      <c r="AH30" s="36">
        <f t="shared" si="1"/>
        <v>4</v>
      </c>
      <c r="AI30" s="36">
        <v>1</v>
      </c>
      <c r="AJ30" s="155">
        <f t="shared" si="9"/>
        <v>0.25</v>
      </c>
      <c r="AK30" s="156" t="s">
        <v>181</v>
      </c>
      <c r="AL30" s="156" t="s">
        <v>158</v>
      </c>
      <c r="AM30" s="36" t="str">
        <f>$G$30</f>
        <v>Acciones de control u operativos en materia de ambiente, mineria y relaciones con los animales Realizados</v>
      </c>
      <c r="AN30" s="36">
        <f t="shared" si="3"/>
        <v>4</v>
      </c>
      <c r="AO30" s="315">
        <v>5</v>
      </c>
      <c r="AP30" s="155">
        <v>1</v>
      </c>
      <c r="AQ30" s="319" t="s">
        <v>111</v>
      </c>
      <c r="AR30" s="319"/>
      <c r="AS30" s="36" t="str">
        <f>$G$30</f>
        <v>Acciones de control u operativos en materia de ambiente, mineria y relaciones con los animales Realizados</v>
      </c>
      <c r="AT30" s="36">
        <f t="shared" si="4"/>
        <v>3</v>
      </c>
      <c r="AU30" s="36">
        <v>3</v>
      </c>
      <c r="AV30" s="155">
        <f t="shared" si="16"/>
        <v>1</v>
      </c>
      <c r="AW30" s="36" t="s">
        <v>111</v>
      </c>
      <c r="AX30" s="36" t="s">
        <v>161</v>
      </c>
      <c r="AY30" s="36" t="str">
        <f>$G$30</f>
        <v>Acciones de control u operativos en materia de ambiente, mineria y relaciones con los animales Realizados</v>
      </c>
      <c r="AZ30" s="36">
        <f t="shared" si="12"/>
        <v>12</v>
      </c>
      <c r="BA30" s="36">
        <f t="shared" ref="BA29:BA30" si="19">+AU30+AO30+AI30+AC30</f>
        <v>10</v>
      </c>
      <c r="BB30" s="155">
        <f t="shared" si="17"/>
        <v>0.83333333333333337</v>
      </c>
      <c r="BC30" s="155">
        <f t="shared" si="13"/>
        <v>1.6666666666666666E-2</v>
      </c>
      <c r="BD30" s="36" t="s">
        <v>182</v>
      </c>
    </row>
    <row r="31" spans="1:56" ht="93.75" customHeight="1" thickBot="1">
      <c r="A31" s="341">
        <v>14</v>
      </c>
      <c r="B31" s="224"/>
      <c r="C31" s="232"/>
      <c r="D31" s="55" t="s">
        <v>183</v>
      </c>
      <c r="E31" s="97">
        <v>0.02</v>
      </c>
      <c r="F31" s="99" t="s">
        <v>56</v>
      </c>
      <c r="G31" s="100" t="s">
        <v>184</v>
      </c>
      <c r="H31" s="100" t="s">
        <v>185</v>
      </c>
      <c r="I31" s="91" t="s">
        <v>106</v>
      </c>
      <c r="J31" s="40" t="s">
        <v>60</v>
      </c>
      <c r="K31" s="40" t="s">
        <v>186</v>
      </c>
      <c r="L31" s="175">
        <v>0</v>
      </c>
      <c r="M31" s="175">
        <v>2</v>
      </c>
      <c r="N31" s="175">
        <v>3</v>
      </c>
      <c r="O31" s="175">
        <v>5</v>
      </c>
      <c r="P31" s="176">
        <f t="shared" si="18"/>
        <v>10</v>
      </c>
      <c r="Q31" s="38" t="s">
        <v>62</v>
      </c>
      <c r="R31" s="48"/>
      <c r="S31" s="51"/>
      <c r="T31" s="51"/>
      <c r="U31" s="51"/>
      <c r="V31" s="52"/>
      <c r="W31" s="52"/>
      <c r="X31" s="52"/>
      <c r="Y31" s="92"/>
      <c r="Z31" s="54"/>
      <c r="AA31" s="156" t="str">
        <f>$G$31</f>
        <v>Acciones de control u operativos en materia de convivencia relacionados con articulos pirotécnicos y sustancias peligrosas Realizados</v>
      </c>
      <c r="AB31" s="156">
        <f t="shared" si="0"/>
        <v>0</v>
      </c>
      <c r="AC31" s="156">
        <v>0</v>
      </c>
      <c r="AD31" s="156"/>
      <c r="AE31" s="156" t="s">
        <v>63</v>
      </c>
      <c r="AF31" s="156"/>
      <c r="AG31" s="36" t="str">
        <f>$G$31</f>
        <v>Acciones de control u operativos en materia de convivencia relacionados con articulos pirotécnicos y sustancias peligrosas Realizados</v>
      </c>
      <c r="AH31" s="36">
        <f t="shared" si="1"/>
        <v>2</v>
      </c>
      <c r="AI31" s="36">
        <v>2</v>
      </c>
      <c r="AJ31" s="155">
        <f t="shared" si="9"/>
        <v>1</v>
      </c>
      <c r="AK31" s="156" t="s">
        <v>174</v>
      </c>
      <c r="AL31" s="156" t="s">
        <v>158</v>
      </c>
      <c r="AM31" s="36" t="str">
        <f>$G$31</f>
        <v>Acciones de control u operativos en materia de convivencia relacionados con articulos pirotécnicos y sustancias peligrosas Realizados</v>
      </c>
      <c r="AN31" s="36">
        <f t="shared" si="3"/>
        <v>3</v>
      </c>
      <c r="AO31" s="315">
        <v>3</v>
      </c>
      <c r="AP31" s="155">
        <f t="shared" si="15"/>
        <v>1</v>
      </c>
      <c r="AQ31" s="319" t="s">
        <v>111</v>
      </c>
      <c r="AR31" s="319"/>
      <c r="AS31" s="36" t="str">
        <f>$G$31</f>
        <v>Acciones de control u operativos en materia de convivencia relacionados con articulos pirotécnicos y sustancias peligrosas Realizados</v>
      </c>
      <c r="AT31" s="36">
        <f t="shared" si="4"/>
        <v>5</v>
      </c>
      <c r="AU31" s="36">
        <v>2</v>
      </c>
      <c r="AV31" s="155">
        <f t="shared" si="16"/>
        <v>0.4</v>
      </c>
      <c r="AW31" s="36" t="s">
        <v>187</v>
      </c>
      <c r="AX31" s="36"/>
      <c r="AY31" s="36" t="str">
        <f>$G$31</f>
        <v>Acciones de control u operativos en materia de convivencia relacionados con articulos pirotécnicos y sustancias peligrosas Realizados</v>
      </c>
      <c r="AZ31" s="36">
        <f t="shared" si="12"/>
        <v>10</v>
      </c>
      <c r="BA31" s="36">
        <f>+AU31+AO31+AI31+AC31</f>
        <v>7</v>
      </c>
      <c r="BB31" s="155">
        <f t="shared" si="17"/>
        <v>0.7</v>
      </c>
      <c r="BC31" s="155">
        <f t="shared" si="13"/>
        <v>1.3999999999999999E-2</v>
      </c>
      <c r="BD31" s="36" t="s">
        <v>188</v>
      </c>
    </row>
    <row r="32" spans="1:56" ht="93.75" customHeight="1" thickBot="1">
      <c r="A32" s="45">
        <v>15</v>
      </c>
      <c r="B32" s="224"/>
      <c r="C32" s="232"/>
      <c r="D32" s="207" t="s">
        <v>189</v>
      </c>
      <c r="E32" s="203">
        <v>0.02</v>
      </c>
      <c r="F32" s="204" t="s">
        <v>56</v>
      </c>
      <c r="G32" s="208" t="s">
        <v>190</v>
      </c>
      <c r="H32" s="209" t="s">
        <v>191</v>
      </c>
      <c r="I32" s="204" t="s">
        <v>94</v>
      </c>
      <c r="J32" s="204" t="s">
        <v>60</v>
      </c>
      <c r="K32" s="204" t="s">
        <v>192</v>
      </c>
      <c r="L32" s="210">
        <v>0</v>
      </c>
      <c r="M32" s="210">
        <v>0</v>
      </c>
      <c r="N32" s="210">
        <v>0</v>
      </c>
      <c r="O32" s="210">
        <v>0.85</v>
      </c>
      <c r="P32" s="210">
        <v>0.85</v>
      </c>
      <c r="Q32" s="204" t="s">
        <v>62</v>
      </c>
      <c r="R32" s="202" t="s">
        <v>193</v>
      </c>
      <c r="S32" s="202" t="s">
        <v>137</v>
      </c>
      <c r="T32" s="202" t="s">
        <v>194</v>
      </c>
      <c r="U32" s="202" t="s">
        <v>139</v>
      </c>
      <c r="V32" s="52"/>
      <c r="W32" s="52"/>
      <c r="X32" s="52"/>
      <c r="Y32" s="92"/>
      <c r="Z32" s="54"/>
      <c r="AA32" s="156" t="str">
        <f>$G$32</f>
        <v>Porcentaje de auto que avocan conocimiento</v>
      </c>
      <c r="AB32" s="157">
        <f t="shared" si="0"/>
        <v>0</v>
      </c>
      <c r="AC32" s="159" t="s">
        <v>142</v>
      </c>
      <c r="AD32" s="159" t="s">
        <v>142</v>
      </c>
      <c r="AE32" s="159" t="s">
        <v>142</v>
      </c>
      <c r="AF32" s="159" t="s">
        <v>142</v>
      </c>
      <c r="AG32" s="36" t="str">
        <f>$G$32</f>
        <v>Porcentaje de auto que avocan conocimiento</v>
      </c>
      <c r="AH32" s="36">
        <f t="shared" si="1"/>
        <v>0</v>
      </c>
      <c r="AJ32" s="159" t="s">
        <v>142</v>
      </c>
      <c r="AK32" s="159" t="s">
        <v>142</v>
      </c>
      <c r="AL32" s="159" t="s">
        <v>142</v>
      </c>
      <c r="AM32" s="36" t="str">
        <f>$G$32</f>
        <v>Porcentaje de auto que avocan conocimiento</v>
      </c>
      <c r="AN32" s="304">
        <v>0</v>
      </c>
      <c r="AO32" s="315"/>
      <c r="AP32" s="36" t="s">
        <v>77</v>
      </c>
      <c r="AQ32" s="36" t="s">
        <v>77</v>
      </c>
      <c r="AR32" s="36"/>
      <c r="AS32" s="36" t="str">
        <f>$G$32</f>
        <v>Porcentaje de auto que avocan conocimiento</v>
      </c>
      <c r="AT32" s="155">
        <f t="shared" si="4"/>
        <v>0.85</v>
      </c>
      <c r="AU32" s="346">
        <v>0.68659999999999999</v>
      </c>
      <c r="AV32" s="155">
        <f t="shared" si="16"/>
        <v>0.80776470588235294</v>
      </c>
      <c r="AW32" s="315" t="s">
        <v>195</v>
      </c>
      <c r="AX32" s="36" t="s">
        <v>196</v>
      </c>
      <c r="AY32" s="36" t="str">
        <f>$G$32</f>
        <v>Porcentaje de auto que avocan conocimiento</v>
      </c>
      <c r="AZ32" s="155">
        <f t="shared" si="12"/>
        <v>0.85</v>
      </c>
      <c r="BA32" s="313">
        <v>0.68659999999999999</v>
      </c>
      <c r="BB32" s="155">
        <f t="shared" si="17"/>
        <v>0.80776470588235294</v>
      </c>
      <c r="BC32" s="155">
        <f t="shared" si="13"/>
        <v>1.6155294117647059E-2</v>
      </c>
      <c r="BD32" s="315" t="s">
        <v>195</v>
      </c>
    </row>
    <row r="33" spans="1:56" ht="93.75" customHeight="1" thickBot="1">
      <c r="A33" s="63">
        <v>16</v>
      </c>
      <c r="B33" s="224"/>
      <c r="C33" s="232"/>
      <c r="D33" s="211" t="s">
        <v>197</v>
      </c>
      <c r="E33" s="203">
        <v>0.02</v>
      </c>
      <c r="F33" s="204" t="s">
        <v>56</v>
      </c>
      <c r="G33" s="208" t="s">
        <v>198</v>
      </c>
      <c r="H33" s="212" t="s">
        <v>199</v>
      </c>
      <c r="I33" s="204" t="s">
        <v>94</v>
      </c>
      <c r="J33" s="204" t="s">
        <v>60</v>
      </c>
      <c r="K33" s="204" t="s">
        <v>200</v>
      </c>
      <c r="L33" s="210">
        <v>0</v>
      </c>
      <c r="M33" s="210">
        <v>0</v>
      </c>
      <c r="N33" s="210">
        <v>0</v>
      </c>
      <c r="O33" s="210">
        <v>0.5</v>
      </c>
      <c r="P33" s="210">
        <v>0.5</v>
      </c>
      <c r="Q33" s="204" t="s">
        <v>62</v>
      </c>
      <c r="R33" s="202"/>
      <c r="S33" s="202" t="s">
        <v>201</v>
      </c>
      <c r="T33" s="202"/>
      <c r="U33" s="202" t="s">
        <v>202</v>
      </c>
      <c r="V33" s="60"/>
      <c r="W33" s="60"/>
      <c r="X33" s="60"/>
      <c r="Y33" s="92"/>
      <c r="Z33" s="62"/>
      <c r="AA33" s="156" t="str">
        <f>$G$33</f>
        <v>Porcentaje de actuaciones policivas resuletas</v>
      </c>
      <c r="AB33" s="157"/>
      <c r="AC33" s="159" t="s">
        <v>142</v>
      </c>
      <c r="AD33" s="159" t="s">
        <v>142</v>
      </c>
      <c r="AE33" s="159" t="s">
        <v>142</v>
      </c>
      <c r="AF33" s="159" t="s">
        <v>142</v>
      </c>
      <c r="AG33" s="36"/>
      <c r="AH33" s="36">
        <v>0</v>
      </c>
      <c r="AJ33" s="159" t="s">
        <v>142</v>
      </c>
      <c r="AK33" s="159" t="s">
        <v>142</v>
      </c>
      <c r="AL33" s="159" t="s">
        <v>142</v>
      </c>
      <c r="AM33" s="36"/>
      <c r="AN33" s="210">
        <v>0</v>
      </c>
      <c r="AO33" s="36"/>
      <c r="AP33" s="36" t="s">
        <v>77</v>
      </c>
      <c r="AQ33" s="36" t="s">
        <v>77</v>
      </c>
      <c r="AR33" s="36"/>
      <c r="AS33" s="156" t="str">
        <f>$G$33</f>
        <v>Porcentaje de actuaciones policivas resuletas</v>
      </c>
      <c r="AT33" s="155">
        <f t="shared" ref="AT33" si="20">O33</f>
        <v>0.5</v>
      </c>
      <c r="AU33" s="346">
        <v>0.16500000000000001</v>
      </c>
      <c r="AV33" s="155">
        <f t="shared" ref="AV33" si="21">AU33/AT33</f>
        <v>0.33</v>
      </c>
      <c r="AW33" s="315" t="s">
        <v>203</v>
      </c>
      <c r="AX33" s="36" t="s">
        <v>196</v>
      </c>
      <c r="AY33" s="36" t="str">
        <f>$G$33</f>
        <v>Porcentaje de actuaciones policivas resuletas</v>
      </c>
      <c r="AZ33" s="304">
        <v>0.5</v>
      </c>
      <c r="BA33" s="313">
        <v>0.16500000000000001</v>
      </c>
      <c r="BB33" s="155">
        <f t="shared" ref="BB33" si="22">BA33/AZ33</f>
        <v>0.33</v>
      </c>
      <c r="BC33" s="155">
        <f t="shared" ref="BC33" si="23">BB33*E33</f>
        <v>6.6000000000000008E-3</v>
      </c>
      <c r="BD33" s="315" t="s">
        <v>203</v>
      </c>
    </row>
    <row r="34" spans="1:56" ht="93.75" customHeight="1" thickBot="1">
      <c r="A34" s="63"/>
      <c r="B34" s="224"/>
      <c r="C34" s="101"/>
      <c r="D34" s="64" t="s">
        <v>89</v>
      </c>
      <c r="E34" s="77">
        <v>0.18</v>
      </c>
      <c r="F34" s="78"/>
      <c r="G34" s="79"/>
      <c r="H34" s="80"/>
      <c r="I34" s="81"/>
      <c r="J34" s="40"/>
      <c r="K34" s="40"/>
      <c r="L34" s="169"/>
      <c r="M34" s="169"/>
      <c r="N34" s="169"/>
      <c r="O34" s="167"/>
      <c r="P34" s="170"/>
      <c r="Q34" s="69"/>
      <c r="R34" s="69"/>
      <c r="S34" s="83"/>
      <c r="T34" s="83"/>
      <c r="U34" s="70"/>
      <c r="V34" s="71"/>
      <c r="W34" s="71"/>
      <c r="X34" s="71"/>
      <c r="Y34" s="72"/>
      <c r="Z34" s="73"/>
      <c r="AA34" s="156"/>
      <c r="AB34" s="156"/>
      <c r="AC34" s="156"/>
      <c r="AD34" s="156"/>
      <c r="AE34" s="156"/>
      <c r="AF34" s="156"/>
      <c r="AG34" s="36"/>
      <c r="AH34" s="36"/>
      <c r="AI34" s="36"/>
      <c r="AJ34" s="155"/>
      <c r="AK34" s="156"/>
      <c r="AL34" s="156"/>
      <c r="AM34" s="36"/>
      <c r="AN34" s="36"/>
      <c r="AO34" s="36"/>
      <c r="AP34" s="36"/>
      <c r="AQ34" s="36"/>
      <c r="AR34" s="36"/>
      <c r="AS34" s="36"/>
      <c r="AT34" s="36">
        <f t="shared" si="4"/>
        <v>0</v>
      </c>
      <c r="AU34" s="36"/>
      <c r="AV34" s="36"/>
      <c r="AW34" s="36"/>
      <c r="AX34" s="36"/>
      <c r="AY34" s="36"/>
      <c r="AZ34" s="36"/>
      <c r="BA34" s="36"/>
      <c r="BB34" s="36"/>
      <c r="BC34" s="36"/>
      <c r="BD34" s="36"/>
    </row>
    <row r="35" spans="1:56" ht="131.25" customHeight="1">
      <c r="A35" s="343">
        <v>17</v>
      </c>
      <c r="B35" s="224"/>
      <c r="C35" s="218" t="s">
        <v>204</v>
      </c>
      <c r="D35" s="102" t="s">
        <v>205</v>
      </c>
      <c r="E35" s="103">
        <v>0.01</v>
      </c>
      <c r="F35" s="98" t="s">
        <v>69</v>
      </c>
      <c r="G35" s="100" t="s">
        <v>206</v>
      </c>
      <c r="H35" s="100" t="s">
        <v>207</v>
      </c>
      <c r="I35" s="91" t="s">
        <v>106</v>
      </c>
      <c r="J35" s="40" t="s">
        <v>60</v>
      </c>
      <c r="K35" s="40" t="s">
        <v>208</v>
      </c>
      <c r="L35" s="178">
        <v>0.15</v>
      </c>
      <c r="M35" s="178">
        <v>0.5</v>
      </c>
      <c r="N35" s="178">
        <v>0.2</v>
      </c>
      <c r="O35" s="178">
        <v>0.95</v>
      </c>
      <c r="P35" s="168">
        <v>0.95</v>
      </c>
      <c r="Q35" s="38" t="s">
        <v>209</v>
      </c>
      <c r="R35" s="38"/>
      <c r="S35" s="41"/>
      <c r="T35" s="41"/>
      <c r="U35" s="41"/>
      <c r="V35" s="42"/>
      <c r="W35" s="42"/>
      <c r="X35" s="42"/>
      <c r="Y35" s="92"/>
      <c r="Z35" s="44"/>
      <c r="AA35" s="156" t="str">
        <f>$G$35</f>
        <v>Porcentaje de Compromisos del Presupuesto de Inversión Directa Disponible a la Vigencia para el FDL</v>
      </c>
      <c r="AB35" s="157">
        <f t="shared" si="0"/>
        <v>0.15</v>
      </c>
      <c r="AC35" s="157">
        <v>0.1784</v>
      </c>
      <c r="AD35" s="157">
        <v>1</v>
      </c>
      <c r="AE35" s="156" t="s">
        <v>210</v>
      </c>
      <c r="AF35" s="156" t="s">
        <v>211</v>
      </c>
      <c r="AG35" s="36" t="str">
        <f>$G$35</f>
        <v>Porcentaje de Compromisos del Presupuesto de Inversión Directa Disponible a la Vigencia para el FDL</v>
      </c>
      <c r="AH35" s="155">
        <f t="shared" si="1"/>
        <v>0.5</v>
      </c>
      <c r="AI35" s="313">
        <v>0.246</v>
      </c>
      <c r="AJ35" s="155">
        <f t="shared" si="9"/>
        <v>0.49199999999999999</v>
      </c>
      <c r="AK35" s="156" t="s">
        <v>212</v>
      </c>
      <c r="AL35" s="156" t="s">
        <v>211</v>
      </c>
      <c r="AM35" s="36" t="str">
        <f>$G$35</f>
        <v>Porcentaje de Compromisos del Presupuesto de Inversión Directa Disponible a la Vigencia para el FDL</v>
      </c>
      <c r="AN35" s="304">
        <f t="shared" si="3"/>
        <v>0.2</v>
      </c>
      <c r="AO35" s="316">
        <v>0.4405</v>
      </c>
      <c r="AP35" s="155">
        <v>1</v>
      </c>
      <c r="AQ35" s="319"/>
      <c r="AR35" s="319"/>
      <c r="AS35" s="36" t="str">
        <f>$G$35</f>
        <v>Porcentaje de Compromisos del Presupuesto de Inversión Directa Disponible a la Vigencia para el FDL</v>
      </c>
      <c r="AT35" s="155">
        <f t="shared" si="4"/>
        <v>0.95</v>
      </c>
      <c r="AU35" s="346">
        <v>0.36570000000000003</v>
      </c>
      <c r="AV35" s="155">
        <f t="shared" ref="AV35:AV44" si="24">AU35/AT35</f>
        <v>0.38494736842105265</v>
      </c>
      <c r="AW35" s="315" t="s">
        <v>213</v>
      </c>
      <c r="AX35" s="351" t="s">
        <v>214</v>
      </c>
      <c r="AY35" s="36" t="str">
        <f>$G$35</f>
        <v>Porcentaje de Compromisos del Presupuesto de Inversión Directa Disponible a la Vigencia para el FDL</v>
      </c>
      <c r="AZ35" s="304">
        <f t="shared" ref="AZ35:AZ44" si="25">P35</f>
        <v>0.95</v>
      </c>
      <c r="BA35" s="313">
        <v>0.99039999999999995</v>
      </c>
      <c r="BB35" s="313">
        <v>1</v>
      </c>
      <c r="BC35" s="313">
        <f t="shared" ref="BC35:BC44" si="26">BB35*E35</f>
        <v>0.01</v>
      </c>
      <c r="BD35" s="36" t="s">
        <v>215</v>
      </c>
    </row>
    <row r="36" spans="1:56" ht="103.5" customHeight="1" thickBot="1">
      <c r="A36" s="344">
        <v>18</v>
      </c>
      <c r="B36" s="224"/>
      <c r="C36" s="219"/>
      <c r="D36" s="102" t="s">
        <v>216</v>
      </c>
      <c r="E36" s="103">
        <v>0.01</v>
      </c>
      <c r="F36" s="99" t="s">
        <v>56</v>
      </c>
      <c r="G36" s="100" t="s">
        <v>217</v>
      </c>
      <c r="H36" s="100" t="s">
        <v>218</v>
      </c>
      <c r="I36" s="91" t="s">
        <v>106</v>
      </c>
      <c r="J36" s="40" t="s">
        <v>60</v>
      </c>
      <c r="K36" s="40" t="s">
        <v>219</v>
      </c>
      <c r="L36" s="177">
        <v>0</v>
      </c>
      <c r="M36" s="177">
        <v>0</v>
      </c>
      <c r="N36" s="177">
        <v>0</v>
      </c>
      <c r="O36" s="177">
        <v>0.3</v>
      </c>
      <c r="P36" s="168">
        <f t="shared" ref="P36:P40" si="27">SUM(L36:O36)</f>
        <v>0.3</v>
      </c>
      <c r="Q36" s="38" t="s">
        <v>209</v>
      </c>
      <c r="R36" s="48"/>
      <c r="S36" s="41"/>
      <c r="T36" s="50"/>
      <c r="U36" s="50"/>
      <c r="V36" s="104"/>
      <c r="W36" s="104"/>
      <c r="X36" s="104"/>
      <c r="Y36" s="92"/>
      <c r="Z36" s="105"/>
      <c r="AA36" s="156" t="str">
        <f>$G$36</f>
        <v>Porcentaje de Giros de Presupuesto de Inversión Directa Realizados</v>
      </c>
      <c r="AB36" s="156">
        <f t="shared" si="0"/>
        <v>0</v>
      </c>
      <c r="AC36" s="156">
        <v>0</v>
      </c>
      <c r="AD36" s="156"/>
      <c r="AE36" s="156" t="s">
        <v>63</v>
      </c>
      <c r="AF36" s="156"/>
      <c r="AG36" s="36" t="str">
        <f>$G$36</f>
        <v>Porcentaje de Giros de Presupuesto de Inversión Directa Realizados</v>
      </c>
      <c r="AH36" s="304">
        <v>0</v>
      </c>
      <c r="AI36" s="304">
        <v>0.08</v>
      </c>
      <c r="AJ36" s="155" t="s">
        <v>86</v>
      </c>
      <c r="AK36" s="156" t="s">
        <v>220</v>
      </c>
      <c r="AL36" s="156" t="s">
        <v>211</v>
      </c>
      <c r="AM36" s="36" t="str">
        <f>$G$36</f>
        <v>Porcentaje de Giros de Presupuesto de Inversión Directa Realizados</v>
      </c>
      <c r="AN36" s="304">
        <f t="shared" si="3"/>
        <v>0</v>
      </c>
      <c r="AO36" s="316">
        <v>0.04</v>
      </c>
      <c r="AP36" s="155" t="s">
        <v>77</v>
      </c>
      <c r="AQ36" s="155" t="s">
        <v>77</v>
      </c>
      <c r="AR36" s="36"/>
      <c r="AS36" s="36" t="str">
        <f>$G$36</f>
        <v>Porcentaje de Giros de Presupuesto de Inversión Directa Realizados</v>
      </c>
      <c r="AT36" s="155">
        <f t="shared" si="4"/>
        <v>0.3</v>
      </c>
      <c r="AU36" s="346">
        <v>4.82E-2</v>
      </c>
      <c r="AV36" s="155">
        <f t="shared" si="24"/>
        <v>0.16066666666666668</v>
      </c>
      <c r="AW36" s="315" t="s">
        <v>221</v>
      </c>
      <c r="AX36" s="36" t="s">
        <v>214</v>
      </c>
      <c r="AY36" s="36" t="str">
        <f>$G$36</f>
        <v>Porcentaje de Giros de Presupuesto de Inversión Directa Realizados</v>
      </c>
      <c r="AZ36" s="304">
        <f t="shared" si="25"/>
        <v>0.3</v>
      </c>
      <c r="BA36" s="313">
        <v>0.1699</v>
      </c>
      <c r="BB36" s="313">
        <f>BA36/AZ36</f>
        <v>0.56633333333333336</v>
      </c>
      <c r="BC36" s="313">
        <f t="shared" si="26"/>
        <v>5.6633333333333336E-3</v>
      </c>
      <c r="BD36" s="36" t="s">
        <v>222</v>
      </c>
    </row>
    <row r="37" spans="1:56" ht="147" customHeight="1" thickBot="1">
      <c r="A37" s="343">
        <v>19</v>
      </c>
      <c r="B37" s="224"/>
      <c r="C37" s="219"/>
      <c r="D37" s="102" t="s">
        <v>223</v>
      </c>
      <c r="E37" s="103">
        <v>0.02</v>
      </c>
      <c r="F37" s="99" t="s">
        <v>56</v>
      </c>
      <c r="G37" s="100" t="s">
        <v>224</v>
      </c>
      <c r="H37" s="100" t="s">
        <v>225</v>
      </c>
      <c r="I37" s="91" t="s">
        <v>106</v>
      </c>
      <c r="J37" s="40" t="s">
        <v>60</v>
      </c>
      <c r="K37" s="40" t="s">
        <v>226</v>
      </c>
      <c r="L37" s="177">
        <v>0</v>
      </c>
      <c r="M37" s="177">
        <v>0</v>
      </c>
      <c r="N37" s="177">
        <v>0.25</v>
      </c>
      <c r="O37" s="177">
        <v>0.25</v>
      </c>
      <c r="P37" s="168">
        <f t="shared" si="27"/>
        <v>0.5</v>
      </c>
      <c r="Q37" s="38" t="s">
        <v>209</v>
      </c>
      <c r="R37" s="48"/>
      <c r="S37" s="41"/>
      <c r="T37" s="50"/>
      <c r="U37" s="51"/>
      <c r="V37" s="52"/>
      <c r="W37" s="52"/>
      <c r="X37" s="52"/>
      <c r="Y37" s="92"/>
      <c r="Z37" s="54"/>
      <c r="AA37" s="156" t="str">
        <f>$G$37</f>
        <v>Porcentaje de Giros de Presupuesto Comprometido Constituido como Obligaciones por Pagar de la Vigencia 2017 Realizados</v>
      </c>
      <c r="AB37" s="156">
        <f t="shared" si="0"/>
        <v>0</v>
      </c>
      <c r="AC37" s="156">
        <v>0</v>
      </c>
      <c r="AD37" s="156"/>
      <c r="AE37" s="156" t="s">
        <v>63</v>
      </c>
      <c r="AF37" s="156"/>
      <c r="AG37" s="36" t="str">
        <f>$G$37</f>
        <v>Porcentaje de Giros de Presupuesto Comprometido Constituido como Obligaciones por Pagar de la Vigencia 2017 Realizados</v>
      </c>
      <c r="AH37" s="36">
        <f t="shared" si="1"/>
        <v>0</v>
      </c>
      <c r="AI37" s="304">
        <v>0.12</v>
      </c>
      <c r="AJ37" s="155" t="s">
        <v>86</v>
      </c>
      <c r="AK37" s="156" t="s">
        <v>227</v>
      </c>
      <c r="AL37" s="156" t="s">
        <v>211</v>
      </c>
      <c r="AM37" s="36" t="str">
        <f>$G$37</f>
        <v>Porcentaje de Giros de Presupuesto Comprometido Constituido como Obligaciones por Pagar de la Vigencia 2017 Realizados</v>
      </c>
      <c r="AN37" s="304">
        <f t="shared" si="3"/>
        <v>0.25</v>
      </c>
      <c r="AO37" s="316">
        <v>0.33479999999999999</v>
      </c>
      <c r="AP37" s="155">
        <v>1</v>
      </c>
      <c r="AQ37" s="319"/>
      <c r="AR37" s="319"/>
      <c r="AS37" s="36" t="str">
        <f>$G$37</f>
        <v>Porcentaje de Giros de Presupuesto Comprometido Constituido como Obligaciones por Pagar de la Vigencia 2017 Realizados</v>
      </c>
      <c r="AT37" s="155">
        <f t="shared" si="4"/>
        <v>0.25</v>
      </c>
      <c r="AU37" s="346">
        <v>0.25109999999999999</v>
      </c>
      <c r="AV37" s="155">
        <f t="shared" si="24"/>
        <v>1.0044</v>
      </c>
      <c r="AW37" s="315" t="s">
        <v>228</v>
      </c>
      <c r="AX37" s="36"/>
      <c r="AY37" s="36" t="str">
        <f>$G$37</f>
        <v>Porcentaje de Giros de Presupuesto Comprometido Constituido como Obligaciones por Pagar de la Vigencia 2017 Realizados</v>
      </c>
      <c r="AZ37" s="304">
        <f t="shared" si="25"/>
        <v>0.5</v>
      </c>
      <c r="BA37" s="313">
        <v>0.58109999999999995</v>
      </c>
      <c r="BB37" s="313">
        <v>1</v>
      </c>
      <c r="BC37" s="313">
        <f t="shared" si="26"/>
        <v>0.02</v>
      </c>
      <c r="BD37" s="36" t="s">
        <v>229</v>
      </c>
    </row>
    <row r="38" spans="1:56" ht="139.5" customHeight="1" thickBot="1">
      <c r="A38" s="342">
        <v>20</v>
      </c>
      <c r="B38" s="224"/>
      <c r="C38" s="219"/>
      <c r="D38" s="102" t="s">
        <v>230</v>
      </c>
      <c r="E38" s="103">
        <v>0.02</v>
      </c>
      <c r="F38" s="99" t="s">
        <v>56</v>
      </c>
      <c r="G38" s="100" t="s">
        <v>231</v>
      </c>
      <c r="H38" s="100" t="s">
        <v>232</v>
      </c>
      <c r="I38" s="48" t="s">
        <v>94</v>
      </c>
      <c r="J38" s="40" t="s">
        <v>60</v>
      </c>
      <c r="K38" s="40" t="s">
        <v>233</v>
      </c>
      <c r="L38" s="177">
        <v>0</v>
      </c>
      <c r="M38" s="177">
        <v>0</v>
      </c>
      <c r="N38" s="177">
        <v>0</v>
      </c>
      <c r="O38" s="177">
        <v>1</v>
      </c>
      <c r="P38" s="168">
        <f t="shared" si="27"/>
        <v>1</v>
      </c>
      <c r="Q38" s="48" t="s">
        <v>62</v>
      </c>
      <c r="R38" s="48"/>
      <c r="S38" s="51"/>
      <c r="T38" s="51"/>
      <c r="U38" s="51"/>
      <c r="V38" s="52"/>
      <c r="W38" s="52"/>
      <c r="X38" s="52"/>
      <c r="Y38" s="92"/>
      <c r="Z38" s="54"/>
      <c r="AA38" s="156" t="str">
        <f>$G$38</f>
        <v>Porcentaje de Procesos Contractuales de Malla Vial y Parques de la Vigencia 2018 Realizados Utilizando los Pliegos Tipo</v>
      </c>
      <c r="AB38" s="156">
        <f t="shared" si="0"/>
        <v>0</v>
      </c>
      <c r="AC38" s="156">
        <v>0</v>
      </c>
      <c r="AD38" s="156"/>
      <c r="AE38" s="156" t="s">
        <v>63</v>
      </c>
      <c r="AF38" s="156"/>
      <c r="AG38" s="36" t="str">
        <f>$G$38</f>
        <v>Porcentaje de Procesos Contractuales de Malla Vial y Parques de la Vigencia 2018 Realizados Utilizando los Pliegos Tipo</v>
      </c>
      <c r="AH38" s="36">
        <f t="shared" si="1"/>
        <v>0</v>
      </c>
      <c r="AI38" s="36"/>
      <c r="AJ38" s="155" t="s">
        <v>86</v>
      </c>
      <c r="AK38" s="159" t="s">
        <v>142</v>
      </c>
      <c r="AL38" s="159" t="s">
        <v>142</v>
      </c>
      <c r="AM38" s="36" t="str">
        <f>$G$38</f>
        <v>Porcentaje de Procesos Contractuales de Malla Vial y Parques de la Vigencia 2018 Realizados Utilizando los Pliegos Tipo</v>
      </c>
      <c r="AN38" s="304">
        <f t="shared" si="3"/>
        <v>0</v>
      </c>
      <c r="AO38" s="316"/>
      <c r="AP38" s="155" t="s">
        <v>77</v>
      </c>
      <c r="AQ38" s="155" t="s">
        <v>77</v>
      </c>
      <c r="AR38" s="36"/>
      <c r="AS38" s="36" t="str">
        <f>$G$38</f>
        <v>Porcentaje de Procesos Contractuales de Malla Vial y Parques de la Vigencia 2018 Realizados Utilizando los Pliegos Tipo</v>
      </c>
      <c r="AT38" s="155">
        <f t="shared" si="4"/>
        <v>1</v>
      </c>
      <c r="AU38" s="155">
        <v>1</v>
      </c>
      <c r="AV38" s="155">
        <f t="shared" si="24"/>
        <v>1</v>
      </c>
      <c r="AW38" s="36" t="s">
        <v>234</v>
      </c>
      <c r="AX38" s="36" t="s">
        <v>235</v>
      </c>
      <c r="AY38" s="36" t="str">
        <f>$G$38</f>
        <v>Porcentaje de Procesos Contractuales de Malla Vial y Parques de la Vigencia 2018 Realizados Utilizando los Pliegos Tipo</v>
      </c>
      <c r="AZ38" s="304">
        <f t="shared" si="25"/>
        <v>1</v>
      </c>
      <c r="BA38" s="304">
        <v>1</v>
      </c>
      <c r="BB38" s="304">
        <f t="shared" ref="BB38:BB44" si="28">BA38/AZ38</f>
        <v>1</v>
      </c>
      <c r="BC38" s="304">
        <f t="shared" si="26"/>
        <v>0.02</v>
      </c>
      <c r="BD38" s="36" t="s">
        <v>234</v>
      </c>
    </row>
    <row r="39" spans="1:56" ht="301.5" customHeight="1" thickBot="1">
      <c r="A39" s="341">
        <v>21</v>
      </c>
      <c r="B39" s="224"/>
      <c r="C39" s="219"/>
      <c r="D39" s="102" t="s">
        <v>236</v>
      </c>
      <c r="E39" s="106">
        <v>0.02</v>
      </c>
      <c r="F39" s="99" t="s">
        <v>56</v>
      </c>
      <c r="G39" s="100" t="s">
        <v>237</v>
      </c>
      <c r="H39" s="100" t="s">
        <v>238</v>
      </c>
      <c r="I39" s="48" t="s">
        <v>94</v>
      </c>
      <c r="J39" s="40" t="s">
        <v>95</v>
      </c>
      <c r="K39" s="40" t="s">
        <v>239</v>
      </c>
      <c r="L39" s="179">
        <v>1</v>
      </c>
      <c r="M39" s="179">
        <v>1</v>
      </c>
      <c r="N39" s="179">
        <v>1</v>
      </c>
      <c r="O39" s="179">
        <v>1</v>
      </c>
      <c r="P39" s="168">
        <v>1</v>
      </c>
      <c r="Q39" s="48" t="s">
        <v>62</v>
      </c>
      <c r="R39" s="48"/>
      <c r="S39" s="51"/>
      <c r="T39" s="51"/>
      <c r="U39" s="51"/>
      <c r="V39" s="52"/>
      <c r="W39" s="52"/>
      <c r="X39" s="52"/>
      <c r="Y39" s="92"/>
      <c r="Z39" s="54"/>
      <c r="AA39" s="156" t="str">
        <f>$G$39</f>
        <v>Porcentaje de Publicación de los Procesos Contractuales del FDL y Modificaciones Contractuales Realizado</v>
      </c>
      <c r="AB39" s="157">
        <f t="shared" si="0"/>
        <v>1</v>
      </c>
      <c r="AC39" s="157">
        <v>1</v>
      </c>
      <c r="AD39" s="157">
        <f t="shared" si="5"/>
        <v>1</v>
      </c>
      <c r="AE39" s="156" t="s">
        <v>240</v>
      </c>
      <c r="AF39" s="156" t="s">
        <v>241</v>
      </c>
      <c r="AG39" s="36" t="str">
        <f>$G$39</f>
        <v>Porcentaje de Publicación de los Procesos Contractuales del FDL y Modificaciones Contractuales Realizado</v>
      </c>
      <c r="AH39" s="155">
        <f t="shared" si="1"/>
        <v>1</v>
      </c>
      <c r="AI39" s="155">
        <v>1</v>
      </c>
      <c r="AJ39" s="155">
        <f t="shared" si="9"/>
        <v>1</v>
      </c>
      <c r="AK39" s="156" t="s">
        <v>240</v>
      </c>
      <c r="AL39" s="156" t="s">
        <v>241</v>
      </c>
      <c r="AM39" s="36" t="str">
        <f>$G$39</f>
        <v>Porcentaje de Publicación de los Procesos Contractuales del FDL y Modificaciones Contractuales Realizado</v>
      </c>
      <c r="AN39" s="155">
        <f t="shared" si="3"/>
        <v>1</v>
      </c>
      <c r="AO39" s="316">
        <v>1</v>
      </c>
      <c r="AP39" s="155">
        <f t="shared" ref="AP39:AP44" si="29">AO39/AN39</f>
        <v>1</v>
      </c>
      <c r="AQ39" s="36" t="s">
        <v>242</v>
      </c>
      <c r="AR39" s="319"/>
      <c r="AS39" s="36" t="str">
        <f>$G$39</f>
        <v>Porcentaje de Publicación de los Procesos Contractuales del FDL y Modificaciones Contractuales Realizado</v>
      </c>
      <c r="AT39" s="155">
        <f t="shared" si="4"/>
        <v>1</v>
      </c>
      <c r="AU39" s="155">
        <v>1</v>
      </c>
      <c r="AV39" s="155">
        <f t="shared" si="24"/>
        <v>1</v>
      </c>
      <c r="AW39" s="36" t="s">
        <v>242</v>
      </c>
      <c r="AX39" s="36"/>
      <c r="AY39" s="36" t="str">
        <f>$G$39</f>
        <v>Porcentaje de Publicación de los Procesos Contractuales del FDL y Modificaciones Contractuales Realizado</v>
      </c>
      <c r="AZ39" s="304">
        <f t="shared" si="25"/>
        <v>1</v>
      </c>
      <c r="BA39" s="304">
        <v>1</v>
      </c>
      <c r="BB39" s="304">
        <f t="shared" si="28"/>
        <v>1</v>
      </c>
      <c r="BC39" s="304">
        <f t="shared" si="26"/>
        <v>0.02</v>
      </c>
      <c r="BD39" s="36" t="s">
        <v>243</v>
      </c>
    </row>
    <row r="40" spans="1:56" ht="208.5" customHeight="1" thickBot="1">
      <c r="A40" s="342">
        <v>22</v>
      </c>
      <c r="B40" s="224"/>
      <c r="C40" s="219"/>
      <c r="D40" s="102" t="s">
        <v>244</v>
      </c>
      <c r="E40" s="107">
        <v>0.02</v>
      </c>
      <c r="F40" s="99" t="s">
        <v>56</v>
      </c>
      <c r="G40" s="49" t="s">
        <v>245</v>
      </c>
      <c r="H40" s="49" t="s">
        <v>245</v>
      </c>
      <c r="I40" s="91" t="s">
        <v>106</v>
      </c>
      <c r="J40" s="40" t="s">
        <v>60</v>
      </c>
      <c r="K40" s="40" t="s">
        <v>246</v>
      </c>
      <c r="L40" s="177">
        <v>0.2</v>
      </c>
      <c r="M40" s="177">
        <v>0.2</v>
      </c>
      <c r="N40" s="177">
        <v>0.2</v>
      </c>
      <c r="O40" s="177">
        <v>0.2</v>
      </c>
      <c r="P40" s="168">
        <f t="shared" si="27"/>
        <v>0.8</v>
      </c>
      <c r="Q40" s="48" t="s">
        <v>62</v>
      </c>
      <c r="R40" s="48"/>
      <c r="S40" s="51"/>
      <c r="T40" s="51"/>
      <c r="U40" s="51"/>
      <c r="V40" s="52"/>
      <c r="W40" s="52"/>
      <c r="X40" s="52"/>
      <c r="Y40" s="92"/>
      <c r="Z40" s="54"/>
      <c r="AA40" s="156" t="str">
        <f>$G$40</f>
        <v>Porcentaje de bienes de caracteristicas tecnicas uniformes de común utilización aquiridos a través del portal CCE</v>
      </c>
      <c r="AB40" s="157">
        <f t="shared" si="0"/>
        <v>0.2</v>
      </c>
      <c r="AC40" s="157">
        <v>0.2</v>
      </c>
      <c r="AD40" s="157">
        <f t="shared" si="5"/>
        <v>1</v>
      </c>
      <c r="AE40" s="156" t="s">
        <v>247</v>
      </c>
      <c r="AF40" s="156" t="s">
        <v>248</v>
      </c>
      <c r="AG40" s="36" t="str">
        <f>$G$40</f>
        <v>Porcentaje de bienes de caracteristicas tecnicas uniformes de común utilización aquiridos a través del portal CCE</v>
      </c>
      <c r="AH40" s="155">
        <f t="shared" si="1"/>
        <v>0.2</v>
      </c>
      <c r="AI40" s="304">
        <v>0.2</v>
      </c>
      <c r="AJ40" s="155">
        <f t="shared" si="9"/>
        <v>1</v>
      </c>
      <c r="AK40" s="311" t="s">
        <v>249</v>
      </c>
      <c r="AL40" s="311" t="s">
        <v>250</v>
      </c>
      <c r="AM40" s="36" t="str">
        <f>$G$40</f>
        <v>Porcentaje de bienes de caracteristicas tecnicas uniformes de común utilización aquiridos a través del portal CCE</v>
      </c>
      <c r="AN40" s="155">
        <f t="shared" si="3"/>
        <v>0.2</v>
      </c>
      <c r="AO40" s="316">
        <v>0.2</v>
      </c>
      <c r="AP40" s="155">
        <f t="shared" si="29"/>
        <v>1</v>
      </c>
      <c r="AQ40" s="319"/>
      <c r="AR40" s="319"/>
      <c r="AS40" s="36" t="str">
        <f>$G$40</f>
        <v>Porcentaje de bienes de caracteristicas tecnicas uniformes de común utilización aquiridos a través del portal CCE</v>
      </c>
      <c r="AT40" s="155">
        <f t="shared" si="4"/>
        <v>0.2</v>
      </c>
      <c r="AU40" s="155">
        <v>0.2</v>
      </c>
      <c r="AV40" s="155">
        <f t="shared" si="24"/>
        <v>1</v>
      </c>
      <c r="AW40" s="36" t="s">
        <v>251</v>
      </c>
      <c r="AX40" s="36" t="s">
        <v>235</v>
      </c>
      <c r="AY40" s="36" t="str">
        <f>$G$40</f>
        <v>Porcentaje de bienes de caracteristicas tecnicas uniformes de común utilización aquiridos a través del portal CCE</v>
      </c>
      <c r="AZ40" s="304">
        <f t="shared" si="25"/>
        <v>0.8</v>
      </c>
      <c r="BA40" s="304">
        <v>0.8</v>
      </c>
      <c r="BB40" s="304">
        <f t="shared" si="28"/>
        <v>1</v>
      </c>
      <c r="BC40" s="304">
        <f t="shared" si="26"/>
        <v>0.02</v>
      </c>
      <c r="BD40" s="36" t="s">
        <v>252</v>
      </c>
    </row>
    <row r="41" spans="1:56" ht="129" customHeight="1" thickBot="1">
      <c r="A41" s="341">
        <v>23</v>
      </c>
      <c r="B41" s="224"/>
      <c r="C41" s="219"/>
      <c r="D41" s="102" t="s">
        <v>253</v>
      </c>
      <c r="E41" s="106">
        <v>0.02</v>
      </c>
      <c r="F41" s="99" t="s">
        <v>56</v>
      </c>
      <c r="G41" s="49" t="s">
        <v>254</v>
      </c>
      <c r="H41" s="49" t="s">
        <v>255</v>
      </c>
      <c r="I41" s="58" t="s">
        <v>256</v>
      </c>
      <c r="J41" s="40" t="s">
        <v>95</v>
      </c>
      <c r="K41" s="40" t="s">
        <v>257</v>
      </c>
      <c r="L41" s="180">
        <v>1</v>
      </c>
      <c r="M41" s="180">
        <v>1</v>
      </c>
      <c r="N41" s="180">
        <v>1</v>
      </c>
      <c r="O41" s="180">
        <v>1</v>
      </c>
      <c r="P41" s="168">
        <v>1</v>
      </c>
      <c r="Q41" s="48" t="s">
        <v>62</v>
      </c>
      <c r="R41" s="58"/>
      <c r="S41" s="59"/>
      <c r="T41" s="59"/>
      <c r="U41" s="59"/>
      <c r="V41" s="60"/>
      <c r="W41" s="60"/>
      <c r="X41" s="60"/>
      <c r="Y41" s="61"/>
      <c r="Z41" s="62"/>
      <c r="AA41" s="156" t="str">
        <f>$G$41</f>
        <v>Porcentaje de Lineamientos Establecidos en la Directiva 12 de 2016 o Aquella que la Modifique Aplicados</v>
      </c>
      <c r="AB41" s="157">
        <f t="shared" si="0"/>
        <v>1</v>
      </c>
      <c r="AC41" s="157">
        <v>1</v>
      </c>
      <c r="AD41" s="157">
        <f t="shared" si="5"/>
        <v>1</v>
      </c>
      <c r="AE41" s="156" t="s">
        <v>258</v>
      </c>
      <c r="AF41" s="156" t="s">
        <v>259</v>
      </c>
      <c r="AG41" s="36" t="str">
        <f>$G$41</f>
        <v>Porcentaje de Lineamientos Establecidos en la Directiva 12 de 2016 o Aquella que la Modifique Aplicados</v>
      </c>
      <c r="AH41" s="304">
        <v>1</v>
      </c>
      <c r="AI41" s="304">
        <v>1</v>
      </c>
      <c r="AJ41" s="155">
        <f t="shared" si="9"/>
        <v>1</v>
      </c>
      <c r="AK41" s="311" t="s">
        <v>260</v>
      </c>
      <c r="AL41" s="311" t="s">
        <v>260</v>
      </c>
      <c r="AM41" s="36" t="str">
        <f>$G$41</f>
        <v>Porcentaje de Lineamientos Establecidos en la Directiva 12 de 2016 o Aquella que la Modifique Aplicados</v>
      </c>
      <c r="AN41" s="155">
        <f t="shared" si="3"/>
        <v>1</v>
      </c>
      <c r="AO41" s="316">
        <v>1</v>
      </c>
      <c r="AP41" s="155">
        <f t="shared" si="29"/>
        <v>1</v>
      </c>
      <c r="AQ41" s="319" t="s">
        <v>111</v>
      </c>
      <c r="AR41" s="319"/>
      <c r="AS41" s="36" t="str">
        <f>$G$41</f>
        <v>Porcentaje de Lineamientos Establecidos en la Directiva 12 de 2016 o Aquella que la Modifique Aplicados</v>
      </c>
      <c r="AT41" s="155">
        <f t="shared" si="4"/>
        <v>1</v>
      </c>
      <c r="AU41" s="304">
        <v>1</v>
      </c>
      <c r="AV41" s="155">
        <f t="shared" si="24"/>
        <v>1</v>
      </c>
      <c r="AW41" s="315" t="s">
        <v>111</v>
      </c>
      <c r="AX41" s="36"/>
      <c r="AY41" s="36" t="str">
        <f>$G$41</f>
        <v>Porcentaje de Lineamientos Establecidos en la Directiva 12 de 2016 o Aquella que la Modifique Aplicados</v>
      </c>
      <c r="AZ41" s="304">
        <f t="shared" si="25"/>
        <v>1</v>
      </c>
      <c r="BA41" s="304">
        <v>1</v>
      </c>
      <c r="BB41" s="304">
        <f t="shared" si="28"/>
        <v>1</v>
      </c>
      <c r="BC41" s="304">
        <f t="shared" si="26"/>
        <v>0.02</v>
      </c>
      <c r="BD41" s="36" t="s">
        <v>261</v>
      </c>
    </row>
    <row r="42" spans="1:56" s="244" customFormat="1" ht="93.75" customHeight="1">
      <c r="A42" s="245">
        <v>24</v>
      </c>
      <c r="B42" s="234"/>
      <c r="C42" s="250"/>
      <c r="D42" s="213" t="s">
        <v>262</v>
      </c>
      <c r="E42" s="246">
        <v>0.02</v>
      </c>
      <c r="F42" s="247" t="s">
        <v>56</v>
      </c>
      <c r="G42" s="251" t="s">
        <v>263</v>
      </c>
      <c r="H42" s="247" t="s">
        <v>264</v>
      </c>
      <c r="I42" s="247" t="s">
        <v>94</v>
      </c>
      <c r="J42" s="247" t="s">
        <v>60</v>
      </c>
      <c r="K42" s="247" t="s">
        <v>265</v>
      </c>
      <c r="L42" s="210"/>
      <c r="M42" s="210">
        <v>1</v>
      </c>
      <c r="N42" s="210">
        <v>1</v>
      </c>
      <c r="O42" s="210">
        <v>1</v>
      </c>
      <c r="P42" s="210">
        <v>1</v>
      </c>
      <c r="Q42" s="247" t="s">
        <v>62</v>
      </c>
      <c r="R42" s="241" t="s">
        <v>266</v>
      </c>
      <c r="S42" s="241" t="s">
        <v>267</v>
      </c>
      <c r="T42" s="241" t="s">
        <v>266</v>
      </c>
      <c r="U42" s="241" t="s">
        <v>139</v>
      </c>
      <c r="V42" s="252"/>
      <c r="W42" s="252"/>
      <c r="X42" s="252"/>
      <c r="Y42" s="61"/>
      <c r="Z42" s="253"/>
      <c r="AA42" s="156" t="str">
        <f>$G$42</f>
        <v>Porcentaje de Ejecución del Plan de Implementación del SIPSE Local</v>
      </c>
      <c r="AB42" s="157">
        <f t="shared" si="0"/>
        <v>0</v>
      </c>
      <c r="AC42" s="157" t="s">
        <v>142</v>
      </c>
      <c r="AD42" s="157" t="s">
        <v>142</v>
      </c>
      <c r="AE42" s="157" t="s">
        <v>142</v>
      </c>
      <c r="AF42" s="157" t="s">
        <v>142</v>
      </c>
      <c r="AG42" s="156" t="str">
        <f>$G$42</f>
        <v>Porcentaje de Ejecución del Plan de Implementación del SIPSE Local</v>
      </c>
      <c r="AH42" s="161">
        <v>1</v>
      </c>
      <c r="AI42" s="161">
        <v>0.8</v>
      </c>
      <c r="AJ42" s="157">
        <f t="shared" si="9"/>
        <v>0.8</v>
      </c>
      <c r="AK42" s="312" t="s">
        <v>268</v>
      </c>
      <c r="AL42" s="312" t="s">
        <v>269</v>
      </c>
      <c r="AM42" s="156" t="str">
        <f>$G$42</f>
        <v>Porcentaje de Ejecución del Plan de Implementación del SIPSE Local</v>
      </c>
      <c r="AN42" s="157">
        <f t="shared" si="3"/>
        <v>1</v>
      </c>
      <c r="AO42" s="312">
        <v>1</v>
      </c>
      <c r="AP42" s="157">
        <f t="shared" si="29"/>
        <v>1</v>
      </c>
      <c r="AQ42" s="156" t="s">
        <v>270</v>
      </c>
      <c r="AR42" s="156" t="s">
        <v>271</v>
      </c>
      <c r="AS42" s="156" t="str">
        <f>$G$42</f>
        <v>Porcentaje de Ejecución del Plan de Implementación del SIPSE Local</v>
      </c>
      <c r="AT42" s="161">
        <f>O42</f>
        <v>1</v>
      </c>
      <c r="AU42" s="161">
        <v>0.93</v>
      </c>
      <c r="AV42" s="161">
        <f>AU42/AT42</f>
        <v>0.93</v>
      </c>
      <c r="AW42" s="311" t="s">
        <v>272</v>
      </c>
      <c r="AX42" s="156" t="s">
        <v>273</v>
      </c>
      <c r="AY42" s="156" t="str">
        <f>$G$42</f>
        <v>Porcentaje de Ejecución del Plan de Implementación del SIPSE Local</v>
      </c>
      <c r="AZ42" s="161">
        <f t="shared" si="25"/>
        <v>1</v>
      </c>
      <c r="BA42" s="161">
        <f>AVERAGE(AU42,AO42,AI42)</f>
        <v>0.91000000000000014</v>
      </c>
      <c r="BB42" s="161">
        <f t="shared" si="28"/>
        <v>0.91000000000000014</v>
      </c>
      <c r="BC42" s="161">
        <f t="shared" si="26"/>
        <v>1.8200000000000004E-2</v>
      </c>
      <c r="BD42" s="156" t="s">
        <v>274</v>
      </c>
    </row>
    <row r="43" spans="1:56" s="244" customFormat="1" ht="129" customHeight="1" thickBot="1">
      <c r="A43" s="233">
        <v>25</v>
      </c>
      <c r="B43" s="234"/>
      <c r="C43" s="254"/>
      <c r="D43" s="255" t="s">
        <v>275</v>
      </c>
      <c r="E43" s="256">
        <v>0.01</v>
      </c>
      <c r="F43" s="257" t="s">
        <v>56</v>
      </c>
      <c r="G43" s="258" t="s">
        <v>276</v>
      </c>
      <c r="H43" s="259" t="s">
        <v>277</v>
      </c>
      <c r="I43" s="259" t="s">
        <v>278</v>
      </c>
      <c r="J43" s="189" t="s">
        <v>95</v>
      </c>
      <c r="K43" s="189" t="s">
        <v>279</v>
      </c>
      <c r="L43" s="180">
        <v>1</v>
      </c>
      <c r="M43" s="180">
        <v>1</v>
      </c>
      <c r="N43" s="180">
        <v>1</v>
      </c>
      <c r="O43" s="180">
        <v>1</v>
      </c>
      <c r="P43" s="181">
        <v>1</v>
      </c>
      <c r="Q43" s="259" t="s">
        <v>62</v>
      </c>
      <c r="R43" s="259"/>
      <c r="S43" s="260"/>
      <c r="T43" s="260"/>
      <c r="U43" s="260"/>
      <c r="V43" s="248"/>
      <c r="W43" s="248"/>
      <c r="X43" s="248"/>
      <c r="Y43" s="53"/>
      <c r="Z43" s="249"/>
      <c r="AA43" s="156" t="str">
        <f>$G$43</f>
        <v>Porcentaje de asistencia a las jornadas programadas por la Dirección Financiera de la SDG</v>
      </c>
      <c r="AB43" s="157">
        <f t="shared" si="0"/>
        <v>1</v>
      </c>
      <c r="AC43" s="157">
        <v>1</v>
      </c>
      <c r="AD43" s="157">
        <f t="shared" si="5"/>
        <v>1</v>
      </c>
      <c r="AE43" s="156" t="s">
        <v>280</v>
      </c>
      <c r="AF43" s="156" t="s">
        <v>281</v>
      </c>
      <c r="AG43" s="156" t="str">
        <f>$G$43</f>
        <v>Porcentaje de asistencia a las jornadas programadas por la Dirección Financiera de la SDG</v>
      </c>
      <c r="AH43" s="157">
        <f t="shared" si="1"/>
        <v>1</v>
      </c>
      <c r="AI43" s="157">
        <v>1</v>
      </c>
      <c r="AJ43" s="157">
        <f t="shared" si="9"/>
        <v>1</v>
      </c>
      <c r="AK43" s="312" t="s">
        <v>282</v>
      </c>
      <c r="AL43" s="312" t="s">
        <v>283</v>
      </c>
      <c r="AM43" s="156" t="str">
        <f>$G$43</f>
        <v>Porcentaje de asistencia a las jornadas programadas por la Dirección Financiera de la SDG</v>
      </c>
      <c r="AN43" s="157">
        <f t="shared" si="3"/>
        <v>1</v>
      </c>
      <c r="AO43" s="328">
        <v>0</v>
      </c>
      <c r="AP43" s="325">
        <f t="shared" si="29"/>
        <v>0</v>
      </c>
      <c r="AQ43" s="156" t="s">
        <v>284</v>
      </c>
      <c r="AR43" s="156" t="s">
        <v>285</v>
      </c>
      <c r="AS43" s="156" t="str">
        <f>$G$43</f>
        <v>Porcentaje de asistencia a las jornadas programadas por la Dirección Financiera de la SDG</v>
      </c>
      <c r="AT43" s="157">
        <f t="shared" si="4"/>
        <v>1</v>
      </c>
      <c r="AU43" s="161">
        <v>1</v>
      </c>
      <c r="AV43" s="161">
        <f>AU43/AT43</f>
        <v>1</v>
      </c>
      <c r="AW43" s="311" t="s">
        <v>286</v>
      </c>
      <c r="AX43" s="156" t="s">
        <v>287</v>
      </c>
      <c r="AY43" s="156" t="str">
        <f>$G$43</f>
        <v>Porcentaje de asistencia a las jornadas programadas por la Dirección Financiera de la SDG</v>
      </c>
      <c r="AZ43" s="161">
        <f t="shared" si="25"/>
        <v>1</v>
      </c>
      <c r="BA43" s="161">
        <f>AVERAGE(AU43,AO43,AI43,AC43)</f>
        <v>0.75</v>
      </c>
      <c r="BB43" s="161">
        <f t="shared" si="28"/>
        <v>0.75</v>
      </c>
      <c r="BC43" s="352">
        <f t="shared" si="26"/>
        <v>7.4999999999999997E-3</v>
      </c>
      <c r="BD43" s="156" t="s">
        <v>288</v>
      </c>
    </row>
    <row r="44" spans="1:56" ht="160.5" customHeight="1" thickBot="1">
      <c r="A44" s="342">
        <v>26</v>
      </c>
      <c r="B44" s="224"/>
      <c r="C44" s="220"/>
      <c r="D44" s="108" t="s">
        <v>289</v>
      </c>
      <c r="E44" s="47">
        <v>0.02</v>
      </c>
      <c r="F44" s="48" t="s">
        <v>69</v>
      </c>
      <c r="G44" s="100" t="s">
        <v>290</v>
      </c>
      <c r="H44" s="48" t="s">
        <v>291</v>
      </c>
      <c r="I44" s="48" t="s">
        <v>94</v>
      </c>
      <c r="J44" s="40" t="s">
        <v>95</v>
      </c>
      <c r="K44" s="154" t="s">
        <v>292</v>
      </c>
      <c r="L44" s="182">
        <v>1</v>
      </c>
      <c r="M44" s="167">
        <v>1</v>
      </c>
      <c r="N44" s="167">
        <v>1</v>
      </c>
      <c r="O44" s="167">
        <v>1</v>
      </c>
      <c r="P44" s="183">
        <v>1</v>
      </c>
      <c r="Q44" s="99" t="s">
        <v>62</v>
      </c>
      <c r="R44" s="58"/>
      <c r="S44" s="59"/>
      <c r="T44" s="59"/>
      <c r="U44" s="59"/>
      <c r="V44" s="60"/>
      <c r="W44" s="60"/>
      <c r="X44" s="60"/>
      <c r="Y44" s="61"/>
      <c r="Z44" s="62"/>
      <c r="AA44" s="157" t="str">
        <f>$G$44</f>
        <v>Porcentaje de reporte de información insumo para contabilidad</v>
      </c>
      <c r="AB44" s="157">
        <f t="shared" si="0"/>
        <v>1</v>
      </c>
      <c r="AC44" s="157">
        <v>1</v>
      </c>
      <c r="AD44" s="157">
        <f t="shared" si="5"/>
        <v>1</v>
      </c>
      <c r="AE44" s="156" t="s">
        <v>293</v>
      </c>
      <c r="AF44" s="156" t="s">
        <v>294</v>
      </c>
      <c r="AG44" s="36" t="str">
        <f>$G$44</f>
        <v>Porcentaje de reporte de información insumo para contabilidad</v>
      </c>
      <c r="AH44" s="155">
        <f t="shared" si="1"/>
        <v>1</v>
      </c>
      <c r="AI44" s="155">
        <v>1</v>
      </c>
      <c r="AJ44" s="155">
        <f t="shared" si="9"/>
        <v>1</v>
      </c>
      <c r="AK44" s="156" t="s">
        <v>293</v>
      </c>
      <c r="AL44" s="156" t="s">
        <v>295</v>
      </c>
      <c r="AM44" s="36" t="str">
        <f>$G$44</f>
        <v>Porcentaje de reporte de información insumo para contabilidad</v>
      </c>
      <c r="AN44" s="155">
        <f t="shared" si="3"/>
        <v>1</v>
      </c>
      <c r="AO44" s="316">
        <v>1</v>
      </c>
      <c r="AP44" s="155">
        <f t="shared" si="29"/>
        <v>1</v>
      </c>
      <c r="AQ44" s="319" t="s">
        <v>111</v>
      </c>
      <c r="AR44" s="319"/>
      <c r="AS44" s="36" t="str">
        <f>$G$44</f>
        <v>Porcentaje de reporte de información insumo para contabilidad</v>
      </c>
      <c r="AT44" s="155">
        <f t="shared" si="4"/>
        <v>1</v>
      </c>
      <c r="AU44" s="155">
        <v>1</v>
      </c>
      <c r="AV44" s="155">
        <f t="shared" si="24"/>
        <v>1</v>
      </c>
      <c r="AW44" s="36" t="s">
        <v>293</v>
      </c>
      <c r="AX44" s="36"/>
      <c r="AY44" s="36" t="str">
        <f>$G$44</f>
        <v>Porcentaje de reporte de información insumo para contabilidad</v>
      </c>
      <c r="AZ44" s="304">
        <f t="shared" si="25"/>
        <v>1</v>
      </c>
      <c r="BA44" s="304">
        <v>1</v>
      </c>
      <c r="BB44" s="304">
        <f t="shared" si="28"/>
        <v>1</v>
      </c>
      <c r="BC44" s="304">
        <f t="shared" si="26"/>
        <v>0.02</v>
      </c>
      <c r="BD44" s="36" t="s">
        <v>296</v>
      </c>
    </row>
    <row r="45" spans="1:56" ht="93.75" customHeight="1" thickBot="1">
      <c r="A45" s="109"/>
      <c r="B45" s="224"/>
      <c r="C45" s="220"/>
      <c r="D45" s="110" t="s">
        <v>89</v>
      </c>
      <c r="E45" s="77">
        <v>0.17</v>
      </c>
      <c r="F45" s="111"/>
      <c r="G45" s="112"/>
      <c r="H45" s="112"/>
      <c r="I45" s="111"/>
      <c r="J45" s="40"/>
      <c r="K45" s="40"/>
      <c r="L45" s="184"/>
      <c r="M45" s="184"/>
      <c r="N45" s="184"/>
      <c r="O45" s="184"/>
      <c r="P45" s="185"/>
      <c r="Q45" s="113"/>
      <c r="R45" s="113"/>
      <c r="S45" s="114"/>
      <c r="T45" s="114"/>
      <c r="U45" s="114"/>
      <c r="V45" s="115"/>
      <c r="W45" s="115"/>
      <c r="X45" s="115"/>
      <c r="Y45" s="116"/>
      <c r="Z45" s="117"/>
      <c r="AA45" s="156"/>
      <c r="AB45" s="156"/>
      <c r="AC45" s="156"/>
      <c r="AD45" s="156"/>
      <c r="AE45" s="156"/>
      <c r="AF45" s="156"/>
      <c r="AG45" s="36"/>
      <c r="AH45" s="36"/>
      <c r="AI45" s="36"/>
      <c r="AJ45" s="155"/>
      <c r="AK45" s="156"/>
      <c r="AL45" s="15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</row>
    <row r="46" spans="1:56" ht="142.5" customHeight="1" thickBot="1">
      <c r="A46" s="341">
        <v>27</v>
      </c>
      <c r="B46" s="224"/>
      <c r="C46" s="221" t="s">
        <v>297</v>
      </c>
      <c r="D46" s="118" t="s">
        <v>298</v>
      </c>
      <c r="E46" s="47">
        <v>7.0000000000000007E-2</v>
      </c>
      <c r="F46" s="40" t="s">
        <v>56</v>
      </c>
      <c r="G46" s="119" t="s">
        <v>299</v>
      </c>
      <c r="H46" s="120" t="s">
        <v>300</v>
      </c>
      <c r="I46" s="40" t="s">
        <v>301</v>
      </c>
      <c r="J46" s="40" t="s">
        <v>95</v>
      </c>
      <c r="K46" s="40" t="s">
        <v>302</v>
      </c>
      <c r="L46" s="186">
        <v>1</v>
      </c>
      <c r="M46" s="186">
        <v>1</v>
      </c>
      <c r="N46" s="186">
        <v>1</v>
      </c>
      <c r="O46" s="186">
        <v>1</v>
      </c>
      <c r="P46" s="187">
        <v>1</v>
      </c>
      <c r="Q46" s="40" t="s">
        <v>62</v>
      </c>
      <c r="R46" s="40"/>
      <c r="S46" s="121"/>
      <c r="T46" s="121"/>
      <c r="U46" s="121"/>
      <c r="V46" s="115"/>
      <c r="W46" s="115"/>
      <c r="X46" s="115"/>
      <c r="Y46" s="116"/>
      <c r="Z46" s="117"/>
      <c r="AA46" s="156" t="str">
        <f>$G$46</f>
        <v>Porcentaje de Requerimientos Asignados a la Alcaldia Local Respondidos</v>
      </c>
      <c r="AB46" s="157">
        <f t="shared" si="0"/>
        <v>1</v>
      </c>
      <c r="AC46" s="157">
        <v>0.14280000000000001</v>
      </c>
      <c r="AD46" s="157">
        <f t="shared" si="5"/>
        <v>0.14280000000000001</v>
      </c>
      <c r="AE46" s="156" t="s">
        <v>303</v>
      </c>
      <c r="AF46" s="156" t="s">
        <v>304</v>
      </c>
      <c r="AG46" s="36" t="str">
        <f>$G$46</f>
        <v>Porcentaje de Requerimientos Asignados a la Alcaldia Local Respondidos</v>
      </c>
      <c r="AH46" s="155">
        <f t="shared" si="1"/>
        <v>1</v>
      </c>
      <c r="AI46" s="313">
        <v>2.5999999999999999E-2</v>
      </c>
      <c r="AJ46" s="155">
        <f t="shared" ref="AJ46" si="30">AI46/AH46</f>
        <v>2.5999999999999999E-2</v>
      </c>
      <c r="AK46" s="156" t="s">
        <v>305</v>
      </c>
      <c r="AL46" s="156" t="s">
        <v>306</v>
      </c>
      <c r="AM46" s="36" t="str">
        <f>$G$46</f>
        <v>Porcentaje de Requerimientos Asignados a la Alcaldia Local Respondidos</v>
      </c>
      <c r="AN46" s="155">
        <f t="shared" si="3"/>
        <v>1</v>
      </c>
      <c r="AO46" s="316">
        <v>0.13800000000000001</v>
      </c>
      <c r="AP46" s="155">
        <f t="shared" ref="AP46" si="31">AO46/AN46</f>
        <v>0.13800000000000001</v>
      </c>
      <c r="AQ46" s="36" t="s">
        <v>307</v>
      </c>
      <c r="AR46" s="319"/>
      <c r="AS46" s="36" t="str">
        <f>$G$46</f>
        <v>Porcentaje de Requerimientos Asignados a la Alcaldia Local Respondidos</v>
      </c>
      <c r="AT46" s="155">
        <f t="shared" si="4"/>
        <v>1</v>
      </c>
      <c r="AU46" s="155">
        <v>0.11</v>
      </c>
      <c r="AV46" s="155">
        <f t="shared" ref="AV46" si="32">AU46/AT46</f>
        <v>0.11</v>
      </c>
      <c r="AW46" s="348" t="s">
        <v>308</v>
      </c>
      <c r="AX46" s="36"/>
      <c r="AY46" s="36" t="str">
        <f>$G$46</f>
        <v>Porcentaje de Requerimientos Asignados a la Alcaldia Local Respondidos</v>
      </c>
      <c r="AZ46" s="304">
        <f>P46</f>
        <v>1</v>
      </c>
      <c r="BA46" s="304">
        <f>AVERAGE(AU46,AO46,AI46,AC46)</f>
        <v>0.10420000000000001</v>
      </c>
      <c r="BB46" s="304">
        <f>BA46/AZ46</f>
        <v>0.10420000000000001</v>
      </c>
      <c r="BC46" s="304">
        <f>BB46*E46</f>
        <v>7.2940000000000019E-3</v>
      </c>
      <c r="BD46" s="36" t="s">
        <v>309</v>
      </c>
    </row>
    <row r="47" spans="1:56" ht="93.75" customHeight="1" thickBot="1">
      <c r="A47" s="35"/>
      <c r="B47" s="224"/>
      <c r="C47" s="222"/>
      <c r="D47" s="122" t="s">
        <v>89</v>
      </c>
      <c r="E47" s="75">
        <v>7.0000000000000007E-2</v>
      </c>
      <c r="F47" s="69"/>
      <c r="G47" s="82"/>
      <c r="H47" s="82"/>
      <c r="I47" s="69"/>
      <c r="J47" s="40"/>
      <c r="K47" s="40"/>
      <c r="L47" s="188"/>
      <c r="M47" s="188"/>
      <c r="N47" s="188"/>
      <c r="O47" s="188"/>
      <c r="P47" s="188"/>
      <c r="Q47" s="69"/>
      <c r="R47" s="69"/>
      <c r="S47" s="70"/>
      <c r="T47" s="70"/>
      <c r="U47" s="70"/>
      <c r="V47" s="123"/>
      <c r="W47" s="123"/>
      <c r="X47" s="123"/>
      <c r="Y47" s="124"/>
      <c r="Z47" s="125"/>
      <c r="AA47" s="156"/>
      <c r="AB47" s="156"/>
      <c r="AC47" s="156"/>
      <c r="AD47" s="156"/>
      <c r="AE47" s="156"/>
      <c r="AF47" s="156"/>
      <c r="AG47" s="36"/>
      <c r="AH47" s="36"/>
      <c r="AI47" s="36"/>
      <c r="AJ47" s="155"/>
      <c r="AK47" s="156"/>
      <c r="AL47" s="15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</row>
    <row r="48" spans="1:56" s="244" customFormat="1" ht="177.75" customHeight="1" thickBot="1">
      <c r="A48" s="233">
        <v>28</v>
      </c>
      <c r="B48" s="234"/>
      <c r="C48" s="261" t="s">
        <v>310</v>
      </c>
      <c r="D48" s="214" t="s">
        <v>311</v>
      </c>
      <c r="E48" s="262">
        <v>0.05</v>
      </c>
      <c r="F48" s="215" t="s">
        <v>69</v>
      </c>
      <c r="G48" s="263" t="s">
        <v>312</v>
      </c>
      <c r="H48" s="263" t="s">
        <v>313</v>
      </c>
      <c r="I48" s="215">
        <v>2090</v>
      </c>
      <c r="J48" s="264" t="s">
        <v>60</v>
      </c>
      <c r="K48" s="264" t="s">
        <v>314</v>
      </c>
      <c r="L48" s="215"/>
      <c r="M48" s="215"/>
      <c r="N48" s="331" t="s">
        <v>315</v>
      </c>
      <c r="O48" s="331" t="s">
        <v>316</v>
      </c>
      <c r="P48" s="331">
        <v>1</v>
      </c>
      <c r="Q48" s="332" t="s">
        <v>62</v>
      </c>
      <c r="R48" s="333" t="s">
        <v>317</v>
      </c>
      <c r="S48" s="333" t="s">
        <v>318</v>
      </c>
      <c r="T48" s="334" t="s">
        <v>319</v>
      </c>
      <c r="U48" s="334" t="s">
        <v>139</v>
      </c>
      <c r="V48" s="335"/>
      <c r="W48" s="335"/>
      <c r="X48" s="335"/>
      <c r="Y48" s="336"/>
      <c r="Z48" s="337"/>
      <c r="AA48" s="311" t="str">
        <f>$G$48</f>
        <v>TRD de contratos aplicada para la serie de contratos en la alcaldía local para la documentación producida entre el 29 de diciembre de 2006 al 29 de septiembre de 2016</v>
      </c>
      <c r="AB48" s="311">
        <f t="shared" si="0"/>
        <v>0</v>
      </c>
      <c r="AC48" s="311" t="s">
        <v>320</v>
      </c>
      <c r="AD48" s="311" t="s">
        <v>320</v>
      </c>
      <c r="AE48" s="311" t="s">
        <v>320</v>
      </c>
      <c r="AF48" s="311" t="s">
        <v>320</v>
      </c>
      <c r="AG48" s="311" t="str">
        <f>$G$48</f>
        <v>TRD de contratos aplicada para la serie de contratos en la alcaldía local para la documentación producida entre el 29 de diciembre de 2006 al 29 de septiembre de 2016</v>
      </c>
      <c r="AH48" s="311">
        <f t="shared" si="1"/>
        <v>0</v>
      </c>
      <c r="AI48" s="311"/>
      <c r="AJ48" s="316" t="s">
        <v>86</v>
      </c>
      <c r="AK48" s="311" t="s">
        <v>320</v>
      </c>
      <c r="AL48" s="311" t="s">
        <v>320</v>
      </c>
      <c r="AM48" s="311" t="str">
        <f>$G$48</f>
        <v>TRD de contratos aplicada para la serie de contratos en la alcaldía local para la documentación producida entre el 29 de diciembre de 2006 al 29 de septiembre de 2016</v>
      </c>
      <c r="AN48" s="311" t="str">
        <f t="shared" si="3"/>
        <v xml:space="preserve"> 50% 
573)</v>
      </c>
      <c r="AO48" s="311" t="s">
        <v>321</v>
      </c>
      <c r="AP48" s="325">
        <f>48.65%/50%</f>
        <v>0.97299999999999998</v>
      </c>
      <c r="AQ48" s="311" t="s">
        <v>322</v>
      </c>
      <c r="AR48" s="311" t="s">
        <v>323</v>
      </c>
      <c r="AS48" s="156" t="str">
        <f>$G$48</f>
        <v>TRD de contratos aplicada para la serie de contratos en la alcaldía local para la documentación producida entre el 29 de diciembre de 2006 al 29 de septiembre de 2016</v>
      </c>
      <c r="AT48" s="156" t="str">
        <f t="shared" si="4"/>
        <v xml:space="preserve"> 50% (1045)</v>
      </c>
      <c r="AU48" s="355">
        <v>0.1895</v>
      </c>
      <c r="AV48" s="157">
        <f>AU48/50%</f>
        <v>0.379</v>
      </c>
      <c r="AW48" s="311" t="s">
        <v>324</v>
      </c>
      <c r="AX48" s="156" t="s">
        <v>325</v>
      </c>
      <c r="AY48" s="156" t="str">
        <f>$G$48</f>
        <v>TRD de contratos aplicada para la serie de contratos en la alcaldía local para la documentación producida entre el 29 de diciembre de 2006 al 29 de septiembre de 2016</v>
      </c>
      <c r="AZ48" s="161">
        <f>P48</f>
        <v>1</v>
      </c>
      <c r="BA48" s="353">
        <v>0.67600000000000005</v>
      </c>
      <c r="BB48" s="353">
        <f>BA48/AZ48</f>
        <v>0.67600000000000005</v>
      </c>
      <c r="BC48" s="353">
        <f>BB48*E48</f>
        <v>3.3800000000000004E-2</v>
      </c>
      <c r="BD48" s="156" t="s">
        <v>326</v>
      </c>
    </row>
    <row r="49" spans="1:62" s="244" customFormat="1" ht="81" customHeight="1" thickBot="1">
      <c r="A49" s="266"/>
      <c r="B49" s="234"/>
      <c r="C49" s="267"/>
      <c r="D49" s="268" t="s">
        <v>89</v>
      </c>
      <c r="E49" s="269">
        <v>0.05</v>
      </c>
      <c r="F49" s="189"/>
      <c r="G49" s="270"/>
      <c r="H49" s="270"/>
      <c r="I49" s="189"/>
      <c r="J49" s="189"/>
      <c r="K49" s="189"/>
      <c r="L49" s="181"/>
      <c r="M49" s="181"/>
      <c r="N49" s="181"/>
      <c r="O49" s="181"/>
      <c r="P49" s="189"/>
      <c r="Q49" s="189"/>
      <c r="R49" s="189"/>
      <c r="S49" s="271"/>
      <c r="T49" s="271"/>
      <c r="U49" s="271"/>
      <c r="V49" s="272"/>
      <c r="W49" s="272"/>
      <c r="X49" s="272"/>
      <c r="Y49" s="126"/>
      <c r="Z49" s="273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311"/>
      <c r="AX49" s="156"/>
      <c r="AY49" s="156"/>
      <c r="AZ49" s="156"/>
      <c r="BA49" s="156"/>
      <c r="BB49" s="156"/>
      <c r="BC49" s="156"/>
      <c r="BD49" s="156"/>
    </row>
    <row r="50" spans="1:62" s="244" customFormat="1" ht="193.5" customHeight="1" thickBot="1">
      <c r="A50" s="233">
        <v>29</v>
      </c>
      <c r="B50" s="234"/>
      <c r="C50" s="274" t="s">
        <v>327</v>
      </c>
      <c r="D50" s="214" t="s">
        <v>328</v>
      </c>
      <c r="E50" s="262">
        <v>0.05</v>
      </c>
      <c r="F50" s="264" t="s">
        <v>56</v>
      </c>
      <c r="G50" s="275" t="s">
        <v>329</v>
      </c>
      <c r="H50" s="264" t="s">
        <v>330</v>
      </c>
      <c r="I50" s="264" t="s">
        <v>94</v>
      </c>
      <c r="J50" s="264" t="s">
        <v>95</v>
      </c>
      <c r="K50" s="264" t="s">
        <v>331</v>
      </c>
      <c r="L50" s="216"/>
      <c r="M50" s="216"/>
      <c r="N50" s="216">
        <v>1</v>
      </c>
      <c r="O50" s="216">
        <v>1</v>
      </c>
      <c r="P50" s="216">
        <v>1</v>
      </c>
      <c r="Q50" s="264" t="s">
        <v>62</v>
      </c>
      <c r="R50" s="265" t="s">
        <v>332</v>
      </c>
      <c r="S50" s="265" t="s">
        <v>333</v>
      </c>
      <c r="T50" s="265" t="s">
        <v>334</v>
      </c>
      <c r="U50" s="265" t="s">
        <v>139</v>
      </c>
      <c r="V50" s="272"/>
      <c r="W50" s="272"/>
      <c r="X50" s="272"/>
      <c r="Y50" s="126"/>
      <c r="Z50" s="273"/>
      <c r="AA50" s="156" t="str">
        <f>$G$50</f>
        <v>Porcentaje del lineamientos de gestión de TIC Impartidas por la DTI del nivel central Cumplidas</v>
      </c>
      <c r="AB50" s="156">
        <f t="shared" si="0"/>
        <v>0</v>
      </c>
      <c r="AC50" s="156" t="s">
        <v>320</v>
      </c>
      <c r="AD50" s="156" t="s">
        <v>320</v>
      </c>
      <c r="AE50" s="156" t="s">
        <v>320</v>
      </c>
      <c r="AF50" s="156" t="s">
        <v>320</v>
      </c>
      <c r="AG50" s="156" t="str">
        <f>$G$50</f>
        <v>Porcentaje del lineamientos de gestión de TIC Impartidas por la DTI del nivel central Cumplidas</v>
      </c>
      <c r="AH50" s="156">
        <f t="shared" si="1"/>
        <v>0</v>
      </c>
      <c r="AI50" s="156"/>
      <c r="AJ50" s="155" t="s">
        <v>86</v>
      </c>
      <c r="AK50" s="156" t="s">
        <v>320</v>
      </c>
      <c r="AL50" s="156" t="s">
        <v>320</v>
      </c>
      <c r="AM50" s="156" t="str">
        <f>$G$50</f>
        <v>Porcentaje del lineamientos de gestión de TIC Impartidas por la DTI del nivel central Cumplidas</v>
      </c>
      <c r="AN50" s="157">
        <f t="shared" si="3"/>
        <v>1</v>
      </c>
      <c r="AO50" s="330">
        <v>0.19</v>
      </c>
      <c r="AP50" s="325">
        <f t="shared" ref="AP50" si="33">AO50/AN50</f>
        <v>0.19</v>
      </c>
      <c r="AQ50" s="311" t="s">
        <v>335</v>
      </c>
      <c r="AR50" s="311" t="s">
        <v>336</v>
      </c>
      <c r="AS50" s="156" t="str">
        <f>$G$50</f>
        <v>Porcentaje del lineamientos de gestión de TIC Impartidas por la DTI del nivel central Cumplidas</v>
      </c>
      <c r="AT50" s="157">
        <f t="shared" si="4"/>
        <v>1</v>
      </c>
      <c r="AU50" s="157">
        <v>0.8</v>
      </c>
      <c r="AV50" s="157">
        <f t="shared" ref="AV50" si="34">AU50/AT50</f>
        <v>0.8</v>
      </c>
      <c r="AW50" s="311" t="s">
        <v>337</v>
      </c>
      <c r="AX50" s="156"/>
      <c r="AY50" s="156" t="str">
        <f>$G$50</f>
        <v>Porcentaje del lineamientos de gestión de TIC Impartidas por la DTI del nivel central Cumplidas</v>
      </c>
      <c r="AZ50" s="161">
        <f>P50</f>
        <v>1</v>
      </c>
      <c r="BA50" s="161">
        <f>AVERAGE(AU50,AO50)</f>
        <v>0.495</v>
      </c>
      <c r="BB50" s="161">
        <f>BA50/AZ50</f>
        <v>0.495</v>
      </c>
      <c r="BC50" s="161">
        <f>BB50*E50</f>
        <v>2.4750000000000001E-2</v>
      </c>
      <c r="BD50" s="156" t="s">
        <v>338</v>
      </c>
    </row>
    <row r="51" spans="1:62" s="244" customFormat="1" ht="93.75" customHeight="1" thickBot="1">
      <c r="A51" s="233"/>
      <c r="B51" s="276"/>
      <c r="C51" s="277"/>
      <c r="D51" s="278" t="s">
        <v>89</v>
      </c>
      <c r="E51" s="269">
        <v>0.05</v>
      </c>
      <c r="F51" s="259"/>
      <c r="G51" s="270"/>
      <c r="H51" s="189"/>
      <c r="I51" s="189"/>
      <c r="J51" s="189"/>
      <c r="K51" s="189"/>
      <c r="L51" s="181"/>
      <c r="M51" s="181"/>
      <c r="N51" s="181"/>
      <c r="O51" s="181"/>
      <c r="P51" s="181"/>
      <c r="Q51" s="189"/>
      <c r="R51" s="189"/>
      <c r="S51" s="271"/>
      <c r="T51" s="271"/>
      <c r="U51" s="271"/>
      <c r="V51" s="272"/>
      <c r="W51" s="272"/>
      <c r="X51" s="272"/>
      <c r="Y51" s="126"/>
      <c r="Z51" s="273"/>
      <c r="AA51" s="156"/>
      <c r="AB51" s="156"/>
      <c r="AC51" s="156"/>
      <c r="AD51" s="156"/>
      <c r="AE51" s="156"/>
      <c r="AF51" s="156"/>
      <c r="AG51" s="156"/>
      <c r="AH51" s="156"/>
      <c r="AI51" s="156"/>
      <c r="AJ51" s="157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311"/>
      <c r="AX51" s="156"/>
      <c r="AY51" s="156"/>
      <c r="AZ51" s="156"/>
      <c r="BA51" s="156"/>
      <c r="BB51" s="156"/>
      <c r="BC51" s="156"/>
      <c r="BD51" s="156"/>
    </row>
    <row r="52" spans="1:62" s="244" customFormat="1" ht="218.25" customHeight="1">
      <c r="A52" s="233">
        <v>30</v>
      </c>
      <c r="B52" s="374" t="s">
        <v>339</v>
      </c>
      <c r="C52" s="376" t="s">
        <v>340</v>
      </c>
      <c r="D52" s="279" t="s">
        <v>341</v>
      </c>
      <c r="E52" s="280">
        <v>0.03</v>
      </c>
      <c r="F52" s="281" t="s">
        <v>342</v>
      </c>
      <c r="G52" s="282" t="s">
        <v>343</v>
      </c>
      <c r="H52" s="282" t="s">
        <v>344</v>
      </c>
      <c r="I52" s="283" t="s">
        <v>94</v>
      </c>
      <c r="J52" s="189" t="s">
        <v>60</v>
      </c>
      <c r="K52" s="189" t="s">
        <v>345</v>
      </c>
      <c r="L52" s="190">
        <v>0</v>
      </c>
      <c r="M52" s="190">
        <v>0</v>
      </c>
      <c r="N52" s="190">
        <v>0</v>
      </c>
      <c r="O52" s="190">
        <v>1</v>
      </c>
      <c r="P52" s="191">
        <v>1</v>
      </c>
      <c r="Q52" s="284" t="s">
        <v>62</v>
      </c>
      <c r="R52" s="284" t="s">
        <v>346</v>
      </c>
      <c r="S52" s="285"/>
      <c r="T52" s="285"/>
      <c r="U52" s="285"/>
      <c r="V52" s="242"/>
      <c r="W52" s="242"/>
      <c r="X52" s="242"/>
      <c r="Y52" s="72"/>
      <c r="Z52" s="243"/>
      <c r="AA52" s="156" t="str">
        <f>$G$52</f>
        <v>Ejercicios de evaluación de los requisitos legales aplicables el proceso/Alcaldía realizados</v>
      </c>
      <c r="AB52" s="156">
        <f t="shared" si="0"/>
        <v>0</v>
      </c>
      <c r="AC52" s="156">
        <v>0</v>
      </c>
      <c r="AD52" s="156"/>
      <c r="AE52" s="156" t="s">
        <v>63</v>
      </c>
      <c r="AF52" s="156"/>
      <c r="AG52" s="156" t="str">
        <f>$G$52</f>
        <v>Ejercicios de evaluación de los requisitos legales aplicables el proceso/Alcaldía realizados</v>
      </c>
      <c r="AH52" s="156">
        <f t="shared" si="1"/>
        <v>0</v>
      </c>
      <c r="AI52" s="156"/>
      <c r="AJ52" s="155" t="s">
        <v>86</v>
      </c>
      <c r="AK52" s="156" t="s">
        <v>63</v>
      </c>
      <c r="AL52" s="156"/>
      <c r="AM52" s="156" t="str">
        <f>$G$52</f>
        <v>Ejercicios de evaluación de los requisitos legales aplicables el proceso/Alcaldía realizados</v>
      </c>
      <c r="AN52" s="156">
        <f t="shared" si="3"/>
        <v>0</v>
      </c>
      <c r="AO52" s="156"/>
      <c r="AP52" s="156" t="s">
        <v>77</v>
      </c>
      <c r="AQ52" s="156" t="s">
        <v>77</v>
      </c>
      <c r="AR52" s="156"/>
      <c r="AS52" s="156" t="str">
        <f>$G$52</f>
        <v>Ejercicios de evaluación de los requisitos legales aplicables el proceso/Alcaldía realizados</v>
      </c>
      <c r="AT52" s="157">
        <f t="shared" si="4"/>
        <v>1</v>
      </c>
      <c r="AU52" s="157">
        <v>1</v>
      </c>
      <c r="AV52" s="157">
        <f t="shared" ref="AV52:AV57" si="35">AU52/AT52</f>
        <v>1</v>
      </c>
      <c r="AW52" s="347" t="s">
        <v>347</v>
      </c>
      <c r="AX52" s="156"/>
      <c r="AY52" s="156" t="str">
        <f>$G$52</f>
        <v>Ejercicios de evaluación de los requisitos legales aplicables el proceso/Alcaldía realizados</v>
      </c>
      <c r="AZ52" s="156">
        <f t="shared" ref="AZ52:AZ58" si="36">P52</f>
        <v>1</v>
      </c>
      <c r="BA52" s="156"/>
      <c r="BB52" s="156">
        <f t="shared" ref="BB52:BB53" si="37">BA52/AZ52</f>
        <v>0</v>
      </c>
      <c r="BC52" s="156">
        <f t="shared" si="13"/>
        <v>0</v>
      </c>
      <c r="BD52" s="156"/>
    </row>
    <row r="53" spans="1:62" s="244" customFormat="1" ht="162" customHeight="1" thickBot="1">
      <c r="A53" s="233">
        <v>31</v>
      </c>
      <c r="B53" s="375"/>
      <c r="C53" s="377"/>
      <c r="D53" s="279" t="s">
        <v>348</v>
      </c>
      <c r="E53" s="280">
        <v>0.03</v>
      </c>
      <c r="F53" s="281" t="s">
        <v>342</v>
      </c>
      <c r="G53" s="282" t="s">
        <v>349</v>
      </c>
      <c r="H53" s="282" t="s">
        <v>350</v>
      </c>
      <c r="I53" s="286" t="s">
        <v>94</v>
      </c>
      <c r="J53" s="286" t="s">
        <v>60</v>
      </c>
      <c r="K53" s="189" t="s">
        <v>349</v>
      </c>
      <c r="L53" s="192">
        <v>0</v>
      </c>
      <c r="M53" s="192">
        <v>1</v>
      </c>
      <c r="N53" s="192">
        <v>0</v>
      </c>
      <c r="O53" s="192">
        <v>1</v>
      </c>
      <c r="P53" s="193">
        <v>2</v>
      </c>
      <c r="Q53" s="259" t="s">
        <v>62</v>
      </c>
      <c r="R53" s="259" t="s">
        <v>351</v>
      </c>
      <c r="S53" s="260"/>
      <c r="T53" s="260"/>
      <c r="U53" s="260"/>
      <c r="V53" s="248"/>
      <c r="W53" s="248"/>
      <c r="X53" s="248"/>
      <c r="Y53" s="92"/>
      <c r="Z53" s="249"/>
      <c r="AA53" s="156" t="str">
        <f>$G$53</f>
        <v>Mediciones de desempeño ambiental realizadas en el proceso/alcaldia local</v>
      </c>
      <c r="AB53" s="156">
        <f t="shared" si="0"/>
        <v>0</v>
      </c>
      <c r="AC53" s="156">
        <v>0</v>
      </c>
      <c r="AD53" s="156"/>
      <c r="AE53" s="156" t="s">
        <v>63</v>
      </c>
      <c r="AF53" s="156"/>
      <c r="AG53" s="156" t="str">
        <f>$G$53</f>
        <v>Mediciones de desempeño ambiental realizadas en el proceso/alcaldia local</v>
      </c>
      <c r="AH53" s="156">
        <f t="shared" si="1"/>
        <v>1</v>
      </c>
      <c r="AI53" s="156">
        <v>1</v>
      </c>
      <c r="AJ53" s="157">
        <f t="shared" ref="AJ53:AJ56" si="38">AI53/AH53</f>
        <v>1</v>
      </c>
      <c r="AK53" s="156" t="s">
        <v>352</v>
      </c>
      <c r="AL53" s="156" t="s">
        <v>353</v>
      </c>
      <c r="AM53" s="156" t="str">
        <f>$G$53</f>
        <v>Mediciones de desempeño ambiental realizadas en el proceso/alcaldia local</v>
      </c>
      <c r="AN53" s="156">
        <f t="shared" si="3"/>
        <v>0</v>
      </c>
      <c r="AO53" s="156"/>
      <c r="AP53" s="156" t="s">
        <v>77</v>
      </c>
      <c r="AQ53" s="156" t="s">
        <v>77</v>
      </c>
      <c r="AR53" s="156"/>
      <c r="AS53" s="156" t="str">
        <f>$G$53</f>
        <v>Mediciones de desempeño ambiental realizadas en el proceso/alcaldia local</v>
      </c>
      <c r="AT53" s="157">
        <f t="shared" si="4"/>
        <v>1</v>
      </c>
      <c r="AU53" s="157">
        <v>1</v>
      </c>
      <c r="AV53" s="157">
        <f t="shared" si="35"/>
        <v>1</v>
      </c>
      <c r="AW53" s="311" t="s">
        <v>354</v>
      </c>
      <c r="AX53" s="156"/>
      <c r="AY53" s="156" t="str">
        <f>$G$53</f>
        <v>Mediciones de desempeño ambiental realizadas en el proceso/alcaldia local</v>
      </c>
      <c r="AZ53" s="156">
        <f t="shared" si="36"/>
        <v>2</v>
      </c>
      <c r="BA53" s="156"/>
      <c r="BB53" s="156">
        <f t="shared" si="37"/>
        <v>0</v>
      </c>
      <c r="BC53" s="156">
        <f t="shared" si="13"/>
        <v>0</v>
      </c>
      <c r="BD53" s="156"/>
    </row>
    <row r="54" spans="1:62" s="244" customFormat="1" ht="408.75" customHeight="1" thickBot="1">
      <c r="A54" s="245">
        <v>32</v>
      </c>
      <c r="B54" s="375"/>
      <c r="C54" s="377"/>
      <c r="D54" s="282" t="s">
        <v>355</v>
      </c>
      <c r="E54" s="280">
        <v>2.5000000000000001E-2</v>
      </c>
      <c r="F54" s="281" t="s">
        <v>342</v>
      </c>
      <c r="G54" s="339" t="s">
        <v>356</v>
      </c>
      <c r="H54" s="339" t="s">
        <v>357</v>
      </c>
      <c r="I54" s="286">
        <v>3599</v>
      </c>
      <c r="J54" s="286" t="s">
        <v>358</v>
      </c>
      <c r="K54" s="189" t="s">
        <v>359</v>
      </c>
      <c r="L54" s="194"/>
      <c r="M54" s="194"/>
      <c r="N54" s="194"/>
      <c r="O54" s="340">
        <v>1</v>
      </c>
      <c r="P54" s="340">
        <v>1</v>
      </c>
      <c r="Q54" s="259" t="s">
        <v>62</v>
      </c>
      <c r="R54" s="259" t="s">
        <v>360</v>
      </c>
      <c r="S54" s="260"/>
      <c r="T54" s="260"/>
      <c r="U54" s="260"/>
      <c r="V54" s="248"/>
      <c r="W54" s="248"/>
      <c r="X54" s="248"/>
      <c r="Y54" s="92"/>
      <c r="Z54" s="249"/>
      <c r="AA54" s="156" t="str">
        <f>$G$54</f>
        <v xml:space="preserve">Porcentaje de requerimientos ciudadanos con respuesta de fondo ingresados en la vigencia 2017, según verificación efectuada por el proceso de Servicio a la Ciudadanía </v>
      </c>
      <c r="AB54" s="160">
        <f t="shared" si="0"/>
        <v>0</v>
      </c>
      <c r="AC54" s="160">
        <v>2163</v>
      </c>
      <c r="AD54" s="157">
        <v>1</v>
      </c>
      <c r="AE54" s="287" t="s">
        <v>361</v>
      </c>
      <c r="AF54" s="156" t="s">
        <v>362</v>
      </c>
      <c r="AG54" s="156" t="str">
        <f>$G$54</f>
        <v xml:space="preserve">Porcentaje de requerimientos ciudadanos con respuesta de fondo ingresados en la vigencia 2017, según verificación efectuada por el proceso de Servicio a la Ciudadanía </v>
      </c>
      <c r="AH54" s="156">
        <f t="shared" si="1"/>
        <v>0</v>
      </c>
      <c r="AI54" s="156">
        <v>2163</v>
      </c>
      <c r="AJ54" s="157" t="e">
        <f>+(AC54-AI54)/(AB54-AH54)</f>
        <v>#DIV/0!</v>
      </c>
      <c r="AK54" s="156" t="s">
        <v>363</v>
      </c>
      <c r="AL54" s="156" t="s">
        <v>364</v>
      </c>
      <c r="AM54" s="156" t="str">
        <f>$G$54</f>
        <v xml:space="preserve">Porcentaje de requerimientos ciudadanos con respuesta de fondo ingresados en la vigencia 2017, según verificación efectuada por el proceso de Servicio a la Ciudadanía </v>
      </c>
      <c r="AN54" s="311"/>
      <c r="AO54" s="311"/>
      <c r="AP54" s="312" t="s">
        <v>77</v>
      </c>
      <c r="AQ54" s="311" t="s">
        <v>77</v>
      </c>
      <c r="AR54" s="311"/>
      <c r="AS54" s="156" t="str">
        <f>$G$54</f>
        <v xml:space="preserve">Porcentaje de requerimientos ciudadanos con respuesta de fondo ingresados en la vigencia 2017, según verificación efectuada por el proceso de Servicio a la Ciudadanía </v>
      </c>
      <c r="AT54" s="157">
        <f t="shared" si="4"/>
        <v>1</v>
      </c>
      <c r="AU54" s="159">
        <v>0.76100000000000001</v>
      </c>
      <c r="AV54" s="159">
        <f t="shared" si="35"/>
        <v>0.76100000000000001</v>
      </c>
      <c r="AW54" s="311" t="s">
        <v>365</v>
      </c>
      <c r="AX54" s="156" t="s">
        <v>366</v>
      </c>
      <c r="AY54" s="156" t="str">
        <f>$G$54</f>
        <v xml:space="preserve">Porcentaje de requerimientos ciudadanos con respuesta de fondo ingresados en la vigencia 2017, según verificación efectuada por el proceso de Servicio a la Ciudadanía </v>
      </c>
      <c r="AZ54" s="161">
        <f t="shared" si="36"/>
        <v>1</v>
      </c>
      <c r="BA54" s="353">
        <v>0.76100000000000001</v>
      </c>
      <c r="BB54" s="353">
        <f>BA54/AZ54</f>
        <v>0.76100000000000001</v>
      </c>
      <c r="BC54" s="353">
        <f>BB54*E54</f>
        <v>1.9025E-2</v>
      </c>
      <c r="BD54" s="311" t="s">
        <v>365</v>
      </c>
    </row>
    <row r="55" spans="1:62" s="244" customFormat="1" ht="150" customHeight="1" thickBot="1">
      <c r="A55" s="233">
        <v>33</v>
      </c>
      <c r="B55" s="375"/>
      <c r="C55" s="377"/>
      <c r="D55" s="279" t="s">
        <v>367</v>
      </c>
      <c r="E55" s="280">
        <v>2.5000000000000001E-2</v>
      </c>
      <c r="F55" s="281" t="s">
        <v>342</v>
      </c>
      <c r="G55" s="282" t="s">
        <v>368</v>
      </c>
      <c r="H55" s="282" t="s">
        <v>369</v>
      </c>
      <c r="I55" s="286" t="s">
        <v>94</v>
      </c>
      <c r="J55" s="286" t="s">
        <v>60</v>
      </c>
      <c r="K55" s="189" t="s">
        <v>370</v>
      </c>
      <c r="L55" s="195">
        <v>0</v>
      </c>
      <c r="M55" s="195">
        <v>1</v>
      </c>
      <c r="N55" s="195">
        <v>0</v>
      </c>
      <c r="O55" s="195">
        <v>1</v>
      </c>
      <c r="P55" s="195">
        <v>2</v>
      </c>
      <c r="Q55" s="195" t="s">
        <v>62</v>
      </c>
      <c r="R55" s="195" t="s">
        <v>371</v>
      </c>
      <c r="S55" s="260"/>
      <c r="T55" s="260"/>
      <c r="U55" s="260"/>
      <c r="V55" s="248"/>
      <c r="W55" s="248"/>
      <c r="X55" s="248"/>
      <c r="Y55" s="92"/>
      <c r="Z55" s="249"/>
      <c r="AA55" s="156" t="str">
        <f>$G$55</f>
        <v>Buenas practicas y lecciones aprendidas identificadas por proceso o Alcaldía Local en la herramienta de gestión del conocimiento (AGORA)</v>
      </c>
      <c r="AB55" s="156">
        <f t="shared" si="0"/>
        <v>0</v>
      </c>
      <c r="AC55" s="156">
        <v>0</v>
      </c>
      <c r="AD55" s="156"/>
      <c r="AE55" s="156" t="s">
        <v>63</v>
      </c>
      <c r="AF55" s="156"/>
      <c r="AG55" s="156" t="str">
        <f>$G$55</f>
        <v>Buenas practicas y lecciones aprendidas identificadas por proceso o Alcaldía Local en la herramienta de gestión del conocimiento (AGORA)</v>
      </c>
      <c r="AH55" s="156">
        <f t="shared" si="1"/>
        <v>1</v>
      </c>
      <c r="AI55" s="156">
        <v>0</v>
      </c>
      <c r="AJ55" s="157">
        <f t="shared" si="38"/>
        <v>0</v>
      </c>
      <c r="AK55" s="156" t="s">
        <v>372</v>
      </c>
      <c r="AL55" s="156" t="s">
        <v>373</v>
      </c>
      <c r="AM55" s="156" t="str">
        <f>$G$55</f>
        <v>Buenas practicas y lecciones aprendidas identificadas por proceso o Alcaldía Local en la herramienta de gestión del conocimiento (AGORA)</v>
      </c>
      <c r="AN55" s="156">
        <f t="shared" si="3"/>
        <v>0</v>
      </c>
      <c r="AO55" s="156">
        <v>1</v>
      </c>
      <c r="AP55" s="156" t="s">
        <v>77</v>
      </c>
      <c r="AQ55" s="156" t="s">
        <v>374</v>
      </c>
      <c r="AR55" s="156"/>
      <c r="AS55" s="156" t="str">
        <f>$G$55</f>
        <v>Buenas practicas y lecciones aprendidas identificadas por proceso o Alcaldía Local en la herramienta de gestión del conocimiento (AGORA)</v>
      </c>
      <c r="AT55" s="160">
        <f t="shared" si="4"/>
        <v>1</v>
      </c>
      <c r="AU55" s="354">
        <v>0</v>
      </c>
      <c r="AV55" s="354">
        <v>0</v>
      </c>
      <c r="AW55" s="311" t="s">
        <v>375</v>
      </c>
      <c r="AX55" s="156" t="s">
        <v>376</v>
      </c>
      <c r="AY55" s="156" t="str">
        <f>$G$55</f>
        <v>Buenas practicas y lecciones aprendidas identificadas por proceso o Alcaldía Local en la herramienta de gestión del conocimiento (AGORA)</v>
      </c>
      <c r="AZ55" s="156">
        <f t="shared" si="36"/>
        <v>2</v>
      </c>
      <c r="BA55" s="156">
        <v>1</v>
      </c>
      <c r="BB55" s="157">
        <f>BA55/AZ55</f>
        <v>0.5</v>
      </c>
      <c r="BC55" s="157">
        <f>BB55*E55</f>
        <v>1.2500000000000001E-2</v>
      </c>
      <c r="BD55" s="156" t="s">
        <v>377</v>
      </c>
    </row>
    <row r="56" spans="1:62" s="244" customFormat="1" ht="150" customHeight="1" thickBot="1">
      <c r="A56" s="245">
        <v>34</v>
      </c>
      <c r="B56" s="375"/>
      <c r="C56" s="377"/>
      <c r="D56" s="282" t="s">
        <v>378</v>
      </c>
      <c r="E56" s="280">
        <v>0.03</v>
      </c>
      <c r="F56" s="281" t="s">
        <v>342</v>
      </c>
      <c r="G56" s="282" t="s">
        <v>379</v>
      </c>
      <c r="H56" s="282" t="s">
        <v>380</v>
      </c>
      <c r="I56" s="288">
        <v>8690</v>
      </c>
      <c r="J56" s="288" t="s">
        <v>95</v>
      </c>
      <c r="K56" s="189" t="s">
        <v>381</v>
      </c>
      <c r="L56" s="196"/>
      <c r="M56" s="196">
        <v>0.5</v>
      </c>
      <c r="N56" s="196"/>
      <c r="O56" s="196">
        <v>0.5</v>
      </c>
      <c r="P56" s="197">
        <v>1</v>
      </c>
      <c r="Q56" s="195" t="s">
        <v>62</v>
      </c>
      <c r="R56" s="195" t="s">
        <v>382</v>
      </c>
      <c r="S56" s="289"/>
      <c r="T56" s="289"/>
      <c r="U56" s="289"/>
      <c r="V56" s="252"/>
      <c r="W56" s="252"/>
      <c r="X56" s="252"/>
      <c r="Y56" s="92"/>
      <c r="Z56" s="253"/>
      <c r="AA56" s="156" t="str">
        <f>$G$56</f>
        <v>Porcentaje de depuración de las comunicaciones en el aplicatio de gestión documental</v>
      </c>
      <c r="AB56" s="156">
        <f t="shared" si="0"/>
        <v>0</v>
      </c>
      <c r="AC56" s="156">
        <v>0</v>
      </c>
      <c r="AD56" s="156"/>
      <c r="AE56" s="156" t="s">
        <v>63</v>
      </c>
      <c r="AF56" s="156"/>
      <c r="AG56" s="156" t="str">
        <f>$G$56</f>
        <v>Porcentaje de depuración de las comunicaciones en el aplicatio de gestión documental</v>
      </c>
      <c r="AH56" s="157">
        <f t="shared" si="1"/>
        <v>0.5</v>
      </c>
      <c r="AI56" s="161">
        <v>0.02</v>
      </c>
      <c r="AJ56" s="157">
        <f t="shared" si="38"/>
        <v>0.04</v>
      </c>
      <c r="AK56" s="156" t="s">
        <v>383</v>
      </c>
      <c r="AL56" s="156"/>
      <c r="AM56" s="156" t="str">
        <f>$G$56</f>
        <v>Porcentaje de depuración de las comunicaciones en el aplicatio de gestión documental</v>
      </c>
      <c r="AN56" s="311">
        <f t="shared" si="3"/>
        <v>0</v>
      </c>
      <c r="AO56" s="311"/>
      <c r="AP56" s="311" t="s">
        <v>77</v>
      </c>
      <c r="AQ56" s="311" t="s">
        <v>77</v>
      </c>
      <c r="AR56" s="311"/>
      <c r="AS56" s="156" t="str">
        <f>$G$56</f>
        <v>Porcentaje de depuración de las comunicaciones en el aplicatio de gestión documental</v>
      </c>
      <c r="AT56" s="157">
        <f t="shared" si="4"/>
        <v>0.5</v>
      </c>
      <c r="AU56" s="157"/>
      <c r="AV56" s="157"/>
      <c r="AW56" s="311" t="s">
        <v>384</v>
      </c>
      <c r="AX56" s="156" t="s">
        <v>385</v>
      </c>
      <c r="AY56" s="156" t="str">
        <f>$G$56</f>
        <v>Porcentaje de depuración de las comunicaciones en el aplicatio de gestión documental</v>
      </c>
      <c r="AZ56" s="161">
        <f t="shared" si="36"/>
        <v>1</v>
      </c>
      <c r="BA56" s="161">
        <v>0.02</v>
      </c>
      <c r="BB56" s="161">
        <f>BA56/AZ56</f>
        <v>0.02</v>
      </c>
      <c r="BC56" s="353">
        <f>BB56*E56</f>
        <v>5.9999999999999995E-4</v>
      </c>
      <c r="BD56" s="311" t="s">
        <v>384</v>
      </c>
    </row>
    <row r="57" spans="1:62" s="244" customFormat="1" ht="206.25" customHeight="1" thickBot="1">
      <c r="A57" s="233">
        <v>35</v>
      </c>
      <c r="B57" s="375"/>
      <c r="C57" s="377"/>
      <c r="D57" s="282" t="s">
        <v>386</v>
      </c>
      <c r="E57" s="280">
        <v>0.03</v>
      </c>
      <c r="F57" s="281" t="s">
        <v>342</v>
      </c>
      <c r="G57" s="282" t="s">
        <v>387</v>
      </c>
      <c r="H57" s="282" t="s">
        <v>388</v>
      </c>
      <c r="I57" s="189" t="s">
        <v>94</v>
      </c>
      <c r="J57" s="189" t="s">
        <v>95</v>
      </c>
      <c r="K57" s="189" t="s">
        <v>389</v>
      </c>
      <c r="L57" s="197">
        <v>1</v>
      </c>
      <c r="M57" s="197">
        <v>1</v>
      </c>
      <c r="N57" s="197">
        <v>1</v>
      </c>
      <c r="O57" s="197">
        <v>1</v>
      </c>
      <c r="P57" s="197">
        <v>1</v>
      </c>
      <c r="Q57" s="195" t="s">
        <v>62</v>
      </c>
      <c r="R57" s="195" t="s">
        <v>390</v>
      </c>
      <c r="S57" s="289"/>
      <c r="T57" s="289"/>
      <c r="U57" s="289"/>
      <c r="V57" s="252"/>
      <c r="W57" s="252"/>
      <c r="X57" s="252"/>
      <c r="Y57" s="92"/>
      <c r="Z57" s="253"/>
      <c r="AA57" s="156" t="str">
        <f>$G$57</f>
        <v>Acciones correctivas documentadas y vigentes</v>
      </c>
      <c r="AB57" s="157">
        <f t="shared" si="0"/>
        <v>1</v>
      </c>
      <c r="AC57" s="161">
        <f>(1-BG57)*0.5+(1-BI57)*0.5</f>
        <v>0.185</v>
      </c>
      <c r="AD57" s="157">
        <f t="shared" si="5"/>
        <v>0.185</v>
      </c>
      <c r="AE57" s="156" t="s">
        <v>391</v>
      </c>
      <c r="AF57" s="156" t="s">
        <v>392</v>
      </c>
      <c r="AG57" s="156" t="str">
        <f>$G$57</f>
        <v>Acciones correctivas documentadas y vigentes</v>
      </c>
      <c r="AH57" s="161">
        <v>1</v>
      </c>
      <c r="AI57" s="161">
        <v>0.32</v>
      </c>
      <c r="AJ57" s="161">
        <v>0.32</v>
      </c>
      <c r="AK57" s="156" t="s">
        <v>393</v>
      </c>
      <c r="AL57" s="156" t="s">
        <v>394</v>
      </c>
      <c r="AM57" s="156" t="str">
        <f>$G$57</f>
        <v>Acciones correctivas documentadas y vigentes</v>
      </c>
      <c r="AN57" s="157">
        <f t="shared" si="3"/>
        <v>1</v>
      </c>
      <c r="AO57" s="329">
        <v>0.4</v>
      </c>
      <c r="AP57" s="157">
        <f t="shared" ref="AP57:AP58" si="39">AO57/AN57</f>
        <v>0.4</v>
      </c>
      <c r="AQ57" s="156" t="s">
        <v>395</v>
      </c>
      <c r="AR57" s="156"/>
      <c r="AS57" s="156" t="str">
        <f>$G$57</f>
        <v>Acciones correctivas documentadas y vigentes</v>
      </c>
      <c r="AT57" s="157">
        <f t="shared" si="4"/>
        <v>1</v>
      </c>
      <c r="AU57" s="157">
        <v>0.4</v>
      </c>
      <c r="AV57" s="157">
        <f t="shared" si="35"/>
        <v>0.4</v>
      </c>
      <c r="AW57" s="311" t="s">
        <v>396</v>
      </c>
      <c r="AX57" s="156" t="s">
        <v>397</v>
      </c>
      <c r="AY57" s="156" t="str">
        <f>$G$57</f>
        <v>Acciones correctivas documentadas y vigentes</v>
      </c>
      <c r="AZ57" s="161">
        <f t="shared" si="36"/>
        <v>1</v>
      </c>
      <c r="BA57" s="161">
        <v>0.4</v>
      </c>
      <c r="BB57" s="161">
        <f>BA57/AZ57</f>
        <v>0.4</v>
      </c>
      <c r="BC57" s="353">
        <f>BB57*E57</f>
        <v>1.2E-2</v>
      </c>
      <c r="BD57" s="311" t="s">
        <v>396</v>
      </c>
      <c r="BG57" s="290">
        <v>0.92</v>
      </c>
      <c r="BH57" s="244" t="s">
        <v>398</v>
      </c>
      <c r="BI57" s="290">
        <v>0.71</v>
      </c>
      <c r="BJ57" s="244" t="s">
        <v>399</v>
      </c>
    </row>
    <row r="58" spans="1:62" s="244" customFormat="1" ht="163.5" customHeight="1">
      <c r="A58" s="245">
        <v>36</v>
      </c>
      <c r="B58" s="375"/>
      <c r="C58" s="378"/>
      <c r="D58" s="282" t="s">
        <v>400</v>
      </c>
      <c r="E58" s="280">
        <v>0.03</v>
      </c>
      <c r="F58" s="281" t="s">
        <v>342</v>
      </c>
      <c r="G58" s="282" t="s">
        <v>401</v>
      </c>
      <c r="H58" s="282" t="s">
        <v>402</v>
      </c>
      <c r="I58" s="291" t="s">
        <v>403</v>
      </c>
      <c r="J58" s="292" t="s">
        <v>95</v>
      </c>
      <c r="K58" s="293" t="s">
        <v>404</v>
      </c>
      <c r="L58" s="198">
        <v>1</v>
      </c>
      <c r="M58" s="197">
        <v>1</v>
      </c>
      <c r="N58" s="197">
        <v>1</v>
      </c>
      <c r="O58" s="197">
        <v>1</v>
      </c>
      <c r="P58" s="197">
        <v>1</v>
      </c>
      <c r="Q58" s="195" t="s">
        <v>62</v>
      </c>
      <c r="R58" s="195" t="s">
        <v>405</v>
      </c>
      <c r="S58" s="294"/>
      <c r="T58" s="294"/>
      <c r="U58" s="294"/>
      <c r="V58" s="295"/>
      <c r="W58" s="295"/>
      <c r="X58" s="295"/>
      <c r="Y58" s="92"/>
      <c r="Z58" s="296"/>
      <c r="AA58" s="156" t="str">
        <f>$G$58</f>
        <v>Información publicada según lineamientos de la ley de transparencia 1712 de 2014</v>
      </c>
      <c r="AB58" s="157">
        <v>1</v>
      </c>
      <c r="AC58" s="157">
        <v>0.98</v>
      </c>
      <c r="AD58" s="157">
        <f t="shared" si="5"/>
        <v>0.98</v>
      </c>
      <c r="AE58" s="156" t="s">
        <v>406</v>
      </c>
      <c r="AF58" s="156" t="s">
        <v>407</v>
      </c>
      <c r="AG58" s="156" t="str">
        <f>$G$58</f>
        <v>Información publicada según lineamientos de la ley de transparencia 1712 de 2014</v>
      </c>
      <c r="AH58" s="161">
        <f t="shared" ref="AH58" si="40">+S58</f>
        <v>0</v>
      </c>
      <c r="AI58" s="157">
        <v>0.98</v>
      </c>
      <c r="AJ58" s="157">
        <v>0.98</v>
      </c>
      <c r="AK58" s="156" t="s">
        <v>408</v>
      </c>
      <c r="AL58" s="156" t="s">
        <v>409</v>
      </c>
      <c r="AM58" s="156" t="str">
        <f>$G$58</f>
        <v>Información publicada según lineamientos de la ley de transparencia 1712 de 2014</v>
      </c>
      <c r="AN58" s="157">
        <f t="shared" si="3"/>
        <v>1</v>
      </c>
      <c r="AO58" s="161">
        <v>0.98</v>
      </c>
      <c r="AP58" s="157">
        <f t="shared" si="39"/>
        <v>0.98</v>
      </c>
      <c r="AQ58" s="156" t="s">
        <v>410</v>
      </c>
      <c r="AR58" s="338" t="s">
        <v>411</v>
      </c>
      <c r="AS58" s="156" t="str">
        <f>$G$58</f>
        <v>Información publicada según lineamientos de la ley de transparencia 1712 de 2014</v>
      </c>
      <c r="AT58" s="157">
        <f t="shared" si="4"/>
        <v>1</v>
      </c>
      <c r="AU58" s="157">
        <v>0</v>
      </c>
      <c r="AV58" s="157">
        <v>0</v>
      </c>
      <c r="AW58" s="311" t="s">
        <v>412</v>
      </c>
      <c r="AX58" s="338" t="s">
        <v>411</v>
      </c>
      <c r="AY58" s="156" t="str">
        <f>$G$58</f>
        <v>Información publicada según lineamientos de la ley de transparencia 1712 de 2014</v>
      </c>
      <c r="AZ58" s="161">
        <f t="shared" si="36"/>
        <v>1</v>
      </c>
      <c r="BA58" s="161">
        <f>AVERAGE(AC58,AI58,AO58,AU58)</f>
        <v>0.73499999999999999</v>
      </c>
      <c r="BB58" s="161">
        <f>BA58/AZ58</f>
        <v>0.73499999999999999</v>
      </c>
      <c r="BC58" s="353">
        <f>BB58*E58</f>
        <v>2.205E-2</v>
      </c>
      <c r="BD58" s="311" t="s">
        <v>413</v>
      </c>
    </row>
    <row r="59" spans="1:62" s="244" customFormat="1" ht="112.5" customHeight="1" thickBot="1">
      <c r="A59" s="297"/>
      <c r="B59" s="368" t="s">
        <v>414</v>
      </c>
      <c r="C59" s="369"/>
      <c r="D59" s="369"/>
      <c r="E59" s="127">
        <f>SUM(E52:E58,E51,E49,E47,E45,E34,E24,E20,E18)</f>
        <v>1</v>
      </c>
      <c r="F59" s="128"/>
      <c r="G59" s="298"/>
      <c r="H59" s="129"/>
      <c r="I59" s="129"/>
      <c r="J59" s="129"/>
      <c r="K59" s="129"/>
      <c r="L59" s="129"/>
      <c r="M59" s="129"/>
      <c r="N59" s="129"/>
      <c r="O59" s="129"/>
      <c r="P59" s="299"/>
      <c r="Q59" s="129"/>
      <c r="R59" s="129"/>
      <c r="S59" s="130"/>
      <c r="T59" s="130"/>
      <c r="U59" s="130"/>
      <c r="V59" s="130"/>
      <c r="W59" s="130"/>
      <c r="X59" s="130"/>
      <c r="Y59" s="130"/>
      <c r="Z59" s="130"/>
      <c r="AA59" s="370" t="s">
        <v>415</v>
      </c>
      <c r="AB59" s="370"/>
      <c r="AC59" s="370"/>
      <c r="AD59" s="217">
        <f>AVERAGE(AD15:AD58)</f>
        <v>0.91093684210526316</v>
      </c>
      <c r="AE59" s="131"/>
      <c r="AF59" s="130"/>
      <c r="AG59" s="371" t="s">
        <v>416</v>
      </c>
      <c r="AH59" s="371"/>
      <c r="AI59" s="371"/>
      <c r="AJ59" s="131" t="e">
        <f>AVERAGE(AJ15:AJ58)</f>
        <v>#DIV/0!</v>
      </c>
      <c r="AK59" s="131"/>
      <c r="AL59" s="130"/>
      <c r="AM59" s="372" t="s">
        <v>417</v>
      </c>
      <c r="AN59" s="372"/>
      <c r="AO59" s="372"/>
      <c r="AP59" s="131">
        <f>AVERAGE(AP15:AP58)</f>
        <v>0.7877983030807324</v>
      </c>
      <c r="AQ59" s="131"/>
      <c r="AR59" s="132"/>
      <c r="AS59" s="373" t="s">
        <v>418</v>
      </c>
      <c r="AT59" s="373"/>
      <c r="AU59" s="373"/>
      <c r="AV59" s="357">
        <f>AVERAGE(AV15:AV58)</f>
        <v>0.69702977236492947</v>
      </c>
      <c r="AW59" s="131"/>
      <c r="AX59" s="365" t="s">
        <v>419</v>
      </c>
      <c r="AY59" s="366"/>
      <c r="AZ59" s="367"/>
      <c r="BA59" s="356">
        <f>SUM(BC15:BC17,BC19,BC21:BC23,BC25:BC33,BC35:BC44,BC46,BC48:BC48,BC50,BC52:BC58)</f>
        <v>0.68464589995990022</v>
      </c>
      <c r="BB59" s="133"/>
      <c r="BC59" s="134"/>
      <c r="BD59" s="135"/>
    </row>
    <row r="60" spans="1:62" ht="15.75" customHeight="1">
      <c r="A60" s="16"/>
      <c r="B60" s="136"/>
      <c r="C60" s="136"/>
      <c r="D60" s="137"/>
      <c r="E60" s="138"/>
      <c r="F60" s="136"/>
      <c r="G60" s="13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364"/>
      <c r="AB60" s="364"/>
      <c r="AC60" s="364"/>
      <c r="AD60" s="139"/>
      <c r="AE60" s="140"/>
      <c r="AF60" s="140"/>
      <c r="AG60" s="364"/>
      <c r="AH60" s="364"/>
      <c r="AI60" s="364"/>
      <c r="AJ60" s="139"/>
      <c r="AK60" s="140"/>
      <c r="AL60" s="140"/>
      <c r="AM60" s="364"/>
      <c r="AN60" s="364"/>
      <c r="AO60" s="364"/>
      <c r="AP60" s="139"/>
      <c r="AQ60" s="140"/>
      <c r="AR60" s="140"/>
      <c r="AS60" s="364"/>
      <c r="AT60" s="364"/>
      <c r="AU60" s="364"/>
      <c r="AV60" s="139"/>
      <c r="AW60" s="140"/>
      <c r="AX60" s="140"/>
      <c r="AY60" s="364"/>
      <c r="AZ60" s="364"/>
      <c r="BA60" s="364"/>
      <c r="BB60" s="139"/>
      <c r="BC60" s="139"/>
      <c r="BD60" s="140"/>
    </row>
  </sheetData>
  <mergeCells count="70">
    <mergeCell ref="A1:Z1"/>
    <mergeCell ref="A2:Z2"/>
    <mergeCell ref="C3:H3"/>
    <mergeCell ref="E4:H4"/>
    <mergeCell ref="E5:H5"/>
    <mergeCell ref="AS5:AX5"/>
    <mergeCell ref="AY5:BD5"/>
    <mergeCell ref="AA6:AF6"/>
    <mergeCell ref="AG6:AL6"/>
    <mergeCell ref="AM6:AR6"/>
    <mergeCell ref="AS6:AX6"/>
    <mergeCell ref="AY6:BD6"/>
    <mergeCell ref="AM5:AR5"/>
    <mergeCell ref="D7:S7"/>
    <mergeCell ref="D8:K8"/>
    <mergeCell ref="L8:O8"/>
    <mergeCell ref="AA8:AC8"/>
    <mergeCell ref="AG8:AI8"/>
    <mergeCell ref="AS8:AU8"/>
    <mergeCell ref="AY8:BA8"/>
    <mergeCell ref="A10:B12"/>
    <mergeCell ref="D10:Z11"/>
    <mergeCell ref="AA10:AF10"/>
    <mergeCell ref="AG10:AL10"/>
    <mergeCell ref="AM10:AR10"/>
    <mergeCell ref="AS10:AX10"/>
    <mergeCell ref="AY10:BD10"/>
    <mergeCell ref="AA11:AF11"/>
    <mergeCell ref="AM8:AO8"/>
    <mergeCell ref="AG11:AL11"/>
    <mergeCell ref="AM11:AR11"/>
    <mergeCell ref="AS11:AX11"/>
    <mergeCell ref="AY11:BD11"/>
    <mergeCell ref="D12:S12"/>
    <mergeCell ref="AL12:AL13"/>
    <mergeCell ref="AM12:AO12"/>
    <mergeCell ref="AP12:AP13"/>
    <mergeCell ref="V12:Z12"/>
    <mergeCell ref="AA12:AC12"/>
    <mergeCell ref="AD12:AD13"/>
    <mergeCell ref="AE12:AE13"/>
    <mergeCell ref="AF12:AF13"/>
    <mergeCell ref="B52:B58"/>
    <mergeCell ref="C52:C58"/>
    <mergeCell ref="AY12:BA12"/>
    <mergeCell ref="BB12:BB13"/>
    <mergeCell ref="BD12:BD13"/>
    <mergeCell ref="C13:C14"/>
    <mergeCell ref="X13:Y13"/>
    <mergeCell ref="AW12:AW13"/>
    <mergeCell ref="AX12:AX13"/>
    <mergeCell ref="AQ12:AQ13"/>
    <mergeCell ref="AR12:AR13"/>
    <mergeCell ref="AS12:AU12"/>
    <mergeCell ref="AV12:AV13"/>
    <mergeCell ref="AG12:AI12"/>
    <mergeCell ref="AJ12:AJ13"/>
    <mergeCell ref="AK12:AK13"/>
    <mergeCell ref="AY60:BA60"/>
    <mergeCell ref="AX59:AZ59"/>
    <mergeCell ref="B59:D59"/>
    <mergeCell ref="AA59:AC59"/>
    <mergeCell ref="AG59:AI59"/>
    <mergeCell ref="AM59:AO59"/>
    <mergeCell ref="AS59:AU59"/>
    <mergeCell ref="C15:C16"/>
    <mergeCell ref="AA60:AC60"/>
    <mergeCell ref="AG60:AI60"/>
    <mergeCell ref="AM60:AO60"/>
    <mergeCell ref="AS60:AU60"/>
  </mergeCells>
  <conditionalFormatting sqref="AD59:AE59 AJ59:AK59 AP59:AQ59 AV59:AW59 BA59:BD59 AJ60 AV60 AP60 BB60:BC60 AD60">
    <cfRule type="containsText" dxfId="11" priority="27" operator="containsText" text="N/A">
      <formula>NOT(ISERROR(SEARCH("N/A",AD59)))</formula>
    </cfRule>
    <cfRule type="cellIs" dxfId="10" priority="28" operator="between">
      <formula>#REF!</formula>
      <formula>#REF!</formula>
    </cfRule>
    <cfRule type="cellIs" dxfId="9" priority="29" operator="between">
      <formula>#REF!</formula>
      <formula>#REF!</formula>
    </cfRule>
    <cfRule type="cellIs" dxfId="8" priority="30" operator="between">
      <formula>#REF!</formula>
      <formula>#REF!</formula>
    </cfRule>
  </conditionalFormatting>
  <conditionalFormatting sqref="AP60 AV60 BB60:BC60 AJ60 AD60">
    <cfRule type="containsText" dxfId="7" priority="31" operator="containsText" text="N/A">
      <formula>NOT(ISERROR(SEARCH("N/A",AD60)))</formula>
    </cfRule>
    <cfRule type="cellIs" dxfId="6" priority="32" operator="between">
      <formula>$B$11</formula>
      <formula>#REF!</formula>
    </cfRule>
    <cfRule type="cellIs" dxfId="5" priority="33" operator="between">
      <formula>$B$9</formula>
      <formula>#REF!</formula>
    </cfRule>
    <cfRule type="cellIs" dxfId="4" priority="34" operator="between">
      <formula>#REF!</formula>
      <formula>#REF!</formula>
    </cfRule>
  </conditionalFormatting>
  <conditionalFormatting sqref="BB60:BC60 AP60 AV60 AJ60 AD60">
    <cfRule type="containsText" dxfId="3" priority="35" operator="containsText" text="N/A">
      <formula>NOT(ISERROR(SEARCH("N/A",AD60)))</formula>
    </cfRule>
    <cfRule type="cellIs" dxfId="2" priority="36" operator="between">
      <formula>#REF!</formula>
      <formula>#REF!</formula>
    </cfRule>
    <cfRule type="cellIs" dxfId="1" priority="37" operator="between">
      <formula>$B$9</formula>
      <formula>#REF!</formula>
    </cfRule>
    <cfRule type="cellIs" dxfId="0" priority="38" operator="between">
      <formula>#REF!</formula>
      <formula>#REF!</formula>
    </cfRule>
  </conditionalFormatting>
  <conditionalFormatting sqref="AE5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9:BC5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5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59">
    <cfRule type="iconSet" priority="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59">
    <cfRule type="colorScale" priority="4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8">
    <dataValidation type="list" allowBlank="1" showInputMessage="1" showErrorMessage="1" error="Escriba un texto " promptTitle="Cualquier contenido" sqref="F58 F15:F56" xr:uid="{00000000-0002-0000-0000-000000000000}">
      <formula1>META2</formula1>
    </dataValidation>
    <dataValidation type="list" allowBlank="1" showInputMessage="1" showErrorMessage="1" sqref="B5" xr:uid="{00000000-0002-0000-0000-000001000000}">
      <formula1>LIDERPROCESO</formula1>
    </dataValidation>
    <dataValidation type="list" allowBlank="1" showInputMessage="1" showErrorMessage="1" sqref="B4" xr:uid="{00000000-0002-0000-0000-000002000000}">
      <formula1>DEPENDENCIA</formula1>
    </dataValidation>
    <dataValidation type="list" allowBlank="1" showInputMessage="1" showErrorMessage="1" sqref="U15:U58" xr:uid="{00000000-0002-0000-0000-000003000000}">
      <formula1>CONTRALORIA</formula1>
    </dataValidation>
    <dataValidation type="list" allowBlank="1" showInputMessage="1" showErrorMessage="1" sqref="W15:W58" xr:uid="{00000000-0002-0000-0000-000004000000}">
      <formula1>RUBROS</formula1>
    </dataValidation>
    <dataValidation type="list" allowBlank="1" showInputMessage="1" showErrorMessage="1" sqref="V15:V58" xr:uid="{00000000-0002-0000-0000-000005000000}">
      <formula1>FUENTE</formula1>
    </dataValidation>
    <dataValidation type="list" allowBlank="1" showInputMessage="1" showErrorMessage="1" sqref="Q15:Q58" xr:uid="{00000000-0002-0000-0000-000006000000}">
      <formula1>INDICADOR</formula1>
    </dataValidation>
    <dataValidation type="list" allowBlank="1" showInputMessage="1" showErrorMessage="1" sqref="J19:J58" xr:uid="{00000000-0002-0000-0000-000007000000}">
      <formula1>PROGRAMACION</formula1>
    </dataValidation>
  </dataValidations>
  <hyperlinks>
    <hyperlink ref="AR25" r:id="rId1" xr:uid="{10A0FB04-3855-473C-A692-59BE07EAF29A}"/>
    <hyperlink ref="AR26" r:id="rId2" xr:uid="{1D024AA6-ED92-405B-B2D1-E8E0AFF0691C}"/>
    <hyperlink ref="AR58" r:id="rId3" xr:uid="{7DE482A1-6D7A-4630-B08A-D303AE6DA70A}"/>
    <hyperlink ref="AX35" r:id="rId4" xr:uid="{20723F34-A392-4D53-A9E0-F9431AFD1A0A}"/>
    <hyperlink ref="AX58" r:id="rId5" xr:uid="{74FD82BD-F55B-45AE-B813-A72A8D09FC0F}"/>
  </hyperlinks>
  <pageMargins left="0.7" right="0.7" top="0.75" bottom="0.75" header="0.3" footer="0.3"/>
  <pageSetup paperSize="9" orientation="portrait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Estupinan Forero</dc:creator>
  <cp:keywords/>
  <dc:description/>
  <cp:lastModifiedBy>Martha Stephanny Barreto Mantilla</cp:lastModifiedBy>
  <cp:revision/>
  <dcterms:created xsi:type="dcterms:W3CDTF">2018-04-20T15:05:08Z</dcterms:created>
  <dcterms:modified xsi:type="dcterms:W3CDTF">2019-01-31T15:20:06Z</dcterms:modified>
  <cp:category/>
  <cp:contentStatus/>
</cp:coreProperties>
</file>