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C:\Users\martha.barreto\Desktop\"/>
    </mc:Choice>
  </mc:AlternateContent>
  <xr:revisionPtr revIDLastSave="24" documentId="13_ncr:1_{782AD77C-0E93-4CD7-BE5F-FB64A4916A10}" xr6:coauthVersionLast="42" xr6:coauthVersionMax="42" xr10:uidLastSave="{2E24C4BD-BFE4-47B2-8F19-77B777475B82}"/>
  <bookViews>
    <workbookView xWindow="0" yWindow="0" windowWidth="28800" windowHeight="11325" tabRatio="725" xr2:uid="{00000000-000D-0000-FFFF-FFFF00000000}"/>
  </bookViews>
  <sheets>
    <sheet name="PLAN GESTION POR PROCESO" sheetId="1" r:id="rId1"/>
    <sheet name="Hoja1" sheetId="3" r:id="rId2"/>
    <sheet name="Hoja2" sheetId="2" state="hidden" r:id="rId3"/>
  </sheets>
  <externalReferences>
    <externalReference r:id="rId4"/>
  </externalReferences>
  <definedNames>
    <definedName name="_xlnm._FilterDatabase" localSheetId="0" hidden="1">'PLAN GESTION POR PROCESO'!$A$10:$BD$59</definedName>
    <definedName name="_xlnm.Print_Area" localSheetId="0">'PLAN GESTION POR PROCESO'!$D$52:$K$58</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[1]Hoja2!$C$6:$C$9</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59" i="1" l="1"/>
  <c r="BA59" i="1"/>
  <c r="BC17" i="1"/>
  <c r="BB17" i="1"/>
  <c r="BA58" i="1"/>
  <c r="BB58" i="1"/>
  <c r="BC58" i="1"/>
  <c r="BA42" i="1"/>
  <c r="BA56" i="1"/>
  <c r="AV54" i="1"/>
  <c r="BB54" i="1"/>
  <c r="BC54" i="1"/>
  <c r="BA50" i="1"/>
  <c r="BA43" i="1"/>
  <c r="BC37" i="1"/>
  <c r="BA36" i="1"/>
  <c r="BA28" i="1"/>
  <c r="BA29" i="1"/>
  <c r="BA30" i="1"/>
  <c r="BA31" i="1"/>
  <c r="BA27" i="1"/>
  <c r="BA26" i="1"/>
  <c r="BC25" i="1"/>
  <c r="BA25" i="1"/>
  <c r="BA23" i="1"/>
  <c r="BA22" i="1"/>
  <c r="BC15" i="1"/>
  <c r="AZ58" i="1"/>
  <c r="AZ57" i="1"/>
  <c r="BB57" i="1"/>
  <c r="BC57" i="1"/>
  <c r="AZ56" i="1"/>
  <c r="AZ55" i="1"/>
  <c r="BB55" i="1"/>
  <c r="BC55" i="1"/>
  <c r="AZ53" i="1"/>
  <c r="AZ52" i="1"/>
  <c r="BB52" i="1"/>
  <c r="BC52" i="1"/>
  <c r="AZ50" i="1"/>
  <c r="BB50" i="1"/>
  <c r="BC50" i="1"/>
  <c r="AZ48" i="1"/>
  <c r="AZ46" i="1"/>
  <c r="BB46" i="1"/>
  <c r="BC46" i="1"/>
  <c r="AZ44" i="1"/>
  <c r="BB44" i="1"/>
  <c r="BC44" i="1"/>
  <c r="AZ43" i="1"/>
  <c r="BB43" i="1"/>
  <c r="BC43" i="1"/>
  <c r="AZ42" i="1"/>
  <c r="BB42" i="1"/>
  <c r="BC42" i="1"/>
  <c r="AZ41" i="1"/>
  <c r="AZ40" i="1"/>
  <c r="BB40" i="1"/>
  <c r="BC40" i="1"/>
  <c r="AZ39" i="1"/>
  <c r="BB39" i="1"/>
  <c r="BC39" i="1"/>
  <c r="AZ38" i="1"/>
  <c r="BB38" i="1"/>
  <c r="BC38" i="1"/>
  <c r="AZ37" i="1"/>
  <c r="AZ36" i="1"/>
  <c r="AZ35" i="1"/>
  <c r="AZ33" i="1"/>
  <c r="AZ32" i="1"/>
  <c r="AZ31" i="1"/>
  <c r="AZ30" i="1"/>
  <c r="AZ29" i="1"/>
  <c r="AZ28" i="1"/>
  <c r="AZ27" i="1"/>
  <c r="AZ23" i="1"/>
  <c r="AZ22" i="1"/>
  <c r="AZ21" i="1"/>
  <c r="BB21" i="1"/>
  <c r="BC21" i="1"/>
  <c r="AZ19" i="1"/>
  <c r="BB19" i="1"/>
  <c r="BC19" i="1"/>
  <c r="AZ17" i="1"/>
  <c r="AZ16" i="1"/>
  <c r="BB16" i="1"/>
  <c r="BC16" i="1"/>
  <c r="AZ15" i="1"/>
  <c r="AS40" i="1"/>
  <c r="AS26" i="1"/>
  <c r="AS25" i="1"/>
  <c r="AT48" i="1"/>
  <c r="AV48" i="1"/>
  <c r="AB23" i="1"/>
  <c r="AD23" i="1"/>
  <c r="AB25" i="1"/>
  <c r="AD25" i="1"/>
  <c r="BB33" i="1"/>
  <c r="BC33" i="1"/>
  <c r="AY33" i="1"/>
  <c r="AT33" i="1"/>
  <c r="AV33" i="1"/>
  <c r="AS33" i="1"/>
  <c r="AM33" i="1"/>
  <c r="AN33" i="1"/>
  <c r="AT15" i="1"/>
  <c r="AT50" i="1"/>
  <c r="AV50" i="1"/>
  <c r="AN38" i="1"/>
  <c r="AP38" i="1"/>
  <c r="AN48" i="1"/>
  <c r="AP48" i="1"/>
  <c r="P26" i="1"/>
  <c r="AZ26" i="1"/>
  <c r="P25" i="1"/>
  <c r="AZ25" i="1"/>
  <c r="AA33" i="1"/>
  <c r="AB33" i="1"/>
  <c r="AC57" i="1"/>
  <c r="G32" i="3"/>
  <c r="BB22" i="1"/>
  <c r="BC22" i="1"/>
  <c r="BB23" i="1"/>
  <c r="BC23" i="1"/>
  <c r="BC26" i="1"/>
  <c r="BB27" i="1"/>
  <c r="BC27" i="1"/>
  <c r="BB28" i="1"/>
  <c r="BC28" i="1"/>
  <c r="BB29" i="1"/>
  <c r="BC29" i="1"/>
  <c r="BB30" i="1"/>
  <c r="BC30" i="1"/>
  <c r="BB31" i="1"/>
  <c r="BC31" i="1"/>
  <c r="BC32" i="1"/>
  <c r="BC35" i="1"/>
  <c r="BB36" i="1"/>
  <c r="BC36" i="1"/>
  <c r="BB48" i="1"/>
  <c r="BC48" i="1"/>
  <c r="BB53" i="1"/>
  <c r="BC53" i="1"/>
  <c r="BB56" i="1"/>
  <c r="BC56" i="1"/>
  <c r="AY58" i="1"/>
  <c r="AY57" i="1"/>
  <c r="AY56" i="1"/>
  <c r="AY55" i="1"/>
  <c r="AY54" i="1"/>
  <c r="AY53" i="1"/>
  <c r="AY52" i="1"/>
  <c r="AY50" i="1"/>
  <c r="AY46" i="1"/>
  <c r="AY44" i="1"/>
  <c r="AY43" i="1"/>
  <c r="AY42" i="1"/>
  <c r="AY41" i="1"/>
  <c r="AY40" i="1"/>
  <c r="AY39" i="1"/>
  <c r="AY38" i="1"/>
  <c r="AY37" i="1"/>
  <c r="AY36" i="1"/>
  <c r="AY35" i="1"/>
  <c r="AY32" i="1"/>
  <c r="AY31" i="1"/>
  <c r="AY30" i="1"/>
  <c r="AY29" i="1"/>
  <c r="AY28" i="1"/>
  <c r="AY27" i="1"/>
  <c r="AY26" i="1"/>
  <c r="AY25" i="1"/>
  <c r="AY23" i="1"/>
  <c r="AY22" i="1"/>
  <c r="AY21" i="1"/>
  <c r="AY19" i="1"/>
  <c r="AY17" i="1"/>
  <c r="AY16" i="1"/>
  <c r="AY15" i="1"/>
  <c r="AT52" i="1"/>
  <c r="AV52" i="1"/>
  <c r="AT16" i="1"/>
  <c r="AT17" i="1"/>
  <c r="AT19" i="1"/>
  <c r="AT21" i="1"/>
  <c r="AT22" i="1"/>
  <c r="AV22" i="1"/>
  <c r="AT23" i="1"/>
  <c r="AT25" i="1"/>
  <c r="AV25" i="1"/>
  <c r="AT26" i="1"/>
  <c r="AT27" i="1"/>
  <c r="AV27" i="1"/>
  <c r="AT28" i="1"/>
  <c r="AV28" i="1"/>
  <c r="AT29" i="1"/>
  <c r="AV29" i="1"/>
  <c r="AT30" i="1"/>
  <c r="AT31" i="1"/>
  <c r="AV31" i="1"/>
  <c r="AT32" i="1"/>
  <c r="AT35" i="1"/>
  <c r="AT36" i="1"/>
  <c r="AV36" i="1"/>
  <c r="AT37" i="1"/>
  <c r="AT38" i="1"/>
  <c r="AV38" i="1"/>
  <c r="AT39" i="1"/>
  <c r="AV39" i="1"/>
  <c r="AT40" i="1"/>
  <c r="AV40" i="1"/>
  <c r="AT41" i="1"/>
  <c r="AV41" i="1"/>
  <c r="AT42" i="1"/>
  <c r="AV42" i="1"/>
  <c r="AT43" i="1"/>
  <c r="AV43" i="1"/>
  <c r="AT44" i="1"/>
  <c r="AV44" i="1"/>
  <c r="AT46" i="1"/>
  <c r="AV46" i="1"/>
  <c r="AT53" i="1"/>
  <c r="AV53" i="1"/>
  <c r="AT55" i="1"/>
  <c r="AV55" i="1"/>
  <c r="AT56" i="1"/>
  <c r="AV56" i="1"/>
  <c r="AT57" i="1"/>
  <c r="AV57" i="1"/>
  <c r="AT58" i="1"/>
  <c r="AS58" i="1"/>
  <c r="AS57" i="1"/>
  <c r="AS56" i="1"/>
  <c r="AS55" i="1"/>
  <c r="AS54" i="1"/>
  <c r="AS53" i="1"/>
  <c r="AS52" i="1"/>
  <c r="AS50" i="1"/>
  <c r="AS48" i="1"/>
  <c r="AS46" i="1"/>
  <c r="AS44" i="1"/>
  <c r="AS43" i="1"/>
  <c r="AS42" i="1"/>
  <c r="AS41" i="1"/>
  <c r="AS39" i="1"/>
  <c r="AS38" i="1"/>
  <c r="AS37" i="1"/>
  <c r="AS36" i="1"/>
  <c r="AS35" i="1"/>
  <c r="AS32" i="1"/>
  <c r="AS31" i="1"/>
  <c r="AV30" i="1"/>
  <c r="AS30" i="1"/>
  <c r="AS29" i="1"/>
  <c r="AS28" i="1"/>
  <c r="AS27" i="1"/>
  <c r="AV23" i="1"/>
  <c r="AS23" i="1"/>
  <c r="AS22" i="1"/>
  <c r="AS21" i="1"/>
  <c r="AS19" i="1"/>
  <c r="AS17" i="1"/>
  <c r="AS16" i="1"/>
  <c r="AS15" i="1"/>
  <c r="AN16" i="1"/>
  <c r="AN17" i="1"/>
  <c r="AN19" i="1"/>
  <c r="AP19" i="1"/>
  <c r="AN21" i="1"/>
  <c r="AN22" i="1"/>
  <c r="AN23" i="1"/>
  <c r="AP23" i="1"/>
  <c r="AN25" i="1"/>
  <c r="AN26" i="1"/>
  <c r="AP27" i="1"/>
  <c r="AN28" i="1"/>
  <c r="AP28" i="1"/>
  <c r="AP29" i="1"/>
  <c r="AN30" i="1"/>
  <c r="AP30" i="1"/>
  <c r="AN31" i="1"/>
  <c r="AN32" i="1"/>
  <c r="AN35" i="1"/>
  <c r="AP35" i="1"/>
  <c r="AN36" i="1"/>
  <c r="AN37" i="1"/>
  <c r="AN39" i="1"/>
  <c r="AP39" i="1"/>
  <c r="AN40" i="1"/>
  <c r="AP40" i="1"/>
  <c r="AN41" i="1"/>
  <c r="AP41" i="1"/>
  <c r="AN42" i="1"/>
  <c r="AN43" i="1"/>
  <c r="AP43" i="1"/>
  <c r="AN44" i="1"/>
  <c r="AP44" i="1"/>
  <c r="AN46" i="1"/>
  <c r="AP46" i="1"/>
  <c r="AN50" i="1"/>
  <c r="AN52" i="1"/>
  <c r="AN53" i="1"/>
  <c r="AN54" i="1"/>
  <c r="AP54" i="1"/>
  <c r="AN55" i="1"/>
  <c r="AN56" i="1"/>
  <c r="AN57" i="1"/>
  <c r="AP57" i="1"/>
  <c r="AN58" i="1"/>
  <c r="AP58" i="1"/>
  <c r="AN15" i="1"/>
  <c r="AM58" i="1"/>
  <c r="AM57" i="1"/>
  <c r="AM56" i="1"/>
  <c r="AM55" i="1"/>
  <c r="AM54" i="1"/>
  <c r="AM53" i="1"/>
  <c r="AM52" i="1"/>
  <c r="AM50" i="1"/>
  <c r="AM48" i="1"/>
  <c r="AM46" i="1"/>
  <c r="AM44" i="1"/>
  <c r="AM43" i="1"/>
  <c r="AM42" i="1"/>
  <c r="AM41" i="1"/>
  <c r="AM40" i="1"/>
  <c r="AM39" i="1"/>
  <c r="AM38" i="1"/>
  <c r="AM37" i="1"/>
  <c r="AM36" i="1"/>
  <c r="AM35" i="1"/>
  <c r="AM32" i="1"/>
  <c r="AM31" i="1"/>
  <c r="AM30" i="1"/>
  <c r="AM29" i="1"/>
  <c r="AM28" i="1"/>
  <c r="AM27" i="1"/>
  <c r="AM26" i="1"/>
  <c r="AM25" i="1"/>
  <c r="AM23" i="1"/>
  <c r="AP22" i="1"/>
  <c r="AM22" i="1"/>
  <c r="AM21" i="1"/>
  <c r="AM19" i="1"/>
  <c r="AM17" i="1"/>
  <c r="AM16" i="1"/>
  <c r="AM15" i="1"/>
  <c r="AH48" i="1"/>
  <c r="AH27" i="1"/>
  <c r="AJ27" i="1"/>
  <c r="AH16" i="1"/>
  <c r="AH17" i="1"/>
  <c r="AH19" i="1"/>
  <c r="AH21" i="1"/>
  <c r="AH22" i="1"/>
  <c r="AH23" i="1"/>
  <c r="AJ23" i="1"/>
  <c r="AH28" i="1"/>
  <c r="AJ28" i="1"/>
  <c r="AH29" i="1"/>
  <c r="AJ29" i="1"/>
  <c r="AH30" i="1"/>
  <c r="AJ30" i="1"/>
  <c r="AH36" i="1"/>
  <c r="AJ36" i="1"/>
  <c r="AH38" i="1"/>
  <c r="AJ38" i="1"/>
  <c r="AH39" i="1"/>
  <c r="AJ39" i="1"/>
  <c r="AH40" i="1"/>
  <c r="AJ40" i="1"/>
  <c r="AH41" i="1"/>
  <c r="AJ41" i="1"/>
  <c r="BA41" i="1"/>
  <c r="BB41" i="1"/>
  <c r="BC41" i="1"/>
  <c r="AH44" i="1"/>
  <c r="AJ44" i="1"/>
  <c r="AH46" i="1"/>
  <c r="AJ46" i="1"/>
  <c r="AB54" i="1"/>
  <c r="AH54" i="1"/>
  <c r="AJ54" i="1"/>
  <c r="AH56" i="1"/>
  <c r="AJ56" i="1"/>
  <c r="AH57" i="1"/>
  <c r="AJ57" i="1"/>
  <c r="AH25" i="1"/>
  <c r="AH26" i="1"/>
  <c r="AH31" i="1"/>
  <c r="AH32" i="1"/>
  <c r="AH35" i="1"/>
  <c r="AH37" i="1"/>
  <c r="AH42" i="1"/>
  <c r="AJ42" i="1"/>
  <c r="AH43" i="1"/>
  <c r="AH50" i="1"/>
  <c r="AH52" i="1"/>
  <c r="AH53" i="1"/>
  <c r="AH55" i="1"/>
  <c r="AH58" i="1"/>
  <c r="AJ58" i="1"/>
  <c r="AH15" i="1"/>
  <c r="AG58" i="1"/>
  <c r="AG57" i="1"/>
  <c r="AG56" i="1"/>
  <c r="AG55" i="1"/>
  <c r="AG54" i="1"/>
  <c r="AG53" i="1"/>
  <c r="AG52" i="1"/>
  <c r="AG50" i="1"/>
  <c r="AG48" i="1"/>
  <c r="AG46" i="1"/>
  <c r="AG44" i="1"/>
  <c r="AG43" i="1"/>
  <c r="AG42" i="1"/>
  <c r="AG41" i="1"/>
  <c r="AG40" i="1"/>
  <c r="AG39" i="1"/>
  <c r="AG38" i="1"/>
  <c r="AG37" i="1"/>
  <c r="AG36" i="1"/>
  <c r="AG35" i="1"/>
  <c r="AG32" i="1"/>
  <c r="AG31" i="1"/>
  <c r="AG30" i="1"/>
  <c r="AG29" i="1"/>
  <c r="AG28" i="1"/>
  <c r="AG27" i="1"/>
  <c r="AG26" i="1"/>
  <c r="AG25" i="1"/>
  <c r="AG23" i="1"/>
  <c r="AG22" i="1"/>
  <c r="AG21" i="1"/>
  <c r="AG19" i="1"/>
  <c r="AG17" i="1"/>
  <c r="AG16" i="1"/>
  <c r="AG15" i="1"/>
  <c r="AA58" i="1"/>
  <c r="AA57" i="1"/>
  <c r="AA56" i="1"/>
  <c r="AA55" i="1"/>
  <c r="AA54" i="1"/>
  <c r="AA53" i="1"/>
  <c r="AA52" i="1"/>
  <c r="AA50" i="1"/>
  <c r="AA48" i="1"/>
  <c r="AA46" i="1"/>
  <c r="AA44" i="1"/>
  <c r="AA43" i="1"/>
  <c r="AA42" i="1"/>
  <c r="AA41" i="1"/>
  <c r="AA40" i="1"/>
  <c r="AA39" i="1"/>
  <c r="AA38" i="1"/>
  <c r="AA37" i="1"/>
  <c r="AA36" i="1"/>
  <c r="AA35" i="1"/>
  <c r="AA32" i="1"/>
  <c r="AA31" i="1"/>
  <c r="AA30" i="1"/>
  <c r="AA29" i="1"/>
  <c r="AA28" i="1"/>
  <c r="AA27" i="1"/>
  <c r="AA26" i="1"/>
  <c r="AA25" i="1"/>
  <c r="AA23" i="1"/>
  <c r="AA22" i="1"/>
  <c r="AA21" i="1"/>
  <c r="AA19" i="1"/>
  <c r="AA17" i="1"/>
  <c r="AA16" i="1"/>
  <c r="AA15" i="1"/>
  <c r="AB16" i="1"/>
  <c r="AB17" i="1"/>
  <c r="AB19" i="1"/>
  <c r="AB21" i="1"/>
  <c r="AB22" i="1"/>
  <c r="AD22" i="1"/>
  <c r="AB26" i="1"/>
  <c r="AB27" i="1"/>
  <c r="AD27" i="1"/>
  <c r="AB28" i="1"/>
  <c r="AD28" i="1"/>
  <c r="AB29" i="1"/>
  <c r="AD29" i="1"/>
  <c r="AB30" i="1"/>
  <c r="AD30" i="1"/>
  <c r="AB31" i="1"/>
  <c r="AB32" i="1"/>
  <c r="AB35" i="1"/>
  <c r="AB36" i="1"/>
  <c r="AB37" i="1"/>
  <c r="AB38" i="1"/>
  <c r="AD38" i="1"/>
  <c r="AB39" i="1"/>
  <c r="AD39" i="1"/>
  <c r="AB40" i="1"/>
  <c r="AD40" i="1"/>
  <c r="AB41" i="1"/>
  <c r="AD41" i="1"/>
  <c r="AB43" i="1"/>
  <c r="AB44" i="1"/>
  <c r="AB46" i="1"/>
  <c r="AB48" i="1"/>
  <c r="AB50" i="1"/>
  <c r="AB52" i="1"/>
  <c r="AB53" i="1"/>
  <c r="AB55" i="1"/>
  <c r="AB56" i="1"/>
  <c r="AB57" i="1"/>
  <c r="AD57" i="1"/>
  <c r="AB58" i="1"/>
  <c r="AD58" i="1"/>
  <c r="AB15" i="1"/>
  <c r="E59" i="1"/>
  <c r="AJ59" i="1"/>
  <c r="AP59" i="1"/>
  <c r="AD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3"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2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<sst xmlns="http://schemas.openxmlformats.org/spreadsheetml/2006/main" count="795" uniqueCount="505">
  <si>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</si>
  <si>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</si>
  <si>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</si>
  <si>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</si>
  <si>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</si>
  <si>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</si>
  <si>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</si>
  <si>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</si>
  <si>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</si>
  <si>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</si>
  <si>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</si>
  <si>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</si>
  <si>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</si>
  <si>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</si>
  <si>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</si>
  <si>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</si>
  <si>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</si>
  <si>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</si>
  <si>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</si>
  <si>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</si>
  <si>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</si>
  <si>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</si>
  <si>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</si>
  <si>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</si>
  <si>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</si>
  <si>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</si>
  <si>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</si>
  <si>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</si>
  <si>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</si>
  <si>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</si>
  <si>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</si>
  <si>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</si>
  <si>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</si>
  <si>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</si>
  <si>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</si>
  <si>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</si>
  <si>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</si>
  <si>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</si>
  <si>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</si>
  <si>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</si>
  <si>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</si>
  <si>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</si>
  <si>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</si>
  <si>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</si>
  <si>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</si>
  <si>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</si>
  <si>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</si>
  <si>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</si>
  <si>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</si>
  <si>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</si>
  <si>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</si>
  <si>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</si>
  <si>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</si>
  <si>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</si>
  <si>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</si>
  <si>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</si>
  <si>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</si>
  <si>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</si>
  <si>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</si>
  <si>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 del Plan de Acción del CLG)*100</t>
  </si>
  <si>
    <t>Plan de Acción del Consejo Local de Gobierno</t>
  </si>
  <si>
    <t>EFICACIA</t>
  </si>
  <si>
    <t>Se adjuntan actas, la meta esta planeada para 4 trimestre pero se envian las actas correspondientes al trimestre.</t>
  </si>
  <si>
    <t>actas de consejo local de gobierno</t>
  </si>
  <si>
    <t>META NO PROGRAMADA</t>
  </si>
  <si>
    <t>Se adjuntan actas, la meta esta planeada para 4 trimestre pero se envian las actas correspondientes al trimestre, teniendo encuenta las observaciones se evidencia en el acta del mes de marzo el plan de accion del consejo local de gobierno.</t>
  </si>
  <si>
    <t>ACTAS DEL CONSEJO LOCAL DE GOBIERNO</t>
  </si>
  <si>
    <t>meta no programada</t>
  </si>
  <si>
    <t>la unica actividad que no se realizo durante , fue el tunjuelito todo terreno del 14 de diciem,bre por que se cancelo , por agenda del aclade, NO SE ADJUNTA ACTA DE DICEMBRE YA QUE NO ESTA APROBADA , HASTA QUE SEA REVISADA POR TODAS LAS ENTIDADES EN EL MES DE ENERO.</t>
  </si>
  <si>
    <t xml:space="preserve">actas </t>
  </si>
  <si>
    <t>La alcaldía local ejecuto el 95%  del plan de acción  aprobado por el consejo local de gobierno</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</si>
  <si>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</si>
  <si>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</si>
  <si>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</si>
  <si>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Cuentas/Numero de Ciudadanos Participantes en la Rendición de Cuentas Vigencia 2017)*100</t>
  </si>
  <si>
    <t>Proporción de Ciudanos Participantes en la Rendición de Cuentas 2017</t>
  </si>
  <si>
    <t>la rendicion se realiza en el segundo trimestre</t>
  </si>
  <si>
    <t xml:space="preserve">Se implementó como estrategia de la rendición de cuentas, el uso de los medios tecnológicos , para este caso la transmisión en vivo , a cual alcanzo más de 12000 visitas , esta estrategia se implementa no solo para que la información sea visible en cualquier momento , se realizó para superar el inconveniente en tema de tener un espacio adecuado , ya que por factores como la acústica y otros no es conveniente realizarlo en coliseos o espacios similares , así que se decidió llegar  más personas de esa forma. , en los listados de asistencia de la rendición de cuentas del año 2016 realizada en el año 2017 se tiene 263 personas y en los listados de asistencia de la rendición de cuentas del año 2017 realizada en el año 2018 se tienen 295  a esto le agregaos las 12000 visualizaciones , se da por superado la meta de asistencia. 
Igualmente para esta meta se adjuntan actas de asistencia de los años 2018 y 2017  
En el siguiente link se encuentra el linde la transmisión en vivo de la rendición de cuentas. 
https://www.facebook.com/AlcaldiaLocalTunjuelito/videos/572594836439468/ </t>
  </si>
  <si>
    <t>LISTADOS DE ASISTENCI E INSTRUCTIVO.</t>
  </si>
  <si>
    <t>Lograr el 40% de avance en el cumplimiento fisico del Plan de Desarrollo Local</t>
  </si>
  <si>
    <t>Porcentaje de Avance en el Cumplimiento Fisico del Plan de Desarrollo Local</t>
  </si>
  <si>
    <t>Porcentaje de Avance Acumulado en el cumplimiento fisico del Plan de Desarrollo Local</t>
  </si>
  <si>
    <t>SUMA</t>
  </si>
  <si>
    <t>Avance Acumulado Fisico en el Cumplimiento del Plan de Desarrollo Local</t>
  </si>
  <si>
    <t>EFECTIVIDAD</t>
  </si>
  <si>
    <t>Ya no es posible generar reporte MUSI, pues la herramienta fue modificada por parte de Planeación Distrital, quienes acompañan a la Alcaldía Local en el reporte de la información y en la generación de los posteriores informes de avance de metas</t>
  </si>
  <si>
    <t>Informe de seguimiento</t>
  </si>
  <si>
    <t>De acuerdo con MUSI el porcentaje de avance del PDL está en el 31.9%; para el trimestre equivale al 21.9%</t>
  </si>
  <si>
    <t>Informe de Avance PDL 2017-2020 MUSI</t>
  </si>
  <si>
    <t>De acuerdo con el reporte remitido por la SDP la alcaldía local cuenta con un 34,7% de avance acumulado entregado</t>
  </si>
  <si>
    <t>MUSI</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</si>
  <si>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</si>
  <si>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</si>
  <si>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</si>
  <si>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</si>
  <si>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</si>
  <si>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CONSTANTE</t>
  </si>
  <si>
    <t xml:space="preserve">Respuestas Oportunas de los ejercicios de control politico, derechos de petición y/o solicitudes de información que realice el Concejo de Bogota D.C y el Congreso de la República </t>
  </si>
  <si>
    <t>En el segundo trimestre no se recibieron requerimientos del congreso o del consejo , en las evidencia se muestra el listado de los requerimientos realizados , donde  se reciben por orfeo y se observa que ninguno corresponde a la alcaldia de tunjuelito.</t>
  </si>
  <si>
    <t>listado de radicados orfeo en archivo excel.</t>
  </si>
  <si>
    <t>DURANTE EL TERCER TRIMESTRE NO SE REALIZARON REQUERIMIENTOS RELACIONADOS CON LA ALCADIA  LOCAL DE TUNJUELITO , SE ADJUNTA LA BASE DE DATOS DE OS REQUERIMIENTOS QUE RTEALIZARON EL CONSEJO Y EL CONGRESO EN GENERAL , QUE ES LO QUE SE ENCUENTRA EN EL APLICATIVO ORFEO .</t>
  </si>
  <si>
    <t>listados de correspondencia</t>
  </si>
  <si>
    <t>DURANTE EL TERCER TRIMESTRE SE REALIZO UN  REQUERIMIENTOS RELACIONADOS CON LA ALCADIA  LOCAL DE TUNJUELITO , SE ADJUNTA LA BASE DE DATOS DE OS REQUERIMIENTOS QUE RTEALIZARON EL CONSEJO Y EL CONGRESO EN GENERAL , QUE ES LO QUE SE ENCUENTRA EN EL APLICATIVO ORFEO .</t>
  </si>
  <si>
    <t>listados de correspondencia Y RESPUESTA A UN REQUERIMIENTO</t>
  </si>
  <si>
    <t>Durante la vigencia se respondio oportunamente el 100% de loe ejercicios de control político remitidos por los miembro de corporaciones públicas</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</si>
  <si>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</si>
  <si>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</si>
  <si>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</si>
  <si>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</si>
  <si>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</si>
  <si>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</si>
  <si>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Meta no programada para el I trimestre</t>
  </si>
  <si>
    <t>La alcaldía local formulo e implemento el plan de comunicaciones para la vigencia 2018</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</si>
  <si>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</si>
  <si>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</si>
  <si>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</si>
  <si>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</si>
  <si>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se maneja campaña para invitar  la ciudadania en redes sociales para asercarse a los espacios virtuales en este caso a ingresar a las redes sociales de la alcaldia .</t>
  </si>
  <si>
    <t>pieza de campaña</t>
  </si>
  <si>
    <t>Se realizaron las 3 campañas programas asociadas al posicionamiento y muestra de resultados de avance del Plan de Desarrollo Local</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</si>
  <si>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</si>
  <si>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</si>
  <si>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</si>
  <si>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</si>
  <si>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se realiza las piezas de las campañas en bicicletas, juntos peronno revueltos , y por un ambien te de trabajo seguro , piesas utilizadas en correo electronico , via watsapp y poster pra la alcaldia local </t>
  </si>
  <si>
    <t>piezas de campañas</t>
  </si>
  <si>
    <t>Se realizaron 9 campañas asociadas a los temas de transparencia, clima laboral y ambiente</t>
  </si>
  <si>
    <t>IVC</t>
  </si>
  <si>
    <t>Archivar 105 (30%)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</si>
  <si>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</si>
  <si>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</si>
  <si>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</si>
  <si>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</si>
  <si>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</si>
  <si>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</si>
  <si>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SI</t>
  </si>
  <si>
    <t>NO PROGRAMADO</t>
  </si>
  <si>
    <t>De acuerdo a los datos reportados en Power Bi, la Alcaldía Local archivó 160 actuaciones de obras anteriores a la Ley 1801 de 2016 durante el trimestre.</t>
  </si>
  <si>
    <t>Expedientes 072/2012, 6607-2016, 027-2015, 201746000727822-2017, 020-2011, 4935-2015, 056-2013, 081-2012, 023-2011, se deja la observacion que la informacion del planta de gestion ajustado se informo al area principios del cuarto trimeste por tal motivo no se alcanzo la meta propuesta, de igual manera se informa que el funcionario 222 grado 23, fue transladado por tal, se plantea un plan de choke con el fin de alcanzar las metas</t>
  </si>
  <si>
    <t>La alcaldía local archivo 18 actuaciones de obras anteriores a la ley 1801 de 2016</t>
  </si>
  <si>
    <t>https://app.powerbi.com/view?r=eyJrIjoiYWEwYzQ4NGQtMWJmZi00YmZjLWE3NjktMWI5NDUxM2M4NTA0IiwidCI6IjE0ZGUxNTVmLWUxOTItNDRkYS05OTRkLTE5MTNkODY1ODM3MiIsImMiOjR9</t>
  </si>
  <si>
    <t>Se archivaron 217 actuaciones de obras anteriores a la ley 1801 de 2016</t>
  </si>
  <si>
    <t>Archivar 59 (20%)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</si>
  <si>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</si>
  <si>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</si>
  <si>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TUNJUELITO ARCHIVÓ 48 ACTUACIONES DE ESTABLECIMIENTO DE COMERCIO ANTERIORES A LA LEY 1801 DURANTE EL PRIMER TRIMESTRE</t>
  </si>
  <si>
    <t>SIACTUA Y PROYECTO DIAL</t>
  </si>
  <si>
    <t>De acuerdo a los datos reportados en Power Bi, la Alcaldía Local archivó 160 actuaciones de establecimientos públicos anteriores a la Ley 1801 de 2016 durante el trimestre.</t>
  </si>
  <si>
    <t>expedientes 008/2018, 005/2018, 070/2013, 057/2013, 067/2014</t>
  </si>
  <si>
    <t>La alcaldía local archivo 16 actuaciones de establecimiento d comercio anteriores a la ley 18001 de 2016</t>
  </si>
  <si>
    <t>Se archivaron 91 actuaciones de establecimientos de comercio anteriores a la ley 1801 de 2016</t>
  </si>
  <si>
    <r>
      <t xml:space="preserve">Realizar </t>
    </r>
    <r>
      <rPr>
        <b/>
        <sz val="18"/>
        <color indexed="10"/>
        <rFont val="Arial Rounded MT Bold"/>
        <family val="2"/>
      </rPr>
      <t xml:space="preserve"> </t>
    </r>
    <r>
      <rPr>
        <sz val="18"/>
        <rFont val="Arial Rounded MT Bold"/>
        <family val="2"/>
      </rPr>
      <t>20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</si>
  <si>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</si>
  <si>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</si>
  <si>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Acciones de Control u Operativos en Materia de Urbanimo</t>
  </si>
  <si>
    <t>expedientes inspeccion 6a 2017564490102098E, 2017564490100016E, inspeccion 6b  2017563870100313E, 2017564490102178E, inspeccion 6C 2017564490101517E</t>
  </si>
  <si>
    <t>se puede verificar las acciones de operativos de espacio publico con los expedientes de las inspecciones de la siguiente manera  inspeccion 6A     2018223490102692E, 2018223490103844E, 2018223490102784E Inspeccion 6C con los expedientes 2018564490100331E, 2018564490100305E</t>
  </si>
  <si>
    <t>se realizaron los operativos correspondientes de acuerdo al trimestre los cuales pueden consultar en el sistema si actua 2, ya que tales espedientes son una investigacion no puede darse a conocer a mas personas ademas de la interesada</t>
  </si>
  <si>
    <t>inspeccion 6A 2018564490101125E, 20188223490107931E, 2018564490101079E, inspeccion 6c 2018223490147621E, 2018223490147504E</t>
  </si>
  <si>
    <t>se realizo control del espacio publico con los expedientes inspeccion 6A 2018564490100847e, , 2018564490102647e, 2018564490102646e, 2018564490102645e, inspeccion 6B 2018564490104038e</t>
  </si>
  <si>
    <t>Se realizaron 20 operativos en materia de urbanismo relacionados con la integridad del Espacio Público</t>
  </si>
  <si>
    <t>Realizar 42 acciones de control u operativos en materia de actividad economica</t>
  </si>
  <si>
    <t>Acciones de Control u Operativos en materia de actividad economica Realizados</t>
  </si>
  <si>
    <t>Numero de Acciones de Control u Operativos en materia de actividad economica</t>
  </si>
  <si>
    <t>Acciones de Control u Operativos en Materia de Actividad Economica</t>
  </si>
  <si>
    <t>expedientes inspeccion 6a 2017564490100465E, 2017564490100160E, 2017564490100509E inspeccion 6B 2017564490100307E, 201756388010086E, 2017563880100170E, Inspeccion 6C 2017563880100213E, 2017563880100203E, 2017563880100199E, 2017563880100239E, 2017564490101836E</t>
  </si>
  <si>
    <t>INSPECCION 6C expedientes 2018564490100035e, 2018223490101296e, 2017564490100784e, 2017563880100232e INSPECCION 6A expedientes 2017564490101464e, 2017563880100113e, 2017563880100171e, 2017564490101684e INSPECCION 6B expedientes 2017564490102077e, 20185644490100741e, 2018563880100231e</t>
  </si>
  <si>
    <t>inspoeccion 6A 2017563880100042E, 2017563880100014E, 2017564490101145E, 2017563880100099E, 2017563880100183E inspeccion 6C 2018563880100069E, 2018563880100067E, 2018563880100063E 2018563880100057E inspeccion 6B 2017564490101148E</t>
  </si>
  <si>
    <t>SE REALIZO CONTROL DE LOS ESTABLECIMIENTOS CON LOS EXPEDIENTES nO. INSPECCION 6C 201856400102689E, 2018223490101294E, 2018563880100139E, 2018563880100028E, 2018563880100175E INSPECCION 6A 2017563880100021e, 2018563880100175E,  2018223490136566E, 201756388010094E, 2017563880100037E</t>
  </si>
  <si>
    <t xml:space="preserve">Se realizaron 42 operativos en materia de actividad economica </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</si>
  <si>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</si>
  <si>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</si>
  <si>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</si>
  <si>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Acciones de control u operativos en materia de urbanismo relacionados con la integridad urbanistica</t>
  </si>
  <si>
    <t>expedientes inspeciccion 6A 2017563890100275E,2017563890100288E, inspeccion 6b 2018563890100331E, 2017563890100330E, inspeccion 6c 2017563890100197E, 2017564490101149E</t>
  </si>
  <si>
    <t>INSPECCION 6A expedientes 2018564490101346E, 2017563890100268E, INSPECCION 6B expedientes 2018564490100783E, INSPECCION 6C expedientes 2018564490100417E, 2017563890100324E</t>
  </si>
  <si>
    <t>inspeccion 6a 2017563890100145E, 2017563890100022E, 2017563890100206E, inspeccion 6C  2018563890100083E, 201856449100803E, 2018563890100091E</t>
  </si>
  <si>
    <t>SE REALIZO CONTROL DE LOS ESTABLECIMIENTOS CON LOS EXPEDIENTES No. INSPECCION 6C 201856389010085E, 2018563890100108E, 2018564490100368E, 2018564490100360E, INSPECCION 6A  2018564490101775E 2017563890100278E</t>
  </si>
  <si>
    <t xml:space="preserve">Se realizaron 24 operativos en materia de urbanismo relacionados con la integridad urbanistica </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</si>
  <si>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</si>
  <si>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</si>
  <si>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</si>
  <si>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Acciones de control u operativos en materia de ambiente, mineria y relaciones con los animale</t>
  </si>
  <si>
    <t>se verifica cons las actas de sensibilizacion de las fectas 17 de enero, 12 de febrero, 21 de marzo de 2018</t>
  </si>
  <si>
    <t>se verifica con las actas de sensibilizacion de fechas 20 de abril de 2018, 15 de mayo de 2018, 23de junio de 2018</t>
  </si>
  <si>
    <t>se realiza de acuerdo a la actas de las fechas 11 de julio 15 de agosto y 12 de septiembre</t>
  </si>
  <si>
    <t xml:space="preserve">SE PUEDE CONSULTAR EN LAS ACTAS DE LAS FEDCHAS CITADAS </t>
  </si>
  <si>
    <t>SE REALIZO OPERATIOS LOS DIAS 9 DE OCTUBRE 2018, 16 DE NOVIEMBRE DE 2018,  4 DE DICIEMBRE DE 2018</t>
  </si>
  <si>
    <t>Se realizaron 12 operativos en materia de ambiente, mineria y relaciones con los animales</t>
  </si>
  <si>
    <t>Realizar 3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</si>
  <si>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</si>
  <si>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</si>
  <si>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Acciones de control u operativos en materia de convivencia relacionados con articulos pirotécnicos y sustancias peligrosas</t>
  </si>
  <si>
    <t>meta no programda</t>
  </si>
  <si>
    <t>N/A</t>
  </si>
  <si>
    <t>SE REALIZO OPERATIVOS 14 DE DICIEMBRE 19 DE DICIEMBRE 21 DE DICIEMBRE</t>
  </si>
  <si>
    <t>Se realizaron 3 operativos en materia de convivencia relacionados con articulos pirotécnicos y sustancias peligrosas</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</si>
  <si>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</si>
  <si>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</si>
  <si>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</si>
  <si>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Autos que avocan conocimiento</t>
  </si>
  <si>
    <t>APLICATIVO</t>
  </si>
  <si>
    <t>SÍ ACTUA</t>
  </si>
  <si>
    <t xml:space="preserve">se avoca el 100 % porciento de los procesos repartidos a las inspecciones de policia lo cual se puede verificar en las actas del trimestre </t>
  </si>
  <si>
    <t>La alcaldía local se pronuncio sobre el 93,22% de las atuaciones policivas recibidas durante el año 2018</t>
  </si>
  <si>
    <t xml:space="preserve">Informe metas de inspecciones </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</si>
  <si>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</si>
  <si>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</si>
  <si>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</si>
  <si>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</si>
  <si>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</si>
  <si>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</si>
  <si>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 xml:space="preserve">La alcaldía local sresolvio el 0,3% de las actuaciones policivas anteriores a la ley 1801 de 2016 </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</si>
  <si>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</si>
  <si>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</si>
  <si>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</si>
  <si>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</si>
  <si>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CRECIENTE</t>
  </si>
  <si>
    <t xml:space="preserve">Porcentaje de Compromisos del Presupuesto de Inversión Directa </t>
  </si>
  <si>
    <t>Se adjudicó Licitación Pública el día 28 de junio, no obstante, por tratarse de un Consorcio, fue necesario la creación del RUT en la DIAN, por lo que el contrato solo pudo registrarse hasta el día 04 de julio, el cual representaba el 40% de los recursos de inversión directa de la entidad para la vigencia 2018</t>
  </si>
  <si>
    <t>Informe de Ejecución Presupuestal (PREDIS) con corte al 09-07-18</t>
  </si>
  <si>
    <t>No fue posible adjudicar malla vial prevista para el tercer trimestre, para lo cual fue necesario solicitar concepto jurídico a Secretaría de Gobierno, dejando como fecha final de adjudicación del 16 de octubre</t>
  </si>
  <si>
    <t>Informe de Ejecución del presupuesto de  Gastos e inversión</t>
  </si>
  <si>
    <t>Se comprometio el 100% del presupuesto de inversión directa disponible a la vigencia para el FDL</t>
  </si>
  <si>
    <t>PREDIS</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</si>
  <si>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</si>
  <si>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</si>
  <si>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</si>
  <si>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 xml:space="preserve">Giros de Presupuesto de Inversión Directa </t>
  </si>
  <si>
    <t>EFICIENCIA</t>
  </si>
  <si>
    <t>Teniendo en cuenta el cambio en el procedimiento de la Secretaría de Hacienda tanto en la programación del PAC como en los giros, no ha sido posible cumplir con los compromisos programados</t>
  </si>
  <si>
    <t>Se cumplio meta para el tercer trimestre</t>
  </si>
  <si>
    <t>Se giro el 27,14% del presupuesto de inversión directa</t>
  </si>
  <si>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</si>
  <si>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</si>
  <si>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</si>
  <si>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 xml:space="preserve">Giros de Presupuesto Comprometido Constituido como Obligaciones por Pagar de la Vigencia 2017 </t>
  </si>
  <si>
    <t>A partir del seguimiento minucioso tanto de Supervisores como de Interventores, en la depuración y liquidación de Obligaciones por Pagar, se ha avanzado considerablemente en los giros</t>
  </si>
  <si>
    <t>Se cumplio meta para el tercer trimestre, excediendo la meta anual propuesta</t>
  </si>
  <si>
    <t>Se giro el 84,98% del presupuesto comprometido constituido como obligaciones por pagar de la vigencia 2017</t>
  </si>
  <si>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</si>
  <si>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</si>
  <si>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</si>
  <si>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de la Vigencia 2018</t>
  </si>
  <si>
    <t xml:space="preserve">Se realizo la solicitud de reservas viales al IDU para la intervension de malla vial y espacio publico . Se solicita el consepto previo y favorable para el mantenimiento de 8 parques en la localidad
</t>
  </si>
  <si>
    <t>RADICADOS ORFEO 20185620039141 , 20185620050161 Y 20185620030691</t>
  </si>
  <si>
    <t>Se cargó en SECOP I, la Licitación Pública No. FDLT-LP-002-2018 (Malla Vial), con los lineamientos dados desde la Secretaría Distrital de Gobierno y utilizando los Pliegos Tipo entregados por dicha entidad y de Parques, está pendiente para concepto en la entidad</t>
  </si>
  <si>
    <t>instructivo , pantallazos y archivos  del proceso contractul.</t>
  </si>
  <si>
    <t>Se cumplio con la meta de adjudicar proceso de malla vial.Se cargó en SECOP I, la Licitación Pública No. FDLT-LP-002-2018 (Malla Vial), se adjudico a los oferentes CONSORCIO VIAS 2018 con el grupo 1 y ALVARO CALDERON TORO con el grupo 2 con RESOLUCIÓN No 414 DEL DIA 16 DE OCTUBRE DE 2018, con los lineamientos dados desde la Secretaría Distrital de Gobierno y utilizando los Pliegos Tipo entregados por dicha entidad y de Parques, esta pendiente públicar prepliegos. 
NOTA : en las evidencias se adjuntan todos los documentos contractuales del proceso</t>
  </si>
  <si>
    <t>documentos contractuales del proceso ( verificar resolu8cion de adjudicacion.)</t>
  </si>
  <si>
    <t>Se cumplio con la meta de adjudicar proceso de malla vial.Se cargó en SECOP I, la Licitación Pública No. FDLT-LP-002-2018 (Malla Vial), se adjudico a los oferentes CONSORCIO VIAS 2018 con el grupo 1 y ALVARO CALDERON TORO con el grupo 2 con RESOLUCIÓN No 414 DEL DIA 16 DE OCTUBRE DE 2018, con los lineamientos dados desde la Secretaría Distrital de Gobierno y utilizando los Pliegos Tipo entregados por dicha entidad y de Parques, esta pendiente públicar prepliegos, tambien se tienen archvos pd f parte 1 y parte 2 donde se encuetra los procesos de parques.. 
NOTA : en las evidencias se adjuntan todos los documentos contractuales del proceso</t>
  </si>
  <si>
    <t>Se adelanto el 100% de los proceso contractuales de malla vial y parques de la vigencia 2018</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</si>
  <si>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</si>
  <si>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</si>
  <si>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</si>
  <si>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 xml:space="preserve"> Publicación de los Procesos Contractuales del FDL y Modificaciones Contractuales </t>
  </si>
  <si>
    <t xml:space="preserve">se cumple con la meta en el trimestre </t>
  </si>
  <si>
    <t xml:space="preserve">pantallazos secop 2 y secop 1 </t>
  </si>
  <si>
    <t xml:space="preserve">Se acalara que en la plataforma SECOP II, no se genera “numero de proceso en el SECOP” ni registro alguno mediante el cual se logre identificar cada uno de los contratos publicados, como si ocurria en la plataforma de SECOP I; por lo que nos permitimmos adjuntar pantallazo de los 110 contratos sucritos por el FONO DE DESARROLLO LOCAL DE TUNJUELITO, hasta el dia 13 de julio de 2018.  
Adicionalmente se adjunta link desde el usuario de la Entidad, para que se realice la verificación correspondiente: https://www.secop.gov.co/CO1BusinessLine/Tendering/BuyerDossierWorkspace/Index  </t>
  </si>
  <si>
    <t>Instructivo , con pantallazos.</t>
  </si>
  <si>
    <t xml:space="preserve">Se acalara que en la plataforma SECOP II, no se genera “numero de proceso en el SECOP” ni registro alguno mediante el cual se logre identificar cada uno de los contratos publicados, como si ocurria en la plataforma de SECOP I; por lo que nos permitimmos adjuntar pantallazo de los 126 contratos sucritos por el FONDO DE DESARROLLO LOCAL DE TUNJUELITO, hasta el dia 16 de octubre de 2018.  
Adicionalmente se adjunta link desde el usuario de la Entidad, para que se realice la verificación correspondiente: https://www.secop.gov.co/CO1BusinessLine/Tendering/BuyerDossierWorkspace/Index </t>
  </si>
  <si>
    <t xml:space="preserve">instructivo con pantallazos de secop i y secop ii </t>
  </si>
  <si>
    <t>Se acalara que en la plataforma SECOP II, no se genera “numero de proceso en el SECOP” ni registro alguno mediante el cual se logre identificar cada uno de los contratos publicados, como si ocurria en la plataforma de SECOP I; por lo que nos permitimmos adjuntar pantallazo de los  contratos sucritos por el FONDO DE DESARROLLO LOCAL DE TUNJUELITO, hasta el dia 26 de diciembre de 2018.  
Adicionalmente se adjunta link desde el usuario de la Entidad, para que se realice la verificación correspondiente: https://www.secop.gov.co/CO1BusinessLine/Tendering/BuyerDossierWorkspace/Index </t>
  </si>
  <si>
    <t>durante la vigencia de publico el 100% de la contratación del FDL</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</si>
  <si>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</si>
  <si>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</si>
  <si>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Bienes de Características Técnicas Uniformes de Común Utilización a través del portal Colombia Compra Eficiente Aquiridos</t>
  </si>
  <si>
    <t>solo se realizo el contrato de cafeteria durante el primer trimestre</t>
  </si>
  <si>
    <t>pantallazos colombia compra eficiente</t>
  </si>
  <si>
    <t xml:space="preserve">durante el segundo trimestre no se realizaron compras de bienes de Características Técnicas Uniformes de Común </t>
  </si>
  <si>
    <t>Duarante el trimestre se reliza la compra de papeleria y combustible de la entidad. </t>
  </si>
  <si>
    <t>Portal Colombia Compra Eficiente </t>
  </si>
  <si>
    <t xml:space="preserve">Duarante el trimestre se reliza la compra de 24 motos y 1 CAI Movil. </t>
  </si>
  <si>
    <t>Portal Colombia Compra Eficiente (pantallazo word)</t>
  </si>
  <si>
    <t>Durante la vigencia se adquirio el 100% de los bienes de caracteristicas técnicas uniformes de comun utilización</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</si>
  <si>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</si>
  <si>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</si>
  <si>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</si>
  <si>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Lineamientos Establecidos en la Directiva 12 de 2016 o Aquella que la Modifique</t>
  </si>
  <si>
    <t>No reporta  avance</t>
  </si>
  <si>
    <t>de los contratos que requieren conseptos de viabilidad del sector y que se realizaron durante el trimestre se realizaron los conseptos de viablidad .</t>
  </si>
  <si>
    <t xml:space="preserve">conceptos de viabilidad de sector. </t>
  </si>
  <si>
    <t>Se aplico el 100% de los lineamientos establecidos en la Directiva 12 de 2016</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</si>
  <si>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</si>
  <si>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</si>
  <si>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</si>
  <si>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</si>
  <si>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</si>
  <si>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</si>
  <si>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Informe del DGPDL</t>
  </si>
  <si>
    <t xml:space="preserve">De acuerdo al radicado No. 20182100457703 la Alcaldía Local cumplió con la ejecución del 97% del plan de implementación SIPSE Local </t>
  </si>
  <si>
    <t>actas de reunion</t>
  </si>
  <si>
    <t>Se ejecuto el 90% de las actividades del plan de implementación del SIPSE local</t>
  </si>
  <si>
    <t>se adjuntan las actas de reunion del trimestre.</t>
  </si>
  <si>
    <t>Ejecuto el 69,33% de la actividad del plan de implementación del SIPSE local</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</si>
  <si>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</si>
  <si>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</si>
  <si>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</si>
  <si>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Asistencia a las jornadas de actualización y unificación de criterios</t>
  </si>
  <si>
    <t>SEGÚN INFORME PRESENTADO POR LA SUBSECRETARÍA DE GESTIÓN INSTITUCIONAL, LA ALCALDÍA DE TUNJUELITO PARTICIPÓ EN TODAS LAS JORNADAS PARA UNIFICACIÓN DE CRITERIOS CONTABLES DURANTE EL PRIMER TRIMESTRE</t>
  </si>
  <si>
    <t>RADICADO 20184000255093</t>
  </si>
  <si>
    <t>La alcaldía local de tunjuelito participó en todas las jornadas de unificación de criterios contables citadas por la SGI y la Dirección Financiera</t>
  </si>
  <si>
    <t>radicado 20184000255093</t>
  </si>
  <si>
    <t>De acuerdo con el Radicado No. 20184000431503, la Alcaldía Local asistió al 100% de las jornadas de actualización y unificación de criterios contables.</t>
  </si>
  <si>
    <t xml:space="preserve">acta de reunion </t>
  </si>
  <si>
    <t>La alcaldia local tuvo un cumplimiento del 50% de avance de ejecución</t>
  </si>
  <si>
    <t>Radicado N° 20184000564373</t>
  </si>
  <si>
    <t>La alcaldía local asistió el 87,50% de las jornadas de actualización y unificación de criterios contables</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</si>
  <si>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</si>
  <si>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</si>
  <si>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</si>
  <si>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Reportes realizados</t>
  </si>
  <si>
    <t>Se evidencia , que se informa correctamente a contabilidad, adiccional , en las evidencias se adjuntan los memorandos que lo soportan y el memorando que dice quienes deben reportar la informacion .</t>
  </si>
  <si>
    <t xml:space="preserve">Memorandos 20185630000383
20185630001183
20185630002093  y 20185620000203
20185620005303
20185620003733
20185620003533 
</t>
  </si>
  <si>
    <t>se cumple con la meta se evise envian los memorandos del trimesredencian los reportes </t>
  </si>
  <si>
    <t>memorandos 20185620007983 ; 20185620008053; 20185620008893 ;20185630004783</t>
  </si>
  <si>
    <t>se cumple con la meta se evise envian los memorandos del trimesredencian los reportes , se acalara que falta el reporte de DICIEMBRE, YA QUE EL AÑO NO SE HA TERMINADO NO SE HAN ENTREGADO LOS MEMORANDOS A EL AREA DE CONTABILIDAD</t>
  </si>
  <si>
    <t>memorandos 20185620012973 ; 20185620013533;20185630009563</t>
  </si>
  <si>
    <t>La alcaldía local reporto trimestralmente al contador del FDL el 100% de la información</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</si>
  <si>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</si>
  <si>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</si>
  <si>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</si>
  <si>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</si>
  <si>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 xml:space="preserve"> Requerimientos Asignados a la Alcaldia Local Respondidos</t>
  </si>
  <si>
    <t xml:space="preserve">SE ADJUNTA MATRIZ EXEL </t>
  </si>
  <si>
    <t xml:space="preserve">se adjunta la matriz de seguimiento </t>
  </si>
  <si>
    <t>matriz excel</t>
  </si>
  <si>
    <t>se adjunta matriz de seguimiento en la cual se encuentran los requerimientos realizdos a la alcaldia local, y en elcual se encuentran los tiempos y observaciones , asi como los ultimos seguimientos realizados.</t>
  </si>
  <si>
    <t xml:space="preserve">matriz de seguimiento </t>
  </si>
  <si>
    <t>se adjunta matriz de seguimiento en la cual se encuentran los requerimientos realizados a la alcaldia local, y en el cual se encuentran los tiempos y observaciones , asi como los ultimos seguimientos realizados.</t>
  </si>
  <si>
    <t>Se da respuesta al 100% de los requerimientos asignados a la alcaldía local</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</si>
  <si>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</si>
  <si>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</si>
  <si>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</si>
  <si>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</si>
  <si>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</si>
  <si>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Actas de capacitación</t>
  </si>
  <si>
    <t>Área de Gestión Corporativa Local</t>
  </si>
  <si>
    <t xml:space="preserve">Revisión Archivo físico </t>
  </si>
  <si>
    <t>NO PROGRAMADA</t>
  </si>
  <si>
    <t>De acuerdo al radicado N° 20184200449433, la Alcaldía Local cumplió con el 43% de la aplicación de la serie contratos de la TRD.</t>
  </si>
  <si>
    <t>La alcaldía local no reportó avance de ejecución de la meta</t>
  </si>
  <si>
    <t>Radicado N° 20194220014113</t>
  </si>
  <si>
    <t xml:space="preserve">El porcentaje  total de la meta cumplida para el año es 58.62 %. Se aclara que se viene haciendo la intervención de las vigencias 2017 (155) y 2018 (130), que no esta prevista dentro de la meta.
</t>
  </si>
  <si>
    <t xml:space="preserve">La alcaldía local aplico la TRD al 21,50% de la serie de contratos </t>
  </si>
  <si>
    <t xml:space="preserve">GERENCIA DE TI
</t>
  </si>
  <si>
    <t>Cumplir el 100% de los lineamientos de gestión de las TIC impartidas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</si>
  <si>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</si>
  <si>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</si>
  <si>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</si>
  <si>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</si>
  <si>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</si>
  <si>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</si>
  <si>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De acuerdo con el Radicado No. 20184400435333, la Alcaldía Local cumplió con el 87% de los lineamientos de gestión de las TIC impartidas por la DTI en el trimestre.</t>
  </si>
  <si>
    <t>matriz de reporte excel de cada mes , memorandos orfeo , instructivo word
Radicado No. 20184400435333</t>
  </si>
  <si>
    <t>Se dio cumplimiento al 92% de los lineamientos de gestión de las TIC</t>
  </si>
  <si>
    <t xml:space="preserve">matriz de reporte excel de cada mes , memorandos orfeo , instructivo word
</t>
  </si>
  <si>
    <t>La alcaldía local cumplio en promedio el 90% de los lineamientos de gestión de las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</si>
  <si>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</si>
  <si>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</si>
  <si>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</si>
  <si>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</si>
  <si>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</si>
  <si>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</si>
  <si>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</si>
  <si>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</si>
  <si>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El ejercicio del normagrama se realizó en atención a la solicitud de la honorable concejala; María Victoria Vargas de la bancada del partido conservador. Dicho ejercicio fue liderado por la Subsecretaría de Gestión Local, mediante memorando Radicado No.20182000266183.</t>
  </si>
  <si>
    <t>memorando Radicado No.20182000266183.</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</si>
  <si>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</si>
  <si>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</si>
  <si>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</si>
  <si>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</si>
  <si>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Realizó la medición de desempeño ambiental</t>
  </si>
  <si>
    <t>Informe de medición de desempeño ambiental</t>
  </si>
  <si>
    <t>La alcaldía local desarrolló la medición de desempeño ambiental programada</t>
  </si>
  <si>
    <t>Informe de ambiente</t>
  </si>
  <si>
    <t>Dar respuesta al 100% de los requerimientos ciudadanos asignados a la Alcaldía Local durante la vigencia 2017, según la información de seguimiento presentada por el proceso de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</si>
  <si>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</si>
  <si>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</si>
  <si>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Según informe de servicio a la ciudadanía la alcaldía local de tunjuelito pasó de tener 758 requerimientos ciudadanos vencidos de 2017 a 598 requerimientos durante el primer trimestre 2018</t>
  </si>
  <si>
    <t>Radicado 20184600227103</t>
  </si>
  <si>
    <t>Según el informe de servicio a la ciudadanía la alcaldía local de tunjuelito cuenta con 595 requerimientos vencidos con corte al 30 de junio de 2018.</t>
  </si>
  <si>
    <t>La alcaldía local dio respuesta al 86,20% de requerimientos ciudadanos asignados durante la vigencia 2017</t>
  </si>
  <si>
    <t>informe SAC</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</si>
  <si>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</si>
  <si>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</si>
  <si>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</si>
  <si>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</si>
  <si>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</si>
  <si>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No realizó reporte de buena práctica en el espacio Ágora</t>
  </si>
  <si>
    <t>Informe de buenas prácticas en Ágora</t>
  </si>
  <si>
    <t>La alcaldía local no registro lección aprendida</t>
  </si>
  <si>
    <t>Informe lección aprendida</t>
  </si>
  <si>
    <t>La alcaldía local no registro la buena práctica y ña experiencia producto de errores operacionales</t>
  </si>
  <si>
    <t>Depurar el 100% de las comunicaciones en el aplicativo de gestión documental ORFEO I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</si>
  <si>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</si>
  <si>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</si>
  <si>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</si>
  <si>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La alcaldía local cuenta con 3397 comunicaciones en ORFEO 1</t>
  </si>
  <si>
    <t>Informe de ORFEO 1</t>
  </si>
  <si>
    <t>La alcaldía local depuro el 20% de las comunicaciones en el aplicativo ORFEO I quedando con 2677 comunicaciones pendientes por cerrar</t>
  </si>
  <si>
    <t>informe Orfeo I</t>
  </si>
  <si>
    <t>Mantener el 100% de las acciones de mejora asignadas al proceso/Alcaldía con relación a planes de mejoramiento interno documentadas y vigentes</t>
  </si>
  <si>
    <t>Acciones correctivas documentadas y vigentes</t>
  </si>
  <si>
    <t>(1-No. De acciones vencidas de plan de mejoramiento responsabilidad del proceso /N°  de acciones a gestionar bajo responsabilidad del proceso)*100</t>
  </si>
  <si>
    <t>Plan de Actualización de la Documentación</t>
  </si>
  <si>
    <t>OFICINA ASESORA DE PLANEACION</t>
  </si>
  <si>
    <t>La alcaldía local cuenta con un nivel de vencimiento de 48% en planes de mejoramiento internos, respecto a los planes externos tiene un nivel de vencimiento de 38%</t>
  </si>
  <si>
    <t xml:space="preserve">
Acciones de mejora internas - 52%</t>
  </si>
  <si>
    <t>Informe de acciones de mejora internas</t>
  </si>
  <si>
    <t>La Alcaldía Local mantuvo el 59% de las acciones de mejora asignadas al proceso.</t>
  </si>
  <si>
    <t>La alcaldía local cuenta con un nivel de vencimiento del 94% en las acciones de mejora asignadas</t>
  </si>
  <si>
    <t>informe planes de mejoramiento</t>
  </si>
  <si>
    <t>Vencimiento planes de mejoramiento internos</t>
  </si>
  <si>
    <t>Vencimeinto planes de mejoramiento externos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</si>
  <si>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</si>
  <si>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</si>
  <si>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</si>
  <si>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LINEAMIENTOS LEY 1712</t>
  </si>
  <si>
    <t>LEY 1712</t>
  </si>
  <si>
    <t>Respecto a los 150  criterios falta por cumplir  6</t>
  </si>
  <si>
    <t>No reporta información</t>
  </si>
  <si>
    <t>http://www.tunjuelito.gov.co/transparencia/instrumentos-gestion-informacion-publica/relacionados-informacion</t>
  </si>
  <si>
    <t>La alcaldía local no cuenta con registro de publicaciones en la página web</t>
  </si>
  <si>
    <t>La Alcaldía Local mantuvo el 74% de la información publicada según los lineamientos de la Ley 1712 de 2014.</t>
  </si>
  <si>
    <t>TOTAL PLAN DE GESTIÓN</t>
  </si>
  <si>
    <t>Porcentaje de Cumplimiento Trimestre I</t>
  </si>
  <si>
    <t>Porcentaje de Cumplimiento Trimestre II</t>
  </si>
  <si>
    <t>Porcentaje de Cumplimiento Trimestre III</t>
  </si>
  <si>
    <t>Porcentaje de Cumplimiento Trimestre IV</t>
  </si>
  <si>
    <t>Porcentaje de Cumplimiento PLAN DE GESTIÓN 2018</t>
  </si>
  <si>
    <t>RUBROSFUNCIONAMIENTO</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</si>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</sst>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240A]\ #,##0.00"/>
    <numFmt numFmtId="165" formatCode="* #,##0.00&quot;    &quot;;\-* #,##0.00&quot;    &quot;;* \-#&quot;    &quot;;@\ "/>
    <numFmt numFmtId="166" formatCode="0.0%"/>
  </numFmts>
  <fonts count="53">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8"/>
      <color theme="1"/>
      <name val="Arial Rounded MT Bold"/>
      <family val="2"/>
    </font>
    <font>
      <sz val="11"/>
      <color theme="1"/>
      <name val="Arial Rounded MT Bold"/>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0"/>
      <color theme="1"/>
      <name val="Arial Rounded MT Bold"/>
      <family val="2"/>
    </font>
    <font>
      <sz val="12"/>
      <name val="Arial Rounded MT Bold"/>
      <family val="2"/>
    </font>
    <font>
      <sz val="10"/>
      <name val="Arial Rounded MT Bold"/>
      <family val="2"/>
    </font>
    <font>
      <b/>
      <sz val="10"/>
      <color indexed="8"/>
      <name val="Arial Rounded MT Bold"/>
      <family val="2"/>
    </font>
    <font>
      <b/>
      <sz val="10"/>
      <color theme="1"/>
      <name val="Arial Rounded MT Bold"/>
      <family val="2"/>
    </font>
    <font>
      <b/>
      <sz val="18"/>
      <name val="Arial Rounded MT Bold"/>
      <family val="2"/>
    </font>
    <font>
      <b/>
      <sz val="48"/>
      <color theme="1"/>
      <name val="Arial Rounded MT Bold"/>
      <family val="2"/>
    </font>
    <font>
      <b/>
      <sz val="22"/>
      <color theme="1"/>
      <name val="Arial Rounded MT Bold"/>
      <family val="2"/>
    </font>
    <font>
      <sz val="18"/>
      <name val="Arial Rounded MT Bold"/>
      <family val="2"/>
    </font>
    <font>
      <b/>
      <sz val="28"/>
      <color theme="1"/>
      <name val="Arial Rounded MT Bold"/>
      <family val="2"/>
    </font>
    <font>
      <sz val="18"/>
      <color theme="1"/>
      <name val="Arial Rounded MT Bold"/>
      <family val="2"/>
    </font>
    <font>
      <sz val="16"/>
      <color theme="1"/>
      <name val="Arial Rounded MT Bold"/>
      <family val="2"/>
    </font>
    <font>
      <sz val="12"/>
      <color theme="1"/>
      <name val="Arial Rounded MT Bold"/>
      <family val="2"/>
    </font>
    <font>
      <b/>
      <sz val="20"/>
      <color theme="1"/>
      <name val="Arial Rounded MT Bold"/>
      <family val="2"/>
    </font>
    <font>
      <b/>
      <sz val="18"/>
      <color indexed="10"/>
      <name val="Arial Rounded MT Bold"/>
      <family val="2"/>
    </font>
    <font>
      <sz val="16"/>
      <color rgb="FF000000"/>
      <name val="Arial Rounded MT Bold"/>
      <family val="2"/>
    </font>
    <font>
      <b/>
      <sz val="16"/>
      <color theme="1"/>
      <name val="Arial Rounded MT Bold"/>
      <family val="2"/>
    </font>
    <font>
      <b/>
      <sz val="26"/>
      <color theme="1"/>
      <name val="Arial Rounded MT Bold"/>
      <family val="2"/>
    </font>
    <font>
      <b/>
      <sz val="11"/>
      <color theme="1"/>
      <name val="Arial Rounded MT Bold"/>
      <family val="2"/>
    </font>
    <font>
      <b/>
      <sz val="22"/>
      <name val="Arial Rounded MT Bold"/>
      <family val="2"/>
    </font>
    <font>
      <b/>
      <sz val="24"/>
      <color theme="1"/>
      <name val="Arial Rounded MT Bold"/>
      <family val="2"/>
    </font>
    <font>
      <sz val="20"/>
      <name val="Arial Rounded MT Bold"/>
      <family val="2"/>
    </font>
    <font>
      <sz val="20"/>
      <color theme="1"/>
      <name val="Arial Rounded MT Bold"/>
      <family val="2"/>
    </font>
    <font>
      <sz val="24"/>
      <color theme="1"/>
      <name val="Arial Rounded MT Bold"/>
      <family val="2"/>
    </font>
    <font>
      <sz val="18"/>
      <color rgb="FF00000A"/>
      <name val="Arial"/>
      <family val="2"/>
    </font>
    <font>
      <b/>
      <sz val="28"/>
      <color theme="1"/>
      <name val="Arial"/>
      <family val="2"/>
    </font>
    <font>
      <sz val="18"/>
      <color theme="1"/>
      <name val="Arial"/>
      <family val="2"/>
    </font>
    <font>
      <sz val="16"/>
      <color theme="1"/>
      <name val="Arial"/>
      <family val="2"/>
    </font>
    <font>
      <sz val="18"/>
      <name val="Arial"/>
      <family val="2"/>
    </font>
    <font>
      <sz val="16"/>
      <name val="Arial"/>
      <family val="2"/>
    </font>
    <font>
      <sz val="16"/>
      <name val="Arial Rounded MT Bold"/>
      <family val="2"/>
    </font>
    <font>
      <sz val="16"/>
      <color rgb="FF000000"/>
      <name val="Calibri"/>
      <family val="2"/>
      <scheme val="minor"/>
    </font>
    <font>
      <sz val="16"/>
      <color rgb="FFFF0000"/>
      <name val="Arial Rounded MT Bold"/>
      <family val="2"/>
    </font>
    <font>
      <sz val="14"/>
      <name val="Arial Rounded MT Bold"/>
      <family val="2"/>
    </font>
    <font>
      <u/>
      <sz val="16"/>
      <color theme="1"/>
      <name val="Arial Rounded MT Bold"/>
      <family val="2"/>
    </font>
    <font>
      <u/>
      <sz val="16"/>
      <name val="Arial Rounded MT Bold"/>
      <family val="2"/>
    </font>
    <font>
      <u/>
      <sz val="11"/>
      <color theme="10"/>
      <name val="Calibri"/>
      <family val="2"/>
      <scheme val="minor"/>
    </font>
  </fonts>
  <fills count="28">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
      <patternFill patternType="solid">
        <fgColor rgb="FF92D050"/>
        <bgColor indexed="64"/>
      </patternFill>
    </fill>
    <fill>
      <patternFill patternType="solid">
        <fgColor rgb="FF00B0F0"/>
        <bgColor indexed="64"/>
      </patternFill>
    </fill>
    <fill>
      <patternFill patternType="solid">
        <fgColor rgb="FF00B0F0"/>
        <bgColor rgb="FFD7E4BD"/>
      </patternFill>
    </fill>
    <fill>
      <patternFill patternType="solid">
        <fgColor rgb="FF92D050"/>
        <bgColor rgb="FFD7E4BD"/>
      </patternFill>
    </fill>
  </fills>
  <borders count="6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rgb="FF1A1A1A"/>
      </left>
      <right style="thin">
        <color rgb="FF1A1A1A"/>
      </right>
      <top style="thin">
        <color rgb="FF1A1A1A"/>
      </top>
      <bottom style="thin">
        <color rgb="FF1A1A1A"/>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1">
    <xf numFmtId="0" fontId="0" fillId="0" borderId="0"/>
    <xf numFmtId="0" fontId="1" fillId="2" borderId="0" applyNumberFormat="0" applyBorder="0" applyAlignment="0" applyProtection="0"/>
    <xf numFmtId="43" fontId="5" fillId="0" borderId="0" applyFont="0" applyFill="0" applyBorder="0" applyAlignment="0" applyProtection="0"/>
    <xf numFmtId="165" fontId="1" fillId="0" borderId="0" applyFill="0" applyBorder="0" applyAlignment="0" applyProtection="0"/>
    <xf numFmtId="0" fontId="1" fillId="0" borderId="0"/>
    <xf numFmtId="9" fontId="5"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xf numFmtId="0" fontId="52" fillId="0" borderId="0" applyNumberFormat="0" applyFill="0" applyBorder="0" applyAlignment="0" applyProtection="0"/>
  </cellStyleXfs>
  <cellXfs count="472">
    <xf numFmtId="0" fontId="0" fillId="0" borderId="0" xfId="0"/>
    <xf numFmtId="0" fontId="6" fillId="0" borderId="4" xfId="0" applyFont="1" applyBorder="1" applyAlignment="1">
      <alignment horizontal="justify" vertical="center" wrapText="1"/>
    </xf>
    <xf numFmtId="0" fontId="6" fillId="0" borderId="2" xfId="0" applyFont="1" applyBorder="1" applyAlignment="1">
      <alignment horizontal="center" vertical="center" wrapText="1"/>
    </xf>
    <xf numFmtId="0" fontId="0" fillId="0" borderId="0" xfId="0" applyAlignment="1">
      <alignment wrapText="1"/>
    </xf>
    <xf numFmtId="0" fontId="6" fillId="0" borderId="5" xfId="0" applyFont="1" applyBorder="1" applyAlignment="1">
      <alignment horizontal="justify" vertical="center" wrapText="1"/>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3" xfId="0" applyFont="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 fillId="0" borderId="0" xfId="0" applyFont="1" applyAlignment="1">
      <alignment horizontal="justify"/>
    </xf>
    <xf numFmtId="0" fontId="8" fillId="9" borderId="8" xfId="0" applyFont="1" applyFill="1" applyBorder="1" applyAlignment="1">
      <alignment horizontal="justify" vertical="center" wrapText="1"/>
    </xf>
    <xf numFmtId="0" fontId="8" fillId="6" borderId="8" xfId="0" applyFont="1" applyFill="1" applyBorder="1" applyAlignment="1">
      <alignment horizontal="justify" vertical="center" wrapText="1"/>
    </xf>
    <xf numFmtId="0" fontId="4" fillId="10" borderId="2" xfId="0" applyFont="1" applyFill="1" applyBorder="1" applyAlignment="1">
      <alignment horizontal="center" vertical="center" wrapText="1"/>
    </xf>
    <xf numFmtId="0" fontId="4" fillId="10" borderId="2" xfId="0" applyFont="1" applyFill="1" applyBorder="1" applyAlignment="1">
      <alignment horizontal="justify" vertical="center" wrapText="1"/>
    </xf>
    <xf numFmtId="0" fontId="8" fillId="10" borderId="8" xfId="0" applyFont="1" applyFill="1" applyBorder="1" applyAlignment="1">
      <alignment horizontal="justify" vertical="center" wrapText="1"/>
    </xf>
    <xf numFmtId="0" fontId="8" fillId="10" borderId="9" xfId="0" applyFont="1" applyFill="1" applyBorder="1" applyAlignment="1">
      <alignment horizontal="justify" vertical="center" wrapText="1"/>
    </xf>
    <xf numFmtId="0" fontId="4" fillId="11" borderId="10" xfId="0" applyFont="1" applyFill="1" applyBorder="1" applyAlignment="1">
      <alignment horizontal="justify" vertical="center" wrapText="1"/>
    </xf>
    <xf numFmtId="0" fontId="4" fillId="11" borderId="8" xfId="0" applyFont="1" applyFill="1" applyBorder="1" applyAlignment="1">
      <alignment horizontal="justify" vertical="center" wrapText="1"/>
    </xf>
    <xf numFmtId="0" fontId="4" fillId="12" borderId="2" xfId="0" applyFont="1" applyFill="1" applyBorder="1" applyAlignment="1">
      <alignment horizontal="justify" vertical="center" wrapText="1"/>
    </xf>
    <xf numFmtId="0" fontId="4" fillId="12" borderId="8" xfId="0" applyFont="1" applyFill="1" applyBorder="1" applyAlignment="1">
      <alignment horizontal="justify" vertical="center" wrapText="1"/>
    </xf>
    <xf numFmtId="0" fontId="4" fillId="13" borderId="8" xfId="0" applyFont="1" applyFill="1" applyBorder="1" applyAlignment="1">
      <alignment horizontal="justify" vertical="center" wrapText="1"/>
    </xf>
    <xf numFmtId="0" fontId="8" fillId="13" borderId="11" xfId="0" applyFont="1" applyFill="1" applyBorder="1" applyAlignment="1">
      <alignment horizontal="justify" vertical="center" wrapText="1"/>
    </xf>
    <xf numFmtId="0" fontId="8" fillId="13" borderId="8" xfId="0" applyFont="1" applyFill="1" applyBorder="1" applyAlignment="1">
      <alignment horizontal="justify" vertical="center" wrapText="1"/>
    </xf>
    <xf numFmtId="0" fontId="4" fillId="13" borderId="2" xfId="0" applyFont="1" applyFill="1" applyBorder="1" applyAlignment="1">
      <alignment vertical="center" wrapText="1"/>
    </xf>
    <xf numFmtId="0" fontId="8" fillId="14" borderId="10" xfId="0" applyFont="1" applyFill="1" applyBorder="1" applyAlignment="1">
      <alignment horizontal="justify" vertical="center" wrapText="1"/>
    </xf>
    <xf numFmtId="0" fontId="8" fillId="14" borderId="8" xfId="0" applyFont="1" applyFill="1" applyBorder="1" applyAlignment="1">
      <alignment horizontal="justify" vertical="center" wrapText="1"/>
    </xf>
    <xf numFmtId="0" fontId="4" fillId="14" borderId="8" xfId="0" applyFont="1" applyFill="1" applyBorder="1" applyAlignment="1">
      <alignment horizontal="justify" vertical="center" wrapText="1"/>
    </xf>
    <xf numFmtId="0" fontId="9" fillId="14" borderId="8" xfId="0" applyFont="1" applyFill="1" applyBorder="1" applyAlignment="1">
      <alignment horizontal="justify" vertical="center" wrapText="1"/>
    </xf>
    <xf numFmtId="0" fontId="8" fillId="14" borderId="12" xfId="0" applyFont="1" applyFill="1" applyBorder="1" applyAlignment="1">
      <alignment horizontal="left" vertical="center" wrapText="1"/>
    </xf>
    <xf numFmtId="0" fontId="8" fillId="14" borderId="9" xfId="0" applyFont="1" applyFill="1" applyBorder="1" applyAlignment="1">
      <alignment horizontal="justify" vertical="center" wrapText="1"/>
    </xf>
    <xf numFmtId="0" fontId="4" fillId="14" borderId="10" xfId="0" applyFont="1" applyFill="1" applyBorder="1" applyAlignment="1">
      <alignment horizontal="justify" vertical="center" wrapText="1"/>
    </xf>
    <xf numFmtId="0" fontId="4" fillId="14" borderId="9" xfId="0" applyFont="1" applyFill="1" applyBorder="1" applyAlignment="1">
      <alignment horizontal="justify" vertical="center" wrapText="1"/>
    </xf>
    <xf numFmtId="0" fontId="11" fillId="0" borderId="0" xfId="0" applyFont="1"/>
    <xf numFmtId="0" fontId="12" fillId="6" borderId="2" xfId="0" applyFont="1" applyFill="1" applyBorder="1" applyAlignment="1">
      <alignment vertical="center" wrapText="1"/>
    </xf>
    <xf numFmtId="0" fontId="13" fillId="6" borderId="13" xfId="0" applyFont="1" applyFill="1" applyBorder="1" applyAlignment="1">
      <alignment horizontal="center" vertical="center" wrapText="1"/>
    </xf>
    <xf numFmtId="0" fontId="15" fillId="6" borderId="14" xfId="0" applyFont="1" applyFill="1" applyBorder="1" applyAlignment="1">
      <alignment vertical="center" wrapText="1"/>
    </xf>
    <xf numFmtId="0" fontId="15" fillId="6" borderId="8" xfId="0" applyFont="1" applyFill="1" applyBorder="1" applyAlignment="1">
      <alignment vertical="center" wrapText="1"/>
    </xf>
    <xf numFmtId="0" fontId="16" fillId="6" borderId="0" xfId="0" applyFont="1" applyFill="1"/>
    <xf numFmtId="0" fontId="14" fillId="21" borderId="31" xfId="0" applyFont="1" applyFill="1" applyBorder="1" applyAlignment="1">
      <alignment horizontal="center" vertical="center" wrapText="1"/>
    </xf>
    <xf numFmtId="0" fontId="18" fillId="6" borderId="0" xfId="0" applyFont="1" applyFill="1" applyAlignment="1">
      <alignment horizontal="left" vertical="center" wrapText="1"/>
    </xf>
    <xf numFmtId="0" fontId="17" fillId="5" borderId="19" xfId="0" applyFont="1" applyFill="1" applyBorder="1" applyAlignment="1">
      <alignment horizontal="left" vertical="center" wrapText="1"/>
    </xf>
    <xf numFmtId="0" fontId="17" fillId="5" borderId="7" xfId="0" applyFont="1" applyFill="1" applyBorder="1" applyAlignment="1">
      <alignment horizontal="left" vertical="center" wrapText="1"/>
    </xf>
    <xf numFmtId="0" fontId="19" fillId="6" borderId="1" xfId="0" applyFont="1" applyFill="1" applyBorder="1" applyAlignment="1">
      <alignment vertical="center" wrapText="1"/>
    </xf>
    <xf numFmtId="0" fontId="19" fillId="6" borderId="0" xfId="0" applyFont="1" applyFill="1" applyAlignment="1">
      <alignment vertical="center" wrapText="1"/>
    </xf>
    <xf numFmtId="0" fontId="18" fillId="6" borderId="1" xfId="0" applyFont="1" applyFill="1" applyBorder="1" applyAlignment="1">
      <alignment horizontal="left" vertical="center" wrapText="1"/>
    </xf>
    <xf numFmtId="0" fontId="18" fillId="6" borderId="0" xfId="0" applyFont="1" applyFill="1" applyAlignment="1">
      <alignment horizontal="justify" vertical="center" wrapText="1"/>
    </xf>
    <xf numFmtId="0" fontId="20" fillId="6" borderId="0" xfId="0" applyFont="1" applyFill="1" applyAlignment="1">
      <alignment vertical="center"/>
    </xf>
    <xf numFmtId="0" fontId="16" fillId="6" borderId="0" xfId="0" applyFont="1" applyFill="1" applyAlignment="1">
      <alignment horizontal="justify" vertical="center" wrapText="1"/>
    </xf>
    <xf numFmtId="0" fontId="15" fillId="20" borderId="24" xfId="0" applyFont="1" applyFill="1" applyBorder="1" applyAlignment="1">
      <alignment vertical="center" wrapText="1"/>
    </xf>
    <xf numFmtId="0" fontId="15" fillId="20" borderId="25" xfId="0" applyFont="1" applyFill="1" applyBorder="1" applyAlignment="1">
      <alignment vertical="center" wrapText="1"/>
    </xf>
    <xf numFmtId="0" fontId="15" fillId="18" borderId="19" xfId="0" applyFont="1" applyFill="1" applyBorder="1" applyAlignment="1">
      <alignment horizontal="center" vertical="center" wrapText="1"/>
    </xf>
    <xf numFmtId="0" fontId="15" fillId="18" borderId="7"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7" borderId="28"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18" borderId="18" xfId="0" applyFont="1" applyFill="1" applyBorder="1" applyAlignment="1">
      <alignment horizontal="center" vertical="center" wrapText="1"/>
    </xf>
    <xf numFmtId="0" fontId="15" fillId="18" borderId="18" xfId="0" applyFont="1" applyFill="1" applyBorder="1" applyAlignment="1">
      <alignment vertical="center" wrapText="1"/>
    </xf>
    <xf numFmtId="0" fontId="15" fillId="7" borderId="30" xfId="0" applyFont="1" applyFill="1" applyBorder="1" applyAlignment="1">
      <alignment horizontal="justify" vertical="center" wrapText="1"/>
    </xf>
    <xf numFmtId="0" fontId="15" fillId="7" borderId="29"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20" fillId="7" borderId="3" xfId="0" applyFont="1" applyFill="1" applyBorder="1"/>
    <xf numFmtId="0" fontId="15" fillId="8" borderId="3" xfId="0" applyFont="1" applyFill="1" applyBorder="1" applyAlignment="1">
      <alignment horizontal="center" vertical="center" wrapText="1"/>
    </xf>
    <xf numFmtId="0" fontId="15" fillId="16" borderId="3"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15" fillId="15" borderId="16" xfId="0" applyFont="1" applyFill="1" applyBorder="1" applyAlignment="1">
      <alignment horizontal="center" vertical="center" wrapText="1"/>
    </xf>
    <xf numFmtId="0" fontId="21" fillId="6" borderId="28" xfId="0" applyFont="1" applyFill="1" applyBorder="1" applyAlignment="1">
      <alignment horizontal="center" vertical="center" wrapText="1"/>
    </xf>
    <xf numFmtId="0" fontId="26" fillId="6" borderId="10" xfId="0" applyFont="1" applyFill="1" applyBorder="1" applyAlignment="1" applyProtection="1">
      <alignment horizontal="center" vertical="center" wrapText="1"/>
      <protection locked="0"/>
    </xf>
    <xf numFmtId="0" fontId="26" fillId="6" borderId="5" xfId="0" applyFont="1" applyFill="1" applyBorder="1" applyAlignment="1">
      <alignment vertical="center" wrapText="1"/>
    </xf>
    <xf numFmtId="0" fontId="26" fillId="6" borderId="5" xfId="0" applyFont="1" applyFill="1" applyBorder="1" applyAlignment="1" applyProtection="1">
      <alignment horizontal="center" vertical="center" wrapText="1"/>
      <protection locked="0"/>
    </xf>
    <xf numFmtId="9" fontId="26" fillId="6" borderId="5" xfId="0" applyNumberFormat="1" applyFont="1" applyFill="1" applyBorder="1" applyAlignment="1" applyProtection="1">
      <alignment horizontal="center" vertical="center" wrapText="1"/>
      <protection locked="0"/>
    </xf>
    <xf numFmtId="0" fontId="27" fillId="6" borderId="5" xfId="0" applyFont="1" applyFill="1" applyBorder="1" applyAlignment="1" applyProtection="1">
      <alignment horizontal="center" vertical="center" wrapText="1"/>
      <protection locked="0"/>
    </xf>
    <xf numFmtId="0" fontId="16" fillId="6" borderId="5" xfId="0" applyFont="1" applyFill="1" applyBorder="1" applyAlignment="1" applyProtection="1">
      <alignment horizontal="center" vertical="center" wrapText="1"/>
      <protection locked="0"/>
    </xf>
    <xf numFmtId="0" fontId="16" fillId="6" borderId="5" xfId="0" applyFont="1" applyFill="1" applyBorder="1" applyAlignment="1">
      <alignment horizontal="left" vertical="center" wrapText="1"/>
    </xf>
    <xf numFmtId="164" fontId="16" fillId="6" borderId="5" xfId="0" applyNumberFormat="1" applyFont="1" applyFill="1" applyBorder="1" applyAlignment="1" applyProtection="1">
      <alignment horizontal="center" vertical="center" wrapText="1"/>
      <protection locked="0"/>
    </xf>
    <xf numFmtId="0" fontId="21" fillId="6" borderId="38" xfId="0" applyFont="1" applyFill="1" applyBorder="1" applyAlignment="1">
      <alignment horizontal="center" vertical="center" wrapText="1"/>
    </xf>
    <xf numFmtId="0" fontId="26" fillId="6" borderId="8" xfId="0" applyFont="1" applyFill="1" applyBorder="1" applyAlignment="1" applyProtection="1">
      <alignment horizontal="center" vertical="center" wrapText="1"/>
      <protection locked="0"/>
    </xf>
    <xf numFmtId="0" fontId="26" fillId="6" borderId="3" xfId="0" applyFont="1" applyFill="1" applyBorder="1" applyAlignment="1">
      <alignment vertical="center" wrapText="1"/>
    </xf>
    <xf numFmtId="0" fontId="26" fillId="6" borderId="2" xfId="0" applyFont="1" applyFill="1" applyBorder="1" applyAlignment="1" applyProtection="1">
      <alignment horizontal="center" vertical="center" wrapText="1"/>
      <protection locked="0"/>
    </xf>
    <xf numFmtId="0" fontId="27" fillId="6" borderId="6" xfId="0" applyFont="1" applyFill="1" applyBorder="1" applyAlignment="1" applyProtection="1">
      <alignment horizontal="center" vertical="center" wrapText="1"/>
      <protection locked="0"/>
    </xf>
    <xf numFmtId="0" fontId="27" fillId="6" borderId="2" xfId="0" applyFont="1" applyFill="1" applyBorder="1" applyAlignment="1" applyProtection="1">
      <alignment horizontal="center" vertical="center" wrapText="1"/>
      <protection locked="0"/>
    </xf>
    <xf numFmtId="0" fontId="16" fillId="6" borderId="2" xfId="0" applyFont="1" applyFill="1" applyBorder="1" applyAlignment="1" applyProtection="1">
      <alignment horizontal="center" vertical="center" wrapText="1"/>
      <protection locked="0"/>
    </xf>
    <xf numFmtId="0" fontId="16" fillId="6" borderId="2" xfId="0" applyFont="1" applyFill="1" applyBorder="1" applyAlignment="1">
      <alignment horizontal="left" vertical="center" wrapText="1"/>
    </xf>
    <xf numFmtId="164" fontId="16" fillId="6" borderId="2" xfId="0" applyNumberFormat="1" applyFont="1" applyFill="1" applyBorder="1" applyAlignment="1" applyProtection="1">
      <alignment horizontal="center" vertical="center" wrapText="1"/>
      <protection locked="0"/>
    </xf>
    <xf numFmtId="0" fontId="24" fillId="6" borderId="3" xfId="0" applyFont="1" applyFill="1" applyBorder="1" applyAlignment="1">
      <alignment vertical="center" wrapText="1"/>
    </xf>
    <xf numFmtId="0" fontId="26" fillId="6" borderId="3" xfId="0" applyFont="1" applyFill="1" applyBorder="1" applyAlignment="1" applyProtection="1">
      <alignment horizontal="center" vertical="center" wrapText="1"/>
      <protection locked="0"/>
    </xf>
    <xf numFmtId="9" fontId="26" fillId="6" borderId="3" xfId="0" applyNumberFormat="1" applyFont="1" applyFill="1" applyBorder="1" applyAlignment="1" applyProtection="1">
      <alignment horizontal="center" vertical="center" wrapText="1"/>
      <protection locked="0"/>
    </xf>
    <xf numFmtId="0" fontId="27" fillId="6" borderId="3" xfId="0" applyFont="1" applyFill="1" applyBorder="1" applyAlignment="1" applyProtection="1">
      <alignment horizontal="center" vertical="center" wrapText="1"/>
      <protection locked="0"/>
    </xf>
    <xf numFmtId="0" fontId="16" fillId="6" borderId="3" xfId="0" applyFont="1" applyFill="1" applyBorder="1" applyAlignment="1" applyProtection="1">
      <alignment horizontal="center" vertical="center" wrapText="1"/>
      <protection locked="0"/>
    </xf>
    <xf numFmtId="0" fontId="16" fillId="6" borderId="3" xfId="0" applyFont="1" applyFill="1" applyBorder="1" applyAlignment="1">
      <alignment horizontal="left" vertical="center" wrapText="1"/>
    </xf>
    <xf numFmtId="164" fontId="16" fillId="6" borderId="3" xfId="0" applyNumberFormat="1" applyFont="1" applyFill="1" applyBorder="1" applyAlignment="1" applyProtection="1">
      <alignment horizontal="center" vertical="center" wrapText="1"/>
      <protection locked="0"/>
    </xf>
    <xf numFmtId="0" fontId="16" fillId="6" borderId="26" xfId="0" applyFont="1" applyFill="1" applyBorder="1" applyAlignment="1" applyProtection="1">
      <alignment horizontal="center" vertical="center" wrapText="1"/>
      <protection locked="0"/>
    </xf>
    <xf numFmtId="0" fontId="21" fillId="6" borderId="37" xfId="0" applyFont="1" applyFill="1" applyBorder="1" applyAlignment="1">
      <alignment horizontal="center" vertical="center" wrapText="1"/>
    </xf>
    <xf numFmtId="0" fontId="29" fillId="6" borderId="20" xfId="0" applyFont="1" applyFill="1" applyBorder="1" applyAlignment="1" applyProtection="1">
      <alignment horizontal="center" vertical="center" wrapText="1"/>
      <protection locked="0"/>
    </xf>
    <xf numFmtId="0" fontId="26" fillId="6" borderId="40" xfId="0" applyFont="1" applyFill="1" applyBorder="1" applyAlignment="1" applyProtection="1">
      <alignment horizontal="center" vertical="center" wrapText="1"/>
      <protection locked="0"/>
    </xf>
    <xf numFmtId="0" fontId="26" fillId="6" borderId="22" xfId="0" applyFont="1" applyFill="1" applyBorder="1" applyAlignment="1">
      <alignment vertical="center" wrapText="1"/>
    </xf>
    <xf numFmtId="0" fontId="24" fillId="6" borderId="22" xfId="0" applyFont="1" applyFill="1" applyBorder="1" applyAlignment="1">
      <alignment vertical="center" wrapText="1"/>
    </xf>
    <xf numFmtId="0" fontId="26" fillId="6" borderId="22" xfId="0" applyFont="1" applyFill="1" applyBorder="1" applyAlignment="1" applyProtection="1">
      <alignment horizontal="center" vertical="center" wrapText="1"/>
      <protection locked="0"/>
    </xf>
    <xf numFmtId="9" fontId="26" fillId="6" borderId="22" xfId="0" applyNumberFormat="1" applyFont="1" applyFill="1" applyBorder="1" applyAlignment="1" applyProtection="1">
      <alignment horizontal="center" vertical="center" wrapText="1"/>
      <protection locked="0"/>
    </xf>
    <xf numFmtId="0" fontId="27" fillId="6" borderId="22" xfId="0" applyFont="1" applyFill="1" applyBorder="1" applyAlignment="1" applyProtection="1">
      <alignment horizontal="center" vertical="center" wrapText="1"/>
      <protection locked="0"/>
    </xf>
    <xf numFmtId="0" fontId="16" fillId="6" borderId="22" xfId="0" applyFont="1" applyFill="1" applyBorder="1" applyAlignment="1" applyProtection="1">
      <alignment horizontal="center" vertical="center" wrapText="1"/>
      <protection locked="0"/>
    </xf>
    <xf numFmtId="0" fontId="16" fillId="6" borderId="22" xfId="0" applyFont="1" applyFill="1" applyBorder="1" applyAlignment="1">
      <alignment horizontal="left" vertical="center" wrapText="1"/>
    </xf>
    <xf numFmtId="164" fontId="16" fillId="6" borderId="22" xfId="0" applyNumberFormat="1" applyFont="1" applyFill="1" applyBorder="1" applyAlignment="1" applyProtection="1">
      <alignment horizontal="center" vertical="center" wrapText="1"/>
      <protection locked="0"/>
    </xf>
    <xf numFmtId="0" fontId="26" fillId="6" borderId="5" xfId="0" applyFont="1" applyFill="1" applyBorder="1" applyAlignment="1" applyProtection="1">
      <alignment horizontal="justify" vertical="center" wrapText="1"/>
      <protection locked="0"/>
    </xf>
    <xf numFmtId="0" fontId="16" fillId="6" borderId="7" xfId="0" applyFont="1" applyFill="1" applyBorder="1" applyAlignment="1">
      <alignment horizontal="left" vertical="center" wrapText="1"/>
    </xf>
    <xf numFmtId="0" fontId="26" fillId="6" borderId="20" xfId="0" applyFont="1" applyFill="1" applyBorder="1" applyAlignment="1">
      <alignment vertical="center" wrapText="1"/>
    </xf>
    <xf numFmtId="0" fontId="26" fillId="6" borderId="20" xfId="0" applyFont="1" applyFill="1" applyBorder="1" applyAlignment="1" applyProtection="1">
      <alignment horizontal="justify" vertical="center" wrapText="1"/>
      <protection locked="0"/>
    </xf>
    <xf numFmtId="0" fontId="26" fillId="6" borderId="22" xfId="0" applyFont="1" applyFill="1" applyBorder="1" applyAlignment="1" applyProtection="1">
      <alignment horizontal="justify" vertical="center" wrapText="1"/>
      <protection locked="0"/>
    </xf>
    <xf numFmtId="0" fontId="27" fillId="6" borderId="22" xfId="0" applyFont="1" applyFill="1" applyBorder="1" applyAlignment="1">
      <alignment vertical="center"/>
    </xf>
    <xf numFmtId="0" fontId="26" fillId="6" borderId="6" xfId="0" applyFont="1" applyFill="1" applyBorder="1" applyAlignment="1" applyProtection="1">
      <alignment horizontal="justify" vertical="center" wrapText="1"/>
      <protection locked="0"/>
    </xf>
    <xf numFmtId="0" fontId="26" fillId="6" borderId="6" xfId="0" applyFont="1" applyFill="1" applyBorder="1" applyAlignment="1" applyProtection="1">
      <alignment horizontal="center" vertical="center" wrapText="1"/>
      <protection locked="0"/>
    </xf>
    <xf numFmtId="0" fontId="16" fillId="6" borderId="6" xfId="0"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0" fontId="26" fillId="6" borderId="3" xfId="0" applyFont="1" applyFill="1" applyBorder="1" applyAlignment="1">
      <alignment horizontal="center" vertical="center" wrapText="1"/>
    </xf>
    <xf numFmtId="0" fontId="24" fillId="6" borderId="2" xfId="0" applyFont="1" applyFill="1" applyBorder="1" applyAlignment="1">
      <alignment horizontal="justify" vertical="center" wrapText="1"/>
    </xf>
    <xf numFmtId="0" fontId="26" fillId="6" borderId="2" xfId="0" applyFont="1" applyFill="1" applyBorder="1" applyAlignment="1">
      <alignment horizontal="center" vertical="center" wrapText="1"/>
    </xf>
    <xf numFmtId="0" fontId="29" fillId="6" borderId="36" xfId="0" applyFont="1" applyFill="1" applyBorder="1" applyAlignment="1" applyProtection="1">
      <alignment horizontal="center" vertical="center" wrapText="1"/>
      <protection locked="0"/>
    </xf>
    <xf numFmtId="0" fontId="26" fillId="6" borderId="54" xfId="0" applyFont="1" applyFill="1" applyBorder="1" applyAlignment="1" applyProtection="1">
      <alignment horizontal="center" vertical="center" wrapText="1"/>
      <protection locked="0"/>
    </xf>
    <xf numFmtId="0" fontId="26" fillId="6" borderId="36" xfId="0" applyFont="1" applyFill="1" applyBorder="1" applyAlignment="1">
      <alignment vertical="center" wrapText="1"/>
    </xf>
    <xf numFmtId="1" fontId="26" fillId="6" borderId="2" xfId="0" applyNumberFormat="1" applyFont="1" applyFill="1" applyBorder="1" applyAlignment="1" applyProtection="1">
      <alignment horizontal="center" vertical="center" wrapText="1"/>
      <protection locked="0"/>
    </xf>
    <xf numFmtId="0" fontId="26" fillId="6" borderId="2" xfId="0" applyFont="1" applyFill="1" applyBorder="1" applyAlignment="1">
      <alignment vertical="center" wrapText="1"/>
    </xf>
    <xf numFmtId="9" fontId="26" fillId="6" borderId="2" xfId="0" applyNumberFormat="1" applyFont="1" applyFill="1" applyBorder="1" applyAlignment="1" applyProtection="1">
      <alignment horizontal="center" vertical="center" wrapText="1"/>
      <protection locked="0"/>
    </xf>
    <xf numFmtId="0" fontId="21" fillId="6" borderId="39" xfId="0" applyFont="1" applyFill="1" applyBorder="1" applyAlignment="1">
      <alignment horizontal="center" vertical="center" wrapText="1"/>
    </xf>
    <xf numFmtId="0" fontId="29" fillId="6" borderId="25"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6" borderId="26" xfId="0" applyFont="1" applyFill="1" applyBorder="1" applyAlignment="1" applyProtection="1">
      <alignment horizontal="center" vertical="center" wrapText="1"/>
      <protection locked="0"/>
    </xf>
    <xf numFmtId="0" fontId="32" fillId="6" borderId="26" xfId="0" applyFont="1" applyFill="1" applyBorder="1" applyAlignment="1" applyProtection="1">
      <alignment horizontal="center" vertical="center" wrapText="1"/>
      <protection locked="0"/>
    </xf>
    <xf numFmtId="0" fontId="20" fillId="6" borderId="26" xfId="0" applyFont="1" applyFill="1" applyBorder="1" applyAlignment="1" applyProtection="1">
      <alignment horizontal="center" vertical="center" wrapText="1"/>
      <protection locked="0"/>
    </xf>
    <xf numFmtId="0" fontId="20" fillId="6" borderId="26" xfId="0" applyFont="1" applyFill="1" applyBorder="1" applyAlignment="1">
      <alignment horizontal="left" vertical="center" wrapText="1"/>
    </xf>
    <xf numFmtId="164" fontId="20" fillId="6" borderId="26" xfId="0" applyNumberFormat="1" applyFont="1" applyFill="1" applyBorder="1" applyAlignment="1" applyProtection="1">
      <alignment horizontal="center" vertical="center" wrapText="1"/>
      <protection locked="0"/>
    </xf>
    <xf numFmtId="0" fontId="26" fillId="6" borderId="26" xfId="0" applyFont="1" applyFill="1" applyBorder="1" applyAlignment="1" applyProtection="1">
      <alignment horizontal="center" vertical="center" wrapText="1"/>
      <protection locked="0"/>
    </xf>
    <xf numFmtId="0" fontId="26" fillId="6" borderId="26" xfId="0" applyFont="1" applyFill="1" applyBorder="1" applyAlignment="1" applyProtection="1">
      <alignment horizontal="justify" vertical="center" wrapText="1"/>
      <protection locked="0"/>
    </xf>
    <xf numFmtId="0" fontId="27" fillId="6" borderId="26" xfId="0" applyFont="1" applyFill="1" applyBorder="1" applyAlignment="1" applyProtection="1">
      <alignment horizontal="center" vertical="center" wrapText="1"/>
      <protection locked="0"/>
    </xf>
    <xf numFmtId="0" fontId="20" fillId="6" borderId="22" xfId="0" applyFont="1" applyFill="1" applyBorder="1" applyAlignment="1" applyProtection="1">
      <alignment horizontal="center" vertical="center" wrapText="1"/>
      <protection locked="0"/>
    </xf>
    <xf numFmtId="0" fontId="20" fillId="6" borderId="22" xfId="0" applyFont="1" applyFill="1" applyBorder="1" applyAlignment="1">
      <alignment horizontal="left" vertical="center" wrapText="1"/>
    </xf>
    <xf numFmtId="164" fontId="20" fillId="6" borderId="22" xfId="0" applyNumberFormat="1" applyFont="1" applyFill="1" applyBorder="1" applyAlignment="1" applyProtection="1">
      <alignment horizontal="center" vertical="center" wrapText="1"/>
      <protection locked="0"/>
    </xf>
    <xf numFmtId="9" fontId="26" fillId="6" borderId="26" xfId="0" applyNumberFormat="1" applyFont="1" applyFill="1" applyBorder="1" applyAlignment="1" applyProtection="1">
      <alignment horizontal="center" vertical="center" wrapText="1"/>
      <protection locked="0"/>
    </xf>
    <xf numFmtId="0" fontId="16" fillId="6" borderId="26" xfId="0" applyFont="1" applyFill="1" applyBorder="1" applyAlignment="1">
      <alignment horizontal="left" vertical="center" wrapText="1"/>
    </xf>
    <xf numFmtId="164" fontId="16" fillId="6" borderId="26" xfId="0" applyNumberFormat="1" applyFont="1" applyFill="1" applyBorder="1" applyAlignment="1" applyProtection="1">
      <alignment horizontal="center" vertical="center" wrapText="1"/>
      <protection locked="0"/>
    </xf>
    <xf numFmtId="0" fontId="29" fillId="6" borderId="56" xfId="0" applyFont="1" applyFill="1" applyBorder="1" applyAlignment="1" applyProtection="1">
      <alignment horizontal="center" vertical="center" wrapText="1"/>
      <protection locked="0"/>
    </xf>
    <xf numFmtId="9" fontId="10" fillId="6" borderId="41" xfId="5" applyFont="1" applyFill="1" applyBorder="1" applyAlignment="1">
      <alignment horizontal="center" vertical="center" wrapText="1"/>
    </xf>
    <xf numFmtId="0" fontId="26" fillId="6" borderId="33" xfId="0" applyFont="1" applyFill="1" applyBorder="1" applyAlignment="1">
      <alignment vertical="center" wrapText="1"/>
    </xf>
    <xf numFmtId="0" fontId="16" fillId="6" borderId="33" xfId="0" applyFont="1" applyFill="1" applyBorder="1" applyAlignment="1">
      <alignment vertical="center" wrapText="1"/>
    </xf>
    <xf numFmtId="9" fontId="18" fillId="6" borderId="33" xfId="5" applyFont="1" applyFill="1" applyBorder="1" applyAlignment="1">
      <alignment horizontal="center" vertical="center" wrapText="1"/>
    </xf>
    <xf numFmtId="0" fontId="28" fillId="6" borderId="33" xfId="0" applyFont="1" applyFill="1" applyBorder="1" applyAlignment="1">
      <alignment vertical="center" wrapText="1"/>
    </xf>
    <xf numFmtId="9" fontId="35" fillId="6" borderId="33" xfId="5" applyFont="1" applyFill="1" applyBorder="1" applyAlignment="1">
      <alignment horizontal="center" vertical="center" wrapText="1"/>
    </xf>
    <xf numFmtId="9" fontId="18" fillId="6" borderId="58" xfId="5" applyFont="1" applyFill="1" applyBorder="1" applyAlignment="1">
      <alignment vertical="center" wrapText="1"/>
    </xf>
    <xf numFmtId="0" fontId="16" fillId="6" borderId="0" xfId="0" applyFont="1" applyFill="1" applyAlignment="1">
      <alignment vertical="center" wrapText="1"/>
    </xf>
    <xf numFmtId="0" fontId="16" fillId="6" borderId="2" xfId="0" applyFont="1" applyFill="1" applyBorder="1" applyAlignment="1">
      <alignment vertical="center" wrapText="1"/>
    </xf>
    <xf numFmtId="9" fontId="18" fillId="6" borderId="0" xfId="5" applyFont="1" applyFill="1" applyAlignment="1">
      <alignment horizontal="center" vertical="center" wrapText="1"/>
    </xf>
    <xf numFmtId="0" fontId="11" fillId="0" borderId="0" xfId="0" applyFont="1" applyAlignment="1">
      <alignment horizontal="justify" vertical="center" wrapText="1"/>
    </xf>
    <xf numFmtId="166" fontId="25" fillId="6" borderId="25" xfId="5" applyNumberFormat="1" applyFont="1" applyFill="1" applyBorder="1" applyAlignment="1">
      <alignment horizontal="center" vertical="center" wrapText="1"/>
    </xf>
    <xf numFmtId="0" fontId="26" fillId="6" borderId="41" xfId="0" applyFont="1" applyFill="1" applyBorder="1" applyAlignment="1" applyProtection="1">
      <alignment horizontal="center" vertical="center" wrapText="1"/>
      <protection locked="0"/>
    </xf>
    <xf numFmtId="9" fontId="25" fillId="6" borderId="5" xfId="5" applyFont="1" applyFill="1" applyBorder="1" applyAlignment="1" applyProtection="1">
      <alignment horizontal="center" vertical="center" wrapText="1"/>
      <protection locked="0"/>
    </xf>
    <xf numFmtId="0" fontId="29" fillId="6" borderId="60" xfId="0" applyFont="1" applyFill="1" applyBorder="1" applyAlignment="1" applyProtection="1">
      <alignment horizontal="center" vertical="center" wrapText="1"/>
      <protection locked="0"/>
    </xf>
    <xf numFmtId="0" fontId="26" fillId="6" borderId="5" xfId="0" applyFont="1" applyFill="1" applyBorder="1" applyAlignment="1">
      <alignment horizontal="center" vertical="center" wrapText="1"/>
    </xf>
    <xf numFmtId="0" fontId="10" fillId="6" borderId="18" xfId="0" applyFont="1" applyFill="1" applyBorder="1" applyAlignment="1" applyProtection="1">
      <alignment horizontal="justify" vertical="center" wrapText="1"/>
      <protection locked="0"/>
    </xf>
    <xf numFmtId="0" fontId="15" fillId="15" borderId="62" xfId="0" applyFont="1" applyFill="1" applyBorder="1" applyAlignment="1">
      <alignment horizontal="center" vertical="center" wrapText="1"/>
    </xf>
    <xf numFmtId="0" fontId="15" fillId="15" borderId="13" xfId="0" applyFont="1" applyFill="1" applyBorder="1" applyAlignment="1">
      <alignment horizontal="center" vertical="center" wrapText="1"/>
    </xf>
    <xf numFmtId="0" fontId="15" fillId="15" borderId="63" xfId="0" applyFont="1" applyFill="1" applyBorder="1" applyAlignment="1">
      <alignment horizontal="center" vertical="center" wrapText="1"/>
    </xf>
    <xf numFmtId="9" fontId="35" fillId="6" borderId="57" xfId="5" applyFont="1" applyFill="1" applyBorder="1" applyAlignment="1">
      <alignment horizontal="center" vertical="center" wrapText="1"/>
    </xf>
    <xf numFmtId="0" fontId="24" fillId="24" borderId="5" xfId="0" applyFont="1" applyFill="1" applyBorder="1" applyAlignment="1" applyProtection="1">
      <alignment horizontal="justify" vertical="center" wrapText="1"/>
      <protection locked="0"/>
    </xf>
    <xf numFmtId="0" fontId="24" fillId="24" borderId="26" xfId="0" applyFont="1" applyFill="1" applyBorder="1" applyAlignment="1">
      <alignment horizontal="justify" vertical="center" wrapText="1"/>
    </xf>
    <xf numFmtId="0" fontId="24" fillId="25" borderId="2" xfId="0" applyFont="1" applyFill="1" applyBorder="1" applyAlignment="1" applyProtection="1">
      <alignment horizontal="justify" vertical="center" wrapText="1"/>
      <protection locked="0"/>
    </xf>
    <xf numFmtId="0" fontId="24" fillId="25" borderId="61" xfId="0" applyFont="1" applyFill="1" applyBorder="1" applyAlignment="1">
      <alignment horizontal="justify" vertical="center" wrapText="1"/>
    </xf>
    <xf numFmtId="0" fontId="24" fillId="25" borderId="55" xfId="0" applyFont="1" applyFill="1" applyBorder="1" applyAlignment="1">
      <alignment horizontal="justify" vertical="center" wrapText="1"/>
    </xf>
    <xf numFmtId="0" fontId="26" fillId="25" borderId="2" xfId="0" applyFont="1" applyFill="1" applyBorder="1" applyAlignment="1" applyProtection="1">
      <alignment horizontal="justify" vertical="center" wrapText="1"/>
      <protection locked="0"/>
    </xf>
    <xf numFmtId="0" fontId="24" fillId="26" borderId="53" xfId="4" applyFont="1" applyFill="1" applyBorder="1" applyAlignment="1" applyProtection="1">
      <alignment horizontal="justify" vertical="center" wrapText="1"/>
      <protection locked="0"/>
    </xf>
    <xf numFmtId="0" fontId="24" fillId="27" borderId="53" xfId="4" applyFont="1" applyFill="1" applyBorder="1" applyAlignment="1" applyProtection="1">
      <alignment horizontal="justify" vertical="center" wrapText="1"/>
      <protection locked="0"/>
    </xf>
    <xf numFmtId="0" fontId="31" fillId="24" borderId="2" xfId="0" applyFont="1" applyFill="1" applyBorder="1" applyAlignment="1" applyProtection="1">
      <alignment horizontal="center" vertical="center" wrapText="1"/>
      <protection locked="0"/>
    </xf>
    <xf numFmtId="0" fontId="24" fillId="24" borderId="5" xfId="0" applyFont="1" applyFill="1" applyBorder="1" applyAlignment="1">
      <alignment horizontal="justify" vertical="center" wrapText="1"/>
    </xf>
    <xf numFmtId="0" fontId="26" fillId="24" borderId="2" xfId="0" applyFont="1" applyFill="1" applyBorder="1" applyAlignment="1" applyProtection="1">
      <alignment horizontal="justify" vertical="center" wrapText="1"/>
      <protection locked="0"/>
    </xf>
    <xf numFmtId="0" fontId="24" fillId="24" borderId="55" xfId="0" applyFont="1" applyFill="1" applyBorder="1" applyAlignment="1">
      <alignment horizontal="justify" vertical="center" wrapText="1"/>
    </xf>
    <xf numFmtId="9" fontId="26" fillId="6" borderId="5" xfId="0" applyNumberFormat="1" applyFont="1" applyFill="1" applyBorder="1" applyAlignment="1">
      <alignment horizontal="center" vertical="center" wrapText="1"/>
    </xf>
    <xf numFmtId="3" fontId="26" fillId="6" borderId="2" xfId="2" applyNumberFormat="1" applyFont="1" applyFill="1" applyBorder="1" applyAlignment="1">
      <alignment horizontal="center" vertical="center" wrapText="1"/>
    </xf>
    <xf numFmtId="9" fontId="26" fillId="6" borderId="2" xfId="5" applyFont="1" applyFill="1" applyBorder="1" applyAlignment="1">
      <alignment horizontal="center" vertical="center" wrapText="1"/>
    </xf>
    <xf numFmtId="9" fontId="26" fillId="6" borderId="3" xfId="0" applyNumberFormat="1" applyFont="1" applyFill="1" applyBorder="1" applyAlignment="1">
      <alignment horizontal="center" vertical="center" wrapText="1"/>
    </xf>
    <xf numFmtId="9" fontId="26" fillId="6" borderId="22" xfId="0" applyNumberFormat="1" applyFont="1" applyFill="1" applyBorder="1" applyAlignment="1">
      <alignment horizontal="center" vertical="center" wrapText="1"/>
    </xf>
    <xf numFmtId="0" fontId="26" fillId="6" borderId="22" xfId="0" applyFont="1" applyFill="1" applyBorder="1" applyAlignment="1">
      <alignment horizontal="justify" vertical="center" wrapText="1"/>
    </xf>
    <xf numFmtId="1" fontId="26" fillId="6" borderId="5" xfId="0" applyNumberFormat="1" applyFont="1" applyFill="1" applyBorder="1" applyAlignment="1">
      <alignment horizontal="center" vertical="center" wrapText="1"/>
    </xf>
    <xf numFmtId="1" fontId="26" fillId="6" borderId="6" xfId="0" applyNumberFormat="1" applyFont="1" applyFill="1" applyBorder="1" applyAlignment="1">
      <alignment horizontal="center" vertical="center" wrapText="1"/>
    </xf>
    <xf numFmtId="9" fontId="26" fillId="6" borderId="2" xfId="0" applyNumberFormat="1" applyFont="1" applyFill="1" applyBorder="1" applyAlignment="1">
      <alignment horizontal="center" vertical="center" wrapText="1"/>
    </xf>
    <xf numFmtId="1" fontId="26" fillId="6" borderId="2" xfId="0" applyNumberFormat="1" applyFont="1" applyFill="1" applyBorder="1" applyAlignment="1">
      <alignment horizontal="center" vertical="center" wrapText="1"/>
    </xf>
    <xf numFmtId="9" fontId="10" fillId="6" borderId="18" xfId="0" applyNumberFormat="1" applyFont="1" applyFill="1" applyBorder="1" applyAlignment="1">
      <alignment horizontal="center" vertical="center" wrapText="1"/>
    </xf>
    <xf numFmtId="0" fontId="26" fillId="6" borderId="22" xfId="0" applyFont="1" applyFill="1" applyBorder="1" applyAlignment="1">
      <alignment horizontal="center" vertical="center" wrapText="1"/>
    </xf>
    <xf numFmtId="9" fontId="26" fillId="6" borderId="26" xfId="0" applyNumberFormat="1" applyFont="1" applyFill="1" applyBorder="1" applyAlignment="1">
      <alignment horizontal="center" vertical="center" wrapText="1"/>
    </xf>
    <xf numFmtId="9" fontId="26" fillId="6" borderId="5" xfId="5" applyFont="1" applyFill="1" applyBorder="1" applyAlignment="1">
      <alignment horizontal="center" vertical="center" wrapText="1"/>
    </xf>
    <xf numFmtId="0" fontId="26" fillId="6" borderId="5" xfId="5" applyNumberFormat="1" applyFont="1" applyFill="1" applyBorder="1" applyAlignment="1">
      <alignment horizontal="center" vertical="center" wrapText="1"/>
    </xf>
    <xf numFmtId="0" fontId="26" fillId="6" borderId="2" xfId="5" applyNumberFormat="1" applyFont="1" applyFill="1" applyBorder="1" applyAlignment="1">
      <alignment horizontal="center" vertical="center" wrapText="1"/>
    </xf>
    <xf numFmtId="0" fontId="26" fillId="6" borderId="2" xfId="5" applyNumberFormat="1" applyFont="1" applyFill="1" applyBorder="1" applyAlignment="1">
      <alignment horizontal="center" vertical="center"/>
    </xf>
    <xf numFmtId="0" fontId="39" fillId="6" borderId="2" xfId="0" applyFont="1" applyFill="1" applyBorder="1" applyAlignment="1">
      <alignment horizontal="center" vertical="center" wrapText="1"/>
    </xf>
    <xf numFmtId="9" fontId="39" fillId="6" borderId="2" xfId="0" applyNumberFormat="1" applyFont="1" applyFill="1" applyBorder="1" applyAlignment="1">
      <alignment horizontal="center" vertical="center" wrapText="1"/>
    </xf>
    <xf numFmtId="9" fontId="39" fillId="6" borderId="2" xfId="5" applyFont="1" applyFill="1" applyBorder="1" applyAlignment="1">
      <alignment horizontal="center" vertical="center" wrapText="1"/>
    </xf>
    <xf numFmtId="0" fontId="23" fillId="0" borderId="25" xfId="0" applyFont="1" applyBorder="1" applyAlignment="1" applyProtection="1">
      <alignment horizontal="center" vertical="center" wrapText="1"/>
      <protection locked="0"/>
    </xf>
    <xf numFmtId="0" fontId="40" fillId="0" borderId="2" xfId="0" applyFont="1" applyBorder="1" applyAlignment="1">
      <alignment vertical="center" wrapText="1"/>
    </xf>
    <xf numFmtId="0" fontId="42" fillId="6" borderId="6" xfId="5" applyNumberFormat="1" applyFont="1" applyFill="1" applyBorder="1" applyAlignment="1">
      <alignment horizontal="center" vertical="center" wrapText="1"/>
    </xf>
    <xf numFmtId="1" fontId="42" fillId="6" borderId="6" xfId="0" applyNumberFormat="1" applyFont="1" applyFill="1" applyBorder="1" applyAlignment="1">
      <alignment horizontal="center" vertical="center" wrapText="1"/>
    </xf>
    <xf numFmtId="0" fontId="43" fillId="6" borderId="2" xfId="0" applyFont="1" applyFill="1" applyBorder="1" applyAlignment="1" applyProtection="1">
      <alignment horizontal="center" vertical="center" wrapText="1"/>
      <protection locked="0"/>
    </xf>
    <xf numFmtId="9" fontId="41" fillId="6" borderId="2" xfId="5" applyFont="1" applyFill="1" applyBorder="1" applyAlignment="1" applyProtection="1">
      <alignment horizontal="center" vertical="center" wrapText="1"/>
      <protection locked="0"/>
    </xf>
    <xf numFmtId="0" fontId="42" fillId="6" borderId="2" xfId="0" applyFont="1" applyFill="1" applyBorder="1" applyAlignment="1" applyProtection="1">
      <alignment horizontal="center" vertical="center" wrapText="1"/>
      <protection locked="0"/>
    </xf>
    <xf numFmtId="1" fontId="42" fillId="6" borderId="2" xfId="0" applyNumberFormat="1" applyFont="1" applyFill="1" applyBorder="1" applyAlignment="1">
      <alignment horizontal="center" vertical="center" wrapText="1"/>
    </xf>
    <xf numFmtId="0" fontId="42" fillId="6" borderId="2" xfId="5" applyNumberFormat="1" applyFont="1" applyFill="1" applyBorder="1" applyAlignment="1">
      <alignment horizontal="center" vertical="center" wrapText="1"/>
    </xf>
    <xf numFmtId="0" fontId="44" fillId="0" borderId="2" xfId="0" applyFont="1" applyBorder="1" applyAlignment="1">
      <alignment horizontal="justify" vertical="center" wrapText="1"/>
    </xf>
    <xf numFmtId="0" fontId="42" fillId="6" borderId="2" xfId="0" applyFont="1" applyFill="1" applyBorder="1" applyAlignment="1">
      <alignment vertical="center" wrapText="1"/>
    </xf>
    <xf numFmtId="0" fontId="40" fillId="0" borderId="2" xfId="0" applyFont="1" applyBorder="1" applyAlignment="1">
      <alignment horizontal="justify" vertical="center"/>
    </xf>
    <xf numFmtId="9" fontId="42" fillId="6" borderId="2" xfId="0" applyNumberFormat="1" applyFont="1" applyFill="1" applyBorder="1" applyAlignment="1">
      <alignment horizontal="center" vertical="center" wrapText="1"/>
    </xf>
    <xf numFmtId="0" fontId="40" fillId="0" borderId="0" xfId="0" applyFont="1" applyAlignment="1">
      <alignment vertical="center" wrapText="1"/>
    </xf>
    <xf numFmtId="0" fontId="44" fillId="0" borderId="2" xfId="4" applyFont="1" applyBorder="1" applyAlignment="1">
      <alignment horizontal="justify" vertical="center" wrapText="1"/>
    </xf>
    <xf numFmtId="0" fontId="44" fillId="0" borderId="5" xfId="0" applyFont="1" applyBorder="1" applyAlignment="1">
      <alignment horizontal="justify" vertical="center" wrapText="1"/>
    </xf>
    <xf numFmtId="0" fontId="44" fillId="6" borderId="5" xfId="0" applyFont="1" applyFill="1" applyBorder="1" applyAlignment="1">
      <alignment horizontal="center" vertical="center" wrapText="1"/>
    </xf>
    <xf numFmtId="9" fontId="44" fillId="6" borderId="5" xfId="0" applyNumberFormat="1" applyFont="1" applyFill="1" applyBorder="1" applyAlignment="1">
      <alignment horizontal="center" vertical="center" wrapText="1"/>
    </xf>
    <xf numFmtId="0" fontId="27" fillId="6" borderId="5" xfId="0" applyFont="1" applyFill="1" applyBorder="1" applyAlignment="1">
      <alignment horizontal="center" vertical="center" wrapText="1"/>
    </xf>
    <xf numFmtId="9" fontId="27" fillId="6" borderId="5" xfId="0" applyNumberFormat="1" applyFont="1" applyFill="1" applyBorder="1" applyAlignment="1">
      <alignment horizontal="center" vertical="center" wrapText="1"/>
    </xf>
    <xf numFmtId="0" fontId="46" fillId="6" borderId="5" xfId="5" applyNumberFormat="1" applyFont="1" applyFill="1" applyBorder="1" applyAlignment="1">
      <alignment horizontal="center" vertical="center" wrapText="1"/>
    </xf>
    <xf numFmtId="0" fontId="27" fillId="6" borderId="5" xfId="0" applyFont="1" applyFill="1" applyBorder="1" applyAlignment="1" applyProtection="1">
      <alignment horizontal="left" vertical="center" wrapText="1"/>
      <protection locked="0"/>
    </xf>
    <xf numFmtId="0" fontId="27" fillId="6" borderId="17" xfId="0" applyFont="1" applyFill="1" applyBorder="1" applyAlignment="1" applyProtection="1">
      <alignment horizontal="left" vertical="center" wrapText="1"/>
      <protection locked="0"/>
    </xf>
    <xf numFmtId="9" fontId="27" fillId="6" borderId="26" xfId="5" applyFont="1" applyFill="1" applyBorder="1" applyAlignment="1">
      <alignment horizontal="center" vertical="center" wrapText="1"/>
    </xf>
    <xf numFmtId="9" fontId="46" fillId="6" borderId="5" xfId="5" applyFont="1" applyFill="1" applyBorder="1" applyAlignment="1">
      <alignment horizontal="center" vertical="center" wrapText="1"/>
    </xf>
    <xf numFmtId="0" fontId="27" fillId="6" borderId="26" xfId="0" applyFont="1" applyFill="1" applyBorder="1" applyAlignment="1" applyProtection="1">
      <alignment horizontal="left" vertical="center" wrapText="1"/>
      <protection locked="0"/>
    </xf>
    <xf numFmtId="0" fontId="27" fillId="6" borderId="27" xfId="0" applyFont="1" applyFill="1" applyBorder="1" applyAlignment="1" applyProtection="1">
      <alignment horizontal="left" vertical="center" wrapText="1"/>
      <protection locked="0"/>
    </xf>
    <xf numFmtId="0" fontId="27" fillId="6" borderId="22" xfId="0" applyFont="1" applyFill="1" applyBorder="1" applyAlignment="1">
      <alignment horizontal="center" vertical="center" wrapText="1"/>
    </xf>
    <xf numFmtId="0" fontId="27" fillId="6" borderId="22" xfId="0" applyFont="1" applyFill="1" applyBorder="1" applyAlignment="1" applyProtection="1">
      <alignment horizontal="left" vertical="center" wrapText="1"/>
      <protection locked="0"/>
    </xf>
    <xf numFmtId="0" fontId="27" fillId="6" borderId="23" xfId="0" applyFont="1" applyFill="1" applyBorder="1" applyAlignment="1" applyProtection="1">
      <alignment horizontal="left" vertical="center" wrapText="1"/>
      <protection locked="0"/>
    </xf>
    <xf numFmtId="9" fontId="27" fillId="6" borderId="5" xfId="5" applyFont="1" applyFill="1" applyBorder="1" applyAlignment="1">
      <alignment horizontal="center" vertical="center" wrapText="1"/>
    </xf>
    <xf numFmtId="0" fontId="27" fillId="6" borderId="3" xfId="0" applyFont="1" applyFill="1" applyBorder="1" applyAlignment="1">
      <alignment horizontal="center" vertical="center" wrapText="1"/>
    </xf>
    <xf numFmtId="0" fontId="27" fillId="6" borderId="3" xfId="0" applyFont="1" applyFill="1" applyBorder="1" applyAlignment="1" applyProtection="1">
      <alignment horizontal="left" vertical="center" wrapText="1"/>
      <protection locked="0"/>
    </xf>
    <xf numFmtId="0" fontId="27" fillId="6" borderId="26" xfId="0" applyFont="1" applyFill="1" applyBorder="1" applyAlignment="1">
      <alignment horizontal="center" vertical="center" wrapText="1"/>
    </xf>
    <xf numFmtId="0" fontId="27" fillId="6" borderId="26" xfId="5" applyNumberFormat="1" applyFont="1" applyFill="1" applyBorder="1" applyAlignment="1" applyProtection="1">
      <alignment horizontal="center" vertical="center" wrapText="1"/>
      <protection locked="0"/>
    </xf>
    <xf numFmtId="0" fontId="27" fillId="6" borderId="26" xfId="5" applyNumberFormat="1" applyFont="1" applyFill="1" applyBorder="1" applyAlignment="1">
      <alignment horizontal="center" vertical="center" wrapText="1"/>
    </xf>
    <xf numFmtId="9" fontId="27" fillId="6" borderId="26" xfId="0" applyNumberFormat="1" applyFont="1" applyFill="1" applyBorder="1" applyAlignment="1">
      <alignment horizontal="center" vertical="center" wrapText="1"/>
    </xf>
    <xf numFmtId="9" fontId="27" fillId="6" borderId="22" xfId="0" applyNumberFormat="1" applyFont="1" applyFill="1" applyBorder="1" applyAlignment="1">
      <alignment horizontal="center" vertical="center" wrapText="1"/>
    </xf>
    <xf numFmtId="9" fontId="24" fillId="6" borderId="33" xfId="5" applyFont="1" applyFill="1" applyBorder="1" applyAlignment="1">
      <alignment horizontal="center" vertical="center" wrapText="1"/>
    </xf>
    <xf numFmtId="9" fontId="27" fillId="6" borderId="2" xfId="0" applyNumberFormat="1" applyFont="1" applyFill="1" applyBorder="1" applyAlignment="1">
      <alignment horizontal="center" vertical="center" wrapText="1"/>
    </xf>
    <xf numFmtId="0" fontId="23" fillId="0" borderId="44" xfId="0" applyFont="1" applyBorder="1" applyAlignment="1" applyProtection="1">
      <alignment vertical="center" wrapText="1"/>
      <protection locked="0"/>
    </xf>
    <xf numFmtId="0" fontId="23" fillId="0" borderId="32" xfId="0" applyFont="1" applyBorder="1" applyAlignment="1" applyProtection="1">
      <alignment vertical="center" wrapText="1"/>
      <protection locked="0"/>
    </xf>
    <xf numFmtId="0" fontId="23" fillId="0" borderId="51" xfId="0" applyFont="1" applyBorder="1" applyAlignment="1" applyProtection="1">
      <alignment vertical="center" wrapText="1"/>
      <protection locked="0"/>
    </xf>
    <xf numFmtId="0" fontId="23" fillId="0" borderId="59" xfId="0" applyFont="1" applyBorder="1" applyAlignment="1" applyProtection="1">
      <alignment vertical="center" wrapText="1"/>
      <protection locked="0"/>
    </xf>
    <xf numFmtId="0" fontId="23" fillId="0" borderId="24" xfId="0" applyFont="1" applyBorder="1" applyAlignment="1">
      <alignment vertical="center" wrapText="1"/>
    </xf>
    <xf numFmtId="0" fontId="23" fillId="0" borderId="25" xfId="0" applyFont="1" applyBorder="1" applyAlignment="1">
      <alignment vertical="center" wrapText="1"/>
    </xf>
    <xf numFmtId="0" fontId="23" fillId="0" borderId="36" xfId="0" applyFont="1" applyBorder="1" applyAlignment="1">
      <alignment vertical="center" wrapText="1"/>
    </xf>
    <xf numFmtId="0" fontId="23" fillId="0" borderId="52"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2" fillId="6" borderId="24" xfId="0" applyFont="1" applyFill="1" applyBorder="1" applyAlignment="1" applyProtection="1">
      <alignment vertical="center" textRotation="90" wrapText="1"/>
      <protection locked="0"/>
    </xf>
    <xf numFmtId="0" fontId="22" fillId="6" borderId="25" xfId="0" applyFont="1" applyFill="1" applyBorder="1" applyAlignment="1" applyProtection="1">
      <alignment vertical="center" textRotation="90" wrapText="1"/>
      <protection locked="0"/>
    </xf>
    <xf numFmtId="0" fontId="22" fillId="6" borderId="36" xfId="0" applyFont="1" applyFill="1" applyBorder="1" applyAlignment="1" applyProtection="1">
      <alignment vertical="center" textRotation="90" wrapText="1"/>
      <protection locked="0"/>
    </xf>
    <xf numFmtId="0" fontId="23" fillId="6" borderId="51" xfId="0" applyFont="1" applyFill="1" applyBorder="1" applyAlignment="1" applyProtection="1">
      <alignment vertical="center" wrapText="1"/>
      <protection locked="0"/>
    </xf>
    <xf numFmtId="0" fontId="23" fillId="6" borderId="52" xfId="0" applyFont="1" applyFill="1" applyBorder="1" applyAlignment="1" applyProtection="1">
      <alignment vertical="center" wrapText="1"/>
      <protection locked="0"/>
    </xf>
    <xf numFmtId="0" fontId="23" fillId="6" borderId="36" xfId="0" applyFont="1" applyFill="1" applyBorder="1" applyAlignment="1" applyProtection="1">
      <alignment vertical="center" wrapText="1"/>
      <protection locked="0"/>
    </xf>
    <xf numFmtId="0" fontId="23" fillId="0" borderId="50" xfId="0" applyFont="1" applyBorder="1" applyAlignment="1" applyProtection="1">
      <alignment vertical="center" wrapText="1"/>
      <protection locked="0"/>
    </xf>
    <xf numFmtId="0" fontId="22" fillId="6" borderId="25" xfId="0" applyFont="1" applyFill="1" applyBorder="1" applyAlignment="1">
      <alignment vertical="center" textRotation="90" wrapText="1"/>
    </xf>
    <xf numFmtId="0" fontId="23" fillId="0" borderId="52" xfId="0" applyFont="1" applyBorder="1" applyAlignment="1">
      <alignment vertical="center" wrapText="1"/>
    </xf>
    <xf numFmtId="9" fontId="41" fillId="6" borderId="6" xfId="5" applyFont="1" applyFill="1" applyBorder="1" applyAlignment="1">
      <alignment horizontal="center" vertical="center" wrapText="1"/>
    </xf>
    <xf numFmtId="0" fontId="42" fillId="6" borderId="6" xfId="0" applyFont="1" applyFill="1" applyBorder="1" applyAlignment="1">
      <alignment horizontal="center" vertical="center" wrapText="1"/>
    </xf>
    <xf numFmtId="0" fontId="42" fillId="6" borderId="6" xfId="0" applyFont="1" applyFill="1" applyBorder="1" applyAlignment="1">
      <alignment vertical="center" wrapText="1"/>
    </xf>
    <xf numFmtId="0" fontId="43" fillId="6" borderId="6" xfId="0" applyFont="1" applyFill="1" applyBorder="1" applyAlignment="1">
      <alignment horizontal="center" vertical="center" wrapText="1"/>
    </xf>
    <xf numFmtId="0" fontId="43" fillId="6" borderId="18" xfId="0" applyFont="1" applyFill="1" applyBorder="1" applyAlignment="1">
      <alignment horizontal="center" vertical="center" wrapText="1"/>
    </xf>
    <xf numFmtId="0" fontId="43" fillId="6" borderId="2" xfId="0" applyFont="1" applyFill="1" applyBorder="1" applyAlignment="1">
      <alignment horizontal="center" vertical="center" wrapText="1"/>
    </xf>
    <xf numFmtId="0" fontId="16" fillId="6" borderId="5" xfId="0" applyFont="1" applyFill="1" applyBorder="1" applyAlignment="1">
      <alignment horizontal="center" vertical="center" wrapText="1"/>
    </xf>
    <xf numFmtId="164" fontId="16" fillId="6" borderId="5" xfId="0" applyNumberFormat="1" applyFont="1" applyFill="1" applyBorder="1" applyAlignment="1">
      <alignment horizontal="center" vertical="center" wrapText="1"/>
    </xf>
    <xf numFmtId="0" fontId="27" fillId="6" borderId="5" xfId="0" applyFont="1" applyFill="1" applyBorder="1" applyAlignment="1">
      <alignment horizontal="left" vertical="center" wrapText="1"/>
    </xf>
    <xf numFmtId="0" fontId="27" fillId="6" borderId="17" xfId="0" applyFont="1" applyFill="1" applyBorder="1" applyAlignment="1">
      <alignment horizontal="left" vertical="center" wrapText="1"/>
    </xf>
    <xf numFmtId="9" fontId="41" fillId="6" borderId="2" xfId="5" applyFont="1" applyFill="1" applyBorder="1" applyAlignment="1">
      <alignment horizontal="center" vertical="center" wrapText="1"/>
    </xf>
    <xf numFmtId="0" fontId="42"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164" fontId="16" fillId="6" borderId="2" xfId="0" applyNumberFormat="1" applyFont="1" applyFill="1" applyBorder="1" applyAlignment="1">
      <alignment horizontal="center" vertical="center" wrapText="1"/>
    </xf>
    <xf numFmtId="0" fontId="27" fillId="6" borderId="5" xfId="0" applyFont="1" applyFill="1" applyBorder="1" applyAlignment="1">
      <alignment horizontal="justify" vertical="justify" wrapText="1"/>
    </xf>
    <xf numFmtId="0" fontId="27" fillId="6" borderId="5" xfId="0" applyFont="1" applyFill="1" applyBorder="1" applyAlignment="1">
      <alignment horizontal="justify" vertical="center" wrapText="1"/>
    </xf>
    <xf numFmtId="0" fontId="16" fillId="6" borderId="3" xfId="0" applyFont="1" applyFill="1" applyBorder="1" applyAlignment="1">
      <alignment horizontal="center" vertical="center" wrapText="1"/>
    </xf>
    <xf numFmtId="164" fontId="16" fillId="6" borderId="3" xfId="0" applyNumberFormat="1" applyFont="1" applyFill="1" applyBorder="1" applyAlignment="1">
      <alignment horizontal="center" vertical="center" wrapText="1"/>
    </xf>
    <xf numFmtId="0" fontId="27" fillId="6" borderId="26" xfId="0" applyFont="1" applyFill="1" applyBorder="1" applyAlignment="1">
      <alignment horizontal="left" vertical="center" wrapText="1"/>
    </xf>
    <xf numFmtId="0" fontId="27" fillId="6" borderId="27" xfId="0" applyFont="1" applyFill="1" applyBorder="1" applyAlignment="1">
      <alignment horizontal="left" vertical="center" wrapText="1"/>
    </xf>
    <xf numFmtId="0" fontId="31" fillId="24" borderId="2" xfId="0" applyFont="1" applyFill="1" applyBorder="1" applyAlignment="1">
      <alignment horizontal="center" vertical="center" wrapText="1"/>
    </xf>
    <xf numFmtId="9" fontId="25" fillId="6" borderId="5" xfId="5" applyFont="1" applyFill="1" applyBorder="1" applyAlignment="1">
      <alignment horizontal="center" vertical="center" wrapText="1"/>
    </xf>
    <xf numFmtId="0" fontId="26" fillId="6" borderId="8"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7" fillId="6" borderId="2" xfId="0" applyFont="1" applyFill="1" applyBorder="1" applyAlignment="1">
      <alignment horizontal="center" vertical="center" wrapText="1"/>
    </xf>
    <xf numFmtId="0" fontId="27" fillId="6" borderId="2" xfId="0" applyFont="1" applyFill="1" applyBorder="1" applyAlignment="1">
      <alignment horizontal="justify" vertical="center" wrapText="1"/>
    </xf>
    <xf numFmtId="0" fontId="27" fillId="6" borderId="2" xfId="0" applyFont="1" applyFill="1" applyBorder="1" applyAlignment="1">
      <alignment horizontal="left" vertical="center" wrapText="1"/>
    </xf>
    <xf numFmtId="0" fontId="21" fillId="24" borderId="28" xfId="0" applyFont="1" applyFill="1" applyBorder="1" applyAlignment="1">
      <alignment horizontal="center" vertical="center" wrapText="1"/>
    </xf>
    <xf numFmtId="0" fontId="23" fillId="0" borderId="28" xfId="0" applyFont="1" applyBorder="1" applyAlignment="1">
      <alignment vertical="center" wrapText="1"/>
    </xf>
    <xf numFmtId="9" fontId="41" fillId="6" borderId="5" xfId="5" applyFont="1" applyFill="1" applyBorder="1" applyAlignment="1">
      <alignment horizontal="center" vertical="center" wrapText="1"/>
    </xf>
    <xf numFmtId="0" fontId="44" fillId="6" borderId="5" xfId="0" applyFont="1" applyFill="1" applyBorder="1" applyAlignment="1">
      <alignment horizontal="justify" vertical="center" wrapText="1"/>
    </xf>
    <xf numFmtId="0" fontId="42" fillId="6" borderId="5" xfId="0" applyFont="1" applyFill="1" applyBorder="1" applyAlignment="1">
      <alignment horizontal="center" vertical="center" wrapText="1"/>
    </xf>
    <xf numFmtId="0" fontId="45" fillId="6" borderId="5" xfId="0" applyFont="1" applyFill="1" applyBorder="1" applyAlignment="1">
      <alignment horizontal="center" vertical="center" wrapText="1"/>
    </xf>
    <xf numFmtId="0" fontId="43" fillId="6" borderId="5" xfId="0" applyFont="1" applyFill="1" applyBorder="1" applyAlignment="1">
      <alignment horizontal="center" vertical="center" wrapText="1"/>
    </xf>
    <xf numFmtId="0" fontId="23" fillId="0" borderId="29" xfId="0" applyFont="1" applyBorder="1" applyAlignment="1">
      <alignment vertical="center" wrapText="1"/>
    </xf>
    <xf numFmtId="0" fontId="29" fillId="6" borderId="35" xfId="0" applyFont="1" applyFill="1" applyBorder="1" applyAlignment="1">
      <alignment horizontal="center" vertical="center" wrapText="1"/>
    </xf>
    <xf numFmtId="0" fontId="26" fillId="6" borderId="26" xfId="0" applyFont="1" applyFill="1" applyBorder="1" applyAlignment="1">
      <alignment horizontal="justify" vertical="center" wrapText="1"/>
    </xf>
    <xf numFmtId="0" fontId="16" fillId="6" borderId="26" xfId="0" applyFont="1" applyFill="1" applyBorder="1" applyAlignment="1">
      <alignment horizontal="center" vertical="center" wrapText="1"/>
    </xf>
    <xf numFmtId="164" fontId="16" fillId="6" borderId="26" xfId="0" applyNumberFormat="1" applyFont="1" applyFill="1" applyBorder="1" applyAlignment="1">
      <alignment horizontal="center" vertical="center" wrapText="1"/>
    </xf>
    <xf numFmtId="0" fontId="27" fillId="6" borderId="26" xfId="0" applyFont="1" applyFill="1" applyBorder="1" applyAlignment="1">
      <alignment horizontal="justify" vertical="center" wrapText="1"/>
    </xf>
    <xf numFmtId="0" fontId="24" fillId="6" borderId="2" xfId="0" applyFont="1" applyFill="1" applyBorder="1" applyAlignment="1">
      <alignment horizontal="center" vertical="center" wrapText="1"/>
    </xf>
    <xf numFmtId="0" fontId="37" fillId="6" borderId="5" xfId="0" applyFont="1" applyFill="1" applyBorder="1" applyAlignment="1">
      <alignment horizontal="center" vertical="center" wrapText="1"/>
    </xf>
    <xf numFmtId="0" fontId="26" fillId="6" borderId="5" xfId="5" applyNumberFormat="1" applyFont="1" applyFill="1" applyBorder="1" applyAlignment="1">
      <alignment horizontal="center" vertical="center"/>
    </xf>
    <xf numFmtId="0" fontId="38" fillId="6" borderId="2" xfId="0" applyFont="1" applyFill="1" applyBorder="1" applyAlignment="1">
      <alignment horizontal="center" vertical="center" wrapText="1"/>
    </xf>
    <xf numFmtId="0" fontId="48" fillId="6" borderId="5" xfId="0" applyFont="1" applyFill="1" applyBorder="1" applyAlignment="1">
      <alignment horizontal="justify" vertical="center" wrapText="1"/>
    </xf>
    <xf numFmtId="0" fontId="38" fillId="6" borderId="3" xfId="0" applyFont="1" applyFill="1" applyBorder="1" applyAlignment="1">
      <alignment horizontal="center" vertical="center" wrapText="1"/>
    </xf>
    <xf numFmtId="9" fontId="11" fillId="0" borderId="0" xfId="0" applyNumberFormat="1" applyFont="1"/>
    <xf numFmtId="0" fontId="38" fillId="6" borderId="7"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16" fillId="6" borderId="7" xfId="0" applyFont="1" applyFill="1" applyBorder="1" applyAlignment="1">
      <alignment horizontal="center" vertical="center" wrapText="1"/>
    </xf>
    <xf numFmtId="164" fontId="16" fillId="6" borderId="7" xfId="0" applyNumberFormat="1" applyFont="1" applyFill="1" applyBorder="1" applyAlignment="1">
      <alignment horizontal="center" vertical="center" wrapText="1"/>
    </xf>
    <xf numFmtId="0" fontId="27" fillId="6" borderId="22" xfId="0" applyFont="1" applyFill="1" applyBorder="1" applyAlignment="1">
      <alignment horizontal="justify" vertical="center" wrapText="1"/>
    </xf>
    <xf numFmtId="0" fontId="27" fillId="6" borderId="22" xfId="0" applyFont="1" applyFill="1" applyBorder="1" applyAlignment="1">
      <alignment horizontal="left" vertical="center" wrapText="1"/>
    </xf>
    <xf numFmtId="0" fontId="27" fillId="6" borderId="23" xfId="0" applyFont="1" applyFill="1" applyBorder="1" applyAlignment="1">
      <alignment horizontal="left" vertical="center" wrapText="1"/>
    </xf>
    <xf numFmtId="0" fontId="15" fillId="19" borderId="21" xfId="0" applyFont="1" applyFill="1" applyBorder="1" applyAlignment="1">
      <alignment vertical="center" wrapText="1"/>
    </xf>
    <xf numFmtId="0" fontId="26" fillId="0" borderId="33" xfId="0" applyFont="1" applyBorder="1"/>
    <xf numFmtId="0" fontId="26" fillId="6" borderId="33"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27" fillId="6" borderId="3" xfId="0" applyFont="1" applyFill="1" applyBorder="1" applyAlignment="1">
      <alignment horizontal="justify" vertical="center" wrapText="1"/>
    </xf>
    <xf numFmtId="0" fontId="47" fillId="0" borderId="0" xfId="0" applyFont="1" applyAlignment="1">
      <alignment vertical="center" wrapText="1"/>
    </xf>
    <xf numFmtId="0" fontId="27" fillId="6" borderId="5" xfId="0" applyFont="1" applyFill="1" applyBorder="1" applyAlignment="1" applyProtection="1">
      <alignment horizontal="justify" vertical="center" wrapText="1"/>
      <protection locked="0"/>
    </xf>
    <xf numFmtId="9" fontId="27" fillId="6" borderId="5" xfId="0" applyNumberFormat="1" applyFont="1" applyFill="1" applyBorder="1" applyAlignment="1" applyProtection="1">
      <alignment horizontal="center" vertical="center" wrapText="1"/>
      <protection locked="0"/>
    </xf>
    <xf numFmtId="9" fontId="27" fillId="6" borderId="26" xfId="0" applyNumberFormat="1" applyFont="1" applyFill="1" applyBorder="1" applyAlignment="1" applyProtection="1">
      <alignment horizontal="center" vertical="center" wrapText="1"/>
      <protection locked="0"/>
    </xf>
    <xf numFmtId="9" fontId="11" fillId="0" borderId="0" xfId="5" applyFont="1"/>
    <xf numFmtId="9" fontId="16" fillId="6" borderId="0" xfId="5" applyFont="1" applyFill="1"/>
    <xf numFmtId="9" fontId="19" fillId="6" borderId="0" xfId="5" applyFont="1" applyFill="1" applyAlignment="1">
      <alignment vertical="center" wrapText="1"/>
    </xf>
    <xf numFmtId="9" fontId="19" fillId="6" borderId="0" xfId="5" applyFont="1" applyFill="1" applyAlignment="1">
      <alignment horizontal="center" vertical="center" wrapText="1"/>
    </xf>
    <xf numFmtId="9" fontId="15" fillId="6" borderId="0" xfId="5" applyFont="1" applyFill="1" applyAlignment="1">
      <alignment horizontal="center" vertical="center" wrapText="1"/>
    </xf>
    <xf numFmtId="9" fontId="15" fillId="8" borderId="3" xfId="5" applyFont="1" applyFill="1" applyBorder="1" applyAlignment="1">
      <alignment horizontal="center" vertical="center" wrapText="1"/>
    </xf>
    <xf numFmtId="10" fontId="27" fillId="6" borderId="5" xfId="0" applyNumberFormat="1" applyFont="1" applyFill="1" applyBorder="1" applyAlignment="1" applyProtection="1">
      <alignment horizontal="center" vertical="center" wrapText="1"/>
      <protection locked="0"/>
    </xf>
    <xf numFmtId="9" fontId="49" fillId="6" borderId="33" xfId="5" applyFont="1" applyFill="1" applyBorder="1" applyAlignment="1">
      <alignment horizontal="center" vertical="center" wrapText="1"/>
    </xf>
    <xf numFmtId="9" fontId="44" fillId="6" borderId="2" xfId="5" applyFont="1" applyFill="1" applyBorder="1" applyAlignment="1">
      <alignment horizontal="center" vertical="center" wrapText="1"/>
    </xf>
    <xf numFmtId="10" fontId="44" fillId="6" borderId="2" xfId="5" applyNumberFormat="1" applyFont="1" applyFill="1" applyBorder="1" applyAlignment="1">
      <alignment horizontal="center" vertical="center" wrapText="1"/>
    </xf>
    <xf numFmtId="9" fontId="44" fillId="6" borderId="7" xfId="5" applyFont="1" applyFill="1" applyBorder="1" applyAlignment="1">
      <alignment horizontal="center" vertical="center" wrapText="1"/>
    </xf>
    <xf numFmtId="166" fontId="44" fillId="6" borderId="2" xfId="5" applyNumberFormat="1" applyFont="1" applyFill="1" applyBorder="1" applyAlignment="1">
      <alignment horizontal="center" vertical="center" wrapText="1"/>
    </xf>
    <xf numFmtId="1" fontId="42" fillId="6" borderId="2" xfId="5" applyNumberFormat="1" applyFont="1" applyFill="1" applyBorder="1" applyAlignment="1">
      <alignment horizontal="center" vertical="center" wrapText="1"/>
    </xf>
    <xf numFmtId="0" fontId="50" fillId="6" borderId="5" xfId="0" applyFont="1" applyFill="1" applyBorder="1" applyAlignment="1" applyProtection="1">
      <alignment horizontal="center" vertical="center" wrapText="1"/>
      <protection locked="0"/>
    </xf>
    <xf numFmtId="9" fontId="27" fillId="6" borderId="3" xfId="0" applyNumberFormat="1" applyFont="1" applyFill="1" applyBorder="1" applyAlignment="1" applyProtection="1">
      <alignment horizontal="center" vertical="center" wrapText="1"/>
      <protection locked="0"/>
    </xf>
    <xf numFmtId="10" fontId="27" fillId="6" borderId="5" xfId="0" applyNumberFormat="1" applyFont="1" applyFill="1" applyBorder="1" applyAlignment="1">
      <alignment horizontal="center" vertical="center" wrapText="1"/>
    </xf>
    <xf numFmtId="10" fontId="46" fillId="6" borderId="5" xfId="5" applyNumberFormat="1" applyFont="1" applyFill="1" applyBorder="1" applyAlignment="1">
      <alignment horizontal="center" vertical="center" wrapText="1"/>
    </xf>
    <xf numFmtId="166" fontId="27" fillId="6" borderId="26" xfId="0" applyNumberFormat="1" applyFont="1" applyFill="1" applyBorder="1" applyAlignment="1" applyProtection="1">
      <alignment horizontal="center" vertical="center" wrapText="1"/>
      <protection locked="0"/>
    </xf>
    <xf numFmtId="0" fontId="21" fillId="0" borderId="28" xfId="0" applyFont="1" applyFill="1" applyBorder="1" applyAlignment="1">
      <alignment horizontal="center" vertical="center" wrapText="1"/>
    </xf>
    <xf numFmtId="0" fontId="22" fillId="0" borderId="25" xfId="0" applyFont="1" applyFill="1" applyBorder="1" applyAlignment="1">
      <alignment vertical="center" textRotation="90" wrapText="1"/>
    </xf>
    <xf numFmtId="0" fontId="23" fillId="0" borderId="44" xfId="0" applyFont="1" applyFill="1" applyBorder="1" applyAlignment="1">
      <alignment vertical="center" wrapText="1"/>
    </xf>
    <xf numFmtId="0" fontId="44" fillId="0" borderId="5" xfId="0" applyFont="1" applyFill="1" applyBorder="1" applyAlignment="1">
      <alignment horizontal="justify" vertical="center" wrapText="1"/>
    </xf>
    <xf numFmtId="9" fontId="41" fillId="0" borderId="5" xfId="5"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5" xfId="0" applyFont="1" applyFill="1" applyBorder="1" applyAlignment="1">
      <alignment horizontal="justify" vertical="center" wrapText="1"/>
    </xf>
    <xf numFmtId="9" fontId="42" fillId="0" borderId="5" xfId="0" applyNumberFormat="1" applyFont="1" applyFill="1" applyBorder="1" applyAlignment="1">
      <alignment horizontal="center" vertical="center" wrapText="1"/>
    </xf>
    <xf numFmtId="0" fontId="43" fillId="0" borderId="5"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26" xfId="0" applyFont="1" applyFill="1" applyBorder="1" applyAlignment="1">
      <alignment horizontal="left" vertical="center" wrapText="1"/>
    </xf>
    <xf numFmtId="164" fontId="16" fillId="0" borderId="26" xfId="0" applyNumberFormat="1" applyFont="1" applyFill="1" applyBorder="1" applyAlignment="1">
      <alignment horizontal="center" vertical="center" wrapText="1"/>
    </xf>
    <xf numFmtId="0" fontId="27" fillId="0" borderId="5" xfId="0" applyFont="1" applyFill="1" applyBorder="1" applyAlignment="1">
      <alignment horizontal="center" vertical="center" wrapText="1"/>
    </xf>
    <xf numFmtId="9" fontId="27" fillId="0" borderId="5" xfId="0" applyNumberFormat="1" applyFont="1" applyFill="1" applyBorder="1" applyAlignment="1">
      <alignment horizontal="center" vertical="center" wrapText="1"/>
    </xf>
    <xf numFmtId="0" fontId="27" fillId="0" borderId="26" xfId="5" applyNumberFormat="1" applyFont="1" applyFill="1" applyBorder="1" applyAlignment="1">
      <alignment horizontal="center" vertical="center" wrapText="1"/>
    </xf>
    <xf numFmtId="9" fontId="46" fillId="0" borderId="5" xfId="5" applyFont="1" applyFill="1" applyBorder="1" applyAlignment="1">
      <alignment horizontal="center" vertical="center" wrapText="1"/>
    </xf>
    <xf numFmtId="0" fontId="27" fillId="0" borderId="26" xfId="0" applyFont="1" applyFill="1" applyBorder="1" applyAlignment="1">
      <alignment horizontal="center" vertical="center" wrapText="1"/>
    </xf>
    <xf numFmtId="9" fontId="27" fillId="0" borderId="26" xfId="5" applyFont="1" applyFill="1" applyBorder="1" applyAlignment="1">
      <alignment horizontal="center" vertical="center" wrapText="1"/>
    </xf>
    <xf numFmtId="0" fontId="11" fillId="0" borderId="0" xfId="0" applyFont="1" applyFill="1"/>
    <xf numFmtId="9" fontId="51" fillId="6" borderId="5" xfId="5" applyNumberFormat="1" applyFont="1" applyFill="1" applyBorder="1" applyAlignment="1">
      <alignment horizontal="center" vertical="center" wrapText="1"/>
    </xf>
    <xf numFmtId="9" fontId="46" fillId="6" borderId="5" xfId="5" applyNumberFormat="1" applyFont="1" applyFill="1" applyBorder="1" applyAlignment="1">
      <alignment horizontal="center" vertical="center" wrapText="1"/>
    </xf>
    <xf numFmtId="0" fontId="27" fillId="0" borderId="5" xfId="0" applyFont="1" applyFill="1" applyBorder="1" applyAlignment="1" applyProtection="1">
      <alignment horizontal="center" vertical="center" wrapText="1"/>
      <protection locked="0"/>
    </xf>
    <xf numFmtId="0" fontId="48" fillId="11" borderId="22" xfId="0" applyFont="1" applyFill="1" applyBorder="1" applyAlignment="1">
      <alignment horizontal="center" vertical="center" wrapText="1"/>
    </xf>
    <xf numFmtId="0" fontId="52" fillId="6" borderId="5" xfId="10" applyFill="1" applyBorder="1" applyAlignment="1">
      <alignment horizontal="center" vertical="center" wrapText="1"/>
    </xf>
    <xf numFmtId="2" fontId="27" fillId="6" borderId="5" xfId="0" applyNumberFormat="1" applyFont="1" applyFill="1" applyBorder="1" applyAlignment="1">
      <alignment horizontal="center" vertical="center" wrapText="1"/>
    </xf>
    <xf numFmtId="2" fontId="27" fillId="6" borderId="5" xfId="5" applyNumberFormat="1" applyFont="1" applyFill="1" applyBorder="1" applyAlignment="1">
      <alignment horizontal="center" vertical="center" wrapText="1"/>
    </xf>
    <xf numFmtId="0" fontId="27" fillId="0" borderId="26" xfId="0" applyFont="1" applyFill="1" applyBorder="1" applyAlignment="1" applyProtection="1">
      <alignment horizontal="center" vertical="center" wrapText="1"/>
      <protection locked="0"/>
    </xf>
    <xf numFmtId="9" fontId="27" fillId="0" borderId="5" xfId="0" applyNumberFormat="1" applyFont="1" applyFill="1" applyBorder="1" applyAlignment="1" applyProtection="1">
      <alignment horizontal="center" vertical="center" wrapText="1"/>
      <protection locked="0"/>
    </xf>
    <xf numFmtId="10" fontId="27" fillId="0" borderId="5" xfId="0" applyNumberFormat="1" applyFont="1" applyFill="1" applyBorder="1" applyAlignment="1" applyProtection="1">
      <alignment horizontal="center" vertical="center" wrapText="1"/>
      <protection locked="0"/>
    </xf>
    <xf numFmtId="0" fontId="27" fillId="0" borderId="5" xfId="0" applyFont="1" applyFill="1" applyBorder="1" applyAlignment="1" applyProtection="1">
      <alignment horizontal="left" vertical="center" wrapText="1"/>
      <protection locked="0"/>
    </xf>
    <xf numFmtId="0" fontId="27" fillId="0" borderId="2" xfId="0" applyFont="1" applyFill="1" applyBorder="1" applyAlignment="1">
      <alignment horizontal="left" vertical="center" wrapText="1"/>
    </xf>
    <xf numFmtId="10" fontId="27" fillId="0" borderId="2" xfId="0" applyNumberFormat="1" applyFont="1" applyFill="1" applyBorder="1" applyAlignment="1">
      <alignment horizontal="center" vertical="center" wrapText="1"/>
    </xf>
    <xf numFmtId="10" fontId="27" fillId="0" borderId="3" xfId="0" applyNumberFormat="1" applyFont="1" applyFill="1" applyBorder="1" applyAlignment="1" applyProtection="1">
      <alignment horizontal="center" vertical="center" wrapText="1"/>
      <protection locked="0"/>
    </xf>
    <xf numFmtId="10" fontId="27" fillId="0" borderId="26" xfId="0" applyNumberFormat="1" applyFont="1" applyFill="1" applyBorder="1" applyAlignment="1">
      <alignment horizontal="center" vertical="center" wrapText="1"/>
    </xf>
    <xf numFmtId="10" fontId="46" fillId="0" borderId="5" xfId="5" applyNumberFormat="1" applyFont="1" applyFill="1" applyBorder="1" applyAlignment="1">
      <alignment horizontal="center" vertical="center" wrapText="1"/>
    </xf>
    <xf numFmtId="0" fontId="27" fillId="0" borderId="26" xfId="0" applyFont="1" applyFill="1" applyBorder="1" applyAlignment="1">
      <alignment horizontal="left" vertical="center" wrapText="1"/>
    </xf>
    <xf numFmtId="9" fontId="26" fillId="6" borderId="2" xfId="5" applyFont="1" applyFill="1" applyBorder="1" applyAlignment="1" applyProtection="1">
      <alignment horizontal="center" vertical="center" wrapText="1"/>
      <protection locked="0"/>
    </xf>
    <xf numFmtId="0" fontId="27" fillId="6" borderId="5" xfId="0" applyNumberFormat="1" applyFont="1" applyFill="1" applyBorder="1" applyAlignment="1">
      <alignment horizontal="center" vertical="center" wrapText="1"/>
    </xf>
    <xf numFmtId="10" fontId="46" fillId="6" borderId="62" xfId="5" applyNumberFormat="1" applyFont="1" applyFill="1" applyBorder="1" applyAlignment="1">
      <alignment horizontal="center" vertical="center" wrapText="1"/>
    </xf>
    <xf numFmtId="9" fontId="27" fillId="0" borderId="0" xfId="0" applyNumberFormat="1" applyFont="1" applyAlignment="1">
      <alignment horizontal="center" vertical="center"/>
    </xf>
    <xf numFmtId="9" fontId="27" fillId="0" borderId="0" xfId="5" applyFont="1" applyAlignment="1">
      <alignment horizontal="center" vertical="center"/>
    </xf>
    <xf numFmtId="10" fontId="27" fillId="6" borderId="26" xfId="0" applyNumberFormat="1" applyFont="1" applyFill="1" applyBorder="1" applyAlignment="1">
      <alignment horizontal="center" vertical="center" wrapText="1"/>
    </xf>
    <xf numFmtId="10" fontId="27" fillId="6" borderId="2" xfId="0" applyNumberFormat="1" applyFont="1" applyFill="1" applyBorder="1" applyAlignment="1">
      <alignment horizontal="center" vertical="center" wrapText="1"/>
    </xf>
    <xf numFmtId="10" fontId="35" fillId="6" borderId="33" xfId="5" applyNumberFormat="1" applyFont="1" applyFill="1" applyBorder="1" applyAlignment="1">
      <alignment horizontal="center" vertical="center" wrapText="1"/>
    </xf>
    <xf numFmtId="10" fontId="46" fillId="0" borderId="62" xfId="5" applyNumberFormat="1" applyFont="1" applyFill="1" applyBorder="1" applyAlignment="1">
      <alignment horizontal="center" vertical="center" wrapText="1"/>
    </xf>
    <xf numFmtId="10" fontId="46" fillId="6" borderId="33" xfId="5" applyNumberFormat="1" applyFont="1" applyFill="1" applyBorder="1" applyAlignment="1">
      <alignment horizontal="center" vertical="center" wrapText="1"/>
    </xf>
    <xf numFmtId="0" fontId="50" fillId="11" borderId="5" xfId="0" applyFont="1" applyFill="1" applyBorder="1" applyAlignment="1">
      <alignment horizontal="center" vertical="center" wrapText="1"/>
    </xf>
    <xf numFmtId="9" fontId="27" fillId="11" borderId="5" xfId="0" applyNumberFormat="1" applyFont="1" applyFill="1" applyBorder="1" applyAlignment="1">
      <alignment horizontal="center" vertical="center" wrapText="1"/>
    </xf>
    <xf numFmtId="10" fontId="46" fillId="11" borderId="5" xfId="5" applyNumberFormat="1" applyFont="1" applyFill="1" applyBorder="1" applyAlignment="1">
      <alignment horizontal="center" vertical="center" wrapText="1"/>
    </xf>
    <xf numFmtId="0" fontId="27" fillId="11" borderId="26" xfId="0" applyFont="1" applyFill="1" applyBorder="1" applyAlignment="1" applyProtection="1">
      <alignment horizontal="left" vertical="center" wrapText="1"/>
      <protection locked="0"/>
    </xf>
    <xf numFmtId="0" fontId="27" fillId="11" borderId="26" xfId="0" applyFont="1" applyFill="1" applyBorder="1" applyAlignment="1" applyProtection="1">
      <alignment horizontal="center" vertical="center" wrapText="1"/>
      <protection locked="0"/>
    </xf>
    <xf numFmtId="0" fontId="27" fillId="11" borderId="5" xfId="0" applyFont="1" applyFill="1" applyBorder="1" applyAlignment="1">
      <alignment horizontal="center" vertical="center" wrapText="1"/>
    </xf>
    <xf numFmtId="166" fontId="27" fillId="11" borderId="26" xfId="0" applyNumberFormat="1" applyFont="1" applyFill="1" applyBorder="1" applyAlignment="1" applyProtection="1">
      <alignment horizontal="center" vertical="center" wrapText="1"/>
      <protection locked="0"/>
    </xf>
    <xf numFmtId="166" fontId="46" fillId="11" borderId="5" xfId="5" applyNumberFormat="1" applyFont="1" applyFill="1" applyBorder="1" applyAlignment="1">
      <alignment horizontal="center" vertical="center" wrapText="1"/>
    </xf>
    <xf numFmtId="0" fontId="14" fillId="21" borderId="2" xfId="0" applyFont="1" applyFill="1" applyBorder="1" applyAlignment="1">
      <alignment horizontal="center" vertical="center" wrapText="1"/>
    </xf>
    <xf numFmtId="0" fontId="20" fillId="6" borderId="0" xfId="0" applyFont="1" applyFill="1" applyAlignment="1">
      <alignment horizontal="center" vertical="center"/>
    </xf>
    <xf numFmtId="0" fontId="15" fillId="6" borderId="0" xfId="0" applyFont="1" applyFill="1" applyAlignment="1">
      <alignment horizontal="center" vertical="center" wrapText="1"/>
    </xf>
    <xf numFmtId="0" fontId="16" fillId="6" borderId="0" xfId="0" applyFont="1" applyFill="1" applyAlignment="1">
      <alignment horizontal="center"/>
    </xf>
    <xf numFmtId="0" fontId="15" fillId="15" borderId="2"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9" fillId="6" borderId="0" xfId="0" applyFont="1" applyFill="1" applyAlignment="1">
      <alignment horizontal="center" vertical="center" wrapText="1"/>
    </xf>
    <xf numFmtId="0" fontId="15" fillId="8" borderId="2"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7" borderId="10" xfId="0" applyFont="1" applyFill="1" applyBorder="1" applyAlignment="1">
      <alignment horizontal="center" vertical="center" wrapText="1"/>
    </xf>
    <xf numFmtId="166" fontId="27" fillId="11" borderId="5" xfId="0" applyNumberFormat="1" applyFont="1" applyFill="1" applyBorder="1" applyAlignment="1">
      <alignment horizontal="center" vertical="center" wrapText="1"/>
    </xf>
    <xf numFmtId="22" fontId="10" fillId="22" borderId="2" xfId="0" applyNumberFormat="1" applyFont="1" applyFill="1" applyBorder="1" applyAlignment="1">
      <alignment horizontal="center" vertical="center"/>
    </xf>
    <xf numFmtId="0" fontId="10" fillId="22" borderId="2" xfId="0" applyFont="1" applyFill="1" applyBorder="1" applyAlignment="1">
      <alignment horizontal="center" vertical="center"/>
    </xf>
    <xf numFmtId="0" fontId="10" fillId="10" borderId="2" xfId="0" applyFont="1" applyFill="1" applyBorder="1" applyAlignment="1">
      <alignment horizontal="center" vertical="center"/>
    </xf>
    <xf numFmtId="0" fontId="10" fillId="10" borderId="3" xfId="0" applyFont="1" applyFill="1" applyBorder="1" applyAlignment="1">
      <alignment horizontal="center" vertical="center"/>
    </xf>
    <xf numFmtId="0" fontId="20" fillId="6" borderId="0" xfId="0" applyFont="1" applyFill="1" applyAlignment="1">
      <alignment horizontal="right" vertical="center" wrapText="1"/>
    </xf>
    <xf numFmtId="0" fontId="23" fillId="0" borderId="51" xfId="0" applyFont="1" applyBorder="1" applyAlignment="1">
      <alignment horizontal="center" vertical="center" wrapText="1"/>
    </xf>
    <xf numFmtId="0" fontId="23" fillId="0" borderId="52" xfId="0" applyFont="1" applyBorder="1" applyAlignment="1">
      <alignment horizontal="center" vertical="center" wrapText="1"/>
    </xf>
    <xf numFmtId="0" fontId="23" fillId="0" borderId="59" xfId="0" applyFont="1" applyBorder="1" applyAlignment="1">
      <alignment horizontal="center" vertical="center" wrapText="1"/>
    </xf>
    <xf numFmtId="0" fontId="15" fillId="16" borderId="5" xfId="0" applyFont="1" applyFill="1" applyBorder="1" applyAlignment="1">
      <alignment horizontal="center" vertical="center" wrapText="1"/>
    </xf>
    <xf numFmtId="0" fontId="15" fillId="16"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3" fillId="19" borderId="48" xfId="0" applyFont="1" applyFill="1" applyBorder="1" applyAlignment="1">
      <alignment horizontal="center" vertical="center" wrapText="1"/>
    </xf>
    <xf numFmtId="0" fontId="11" fillId="0" borderId="54" xfId="0" applyFont="1" applyBorder="1" applyAlignment="1"/>
    <xf numFmtId="0" fontId="15" fillId="8" borderId="13"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7" borderId="46" xfId="0" applyFont="1" applyFill="1" applyBorder="1" applyAlignment="1">
      <alignment horizontal="center" vertical="center" wrapText="1"/>
    </xf>
    <xf numFmtId="0" fontId="15" fillId="7" borderId="47" xfId="0" applyFont="1" applyFill="1" applyBorder="1" applyAlignment="1">
      <alignment horizontal="center" vertical="center" wrapText="1"/>
    </xf>
    <xf numFmtId="0" fontId="15" fillId="7" borderId="10" xfId="0" applyFont="1" applyFill="1" applyBorder="1" applyAlignment="1">
      <alignment horizontal="center" vertical="center" wrapText="1"/>
    </xf>
    <xf numFmtId="9" fontId="15" fillId="8" borderId="5" xfId="5" applyFont="1" applyFill="1" applyBorder="1" applyAlignment="1">
      <alignment horizontal="center" vertical="center" wrapText="1"/>
    </xf>
    <xf numFmtId="9" fontId="15" fillId="8" borderId="2" xfId="5" applyFont="1" applyFill="1" applyBorder="1" applyAlignment="1">
      <alignment horizontal="center" vertical="center" wrapText="1"/>
    </xf>
    <xf numFmtId="0" fontId="15" fillId="8" borderId="2" xfId="0" applyFont="1" applyFill="1" applyBorder="1" applyAlignment="1">
      <alignment horizontal="center" vertical="center" wrapText="1"/>
    </xf>
    <xf numFmtId="0" fontId="36" fillId="6" borderId="49" xfId="0" applyFont="1" applyFill="1" applyBorder="1" applyAlignment="1">
      <alignment horizontal="center" vertical="center" textRotation="90" wrapText="1"/>
    </xf>
    <xf numFmtId="0" fontId="36" fillId="6" borderId="42" xfId="0" applyFont="1" applyFill="1" applyBorder="1" applyAlignment="1">
      <alignment horizontal="center" vertical="center" textRotation="90" wrapText="1"/>
    </xf>
    <xf numFmtId="0" fontId="19" fillId="18" borderId="51" xfId="0" applyFont="1" applyFill="1" applyBorder="1" applyAlignment="1">
      <alignment horizontal="center" vertical="center" wrapText="1"/>
    </xf>
    <xf numFmtId="0" fontId="19" fillId="18" borderId="47" xfId="0" applyFont="1" applyFill="1" applyBorder="1" applyAlignment="1">
      <alignment horizontal="center" vertical="center" wrapText="1"/>
    </xf>
    <xf numFmtId="0" fontId="19" fillId="18" borderId="52" xfId="0" applyFont="1" applyFill="1" applyBorder="1" applyAlignment="1">
      <alignment horizontal="center" vertical="center" wrapText="1"/>
    </xf>
    <xf numFmtId="0" fontId="19" fillId="18" borderId="0" xfId="0" applyFont="1" applyFill="1" applyAlignment="1">
      <alignment horizontal="center" vertical="center" wrapText="1"/>
    </xf>
    <xf numFmtId="0" fontId="19" fillId="18" borderId="43" xfId="0" applyFont="1" applyFill="1" applyBorder="1" applyAlignment="1">
      <alignment horizontal="center" vertical="center" wrapText="1"/>
    </xf>
    <xf numFmtId="0" fontId="19" fillId="18" borderId="15" xfId="0" applyFont="1" applyFill="1" applyBorder="1" applyAlignment="1">
      <alignment horizontal="center" vertical="center" wrapText="1"/>
    </xf>
    <xf numFmtId="0" fontId="15" fillId="20" borderId="25" xfId="0" applyFont="1" applyFill="1" applyBorder="1" applyAlignment="1">
      <alignment horizontal="center" vertical="center" wrapText="1"/>
    </xf>
    <xf numFmtId="0" fontId="34" fillId="23" borderId="33"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34" fillId="17" borderId="33" xfId="0" applyFont="1" applyFill="1" applyBorder="1" applyAlignment="1">
      <alignment horizontal="center" vertical="center" wrapText="1"/>
    </xf>
    <xf numFmtId="0" fontId="34" fillId="11" borderId="33" xfId="0" applyFont="1" applyFill="1" applyBorder="1" applyAlignment="1">
      <alignment horizontal="center" vertical="center" wrapText="1"/>
    </xf>
    <xf numFmtId="0" fontId="29" fillId="17" borderId="57" xfId="0" applyFont="1" applyFill="1" applyBorder="1" applyAlignment="1">
      <alignment horizontal="center" vertical="center" wrapText="1"/>
    </xf>
    <xf numFmtId="0" fontId="29" fillId="17" borderId="54" xfId="0" applyFont="1" applyFill="1" applyBorder="1" applyAlignment="1">
      <alignment horizontal="center" vertical="center" wrapText="1"/>
    </xf>
    <xf numFmtId="0" fontId="29" fillId="17" borderId="41" xfId="0" applyFont="1" applyFill="1" applyBorder="1" applyAlignment="1">
      <alignment horizontal="center" vertical="center" wrapText="1"/>
    </xf>
    <xf numFmtId="0" fontId="15" fillId="15" borderId="5" xfId="0" applyFont="1" applyFill="1" applyBorder="1" applyAlignment="1">
      <alignment horizontal="center" vertical="center" wrapText="1"/>
    </xf>
    <xf numFmtId="0" fontId="19" fillId="8" borderId="5"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 xfId="0" applyFont="1" applyFill="1" applyBorder="1" applyAlignment="1">
      <alignment horizontal="center" vertical="center" wrapText="1"/>
    </xf>
    <xf numFmtId="0" fontId="15" fillId="11" borderId="5"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9" fillId="6" borderId="0" xfId="0" applyFont="1" applyFill="1" applyAlignment="1">
      <alignment horizontal="center" vertical="center" wrapText="1"/>
    </xf>
    <xf numFmtId="0" fontId="15" fillId="6" borderId="0" xfId="0" applyFont="1" applyFill="1" applyAlignment="1">
      <alignment horizontal="center" vertical="center" wrapText="1"/>
    </xf>
    <xf numFmtId="0" fontId="15" fillId="15" borderId="2" xfId="0" applyFont="1" applyFill="1" applyBorder="1" applyAlignment="1">
      <alignment horizontal="center" vertical="center" wrapText="1"/>
    </xf>
    <xf numFmtId="0" fontId="15" fillId="15" borderId="17" xfId="0" applyFont="1" applyFill="1" applyBorder="1" applyAlignment="1">
      <alignment horizontal="center" vertical="center" wrapText="1"/>
    </xf>
    <xf numFmtId="0" fontId="15" fillId="15" borderId="34"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5" borderId="2" xfId="0" applyFont="1" applyFill="1" applyBorder="1" applyAlignment="1">
      <alignment horizontal="center" vertical="center" wrapText="1"/>
    </xf>
    <xf numFmtId="0" fontId="16" fillId="6" borderId="0" xfId="0" applyFont="1" applyFill="1" applyAlignment="1">
      <alignment horizontal="center"/>
    </xf>
    <xf numFmtId="0" fontId="19" fillId="16" borderId="2" xfId="0" applyFont="1" applyFill="1" applyBorder="1" applyAlignment="1">
      <alignment horizontal="center" vertical="center" wrapText="1"/>
    </xf>
    <xf numFmtId="0" fontId="19" fillId="16" borderId="3" xfId="0" applyFont="1" applyFill="1" applyBorder="1" applyAlignment="1">
      <alignment horizontal="center" vertical="center" wrapText="1"/>
    </xf>
    <xf numFmtId="0" fontId="19" fillId="7" borderId="8"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3" xfId="0" applyFont="1" applyFill="1" applyBorder="1" applyAlignment="1">
      <alignment horizontal="center" vertical="center" wrapText="1"/>
    </xf>
    <xf numFmtId="0" fontId="14" fillId="21" borderId="44" xfId="0" applyFont="1" applyFill="1" applyBorder="1" applyAlignment="1">
      <alignment horizontal="center" vertical="center" wrapText="1"/>
    </xf>
    <xf numFmtId="0" fontId="14" fillId="21" borderId="5" xfId="0" applyFont="1" applyFill="1" applyBorder="1" applyAlignment="1">
      <alignment horizontal="center" vertical="center" wrapText="1"/>
    </xf>
    <xf numFmtId="0" fontId="14" fillId="21" borderId="17" xfId="0" applyFont="1" applyFill="1" applyBorder="1" applyAlignment="1">
      <alignment horizontal="center" vertical="center" wrapText="1"/>
    </xf>
    <xf numFmtId="0" fontId="14" fillId="21" borderId="2" xfId="0" applyFont="1" applyFill="1" applyBorder="1" applyAlignment="1">
      <alignment horizontal="center" vertical="center" wrapText="1"/>
    </xf>
    <xf numFmtId="0" fontId="14" fillId="21" borderId="34"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20" fillId="6" borderId="0" xfId="0" applyFont="1" applyFill="1" applyAlignment="1">
      <alignment horizontal="center" vertical="center"/>
    </xf>
  </cellXfs>
  <cellStyles count="11">
    <cellStyle name="Amarillo" xfId="1" xr:uid="{00000000-0005-0000-0000-000000000000}"/>
    <cellStyle name="Hyperlink" xfId="10" xr:uid="{00000000-000B-0000-0000-000008000000}"/>
    <cellStyle name="Millares" xfId="2" builtinId="3"/>
    <cellStyle name="Millares 2" xfId="3" xr:uid="{00000000-0005-0000-0000-000002000000}"/>
    <cellStyle name="Normal" xfId="0" builtinId="0"/>
    <cellStyle name="Normal 2" xfId="4" xr:uid="{00000000-0005-0000-0000-000004000000}"/>
    <cellStyle name="Porcentaje" xfId="5" builtinId="5"/>
    <cellStyle name="Porcentaje 2" xfId="6" xr:uid="{00000000-0005-0000-0000-000006000000}"/>
    <cellStyle name="Porcentual 2" xfId="7" xr:uid="{00000000-0005-0000-0000-000007000000}"/>
    <cellStyle name="Rojo" xfId="8" xr:uid="{00000000-0005-0000-0000-000008000000}"/>
    <cellStyle name="Verde" xfId="9" xr:uid="{00000000-0005-0000-0000-000009000000}"/>
  </cellStyles>
  <dxfs count="64">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1246896</xdr:colOff>
      <xdr:row>62</xdr:row>
      <xdr:rowOff>0</xdr:rowOff>
    </xdr:from>
    <xdr:to>
      <xdr:col>1</xdr:col>
      <xdr:colOff>2736260</xdr:colOff>
      <xdr:row>62</xdr:row>
      <xdr:rowOff>17323</xdr:rowOff>
    </xdr:to>
    <xdr:sp macro="" textlink="">
      <xdr:nvSpPr>
        <xdr:cNvPr id="6" name="5 Rectángulo">
          <a:extLst>
            <a:ext uri="{FF2B5EF4-FFF2-40B4-BE49-F238E27FC236}">
              <a16:creationId xmlns:a16="http://schemas.microsoft.com/office/drawing/2014/main" id="{9A2F884B-A899-45C4-8D78-097168B85C33}"/>
            </a:ext>
          </a:extLst>
        </xdr:cNvPr>
        <xdr:cNvSpPr/>
      </xdr:nvSpPr>
      <xdr:spPr>
        <a:xfrm>
          <a:off x="3169214" y="66068868"/>
          <a:ext cx="1489364" cy="658091"/>
        </a:xfrm>
        <a:prstGeom prst="rect">
          <a:avLst/>
        </a:prstGeom>
        <a:solidFill>
          <a:schemeClr val="bg1">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1212273</xdr:colOff>
      <xdr:row>64</xdr:row>
      <xdr:rowOff>51955</xdr:rowOff>
    </xdr:from>
    <xdr:to>
      <xdr:col>1</xdr:col>
      <xdr:colOff>2701637</xdr:colOff>
      <xdr:row>67</xdr:row>
      <xdr:rowOff>138546</xdr:rowOff>
    </xdr:to>
    <xdr:sp macro="" textlink="">
      <xdr:nvSpPr>
        <xdr:cNvPr id="8" name="7 Rectángulo">
          <a:extLst>
            <a:ext uri="{FF2B5EF4-FFF2-40B4-BE49-F238E27FC236}">
              <a16:creationId xmlns:a16="http://schemas.microsoft.com/office/drawing/2014/main" id="{C037358B-A6E2-45BF-934D-D7C2D36BDD54}"/>
            </a:ext>
          </a:extLst>
        </xdr:cNvPr>
        <xdr:cNvSpPr/>
      </xdr:nvSpPr>
      <xdr:spPr>
        <a:xfrm>
          <a:off x="2701637" y="94955591"/>
          <a:ext cx="1489364" cy="606137"/>
        </a:xfrm>
        <a:prstGeom prst="rect">
          <a:avLst/>
        </a:prstGeom>
        <a:solidFill>
          <a:schemeClr val="accent3">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3117286</xdr:colOff>
      <xdr:row>64</xdr:row>
      <xdr:rowOff>121223</xdr:rowOff>
    </xdr:from>
    <xdr:to>
      <xdr:col>2</xdr:col>
      <xdr:colOff>658104</xdr:colOff>
      <xdr:row>67</xdr:row>
      <xdr:rowOff>51950</xdr:rowOff>
    </xdr:to>
    <xdr:sp macro="" textlink="">
      <xdr:nvSpPr>
        <xdr:cNvPr id="9" name="8 CuadroTexto">
          <a:extLst>
            <a:ext uri="{FF2B5EF4-FFF2-40B4-BE49-F238E27FC236}">
              <a16:creationId xmlns:a16="http://schemas.microsoft.com/office/drawing/2014/main" id="{D0224B47-5427-4C7A-B4D9-4AE870D1848C}"/>
            </a:ext>
          </a:extLst>
        </xdr:cNvPr>
        <xdr:cNvSpPr txBox="1"/>
      </xdr:nvSpPr>
      <xdr:spPr>
        <a:xfrm>
          <a:off x="5039604" y="6721185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IVC</a:t>
          </a:r>
        </a:p>
      </xdr:txBody>
    </xdr:sp>
    <xdr:clientData/>
  </xdr:twoCellAnchor>
  <xdr:twoCellAnchor>
    <xdr:from>
      <xdr:col>1</xdr:col>
      <xdr:colOff>1264228</xdr:colOff>
      <xdr:row>69</xdr:row>
      <xdr:rowOff>121227</xdr:rowOff>
    </xdr:from>
    <xdr:to>
      <xdr:col>1</xdr:col>
      <xdr:colOff>2753592</xdr:colOff>
      <xdr:row>73</xdr:row>
      <xdr:rowOff>17318</xdr:rowOff>
    </xdr:to>
    <xdr:sp macro="" textlink="">
      <xdr:nvSpPr>
        <xdr:cNvPr id="10" name="9 Rectángulo">
          <a:extLst>
            <a:ext uri="{FF2B5EF4-FFF2-40B4-BE49-F238E27FC236}">
              <a16:creationId xmlns:a16="http://schemas.microsoft.com/office/drawing/2014/main" id="{8EDE381B-FE1C-4A45-85C2-C0AA5E991FA5}"/>
            </a:ext>
          </a:extLst>
        </xdr:cNvPr>
        <xdr:cNvSpPr/>
      </xdr:nvSpPr>
      <xdr:spPr>
        <a:xfrm>
          <a:off x="3186546" y="68164363"/>
          <a:ext cx="1489364" cy="658091"/>
        </a:xfrm>
        <a:prstGeom prst="rect">
          <a:avLst/>
        </a:prstGeom>
        <a:solidFill>
          <a:schemeClr val="accent4"/>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70</xdr:row>
      <xdr:rowOff>17313</xdr:rowOff>
    </xdr:from>
    <xdr:to>
      <xdr:col>2</xdr:col>
      <xdr:colOff>692741</xdr:colOff>
      <xdr:row>72</xdr:row>
      <xdr:rowOff>138540</xdr:rowOff>
    </xdr:to>
    <xdr:sp macro="" textlink="">
      <xdr:nvSpPr>
        <xdr:cNvPr id="11" name="10 CuadroTexto">
          <a:extLst>
            <a:ext uri="{FF2B5EF4-FFF2-40B4-BE49-F238E27FC236}">
              <a16:creationId xmlns:a16="http://schemas.microsoft.com/office/drawing/2014/main" id="{019BBB91-D767-4ACC-956B-41ABDAAA5410}"/>
            </a:ext>
          </a:extLst>
        </xdr:cNvPr>
        <xdr:cNvSpPr txBox="1"/>
      </xdr:nvSpPr>
      <xdr:spPr>
        <a:xfrm>
          <a:off x="5074241" y="68250949"/>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CORPORATIVA LOCAL</a:t>
          </a:r>
          <a:endParaRPr lang="es-ES" sz="1800" b="1">
            <a:latin typeface="Arial Narrow" pitchFamily="34" charset="0"/>
          </a:endParaRPr>
        </a:p>
      </xdr:txBody>
    </xdr:sp>
    <xdr:clientData/>
  </xdr:twoCellAnchor>
  <xdr:twoCellAnchor>
    <xdr:from>
      <xdr:col>1</xdr:col>
      <xdr:colOff>1264228</xdr:colOff>
      <xdr:row>74</xdr:row>
      <xdr:rowOff>138545</xdr:rowOff>
    </xdr:from>
    <xdr:to>
      <xdr:col>1</xdr:col>
      <xdr:colOff>2753592</xdr:colOff>
      <xdr:row>78</xdr:row>
      <xdr:rowOff>34636</xdr:rowOff>
    </xdr:to>
    <xdr:sp macro="" textlink="">
      <xdr:nvSpPr>
        <xdr:cNvPr id="12" name="11 Rectángulo">
          <a:extLst>
            <a:ext uri="{FF2B5EF4-FFF2-40B4-BE49-F238E27FC236}">
              <a16:creationId xmlns:a16="http://schemas.microsoft.com/office/drawing/2014/main" id="{4C404907-9C79-4C74-9D92-551FEE059443}"/>
            </a:ext>
          </a:extLst>
        </xdr:cNvPr>
        <xdr:cNvSpPr/>
      </xdr:nvSpPr>
      <xdr:spPr>
        <a:xfrm>
          <a:off x="3186546" y="69134181"/>
          <a:ext cx="1489364" cy="658091"/>
        </a:xfrm>
        <a:prstGeom prst="rect">
          <a:avLst/>
        </a:prstGeom>
        <a:solidFill>
          <a:schemeClr val="tx2"/>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3151923</xdr:colOff>
      <xdr:row>75</xdr:row>
      <xdr:rowOff>34631</xdr:rowOff>
    </xdr:from>
    <xdr:to>
      <xdr:col>2</xdr:col>
      <xdr:colOff>692741</xdr:colOff>
      <xdr:row>77</xdr:row>
      <xdr:rowOff>155858</xdr:rowOff>
    </xdr:to>
    <xdr:sp macro="" textlink="">
      <xdr:nvSpPr>
        <xdr:cNvPr id="13" name="12 CuadroTexto">
          <a:extLst>
            <a:ext uri="{FF2B5EF4-FFF2-40B4-BE49-F238E27FC236}">
              <a16:creationId xmlns:a16="http://schemas.microsoft.com/office/drawing/2014/main" id="{8FCB81E8-1228-43FD-9651-7AB54EC228AF}"/>
            </a:ext>
          </a:extLst>
        </xdr:cNvPr>
        <xdr:cNvSpPr txBox="1"/>
      </xdr:nvSpPr>
      <xdr:spPr>
        <a:xfrm>
          <a:off x="5074241" y="69220767"/>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RELACIONES</a:t>
          </a:r>
          <a:r>
            <a:rPr lang="es-ES" sz="1800" b="1" baseline="0">
              <a:latin typeface="Arial Narrow" pitchFamily="34" charset="0"/>
            </a:rPr>
            <a:t> ESTRATEGICAS</a:t>
          </a:r>
          <a:endParaRPr lang="es-ES" sz="1800" b="1">
            <a:latin typeface="Arial Narrow" pitchFamily="34" charset="0"/>
          </a:endParaRPr>
        </a:p>
      </xdr:txBody>
    </xdr:sp>
    <xdr:clientData/>
  </xdr:twoCellAnchor>
  <xdr:twoCellAnchor>
    <xdr:from>
      <xdr:col>1</xdr:col>
      <xdr:colOff>1298864</xdr:colOff>
      <xdr:row>81</xdr:row>
      <xdr:rowOff>0</xdr:rowOff>
    </xdr:from>
    <xdr:to>
      <xdr:col>1</xdr:col>
      <xdr:colOff>2788228</xdr:colOff>
      <xdr:row>84</xdr:row>
      <xdr:rowOff>86591</xdr:rowOff>
    </xdr:to>
    <xdr:sp macro="" textlink="">
      <xdr:nvSpPr>
        <xdr:cNvPr id="14" name="13 Rectángulo">
          <a:extLst>
            <a:ext uri="{FF2B5EF4-FFF2-40B4-BE49-F238E27FC236}">
              <a16:creationId xmlns:a16="http://schemas.microsoft.com/office/drawing/2014/main" id="{5667B472-ACF9-4586-B42D-D4FE9BECC398}"/>
            </a:ext>
          </a:extLst>
        </xdr:cNvPr>
        <xdr:cNvSpPr/>
      </xdr:nvSpPr>
      <xdr:spPr>
        <a:xfrm>
          <a:off x="3221182" y="70329136"/>
          <a:ext cx="1489364" cy="658091"/>
        </a:xfrm>
        <a:prstGeom prst="rect">
          <a:avLst/>
        </a:prstGeom>
        <a:solidFill>
          <a:schemeClr val="accent2">
            <a:lumMod val="50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3186559</xdr:colOff>
      <xdr:row>81</xdr:row>
      <xdr:rowOff>86586</xdr:rowOff>
    </xdr:from>
    <xdr:to>
      <xdr:col>2</xdr:col>
      <xdr:colOff>727377</xdr:colOff>
      <xdr:row>84</xdr:row>
      <xdr:rowOff>17313</xdr:rowOff>
    </xdr:to>
    <xdr:sp macro="" textlink="">
      <xdr:nvSpPr>
        <xdr:cNvPr id="15" name="14 CuadroTexto">
          <a:extLst>
            <a:ext uri="{FF2B5EF4-FFF2-40B4-BE49-F238E27FC236}">
              <a16:creationId xmlns:a16="http://schemas.microsoft.com/office/drawing/2014/main" id="{BC3FECEC-1F6E-4096-A804-2DAA9A4A450E}"/>
            </a:ext>
          </a:extLst>
        </xdr:cNvPr>
        <xdr:cNvSpPr txBox="1"/>
      </xdr:nvSpPr>
      <xdr:spPr>
        <a:xfrm>
          <a:off x="5108877" y="70415722"/>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GESTIÓN</a:t>
          </a:r>
          <a:r>
            <a:rPr lang="es-ES" sz="1800" b="1" baseline="0">
              <a:latin typeface="Arial Narrow" pitchFamily="34" charset="0"/>
            </a:rPr>
            <a:t> DEL PATRIMONIO DOCUMENTAL</a:t>
          </a:r>
        </a:p>
      </xdr:txBody>
    </xdr:sp>
    <xdr:clientData/>
  </xdr:twoCellAnchor>
  <xdr:twoCellAnchor>
    <xdr:from>
      <xdr:col>1</xdr:col>
      <xdr:colOff>1264227</xdr:colOff>
      <xdr:row>86</xdr:row>
      <xdr:rowOff>103909</xdr:rowOff>
    </xdr:from>
    <xdr:to>
      <xdr:col>1</xdr:col>
      <xdr:colOff>2753591</xdr:colOff>
      <xdr:row>90</xdr:row>
      <xdr:rowOff>0</xdr:rowOff>
    </xdr:to>
    <xdr:sp macro="" textlink="">
      <xdr:nvSpPr>
        <xdr:cNvPr id="16" name="15 Rectángulo">
          <a:extLst>
            <a:ext uri="{FF2B5EF4-FFF2-40B4-BE49-F238E27FC236}">
              <a16:creationId xmlns:a16="http://schemas.microsoft.com/office/drawing/2014/main" id="{7F28906E-E9C6-4CD5-A200-7A32C6003D31}"/>
            </a:ext>
          </a:extLst>
        </xdr:cNvPr>
        <xdr:cNvSpPr/>
      </xdr:nvSpPr>
      <xdr:spPr>
        <a:xfrm>
          <a:off x="3186545" y="71385545"/>
          <a:ext cx="1489364" cy="658091"/>
        </a:xfrm>
        <a:prstGeom prst="rect">
          <a:avLst/>
        </a:prstGeom>
        <a:solidFill>
          <a:schemeClr val="bg2">
            <a:lumMod val="25000"/>
          </a:schemeClr>
        </a:solidFill>
        <a:ln>
          <a:solidFill>
            <a:schemeClr val="accent6"/>
          </a:solidFill>
        </a:ln>
      </xdr:spPr>
      <xdr:style>
        <a:lnRef idx="0">
          <a:schemeClr val="accent5"/>
        </a:lnRef>
        <a:fillRef idx="3">
          <a:schemeClr val="accent5"/>
        </a:fillRef>
        <a:effectRef idx="3">
          <a:schemeClr val="accent5"/>
        </a:effectRef>
        <a:fontRef idx="minor">
          <a:schemeClr val="lt1"/>
        </a:fontRef>
      </xdr:style>
      <xdr:txBody>
        <a:bodyPr vertOverflow="clip" rtlCol="0" anchor="ctr"/>
        <a:lstStyle/>
        <a:p>
          <a:endParaRPr lang="es-CO"/>
        </a:p>
      </xdr:txBody>
    </xdr:sp>
    <xdr:clientData/>
  </xdr:twoCellAnchor>
  <xdr:twoCellAnchor>
    <xdr:from>
      <xdr:col>1</xdr:col>
      <xdr:colOff>3151922</xdr:colOff>
      <xdr:row>86</xdr:row>
      <xdr:rowOff>190495</xdr:rowOff>
    </xdr:from>
    <xdr:to>
      <xdr:col>2</xdr:col>
      <xdr:colOff>692740</xdr:colOff>
      <xdr:row>89</xdr:row>
      <xdr:rowOff>121222</xdr:rowOff>
    </xdr:to>
    <xdr:sp macro="" textlink="">
      <xdr:nvSpPr>
        <xdr:cNvPr id="17" name="16 CuadroTexto">
          <a:extLst>
            <a:ext uri="{FF2B5EF4-FFF2-40B4-BE49-F238E27FC236}">
              <a16:creationId xmlns:a16="http://schemas.microsoft.com/office/drawing/2014/main" id="{8E3234E7-5958-41AE-BC2A-62535DFFB3C1}"/>
            </a:ext>
          </a:extLst>
        </xdr:cNvPr>
        <xdr:cNvSpPr txBox="1"/>
      </xdr:nvSpPr>
      <xdr:spPr>
        <a:xfrm>
          <a:off x="5074240" y="71472131"/>
          <a:ext cx="4468091" cy="5022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ES" sz="1800" b="1">
              <a:latin typeface="Arial Narrow" pitchFamily="34" charset="0"/>
            </a:rPr>
            <a:t>GERENCIA DE TI</a:t>
          </a:r>
          <a:endParaRPr lang="es-ES" sz="1800" b="1" baseline="0">
            <a:latin typeface="Arial Narrow" pitchFamily="34" charset="0"/>
          </a:endParaRPr>
        </a:p>
      </xdr:txBody>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1" name="AutoShape 38" descr="Resultado de imagen para boton agregar icono">
          <a:extLst>
            <a:ext uri="{FF2B5EF4-FFF2-40B4-BE49-F238E27FC236}">
              <a16:creationId xmlns:a16="http://schemas.microsoft.com/office/drawing/2014/main" id="{2210A829-0D38-403E-A77F-F082CB112B8F}"/>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2" name="AutoShape 39" descr="Resultado de imagen para boton agregar icono">
          <a:extLst>
            <a:ext uri="{FF2B5EF4-FFF2-40B4-BE49-F238E27FC236}">
              <a16:creationId xmlns:a16="http://schemas.microsoft.com/office/drawing/2014/main" id="{6AD338CB-2311-4E43-9A9B-2E4D79611180}"/>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3" name="AutoShape 40" descr="Resultado de imagen para boton agregar icono">
          <a:extLst>
            <a:ext uri="{FF2B5EF4-FFF2-40B4-BE49-F238E27FC236}">
              <a16:creationId xmlns:a16="http://schemas.microsoft.com/office/drawing/2014/main" id="{EF68739D-DBAC-4620-94D5-92A949DAA29D}"/>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xdr:row>
      <xdr:rowOff>0</xdr:rowOff>
    </xdr:from>
    <xdr:to>
      <xdr:col>4</xdr:col>
      <xdr:colOff>295275</xdr:colOff>
      <xdr:row>4</xdr:row>
      <xdr:rowOff>295275</xdr:rowOff>
    </xdr:to>
    <xdr:sp macro="" textlink="">
      <xdr:nvSpPr>
        <xdr:cNvPr id="10794" name="AutoShape 42" descr="Z">
          <a:extLst>
            <a:ext uri="{FF2B5EF4-FFF2-40B4-BE49-F238E27FC236}">
              <a16:creationId xmlns:a16="http://schemas.microsoft.com/office/drawing/2014/main" id="{BFFD52C9-C5AA-40CD-BD14-847BFB1AD86E}"/>
            </a:ext>
          </a:extLst>
        </xdr:cNvPr>
        <xdr:cNvSpPr>
          <a:spLocks noChangeAspect="1" noChangeArrowheads="1"/>
        </xdr:cNvSpPr>
      </xdr:nvSpPr>
      <xdr:spPr bwMode="auto">
        <a:xfrm>
          <a:off x="12287250" y="24288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personal/julian_perez_gobiernobogota_gov_co/Documents/Datos%20adjuntos%20de%20correo%20electr&#243;nico/AL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6">
          <cell r="C6" t="str">
            <v>RUTINARIA</v>
          </cell>
        </row>
        <row r="7">
          <cell r="C7" t="str">
            <v>RETADORA (MEJORA)</v>
          </cell>
        </row>
        <row r="8">
          <cell r="C8" t="str">
            <v>GESTIÓN</v>
          </cell>
        </row>
        <row r="9">
          <cell r="C9" t="str">
            <v>SOSTENIBILDIAD DEL SISTEMA DE GESTIÓN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powerbi.com/view?r=eyJrIjoiYWEwYzQ4NGQtMWJmZi00YmZjLWE3NjktMWI5NDUxM2M4NTA0IiwidCI6IjE0ZGUxNTVmLWUxOTItNDRkYS05OTRkLTE5MTNkODY1ODM3MiIsImMiOjR9" TargetMode="External"/><Relationship Id="rId1" Type="http://schemas.openxmlformats.org/officeDocument/2006/relationships/hyperlink" Target="https://app.powerbi.com/view?r=eyJrIjoiYWEwYzQ4NGQtMWJmZi00YmZjLWE3NjktMWI5NDUxM2M4NTA0IiwidCI6IjE0ZGUxNTVmLWUxOTItNDRkYS05OTRkLTE5MTNkODY1ODM3MiIsImMiOjR9"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60"/>
  <sheetViews>
    <sheetView showGridLines="0" tabSelected="1" topLeftCell="AQ25" zoomScale="50" zoomScaleNormal="50" zoomScaleSheetLayoutView="25" workbookViewId="0" xr3:uid="{AEA406A1-0E4B-5B11-9CD5-51D6E497D94C}">
      <pane xSplit="7530" ySplit="1710" topLeftCell="AR47" activePane="bottomRight"/>
      <selection pane="bottomRight" activeCell="AY29" sqref="AY29"/>
      <selection pane="bottomLeft" activeCell="D56" sqref="D56"/>
      <selection pane="topRight" activeCell="D8" sqref="D8"/>
    </sheetView>
  </sheetViews>
  <sheetFormatPr defaultColWidth="9.140625" defaultRowHeight="14.25"/>
  <cols>
    <col min="1" max="1" width="22.28515625" style="34" customWidth="1"/>
    <col min="2" max="2" width="41" style="34" customWidth="1"/>
    <col min="3" max="3" width="52.140625" style="34" customWidth="1"/>
    <col min="4" max="4" width="96.140625" style="154" customWidth="1"/>
    <col min="5" max="5" width="41" style="34" customWidth="1"/>
    <col min="6" max="11" width="114.5703125" style="34" customWidth="1"/>
    <col min="12" max="15" width="21.42578125" style="34" customWidth="1"/>
    <col min="16" max="16" width="41.7109375" style="34" customWidth="1"/>
    <col min="17" max="17" width="26.28515625" style="34" customWidth="1"/>
    <col min="18" max="18" width="27.28515625" style="34" customWidth="1"/>
    <col min="19" max="19" width="19.5703125" style="34" customWidth="1"/>
    <col min="20" max="20" width="45.7109375" style="34" customWidth="1"/>
    <col min="21" max="24" width="11.42578125" style="34" customWidth="1"/>
    <col min="25" max="25" width="20.85546875" style="34" customWidth="1"/>
    <col min="26" max="26" width="18.85546875" style="34" customWidth="1"/>
    <col min="27" max="27" width="26.7109375" style="34" customWidth="1"/>
    <col min="28" max="28" width="18.85546875" style="34" customWidth="1"/>
    <col min="29" max="29" width="14.140625" style="34" customWidth="1"/>
    <col min="30" max="30" width="18.42578125" style="34" customWidth="1"/>
    <col min="31" max="31" width="36.42578125" style="34" customWidth="1"/>
    <col min="32" max="32" width="17.7109375" style="34" customWidth="1"/>
    <col min="33" max="33" width="30.85546875" style="34" customWidth="1"/>
    <col min="34" max="34" width="19.7109375" style="34" customWidth="1"/>
    <col min="35" max="35" width="16.42578125" style="34" customWidth="1"/>
    <col min="36" max="36" width="16.42578125" style="319" customWidth="1"/>
    <col min="37" max="37" width="103" style="34" customWidth="1"/>
    <col min="38" max="38" width="17.85546875" style="34" customWidth="1"/>
    <col min="39" max="39" width="32.7109375" style="34" customWidth="1"/>
    <col min="40" max="40" width="11.42578125" style="34" customWidth="1"/>
    <col min="41" max="41" width="13.28515625" style="34" customWidth="1"/>
    <col min="42" max="42" width="17.28515625" style="34" customWidth="1"/>
    <col min="43" max="43" width="45.7109375" style="34" customWidth="1"/>
    <col min="44" max="44" width="11.42578125" style="34" customWidth="1"/>
    <col min="45" max="45" width="29.5703125" style="34" customWidth="1"/>
    <col min="46" max="46" width="13.28515625" style="34" bestFit="1" customWidth="1"/>
    <col min="47" max="47" width="19.7109375" style="34" customWidth="1"/>
    <col min="48" max="48" width="27.85546875" style="34" customWidth="1"/>
    <col min="49" max="49" width="101.85546875" style="34" bestFit="1" customWidth="1"/>
    <col min="50" max="50" width="20.7109375" style="34" customWidth="1"/>
    <col min="51" max="51" width="24.140625" style="34" customWidth="1"/>
    <col min="52" max="52" width="19.140625" style="34" customWidth="1"/>
    <col min="53" max="53" width="21.28515625" style="34" bestFit="1" customWidth="1"/>
    <col min="54" max="55" width="21.85546875" style="34" customWidth="1"/>
    <col min="56" max="56" width="62.140625" style="34" bestFit="1" customWidth="1"/>
    <col min="57" max="257" width="11.42578125" style="34" customWidth="1"/>
    <col min="258" max="16384" width="9.140625" style="34"/>
  </cols>
  <sheetData>
    <row r="1" spans="1:56" ht="40.5" customHeight="1">
      <c r="A1" s="403"/>
      <c r="B1" s="404"/>
      <c r="C1" s="404"/>
      <c r="D1" s="404"/>
      <c r="E1" s="404"/>
      <c r="F1" s="404"/>
      <c r="G1" s="404"/>
      <c r="H1" s="404"/>
      <c r="I1" s="404"/>
      <c r="J1" s="404"/>
      <c r="K1" s="404"/>
      <c r="L1" s="404"/>
      <c r="M1" s="404"/>
      <c r="N1" s="404"/>
      <c r="O1" s="404"/>
      <c r="P1" s="404"/>
      <c r="Q1" s="404"/>
      <c r="R1" s="404"/>
      <c r="S1" s="404"/>
      <c r="T1" s="404"/>
      <c r="U1" s="404"/>
      <c r="V1" s="404"/>
      <c r="W1" s="404"/>
      <c r="X1" s="404"/>
      <c r="Y1" s="404"/>
      <c r="Z1" s="404"/>
    </row>
    <row r="2" spans="1:56" ht="40.5" customHeight="1" thickBot="1">
      <c r="A2" s="405" t="s">
        <v>0</v>
      </c>
      <c r="B2" s="405"/>
      <c r="C2" s="406"/>
      <c r="D2" s="406"/>
      <c r="E2" s="406"/>
      <c r="F2" s="406"/>
      <c r="G2" s="406"/>
      <c r="H2" s="406"/>
      <c r="I2" s="405"/>
      <c r="J2" s="405"/>
      <c r="K2" s="405"/>
      <c r="L2" s="405"/>
      <c r="M2" s="405"/>
      <c r="N2" s="405"/>
      <c r="O2" s="405"/>
      <c r="P2" s="405"/>
      <c r="Q2" s="405"/>
      <c r="R2" s="405"/>
      <c r="S2" s="405"/>
      <c r="T2" s="405"/>
      <c r="U2" s="405"/>
      <c r="V2" s="405"/>
      <c r="W2" s="405"/>
      <c r="X2" s="405"/>
      <c r="Y2" s="405"/>
      <c r="Z2" s="405"/>
    </row>
    <row r="3" spans="1:56" ht="36.75" customHeight="1">
      <c r="A3" s="35" t="s">
        <v>1</v>
      </c>
      <c r="B3" s="36">
        <v>2018</v>
      </c>
      <c r="C3" s="464" t="s">
        <v>2</v>
      </c>
      <c r="D3" s="465"/>
      <c r="E3" s="465"/>
      <c r="F3" s="465"/>
      <c r="G3" s="465"/>
      <c r="H3" s="466"/>
      <c r="I3" s="37"/>
      <c r="J3" s="37"/>
      <c r="K3" s="37"/>
      <c r="L3" s="37"/>
      <c r="M3" s="37"/>
      <c r="N3" s="37"/>
      <c r="O3" s="37"/>
      <c r="P3" s="37"/>
      <c r="Q3" s="37"/>
      <c r="R3" s="37"/>
      <c r="S3" s="37"/>
      <c r="T3" s="37"/>
      <c r="U3" s="37"/>
      <c r="V3" s="37"/>
      <c r="W3" s="37"/>
      <c r="X3" s="37"/>
      <c r="Y3" s="37"/>
      <c r="Z3" s="38"/>
      <c r="AA3" s="39"/>
      <c r="AB3" s="39"/>
      <c r="AC3" s="39"/>
      <c r="AD3" s="39"/>
      <c r="AE3" s="39"/>
      <c r="AF3" s="39"/>
      <c r="AG3" s="39"/>
      <c r="AH3" s="39"/>
      <c r="AI3" s="39"/>
      <c r="AJ3" s="320"/>
      <c r="AK3" s="39"/>
      <c r="AL3" s="39"/>
      <c r="AM3" s="39"/>
      <c r="AN3" s="39"/>
      <c r="AO3" s="39"/>
      <c r="AP3" s="39"/>
      <c r="AQ3" s="39"/>
      <c r="AR3" s="39"/>
      <c r="AS3" s="39"/>
      <c r="AT3" s="39"/>
      <c r="AU3" s="39"/>
      <c r="AV3" s="39"/>
      <c r="AW3" s="39"/>
      <c r="AX3" s="39"/>
      <c r="AY3" s="39"/>
      <c r="AZ3" s="39"/>
      <c r="BA3" s="39"/>
      <c r="BB3" s="39"/>
      <c r="BC3" s="39"/>
      <c r="BD3" s="39"/>
    </row>
    <row r="4" spans="1:56" ht="36.75" customHeight="1">
      <c r="A4" s="35" t="s">
        <v>3</v>
      </c>
      <c r="B4" s="36"/>
      <c r="C4" s="40" t="s">
        <v>4</v>
      </c>
      <c r="D4" s="391" t="s">
        <v>5</v>
      </c>
      <c r="E4" s="467" t="s">
        <v>6</v>
      </c>
      <c r="F4" s="467"/>
      <c r="G4" s="467"/>
      <c r="H4" s="468"/>
      <c r="I4" s="37"/>
      <c r="J4" s="37"/>
      <c r="K4" s="37"/>
      <c r="L4" s="37"/>
      <c r="M4" s="37"/>
      <c r="N4" s="37"/>
      <c r="O4" s="37"/>
      <c r="P4" s="37"/>
      <c r="Q4" s="37"/>
      <c r="R4" s="37"/>
      <c r="S4" s="37"/>
      <c r="T4" s="37"/>
      <c r="U4" s="37"/>
      <c r="V4" s="37"/>
      <c r="W4" s="37"/>
      <c r="X4" s="37"/>
      <c r="Y4" s="37"/>
      <c r="Z4" s="38"/>
      <c r="AA4" s="39"/>
      <c r="AB4" s="39"/>
      <c r="AC4" s="39"/>
      <c r="AD4" s="39"/>
      <c r="AE4" s="39"/>
      <c r="AF4" s="39"/>
      <c r="AG4" s="39"/>
      <c r="AH4" s="39"/>
      <c r="AI4" s="39"/>
      <c r="AJ4" s="320"/>
      <c r="AK4" s="39"/>
      <c r="AL4" s="39"/>
      <c r="AM4" s="39"/>
      <c r="AN4" s="39"/>
      <c r="AO4" s="39"/>
      <c r="AP4" s="39"/>
      <c r="AQ4" s="39"/>
      <c r="AR4" s="39"/>
      <c r="AS4" s="39"/>
      <c r="AT4" s="39"/>
      <c r="AU4" s="39"/>
      <c r="AV4" s="39"/>
      <c r="AW4" s="39"/>
      <c r="AX4" s="39"/>
      <c r="AY4" s="39"/>
      <c r="AZ4" s="39"/>
      <c r="BA4" s="39"/>
      <c r="BB4" s="39"/>
      <c r="BC4" s="39"/>
      <c r="BD4" s="39"/>
    </row>
    <row r="5" spans="1:56" ht="36.75" customHeight="1" thickBot="1">
      <c r="A5" s="35" t="s">
        <v>7</v>
      </c>
      <c r="B5" s="36"/>
      <c r="C5" s="42"/>
      <c r="D5" s="43"/>
      <c r="E5" s="469"/>
      <c r="F5" s="469"/>
      <c r="G5" s="469"/>
      <c r="H5" s="470"/>
      <c r="I5" s="37"/>
      <c r="J5" s="37"/>
      <c r="K5" s="37"/>
      <c r="L5" s="37"/>
      <c r="M5" s="37"/>
      <c r="N5" s="37"/>
      <c r="O5" s="37"/>
      <c r="P5" s="37"/>
      <c r="Q5" s="37"/>
      <c r="R5" s="37"/>
      <c r="S5" s="37"/>
      <c r="T5" s="37"/>
      <c r="U5" s="37"/>
      <c r="V5" s="37"/>
      <c r="W5" s="37"/>
      <c r="X5" s="37"/>
      <c r="Y5" s="37"/>
      <c r="Z5" s="38"/>
      <c r="AA5" s="44"/>
      <c r="AB5" s="45"/>
      <c r="AC5" s="45"/>
      <c r="AD5" s="45"/>
      <c r="AE5" s="45"/>
      <c r="AF5" s="45"/>
      <c r="AG5" s="45"/>
      <c r="AH5" s="45"/>
      <c r="AI5" s="45"/>
      <c r="AJ5" s="321"/>
      <c r="AK5" s="45"/>
      <c r="AL5" s="45"/>
      <c r="AM5" s="446"/>
      <c r="AN5" s="446"/>
      <c r="AO5" s="446"/>
      <c r="AP5" s="446"/>
      <c r="AQ5" s="446"/>
      <c r="AR5" s="446"/>
      <c r="AS5" s="446"/>
      <c r="AT5" s="446"/>
      <c r="AU5" s="446"/>
      <c r="AV5" s="446"/>
      <c r="AW5" s="446"/>
      <c r="AX5" s="446"/>
      <c r="AY5" s="446"/>
      <c r="AZ5" s="446"/>
      <c r="BA5" s="446"/>
      <c r="BB5" s="446"/>
      <c r="BC5" s="446"/>
      <c r="BD5" s="446"/>
    </row>
    <row r="6" spans="1:56">
      <c r="A6" s="46"/>
      <c r="B6" s="41"/>
      <c r="C6" s="41"/>
      <c r="D6" s="47"/>
      <c r="E6" s="41"/>
      <c r="F6" s="41"/>
      <c r="G6" s="41"/>
      <c r="H6" s="41"/>
      <c r="I6" s="41"/>
      <c r="J6" s="41"/>
      <c r="K6" s="41"/>
      <c r="L6" s="41"/>
      <c r="M6" s="41"/>
      <c r="N6" s="41"/>
      <c r="O6" s="41"/>
      <c r="P6" s="41"/>
      <c r="Q6" s="39"/>
      <c r="R6" s="39"/>
      <c r="S6" s="39"/>
      <c r="T6" s="39"/>
      <c r="U6" s="39"/>
      <c r="V6" s="39"/>
      <c r="W6" s="39"/>
      <c r="X6" s="39"/>
      <c r="Y6" s="39"/>
      <c r="Z6" s="39"/>
      <c r="AA6" s="446"/>
      <c r="AB6" s="446"/>
      <c r="AC6" s="446"/>
      <c r="AD6" s="446"/>
      <c r="AE6" s="446"/>
      <c r="AF6" s="446"/>
      <c r="AG6" s="446"/>
      <c r="AH6" s="446"/>
      <c r="AI6" s="446"/>
      <c r="AJ6" s="446"/>
      <c r="AK6" s="446"/>
      <c r="AL6" s="446"/>
      <c r="AM6" s="446"/>
      <c r="AN6" s="446"/>
      <c r="AO6" s="446"/>
      <c r="AP6" s="446"/>
      <c r="AQ6" s="446"/>
      <c r="AR6" s="446"/>
      <c r="AS6" s="446"/>
      <c r="AT6" s="446"/>
      <c r="AU6" s="446"/>
      <c r="AV6" s="446"/>
      <c r="AW6" s="446"/>
      <c r="AX6" s="446"/>
      <c r="AY6" s="446"/>
      <c r="AZ6" s="446"/>
      <c r="BA6" s="446"/>
      <c r="BB6" s="446"/>
      <c r="BC6" s="446"/>
      <c r="BD6" s="446"/>
    </row>
    <row r="7" spans="1:56">
      <c r="A7" s="41"/>
      <c r="B7" s="41"/>
      <c r="C7" s="41"/>
      <c r="D7" s="471"/>
      <c r="E7" s="471"/>
      <c r="F7" s="471"/>
      <c r="G7" s="471"/>
      <c r="H7" s="471"/>
      <c r="I7" s="471"/>
      <c r="J7" s="471"/>
      <c r="K7" s="471"/>
      <c r="L7" s="471"/>
      <c r="M7" s="471"/>
      <c r="N7" s="471"/>
      <c r="O7" s="471"/>
      <c r="P7" s="471"/>
      <c r="Q7" s="471"/>
      <c r="R7" s="471"/>
      <c r="S7" s="471"/>
      <c r="T7" s="392"/>
      <c r="U7" s="48"/>
      <c r="V7" s="39"/>
      <c r="W7" s="39"/>
      <c r="X7" s="39"/>
      <c r="Y7" s="39"/>
      <c r="Z7" s="39"/>
      <c r="AA7" s="397"/>
      <c r="AB7" s="397"/>
      <c r="AC7" s="397"/>
      <c r="AD7" s="397"/>
      <c r="AE7" s="397"/>
      <c r="AF7" s="397"/>
      <c r="AG7" s="397"/>
      <c r="AH7" s="397"/>
      <c r="AI7" s="397"/>
      <c r="AJ7" s="322"/>
      <c r="AK7" s="397"/>
      <c r="AL7" s="397"/>
      <c r="AM7" s="397"/>
      <c r="AN7" s="397"/>
      <c r="AO7" s="397"/>
      <c r="AP7" s="397"/>
      <c r="AQ7" s="397"/>
      <c r="AR7" s="397"/>
      <c r="AS7" s="397"/>
      <c r="AT7" s="397"/>
      <c r="AU7" s="397"/>
      <c r="AV7" s="397"/>
      <c r="AW7" s="397"/>
      <c r="AX7" s="397"/>
      <c r="AY7" s="397"/>
      <c r="AZ7" s="397"/>
      <c r="BA7" s="397"/>
      <c r="BB7" s="397"/>
      <c r="BC7" s="397"/>
      <c r="BD7" s="397"/>
    </row>
    <row r="8" spans="1:56">
      <c r="A8" s="394"/>
      <c r="B8" s="39"/>
      <c r="C8" s="39"/>
      <c r="D8" s="455"/>
      <c r="E8" s="455"/>
      <c r="F8" s="455"/>
      <c r="G8" s="455"/>
      <c r="H8" s="455"/>
      <c r="I8" s="455"/>
      <c r="J8" s="455"/>
      <c r="K8" s="455"/>
      <c r="L8" s="447"/>
      <c r="M8" s="447"/>
      <c r="N8" s="447"/>
      <c r="O8" s="447"/>
      <c r="P8" s="397"/>
      <c r="Q8" s="397"/>
      <c r="R8" s="397"/>
      <c r="S8" s="397"/>
      <c r="T8" s="397"/>
      <c r="U8" s="397"/>
      <c r="V8" s="39"/>
      <c r="W8" s="39"/>
      <c r="X8" s="39"/>
      <c r="Y8" s="39"/>
      <c r="Z8" s="39"/>
      <c r="AA8" s="447"/>
      <c r="AB8" s="447"/>
      <c r="AC8" s="447"/>
      <c r="AD8" s="393"/>
      <c r="AE8" s="393"/>
      <c r="AF8" s="393"/>
      <c r="AG8" s="447"/>
      <c r="AH8" s="447"/>
      <c r="AI8" s="447"/>
      <c r="AJ8" s="323"/>
      <c r="AK8" s="393"/>
      <c r="AL8" s="393"/>
      <c r="AM8" s="447"/>
      <c r="AN8" s="447"/>
      <c r="AO8" s="447"/>
      <c r="AP8" s="393"/>
      <c r="AQ8" s="393"/>
      <c r="AR8" s="393"/>
      <c r="AS8" s="447"/>
      <c r="AT8" s="447"/>
      <c r="AU8" s="447"/>
      <c r="AV8" s="393"/>
      <c r="AW8" s="393"/>
      <c r="AX8" s="393"/>
      <c r="AY8" s="447"/>
      <c r="AZ8" s="447"/>
      <c r="BA8" s="447"/>
      <c r="BB8" s="393"/>
      <c r="BC8" s="393"/>
      <c r="BD8" s="393"/>
    </row>
    <row r="9" spans="1:56" ht="15" thickBot="1">
      <c r="A9" s="39"/>
      <c r="B9" s="39"/>
      <c r="C9" s="39"/>
      <c r="D9" s="49"/>
      <c r="E9" s="39"/>
      <c r="F9" s="39"/>
      <c r="G9" s="39"/>
      <c r="H9" s="39"/>
      <c r="I9" s="39"/>
      <c r="J9" s="39"/>
      <c r="K9" s="39"/>
      <c r="L9" s="39"/>
      <c r="M9" s="39"/>
      <c r="N9" s="39"/>
      <c r="O9" s="39"/>
      <c r="P9" s="39"/>
      <c r="Q9" s="39"/>
      <c r="R9" s="39"/>
      <c r="S9" s="39"/>
      <c r="T9" s="39"/>
      <c r="U9" s="39"/>
      <c r="V9" s="39"/>
      <c r="W9" s="39"/>
      <c r="X9" s="39"/>
      <c r="Y9" s="39"/>
      <c r="Z9" s="39"/>
      <c r="AA9" s="397"/>
      <c r="AB9" s="397"/>
      <c r="AC9" s="397"/>
      <c r="AD9" s="397"/>
      <c r="AE9" s="397"/>
      <c r="AF9" s="397"/>
      <c r="AG9" s="397"/>
      <c r="AH9" s="397"/>
      <c r="AI9" s="397"/>
      <c r="AJ9" s="322"/>
      <c r="AK9" s="397"/>
      <c r="AL9" s="397"/>
      <c r="AM9" s="397"/>
      <c r="AN9" s="397"/>
      <c r="AO9" s="397"/>
      <c r="AP9" s="397"/>
      <c r="AQ9" s="397"/>
      <c r="AR9" s="397"/>
      <c r="AS9" s="397"/>
      <c r="AT9" s="397"/>
      <c r="AU9" s="397"/>
      <c r="AV9" s="397"/>
      <c r="AW9" s="397"/>
      <c r="AX9" s="397"/>
      <c r="AY9" s="397"/>
      <c r="AZ9" s="397"/>
      <c r="BA9" s="397"/>
      <c r="BB9" s="397"/>
      <c r="BC9" s="397"/>
      <c r="BD9" s="397"/>
    </row>
    <row r="10" spans="1:56" ht="15" customHeight="1">
      <c r="A10" s="426" t="s">
        <v>8</v>
      </c>
      <c r="B10" s="427"/>
      <c r="C10" s="50"/>
      <c r="D10" s="458"/>
      <c r="E10" s="459"/>
      <c r="F10" s="459"/>
      <c r="G10" s="459"/>
      <c r="H10" s="459"/>
      <c r="I10" s="459"/>
      <c r="J10" s="459"/>
      <c r="K10" s="459"/>
      <c r="L10" s="459"/>
      <c r="M10" s="459"/>
      <c r="N10" s="459"/>
      <c r="O10" s="459"/>
      <c r="P10" s="459"/>
      <c r="Q10" s="459"/>
      <c r="R10" s="459"/>
      <c r="S10" s="459"/>
      <c r="T10" s="459"/>
      <c r="U10" s="459"/>
      <c r="V10" s="459"/>
      <c r="W10" s="459"/>
      <c r="X10" s="459"/>
      <c r="Y10" s="459"/>
      <c r="Z10" s="459"/>
      <c r="AA10" s="456" t="s">
        <v>9</v>
      </c>
      <c r="AB10" s="456"/>
      <c r="AC10" s="456"/>
      <c r="AD10" s="456"/>
      <c r="AE10" s="456"/>
      <c r="AF10" s="456"/>
      <c r="AG10" s="462" t="s">
        <v>9</v>
      </c>
      <c r="AH10" s="462"/>
      <c r="AI10" s="462"/>
      <c r="AJ10" s="462"/>
      <c r="AK10" s="462"/>
      <c r="AL10" s="462"/>
      <c r="AM10" s="456" t="s">
        <v>9</v>
      </c>
      <c r="AN10" s="456"/>
      <c r="AO10" s="456"/>
      <c r="AP10" s="456"/>
      <c r="AQ10" s="456"/>
      <c r="AR10" s="456"/>
      <c r="AS10" s="453" t="s">
        <v>9</v>
      </c>
      <c r="AT10" s="453"/>
      <c r="AU10" s="453"/>
      <c r="AV10" s="453"/>
      <c r="AW10" s="453"/>
      <c r="AX10" s="453"/>
      <c r="AY10" s="454" t="s">
        <v>9</v>
      </c>
      <c r="AZ10" s="454"/>
      <c r="BA10" s="454"/>
      <c r="BB10" s="454"/>
      <c r="BC10" s="454"/>
      <c r="BD10" s="454"/>
    </row>
    <row r="11" spans="1:56" ht="15" thickBot="1">
      <c r="A11" s="428"/>
      <c r="B11" s="429"/>
      <c r="C11" s="51"/>
      <c r="D11" s="460"/>
      <c r="E11" s="461"/>
      <c r="F11" s="461"/>
      <c r="G11" s="461"/>
      <c r="H11" s="461"/>
      <c r="I11" s="461"/>
      <c r="J11" s="461"/>
      <c r="K11" s="461"/>
      <c r="L11" s="461"/>
      <c r="M11" s="461"/>
      <c r="N11" s="461"/>
      <c r="O11" s="461"/>
      <c r="P11" s="461"/>
      <c r="Q11" s="461"/>
      <c r="R11" s="461"/>
      <c r="S11" s="461"/>
      <c r="T11" s="461"/>
      <c r="U11" s="461"/>
      <c r="V11" s="461"/>
      <c r="W11" s="461"/>
      <c r="X11" s="461"/>
      <c r="Y11" s="461"/>
      <c r="Z11" s="461"/>
      <c r="AA11" s="457" t="s">
        <v>10</v>
      </c>
      <c r="AB11" s="457"/>
      <c r="AC11" s="457"/>
      <c r="AD11" s="457"/>
      <c r="AE11" s="457"/>
      <c r="AF11" s="457"/>
      <c r="AG11" s="463" t="s">
        <v>11</v>
      </c>
      <c r="AH11" s="463"/>
      <c r="AI11" s="463"/>
      <c r="AJ11" s="463"/>
      <c r="AK11" s="463"/>
      <c r="AL11" s="463"/>
      <c r="AM11" s="457" t="s">
        <v>12</v>
      </c>
      <c r="AN11" s="457"/>
      <c r="AO11" s="457"/>
      <c r="AP11" s="457"/>
      <c r="AQ11" s="457"/>
      <c r="AR11" s="457"/>
      <c r="AS11" s="451" t="s">
        <v>13</v>
      </c>
      <c r="AT11" s="451"/>
      <c r="AU11" s="451"/>
      <c r="AV11" s="451"/>
      <c r="AW11" s="451"/>
      <c r="AX11" s="451"/>
      <c r="AY11" s="452" t="s">
        <v>14</v>
      </c>
      <c r="AZ11" s="452"/>
      <c r="BA11" s="452"/>
      <c r="BB11" s="452"/>
      <c r="BC11" s="452"/>
      <c r="BD11" s="452"/>
    </row>
    <row r="12" spans="1:56" ht="15" customHeight="1" thickBot="1">
      <c r="A12" s="430"/>
      <c r="B12" s="431"/>
      <c r="C12" s="51"/>
      <c r="D12" s="418" t="s">
        <v>15</v>
      </c>
      <c r="E12" s="419"/>
      <c r="F12" s="418"/>
      <c r="G12" s="418"/>
      <c r="H12" s="418"/>
      <c r="I12" s="418"/>
      <c r="J12" s="418"/>
      <c r="K12" s="418"/>
      <c r="L12" s="418"/>
      <c r="M12" s="418"/>
      <c r="N12" s="418"/>
      <c r="O12" s="418"/>
      <c r="P12" s="418"/>
      <c r="Q12" s="418"/>
      <c r="R12" s="418"/>
      <c r="S12" s="420"/>
      <c r="T12" s="401"/>
      <c r="U12" s="401"/>
      <c r="V12" s="441" t="s">
        <v>16</v>
      </c>
      <c r="W12" s="441"/>
      <c r="X12" s="441"/>
      <c r="Y12" s="441"/>
      <c r="Z12" s="441"/>
      <c r="AA12" s="411" t="s">
        <v>17</v>
      </c>
      <c r="AB12" s="411"/>
      <c r="AC12" s="411"/>
      <c r="AD12" s="442" t="s">
        <v>18</v>
      </c>
      <c r="AE12" s="411" t="s">
        <v>19</v>
      </c>
      <c r="AF12" s="411" t="s">
        <v>20</v>
      </c>
      <c r="AG12" s="413" t="s">
        <v>17</v>
      </c>
      <c r="AH12" s="413"/>
      <c r="AI12" s="413"/>
      <c r="AJ12" s="421" t="s">
        <v>18</v>
      </c>
      <c r="AK12" s="413" t="s">
        <v>19</v>
      </c>
      <c r="AL12" s="413" t="s">
        <v>20</v>
      </c>
      <c r="AM12" s="411" t="s">
        <v>17</v>
      </c>
      <c r="AN12" s="411"/>
      <c r="AO12" s="411"/>
      <c r="AP12" s="411" t="s">
        <v>18</v>
      </c>
      <c r="AQ12" s="411" t="s">
        <v>19</v>
      </c>
      <c r="AR12" s="411" t="s">
        <v>20</v>
      </c>
      <c r="AS12" s="444" t="s">
        <v>17</v>
      </c>
      <c r="AT12" s="444"/>
      <c r="AU12" s="444"/>
      <c r="AV12" s="444" t="s">
        <v>18</v>
      </c>
      <c r="AW12" s="444" t="s">
        <v>19</v>
      </c>
      <c r="AX12" s="444" t="s">
        <v>20</v>
      </c>
      <c r="AY12" s="440" t="s">
        <v>17</v>
      </c>
      <c r="AZ12" s="440"/>
      <c r="BA12" s="440"/>
      <c r="BB12" s="440" t="s">
        <v>18</v>
      </c>
      <c r="BC12" s="161"/>
      <c r="BD12" s="449" t="s">
        <v>21</v>
      </c>
    </row>
    <row r="13" spans="1:56" ht="64.5" thickBot="1">
      <c r="A13" s="52" t="s">
        <v>22</v>
      </c>
      <c r="B13" s="53" t="s">
        <v>23</v>
      </c>
      <c r="C13" s="432" t="s">
        <v>24</v>
      </c>
      <c r="D13" s="54" t="s">
        <v>25</v>
      </c>
      <c r="E13" s="55" t="s">
        <v>26</v>
      </c>
      <c r="F13" s="56" t="s">
        <v>27</v>
      </c>
      <c r="G13" s="57" t="s">
        <v>28</v>
      </c>
      <c r="H13" s="57" t="s">
        <v>29</v>
      </c>
      <c r="I13" s="57" t="s">
        <v>30</v>
      </c>
      <c r="J13" s="57" t="s">
        <v>31</v>
      </c>
      <c r="K13" s="57" t="s">
        <v>32</v>
      </c>
      <c r="L13" s="57" t="s">
        <v>33</v>
      </c>
      <c r="M13" s="57" t="s">
        <v>34</v>
      </c>
      <c r="N13" s="57" t="s">
        <v>35</v>
      </c>
      <c r="O13" s="57" t="s">
        <v>36</v>
      </c>
      <c r="P13" s="57" t="s">
        <v>37</v>
      </c>
      <c r="Q13" s="57" t="s">
        <v>38</v>
      </c>
      <c r="R13" s="57" t="s">
        <v>39</v>
      </c>
      <c r="S13" s="57" t="s">
        <v>40</v>
      </c>
      <c r="T13" s="57" t="s">
        <v>41</v>
      </c>
      <c r="U13" s="57" t="s">
        <v>42</v>
      </c>
      <c r="V13" s="398" t="s">
        <v>43</v>
      </c>
      <c r="W13" s="398" t="s">
        <v>44</v>
      </c>
      <c r="X13" s="416" t="s">
        <v>45</v>
      </c>
      <c r="Y13" s="417"/>
      <c r="Z13" s="398" t="s">
        <v>46</v>
      </c>
      <c r="AA13" s="399" t="s">
        <v>28</v>
      </c>
      <c r="AB13" s="400" t="s">
        <v>47</v>
      </c>
      <c r="AC13" s="400" t="s">
        <v>48</v>
      </c>
      <c r="AD13" s="443"/>
      <c r="AE13" s="412"/>
      <c r="AF13" s="412"/>
      <c r="AG13" s="398" t="s">
        <v>28</v>
      </c>
      <c r="AH13" s="398" t="s">
        <v>47</v>
      </c>
      <c r="AI13" s="398" t="s">
        <v>48</v>
      </c>
      <c r="AJ13" s="422"/>
      <c r="AK13" s="423"/>
      <c r="AL13" s="423"/>
      <c r="AM13" s="400" t="s">
        <v>28</v>
      </c>
      <c r="AN13" s="400" t="s">
        <v>47</v>
      </c>
      <c r="AO13" s="400" t="s">
        <v>48</v>
      </c>
      <c r="AP13" s="412"/>
      <c r="AQ13" s="412"/>
      <c r="AR13" s="412"/>
      <c r="AS13" s="396" t="s">
        <v>28</v>
      </c>
      <c r="AT13" s="396" t="s">
        <v>47</v>
      </c>
      <c r="AU13" s="396" t="s">
        <v>48</v>
      </c>
      <c r="AV13" s="445"/>
      <c r="AW13" s="445"/>
      <c r="AX13" s="445"/>
      <c r="AY13" s="395" t="s">
        <v>28</v>
      </c>
      <c r="AZ13" s="395" t="s">
        <v>47</v>
      </c>
      <c r="BA13" s="395" t="s">
        <v>48</v>
      </c>
      <c r="BB13" s="448"/>
      <c r="BC13" s="162" t="s">
        <v>49</v>
      </c>
      <c r="BD13" s="450"/>
    </row>
    <row r="14" spans="1:56" ht="15" thickBot="1">
      <c r="A14" s="58"/>
      <c r="B14" s="59"/>
      <c r="C14" s="432"/>
      <c r="D14" s="60" t="s">
        <v>50</v>
      </c>
      <c r="E14" s="61"/>
      <c r="F14" s="62" t="s">
        <v>50</v>
      </c>
      <c r="G14" s="63" t="s">
        <v>50</v>
      </c>
      <c r="H14" s="63" t="s">
        <v>50</v>
      </c>
      <c r="I14" s="63" t="s">
        <v>50</v>
      </c>
      <c r="J14" s="63" t="s">
        <v>50</v>
      </c>
      <c r="K14" s="63" t="s">
        <v>50</v>
      </c>
      <c r="L14" s="64" t="s">
        <v>50</v>
      </c>
      <c r="M14" s="64" t="s">
        <v>50</v>
      </c>
      <c r="N14" s="64" t="s">
        <v>50</v>
      </c>
      <c r="O14" s="64" t="s">
        <v>50</v>
      </c>
      <c r="P14" s="63" t="s">
        <v>50</v>
      </c>
      <c r="Q14" s="63" t="s">
        <v>50</v>
      </c>
      <c r="R14" s="63" t="s">
        <v>50</v>
      </c>
      <c r="S14" s="63" t="s">
        <v>50</v>
      </c>
      <c r="T14" s="63"/>
      <c r="U14" s="63"/>
      <c r="V14" s="65" t="s">
        <v>51</v>
      </c>
      <c r="W14" s="65" t="s">
        <v>50</v>
      </c>
      <c r="X14" s="65" t="s">
        <v>52</v>
      </c>
      <c r="Y14" s="65" t="s">
        <v>53</v>
      </c>
      <c r="Z14" s="65" t="s">
        <v>50</v>
      </c>
      <c r="AA14" s="66" t="s">
        <v>50</v>
      </c>
      <c r="AB14" s="66" t="s">
        <v>50</v>
      </c>
      <c r="AC14" s="66"/>
      <c r="AD14" s="313" t="s">
        <v>50</v>
      </c>
      <c r="AE14" s="66" t="s">
        <v>50</v>
      </c>
      <c r="AF14" s="66" t="s">
        <v>50</v>
      </c>
      <c r="AG14" s="65" t="s">
        <v>50</v>
      </c>
      <c r="AH14" s="65" t="s">
        <v>50</v>
      </c>
      <c r="AI14" s="65" t="s">
        <v>50</v>
      </c>
      <c r="AJ14" s="324" t="s">
        <v>50</v>
      </c>
      <c r="AK14" s="65" t="s">
        <v>50</v>
      </c>
      <c r="AL14" s="65" t="s">
        <v>50</v>
      </c>
      <c r="AM14" s="66" t="s">
        <v>50</v>
      </c>
      <c r="AN14" s="66" t="s">
        <v>50</v>
      </c>
      <c r="AO14" s="66" t="s">
        <v>50</v>
      </c>
      <c r="AP14" s="66"/>
      <c r="AQ14" s="66" t="s">
        <v>50</v>
      </c>
      <c r="AR14" s="66" t="s">
        <v>50</v>
      </c>
      <c r="AS14" s="67" t="s">
        <v>50</v>
      </c>
      <c r="AT14" s="67" t="s">
        <v>50</v>
      </c>
      <c r="AU14" s="67" t="s">
        <v>50</v>
      </c>
      <c r="AV14" s="67" t="s">
        <v>50</v>
      </c>
      <c r="AW14" s="67" t="s">
        <v>50</v>
      </c>
      <c r="AX14" s="67" t="s">
        <v>50</v>
      </c>
      <c r="AY14" s="68" t="s">
        <v>50</v>
      </c>
      <c r="AZ14" s="68"/>
      <c r="BA14" s="68" t="s">
        <v>50</v>
      </c>
      <c r="BB14" s="68" t="s">
        <v>50</v>
      </c>
      <c r="BC14" s="163"/>
      <c r="BD14" s="69" t="s">
        <v>50</v>
      </c>
    </row>
    <row r="15" spans="1:56" ht="225" customHeight="1">
      <c r="A15" s="70">
        <v>1</v>
      </c>
      <c r="B15" s="247" t="s">
        <v>54</v>
      </c>
      <c r="C15" s="250" t="s">
        <v>55</v>
      </c>
      <c r="D15" s="165" t="s">
        <v>56</v>
      </c>
      <c r="E15" s="157">
        <v>0.1</v>
      </c>
      <c r="F15" s="73" t="s">
        <v>57</v>
      </c>
      <c r="G15" s="72" t="s">
        <v>58</v>
      </c>
      <c r="H15" s="72" t="s">
        <v>59</v>
      </c>
      <c r="I15" s="73"/>
      <c r="J15" s="134"/>
      <c r="K15" s="134" t="s">
        <v>60</v>
      </c>
      <c r="L15" s="177"/>
      <c r="M15" s="177"/>
      <c r="N15" s="177"/>
      <c r="O15" s="177">
        <v>0.95</v>
      </c>
      <c r="P15" s="74">
        <v>0.95</v>
      </c>
      <c r="Q15" s="73" t="s">
        <v>61</v>
      </c>
      <c r="R15" s="73"/>
      <c r="S15" s="75"/>
      <c r="T15" s="75"/>
      <c r="U15" s="75"/>
      <c r="V15" s="76"/>
      <c r="W15" s="76"/>
      <c r="X15" s="76"/>
      <c r="Y15" s="77"/>
      <c r="Z15" s="78"/>
      <c r="AA15" s="215" t="str">
        <f>$G$15</f>
        <v>Porcentaje de Ejecución del Plan de Acción del Consejo Local de Gobierno</v>
      </c>
      <c r="AB15" s="216">
        <f>L15</f>
        <v>0</v>
      </c>
      <c r="AC15" s="215">
        <v>0</v>
      </c>
      <c r="AD15" s="217"/>
      <c r="AE15" s="271" t="s">
        <v>62</v>
      </c>
      <c r="AF15" s="271" t="s">
        <v>63</v>
      </c>
      <c r="AG15" s="215" t="str">
        <f>$G$15</f>
        <v>Porcentaje de Ejecución del Plan de Acción del Consejo Local de Gobierno</v>
      </c>
      <c r="AH15" s="216">
        <f>M15</f>
        <v>0</v>
      </c>
      <c r="AI15" s="75">
        <v>0</v>
      </c>
      <c r="AJ15" s="221" t="s">
        <v>64</v>
      </c>
      <c r="AK15" s="316" t="s">
        <v>65</v>
      </c>
      <c r="AL15" s="75" t="s">
        <v>66</v>
      </c>
      <c r="AM15" s="215" t="str">
        <f>$G$15</f>
        <v>Porcentaje de Ejecución del Plan de Acción del Consejo Local de Gobierno</v>
      </c>
      <c r="AN15" s="216">
        <f>N15</f>
        <v>0</v>
      </c>
      <c r="AO15" s="75"/>
      <c r="AP15" s="217" t="s">
        <v>67</v>
      </c>
      <c r="AQ15" s="316" t="s">
        <v>62</v>
      </c>
      <c r="AR15" s="75"/>
      <c r="AS15" s="215" t="str">
        <f>$G$15</f>
        <v>Porcentaje de Ejecución del Plan de Acción del Consejo Local de Gobierno</v>
      </c>
      <c r="AT15" s="216">
        <f>O15</f>
        <v>0.95</v>
      </c>
      <c r="AU15" s="317">
        <v>0.97</v>
      </c>
      <c r="AV15" s="357">
        <v>1</v>
      </c>
      <c r="AW15" s="218" t="s">
        <v>68</v>
      </c>
      <c r="AX15" s="75" t="s">
        <v>69</v>
      </c>
      <c r="AY15" s="215" t="str">
        <f>$G$15</f>
        <v>Porcentaje de Ejecución del Plan de Acción del Consejo Local de Gobierno</v>
      </c>
      <c r="AZ15" s="216">
        <f>P15</f>
        <v>0.95</v>
      </c>
      <c r="BA15" s="317">
        <v>0.97</v>
      </c>
      <c r="BB15" s="357">
        <v>1</v>
      </c>
      <c r="BC15" s="375">
        <f>BB15*E15</f>
        <v>0.1</v>
      </c>
      <c r="BD15" s="219" t="s">
        <v>70</v>
      </c>
    </row>
    <row r="16" spans="1:56" ht="105" customHeight="1">
      <c r="A16" s="79">
        <v>2</v>
      </c>
      <c r="B16" s="248"/>
      <c r="C16" s="251"/>
      <c r="D16" s="167" t="s">
        <v>71</v>
      </c>
      <c r="E16" s="157">
        <v>0.03</v>
      </c>
      <c r="F16" s="82" t="s">
        <v>72</v>
      </c>
      <c r="G16" s="81" t="s">
        <v>73</v>
      </c>
      <c r="H16" s="81" t="s">
        <v>74</v>
      </c>
      <c r="I16" s="82"/>
      <c r="J16" s="134"/>
      <c r="K16" s="134" t="s">
        <v>75</v>
      </c>
      <c r="L16" s="178"/>
      <c r="M16" s="179">
        <v>0.4</v>
      </c>
      <c r="N16" s="178"/>
      <c r="O16" s="178"/>
      <c r="P16" s="373">
        <v>0.4</v>
      </c>
      <c r="Q16" s="82" t="s">
        <v>61</v>
      </c>
      <c r="R16" s="82"/>
      <c r="S16" s="75"/>
      <c r="T16" s="83"/>
      <c r="U16" s="84"/>
      <c r="V16" s="85"/>
      <c r="W16" s="85"/>
      <c r="X16" s="85"/>
      <c r="Y16" s="86"/>
      <c r="Z16" s="87"/>
      <c r="AA16" s="215" t="str">
        <f>$G$16</f>
        <v>Porcentaje de Participación de los Ciudadanos en la Audiencia de Rendición de Cuentas</v>
      </c>
      <c r="AB16" s="216">
        <f t="shared" ref="AB16:AB58" si="0">L16</f>
        <v>0</v>
      </c>
      <c r="AC16" s="215">
        <v>0</v>
      </c>
      <c r="AD16" s="217"/>
      <c r="AE16" s="271" t="s">
        <v>76</v>
      </c>
      <c r="AF16" s="271"/>
      <c r="AG16" s="215" t="str">
        <f>$G$16</f>
        <v>Porcentaje de Participación de los Ciudadanos en la Audiencia de Rendición de Cuentas</v>
      </c>
      <c r="AH16" s="216">
        <f t="shared" ref="AH16:AH58" si="1">M16</f>
        <v>0.4</v>
      </c>
      <c r="AI16" s="317">
        <v>0.4</v>
      </c>
      <c r="AJ16" s="221">
        <v>1</v>
      </c>
      <c r="AK16" s="75" t="s">
        <v>77</v>
      </c>
      <c r="AL16" s="75" t="s">
        <v>78</v>
      </c>
      <c r="AM16" s="215" t="str">
        <f>$G$16</f>
        <v>Porcentaje de Participación de los Ciudadanos en la Audiencia de Rendición de Cuentas</v>
      </c>
      <c r="AN16" s="216">
        <f t="shared" ref="AN16:AN58" si="2">N16</f>
        <v>0</v>
      </c>
      <c r="AO16" s="75"/>
      <c r="AP16" s="217" t="s">
        <v>67</v>
      </c>
      <c r="AQ16" s="75"/>
      <c r="AR16" s="75"/>
      <c r="AS16" s="215" t="str">
        <f>$G$16</f>
        <v>Porcentaje de Participación de los Ciudadanos en la Audiencia de Rendición de Cuentas</v>
      </c>
      <c r="AT16" s="216">
        <f t="shared" ref="AT16:AT58" si="3">O16</f>
        <v>0</v>
      </c>
      <c r="AU16" s="75"/>
      <c r="AV16" s="217" t="s">
        <v>67</v>
      </c>
      <c r="AW16" s="217" t="s">
        <v>67</v>
      </c>
      <c r="AX16" s="75"/>
      <c r="AY16" s="215" t="str">
        <f>$G$16</f>
        <v>Porcentaje de Participación de los Ciudadanos en la Audiencia de Rendición de Cuentas</v>
      </c>
      <c r="AZ16" s="216">
        <f>P16</f>
        <v>0.4</v>
      </c>
      <c r="BA16" s="317">
        <v>0.4</v>
      </c>
      <c r="BB16" s="357">
        <f>BA16/AZ16</f>
        <v>1</v>
      </c>
      <c r="BC16" s="375">
        <f>BB16*E16</f>
        <v>0.03</v>
      </c>
      <c r="BD16" s="75" t="s">
        <v>77</v>
      </c>
    </row>
    <row r="17" spans="1:56" ht="197.25" customHeight="1">
      <c r="A17" s="79">
        <v>3</v>
      </c>
      <c r="B17" s="248"/>
      <c r="C17" s="251"/>
      <c r="D17" s="175" t="s">
        <v>79</v>
      </c>
      <c r="E17" s="157">
        <v>0.02</v>
      </c>
      <c r="F17" s="82" t="s">
        <v>72</v>
      </c>
      <c r="G17" s="81" t="s">
        <v>80</v>
      </c>
      <c r="H17" s="88" t="s">
        <v>81</v>
      </c>
      <c r="I17" s="89"/>
      <c r="J17" s="134" t="s">
        <v>82</v>
      </c>
      <c r="K17" s="134" t="s">
        <v>83</v>
      </c>
      <c r="L17" s="180">
        <v>0.05</v>
      </c>
      <c r="M17" s="180">
        <v>0.05</v>
      </c>
      <c r="N17" s="180">
        <v>0.1</v>
      </c>
      <c r="O17" s="180">
        <v>0.2</v>
      </c>
      <c r="P17" s="90">
        <v>0.4</v>
      </c>
      <c r="Q17" s="89" t="s">
        <v>84</v>
      </c>
      <c r="R17" s="89"/>
      <c r="S17" s="91"/>
      <c r="T17" s="91"/>
      <c r="U17" s="91"/>
      <c r="V17" s="92"/>
      <c r="W17" s="92"/>
      <c r="X17" s="92"/>
      <c r="Y17" s="93"/>
      <c r="Z17" s="94"/>
      <c r="AA17" s="215" t="str">
        <f>$G$17</f>
        <v>Porcentaje de Avance en el Cumplimiento Fisico del Plan de Desarrollo Local</v>
      </c>
      <c r="AB17" s="216">
        <f t="shared" si="0"/>
        <v>0.05</v>
      </c>
      <c r="AC17" s="220">
        <v>0.155</v>
      </c>
      <c r="AD17" s="221">
        <v>1</v>
      </c>
      <c r="AE17" s="295"/>
      <c r="AF17" s="295"/>
      <c r="AG17" s="215" t="str">
        <f>$G$17</f>
        <v>Porcentaje de Avance en el Cumplimiento Fisico del Plan de Desarrollo Local</v>
      </c>
      <c r="AH17" s="216">
        <f t="shared" si="1"/>
        <v>0.05</v>
      </c>
      <c r="AI17" s="318">
        <v>0.05</v>
      </c>
      <c r="AJ17" s="221">
        <v>1</v>
      </c>
      <c r="AK17" s="136" t="s">
        <v>85</v>
      </c>
      <c r="AL17" s="136" t="s">
        <v>86</v>
      </c>
      <c r="AM17" s="215" t="str">
        <f>$G$17</f>
        <v>Porcentaje de Avance en el Cumplimiento Fisico del Plan de Desarrollo Local</v>
      </c>
      <c r="AN17" s="216">
        <f t="shared" si="2"/>
        <v>0.1</v>
      </c>
      <c r="AO17" s="336">
        <v>0.219</v>
      </c>
      <c r="AP17" s="356">
        <v>1</v>
      </c>
      <c r="AQ17" s="136" t="s">
        <v>87</v>
      </c>
      <c r="AR17" s="136" t="s">
        <v>88</v>
      </c>
      <c r="AS17" s="383" t="str">
        <f>$G$17</f>
        <v>Porcentaje de Avance en el Cumplimiento Fisico del Plan de Desarrollo Local</v>
      </c>
      <c r="AT17" s="384">
        <f t="shared" si="3"/>
        <v>0.2</v>
      </c>
      <c r="AU17" s="402">
        <v>0.34699999999999998</v>
      </c>
      <c r="AV17" s="385">
        <v>1</v>
      </c>
      <c r="AW17" s="386" t="s">
        <v>89</v>
      </c>
      <c r="AX17" s="387" t="s">
        <v>90</v>
      </c>
      <c r="AY17" s="388" t="str">
        <f>$G$17</f>
        <v>Porcentaje de Avance en el Cumplimiento Fisico del Plan de Desarrollo Local</v>
      </c>
      <c r="AZ17" s="384">
        <f>P17</f>
        <v>0.4</v>
      </c>
      <c r="BA17" s="389">
        <v>0.34699999999999998</v>
      </c>
      <c r="BB17" s="390">
        <f>BA17/AZ17</f>
        <v>0.86749999999999994</v>
      </c>
      <c r="BC17" s="375">
        <f>BB17*E17</f>
        <v>1.7350000000000001E-2</v>
      </c>
      <c r="BD17" s="386" t="s">
        <v>89</v>
      </c>
    </row>
    <row r="18" spans="1:56" ht="77.25" customHeight="1" thickBot="1">
      <c r="A18" s="96"/>
      <c r="B18" s="248"/>
      <c r="C18" s="252"/>
      <c r="D18" s="120" t="s">
        <v>91</v>
      </c>
      <c r="E18" s="157">
        <v>0.17</v>
      </c>
      <c r="F18" s="156"/>
      <c r="G18" s="99"/>
      <c r="H18" s="100"/>
      <c r="I18" s="101"/>
      <c r="J18" s="134"/>
      <c r="K18" s="134"/>
      <c r="L18" s="181"/>
      <c r="M18" s="181"/>
      <c r="N18" s="181"/>
      <c r="O18" s="181"/>
      <c r="P18" s="102"/>
      <c r="Q18" s="101"/>
      <c r="R18" s="101"/>
      <c r="S18" s="103"/>
      <c r="T18" s="103"/>
      <c r="U18" s="103"/>
      <c r="V18" s="104"/>
      <c r="W18" s="104"/>
      <c r="X18" s="104"/>
      <c r="Y18" s="105"/>
      <c r="Z18" s="106"/>
      <c r="AA18" s="224"/>
      <c r="AB18" s="216"/>
      <c r="AC18" s="224"/>
      <c r="AD18" s="217"/>
      <c r="AE18" s="307"/>
      <c r="AF18" s="307"/>
      <c r="AG18" s="224"/>
      <c r="AH18" s="216"/>
      <c r="AI18" s="103"/>
      <c r="AJ18" s="221"/>
      <c r="AK18" s="103"/>
      <c r="AL18" s="103"/>
      <c r="AM18" s="224"/>
      <c r="AN18" s="216"/>
      <c r="AO18" s="103"/>
      <c r="AP18" s="217"/>
      <c r="AQ18" s="103"/>
      <c r="AR18" s="103"/>
      <c r="AS18" s="224"/>
      <c r="AT18" s="216"/>
      <c r="AU18" s="103"/>
      <c r="AV18" s="217"/>
      <c r="AW18" s="225"/>
      <c r="AX18" s="103"/>
      <c r="AY18" s="224"/>
      <c r="AZ18" s="216"/>
      <c r="BA18" s="103"/>
      <c r="BB18" s="217"/>
      <c r="BC18" s="375"/>
      <c r="BD18" s="226"/>
    </row>
    <row r="19" spans="1:56" ht="325.5" customHeight="1">
      <c r="A19" s="70">
        <v>4</v>
      </c>
      <c r="B19" s="248"/>
      <c r="C19" s="239" t="s">
        <v>92</v>
      </c>
      <c r="D19" s="174" t="s">
        <v>93</v>
      </c>
      <c r="E19" s="157">
        <v>0.04</v>
      </c>
      <c r="F19" s="73" t="s">
        <v>57</v>
      </c>
      <c r="G19" s="107" t="s">
        <v>94</v>
      </c>
      <c r="H19" s="107" t="s">
        <v>95</v>
      </c>
      <c r="I19" s="73"/>
      <c r="J19" s="134" t="s">
        <v>96</v>
      </c>
      <c r="K19" s="134" t="s">
        <v>97</v>
      </c>
      <c r="L19" s="177">
        <v>1</v>
      </c>
      <c r="M19" s="177">
        <v>1</v>
      </c>
      <c r="N19" s="177">
        <v>1</v>
      </c>
      <c r="O19" s="177">
        <v>1</v>
      </c>
      <c r="P19" s="74">
        <v>1</v>
      </c>
      <c r="Q19" s="73" t="s">
        <v>61</v>
      </c>
      <c r="R19" s="73"/>
      <c r="S19" s="75"/>
      <c r="T19" s="75"/>
      <c r="U19" s="75"/>
      <c r="V19" s="76"/>
      <c r="W19" s="76"/>
      <c r="X19" s="76"/>
      <c r="Y19" s="105"/>
      <c r="Z19" s="78"/>
      <c r="AA19" s="215" t="str">
        <f>$G$19</f>
        <v xml:space="preserve">Porcentaje de Respuestas Oportunas de los ejercicios de control politico, derechos de petición y/o solicitudes de información que realice el Concejo de Bogota D.C y el Congreso de la República </v>
      </c>
      <c r="AB19" s="216">
        <f t="shared" si="0"/>
        <v>1</v>
      </c>
      <c r="AC19" s="227">
        <v>1</v>
      </c>
      <c r="AD19" s="221">
        <v>1</v>
      </c>
      <c r="AE19" s="271"/>
      <c r="AF19" s="271"/>
      <c r="AG19" s="215" t="str">
        <f>$G$19</f>
        <v xml:space="preserve">Porcentaje de Respuestas Oportunas de los ejercicios de control politico, derechos de petición y/o solicitudes de información que realice el Concejo de Bogota D.C y el Congreso de la República </v>
      </c>
      <c r="AH19" s="216">
        <f t="shared" si="1"/>
        <v>1</v>
      </c>
      <c r="AI19" s="221">
        <v>1</v>
      </c>
      <c r="AJ19" s="221">
        <v>1</v>
      </c>
      <c r="AK19" s="75" t="s">
        <v>98</v>
      </c>
      <c r="AL19" s="75" t="s">
        <v>99</v>
      </c>
      <c r="AM19" s="215" t="str">
        <f>$G$19</f>
        <v xml:space="preserve">Porcentaje de Respuestas Oportunas de los ejercicios de control politico, derechos de petición y/o solicitudes de información que realice el Concejo de Bogota D.C y el Congreso de la República </v>
      </c>
      <c r="AN19" s="216">
        <f t="shared" si="2"/>
        <v>1</v>
      </c>
      <c r="AO19" s="317">
        <v>1</v>
      </c>
      <c r="AP19" s="335">
        <f>AO19/AN19</f>
        <v>1</v>
      </c>
      <c r="AQ19" s="75" t="s">
        <v>100</v>
      </c>
      <c r="AR19" s="75" t="s">
        <v>101</v>
      </c>
      <c r="AS19" s="215" t="str">
        <f>$G$19</f>
        <v xml:space="preserve">Porcentaje de Respuestas Oportunas de los ejercicios de control politico, derechos de petición y/o solicitudes de información que realice el Concejo de Bogota D.C y el Congreso de la República </v>
      </c>
      <c r="AT19" s="216">
        <f t="shared" si="3"/>
        <v>1</v>
      </c>
      <c r="AU19" s="364">
        <v>1</v>
      </c>
      <c r="AV19" s="357">
        <v>1</v>
      </c>
      <c r="AW19" s="366" t="s">
        <v>102</v>
      </c>
      <c r="AX19" s="75" t="s">
        <v>103</v>
      </c>
      <c r="AY19" s="215" t="str">
        <f>$G$19</f>
        <v xml:space="preserve">Porcentaje de Respuestas Oportunas de los ejercicios de control politico, derechos de petición y/o solicitudes de información que realice el Concejo de Bogota D.C y el Congreso de la República </v>
      </c>
      <c r="AZ19" s="216">
        <f>P19</f>
        <v>1</v>
      </c>
      <c r="BA19" s="317">
        <v>1</v>
      </c>
      <c r="BB19" s="357">
        <f>BA19/AZ19</f>
        <v>1</v>
      </c>
      <c r="BC19" s="375">
        <f>BB19*E19</f>
        <v>0.04</v>
      </c>
      <c r="BD19" s="219" t="s">
        <v>104</v>
      </c>
    </row>
    <row r="20" spans="1:56" ht="122.25" customHeight="1" thickBot="1">
      <c r="A20" s="96"/>
      <c r="B20" s="248"/>
      <c r="C20" s="240"/>
      <c r="D20" s="120" t="s">
        <v>91</v>
      </c>
      <c r="E20" s="157">
        <v>0.04</v>
      </c>
      <c r="F20" s="121"/>
      <c r="G20" s="109"/>
      <c r="H20" s="110"/>
      <c r="I20" s="98"/>
      <c r="J20" s="134"/>
      <c r="K20" s="134"/>
      <c r="L20" s="182"/>
      <c r="M20" s="182"/>
      <c r="N20" s="182"/>
      <c r="O20" s="181"/>
      <c r="P20" s="101"/>
      <c r="Q20" s="101"/>
      <c r="R20" s="101"/>
      <c r="S20" s="112"/>
      <c r="T20" s="112"/>
      <c r="U20" s="103"/>
      <c r="V20" s="104"/>
      <c r="W20" s="104"/>
      <c r="X20" s="104"/>
      <c r="Y20" s="105"/>
      <c r="Z20" s="106"/>
      <c r="AA20" s="224"/>
      <c r="AB20" s="216"/>
      <c r="AC20" s="224"/>
      <c r="AD20" s="217"/>
      <c r="AE20" s="307"/>
      <c r="AF20" s="307"/>
      <c r="AG20" s="224"/>
      <c r="AH20" s="216"/>
      <c r="AI20" s="103"/>
      <c r="AJ20" s="221"/>
      <c r="AK20" s="103"/>
      <c r="AL20" s="103"/>
      <c r="AM20" s="224"/>
      <c r="AN20" s="216"/>
      <c r="AO20" s="103"/>
      <c r="AP20" s="217"/>
      <c r="AQ20" s="103"/>
      <c r="AR20" s="103"/>
      <c r="AS20" s="224"/>
      <c r="AT20" s="216"/>
      <c r="AU20" s="103"/>
      <c r="AV20" s="217"/>
      <c r="AW20" s="225"/>
      <c r="AX20" s="103"/>
      <c r="AY20" s="224"/>
      <c r="AZ20" s="216"/>
      <c r="BA20" s="103"/>
      <c r="BB20" s="217"/>
      <c r="BC20" s="375"/>
      <c r="BD20" s="226"/>
    </row>
    <row r="21" spans="1:56" ht="115.5" customHeight="1">
      <c r="A21" s="70">
        <v>5</v>
      </c>
      <c r="B21" s="248"/>
      <c r="C21" s="241" t="s">
        <v>105</v>
      </c>
      <c r="D21" s="168" t="s">
        <v>106</v>
      </c>
      <c r="E21" s="157">
        <v>0.03</v>
      </c>
      <c r="F21" s="73" t="s">
        <v>57</v>
      </c>
      <c r="G21" s="159" t="s">
        <v>107</v>
      </c>
      <c r="H21" s="107" t="s">
        <v>108</v>
      </c>
      <c r="I21" s="73" t="s">
        <v>109</v>
      </c>
      <c r="J21" s="134" t="s">
        <v>82</v>
      </c>
      <c r="K21" s="134" t="s">
        <v>110</v>
      </c>
      <c r="L21" s="177"/>
      <c r="M21" s="183">
        <v>1</v>
      </c>
      <c r="N21" s="177"/>
      <c r="O21" s="177"/>
      <c r="P21" s="73">
        <v>1</v>
      </c>
      <c r="Q21" s="73" t="s">
        <v>61</v>
      </c>
      <c r="R21" s="73"/>
      <c r="S21" s="75"/>
      <c r="T21" s="75"/>
      <c r="U21" s="75"/>
      <c r="V21" s="76"/>
      <c r="W21" s="76"/>
      <c r="X21" s="76"/>
      <c r="Y21" s="105"/>
      <c r="Z21" s="78"/>
      <c r="AA21" s="215" t="str">
        <f>$G$21</f>
        <v>Plan de Comunicaciones Formulado e Implementado</v>
      </c>
      <c r="AB21" s="215">
        <f t="shared" si="0"/>
        <v>0</v>
      </c>
      <c r="AC21" s="215"/>
      <c r="AD21" s="217"/>
      <c r="AE21" s="271" t="s">
        <v>111</v>
      </c>
      <c r="AF21" s="271"/>
      <c r="AG21" s="215" t="str">
        <f>$G$21</f>
        <v>Plan de Comunicaciones Formulado e Implementado</v>
      </c>
      <c r="AH21" s="215">
        <f t="shared" si="1"/>
        <v>1</v>
      </c>
      <c r="AI21" s="75">
        <v>1</v>
      </c>
      <c r="AJ21" s="221">
        <v>1</v>
      </c>
      <c r="AK21" s="75"/>
      <c r="AL21" s="75"/>
      <c r="AM21" s="215" t="str">
        <f>$G$21</f>
        <v>Plan de Comunicaciones Formulado e Implementado</v>
      </c>
      <c r="AN21" s="215">
        <f t="shared" si="2"/>
        <v>0</v>
      </c>
      <c r="AO21" s="75"/>
      <c r="AP21" s="217" t="s">
        <v>67</v>
      </c>
      <c r="AQ21" s="75"/>
      <c r="AR21" s="75"/>
      <c r="AS21" s="215" t="str">
        <f>$G$21</f>
        <v>Plan de Comunicaciones Formulado e Implementado</v>
      </c>
      <c r="AT21" s="215">
        <f t="shared" si="3"/>
        <v>0</v>
      </c>
      <c r="AU21" s="75"/>
      <c r="AV21" s="217" t="s">
        <v>67</v>
      </c>
      <c r="AW21" s="218"/>
      <c r="AX21" s="75"/>
      <c r="AY21" s="215" t="str">
        <f>$G$21</f>
        <v>Plan de Comunicaciones Formulado e Implementado</v>
      </c>
      <c r="AZ21" s="374">
        <f>P21</f>
        <v>1</v>
      </c>
      <c r="BA21" s="75">
        <v>1</v>
      </c>
      <c r="BB21" s="221">
        <f>BA21/AZ21</f>
        <v>1</v>
      </c>
      <c r="BC21" s="375">
        <f>BB21*E21</f>
        <v>0.03</v>
      </c>
      <c r="BD21" s="219" t="s">
        <v>112</v>
      </c>
    </row>
    <row r="22" spans="1:56" ht="96.75" customHeight="1">
      <c r="A22" s="79">
        <v>6</v>
      </c>
      <c r="B22" s="248"/>
      <c r="C22" s="242"/>
      <c r="D22" s="176" t="s">
        <v>113</v>
      </c>
      <c r="E22" s="157">
        <v>0.02</v>
      </c>
      <c r="F22" s="82" t="s">
        <v>57</v>
      </c>
      <c r="G22" s="117" t="s">
        <v>114</v>
      </c>
      <c r="H22" s="113" t="s">
        <v>115</v>
      </c>
      <c r="I22" s="114" t="s">
        <v>109</v>
      </c>
      <c r="J22" s="134" t="s">
        <v>82</v>
      </c>
      <c r="K22" s="134" t="s">
        <v>116</v>
      </c>
      <c r="L22" s="184">
        <v>1</v>
      </c>
      <c r="M22" s="184"/>
      <c r="N22" s="184">
        <v>1</v>
      </c>
      <c r="O22" s="184">
        <v>1</v>
      </c>
      <c r="P22" s="114">
        <v>3</v>
      </c>
      <c r="Q22" s="114" t="s">
        <v>61</v>
      </c>
      <c r="R22" s="114"/>
      <c r="S22" s="83"/>
      <c r="T22" s="83"/>
      <c r="U22" s="83"/>
      <c r="V22" s="85"/>
      <c r="W22" s="85"/>
      <c r="X22" s="85"/>
      <c r="Y22" s="108"/>
      <c r="Z22" s="87"/>
      <c r="AA22" s="215" t="str">
        <f>$G$22</f>
        <v>Campañas Externas Realizadas</v>
      </c>
      <c r="AB22" s="215">
        <f t="shared" si="0"/>
        <v>1</v>
      </c>
      <c r="AC22" s="215">
        <v>1</v>
      </c>
      <c r="AD22" s="221">
        <f>AC22/AB22</f>
        <v>1</v>
      </c>
      <c r="AE22" s="271"/>
      <c r="AF22" s="271"/>
      <c r="AG22" s="215" t="str">
        <f>$G$22</f>
        <v>Campañas Externas Realizadas</v>
      </c>
      <c r="AH22" s="215">
        <f t="shared" si="1"/>
        <v>0</v>
      </c>
      <c r="AI22" s="75"/>
      <c r="AJ22" s="221" t="s">
        <v>64</v>
      </c>
      <c r="AK22" s="75"/>
      <c r="AL22" s="75"/>
      <c r="AM22" s="215" t="str">
        <f>$G$22</f>
        <v>Campañas Externas Realizadas</v>
      </c>
      <c r="AN22" s="215">
        <f t="shared" si="2"/>
        <v>1</v>
      </c>
      <c r="AO22" s="75">
        <v>1</v>
      </c>
      <c r="AP22" s="221">
        <f>AO22/AN22</f>
        <v>1</v>
      </c>
      <c r="AQ22" s="358" t="s">
        <v>117</v>
      </c>
      <c r="AR22" s="75" t="s">
        <v>118</v>
      </c>
      <c r="AS22" s="215" t="str">
        <f>$G$22</f>
        <v>Campañas Externas Realizadas</v>
      </c>
      <c r="AT22" s="215">
        <f t="shared" si="3"/>
        <v>1</v>
      </c>
      <c r="AU22" s="75">
        <v>1</v>
      </c>
      <c r="AV22" s="217">
        <f>AU22/AT22</f>
        <v>1</v>
      </c>
      <c r="AW22" s="358" t="s">
        <v>117</v>
      </c>
      <c r="AX22" s="75" t="s">
        <v>118</v>
      </c>
      <c r="AY22" s="215" t="str">
        <f>$G$22</f>
        <v>Campañas Externas Realizadas</v>
      </c>
      <c r="AZ22" s="374">
        <f>P22</f>
        <v>3</v>
      </c>
      <c r="BA22" s="75">
        <f>+AU22+AO22+AI22+AC22</f>
        <v>3</v>
      </c>
      <c r="BB22" s="221">
        <f>BA22/AZ22</f>
        <v>1</v>
      </c>
      <c r="BC22" s="375">
        <f t="shared" ref="BC22:BC58" si="4">BB22*E22</f>
        <v>0.02</v>
      </c>
      <c r="BD22" s="219" t="s">
        <v>119</v>
      </c>
    </row>
    <row r="23" spans="1:56" ht="97.5" customHeight="1">
      <c r="A23" s="70">
        <v>7</v>
      </c>
      <c r="B23" s="248"/>
      <c r="C23" s="242"/>
      <c r="D23" s="169" t="s">
        <v>120</v>
      </c>
      <c r="E23" s="157">
        <v>0.02</v>
      </c>
      <c r="F23" s="82" t="s">
        <v>57</v>
      </c>
      <c r="G23" s="119" t="s">
        <v>121</v>
      </c>
      <c r="H23" s="113" t="s">
        <v>122</v>
      </c>
      <c r="I23" s="114" t="s">
        <v>109</v>
      </c>
      <c r="J23" s="134" t="s">
        <v>82</v>
      </c>
      <c r="K23" s="134" t="s">
        <v>123</v>
      </c>
      <c r="L23" s="184">
        <v>0</v>
      </c>
      <c r="M23" s="184">
        <v>3</v>
      </c>
      <c r="N23" s="184">
        <v>3</v>
      </c>
      <c r="O23" s="184">
        <v>3</v>
      </c>
      <c r="P23" s="114">
        <v>9</v>
      </c>
      <c r="Q23" s="114" t="s">
        <v>61</v>
      </c>
      <c r="R23" s="114"/>
      <c r="S23" s="83"/>
      <c r="T23" s="83"/>
      <c r="U23" s="83"/>
      <c r="V23" s="85"/>
      <c r="W23" s="85"/>
      <c r="X23" s="85"/>
      <c r="Y23" s="108"/>
      <c r="Z23" s="87"/>
      <c r="AA23" s="215" t="str">
        <f>$G$23</f>
        <v>Campañas Internas Realizadas</v>
      </c>
      <c r="AB23" s="215">
        <f t="shared" si="0"/>
        <v>0</v>
      </c>
      <c r="AC23" s="215">
        <v>0</v>
      </c>
      <c r="AD23" s="221" t="e">
        <f>AC23/AB23</f>
        <v>#DIV/0!</v>
      </c>
      <c r="AE23" s="271" t="s">
        <v>111</v>
      </c>
      <c r="AF23" s="271"/>
      <c r="AG23" s="215" t="str">
        <f>$G$23</f>
        <v>Campañas Internas Realizadas</v>
      </c>
      <c r="AH23" s="215">
        <f t="shared" si="1"/>
        <v>3</v>
      </c>
      <c r="AI23" s="75">
        <v>3</v>
      </c>
      <c r="AJ23" s="221">
        <f t="shared" ref="AJ23:AJ44" si="5">AI23/AH23</f>
        <v>1</v>
      </c>
      <c r="AK23" s="75"/>
      <c r="AL23" s="75"/>
      <c r="AM23" s="215" t="str">
        <f>$G$23</f>
        <v>Campañas Internas Realizadas</v>
      </c>
      <c r="AN23" s="215">
        <f t="shared" si="2"/>
        <v>3</v>
      </c>
      <c r="AO23" s="75">
        <v>3</v>
      </c>
      <c r="AP23" s="221">
        <f>AO23/AN23</f>
        <v>1</v>
      </c>
      <c r="AQ23" s="358" t="s">
        <v>124</v>
      </c>
      <c r="AR23" s="75" t="s">
        <v>125</v>
      </c>
      <c r="AS23" s="215" t="str">
        <f>$G$23</f>
        <v>Campañas Internas Realizadas</v>
      </c>
      <c r="AT23" s="215">
        <f t="shared" si="3"/>
        <v>3</v>
      </c>
      <c r="AU23" s="75">
        <v>3</v>
      </c>
      <c r="AV23" s="217">
        <f>AU23/AT23</f>
        <v>1</v>
      </c>
      <c r="AW23" s="358" t="s">
        <v>124</v>
      </c>
      <c r="AX23" s="75" t="s">
        <v>125</v>
      </c>
      <c r="AY23" s="215" t="str">
        <f>$G$23</f>
        <v>Campañas Internas Realizadas</v>
      </c>
      <c r="AZ23" s="374">
        <f>P23</f>
        <v>9</v>
      </c>
      <c r="BA23" s="75">
        <f>+AU23+AO23+AI23+AC23</f>
        <v>9</v>
      </c>
      <c r="BB23" s="221">
        <f>BA23/AZ23</f>
        <v>1</v>
      </c>
      <c r="BC23" s="375">
        <f t="shared" si="4"/>
        <v>0.02</v>
      </c>
      <c r="BD23" s="219" t="s">
        <v>126</v>
      </c>
    </row>
    <row r="24" spans="1:56" ht="97.5" customHeight="1" thickBot="1">
      <c r="A24" s="96"/>
      <c r="B24" s="248"/>
      <c r="C24" s="243"/>
      <c r="D24" s="158" t="s">
        <v>91</v>
      </c>
      <c r="E24" s="157">
        <v>7.0000000000000007E-2</v>
      </c>
      <c r="F24" s="121"/>
      <c r="G24" s="122"/>
      <c r="H24" s="110"/>
      <c r="I24" s="98"/>
      <c r="J24" s="134"/>
      <c r="K24" s="134"/>
      <c r="L24" s="182"/>
      <c r="M24" s="182"/>
      <c r="N24" s="182"/>
      <c r="O24" s="181"/>
      <c r="P24" s="101"/>
      <c r="Q24" s="101"/>
      <c r="R24" s="101"/>
      <c r="S24" s="112"/>
      <c r="T24" s="112"/>
      <c r="U24" s="103"/>
      <c r="V24" s="104"/>
      <c r="W24" s="104"/>
      <c r="X24" s="104"/>
      <c r="Y24" s="105"/>
      <c r="Z24" s="106"/>
      <c r="AA24" s="224"/>
      <c r="AB24" s="216"/>
      <c r="AC24" s="224"/>
      <c r="AD24" s="217"/>
      <c r="AE24" s="307"/>
      <c r="AF24" s="307"/>
      <c r="AG24" s="224"/>
      <c r="AH24" s="216"/>
      <c r="AI24" s="103"/>
      <c r="AJ24" s="221"/>
      <c r="AK24" s="103"/>
      <c r="AL24" s="103"/>
      <c r="AM24" s="224"/>
      <c r="AN24" s="216"/>
      <c r="AO24" s="103"/>
      <c r="AP24" s="217"/>
      <c r="AR24" s="103"/>
      <c r="AS24" s="224"/>
      <c r="AT24" s="216"/>
      <c r="AU24" s="103"/>
      <c r="AV24" s="217"/>
      <c r="AW24" s="225"/>
      <c r="AX24" s="103"/>
      <c r="AY24" s="224"/>
      <c r="AZ24" s="216"/>
      <c r="BA24" s="103"/>
      <c r="BB24" s="217"/>
      <c r="BC24" s="375"/>
      <c r="BD24" s="226"/>
    </row>
    <row r="25" spans="1:56" ht="93.75" customHeight="1" thickBot="1">
      <c r="A25" s="70">
        <v>8</v>
      </c>
      <c r="B25" s="254"/>
      <c r="C25" s="255" t="s">
        <v>127</v>
      </c>
      <c r="D25" s="198" t="s">
        <v>128</v>
      </c>
      <c r="E25" s="256">
        <v>0.02</v>
      </c>
      <c r="F25" s="257" t="s">
        <v>72</v>
      </c>
      <c r="G25" s="258" t="s">
        <v>129</v>
      </c>
      <c r="H25" s="258" t="s">
        <v>130</v>
      </c>
      <c r="I25" s="257">
        <v>436</v>
      </c>
      <c r="J25" s="257" t="s">
        <v>82</v>
      </c>
      <c r="K25" s="257" t="s">
        <v>131</v>
      </c>
      <c r="L25" s="199">
        <v>0</v>
      </c>
      <c r="M25" s="199">
        <v>0</v>
      </c>
      <c r="N25" s="200">
        <v>52</v>
      </c>
      <c r="O25" s="200">
        <v>53</v>
      </c>
      <c r="P25" s="200">
        <f>SUM(L25:O25)</f>
        <v>105</v>
      </c>
      <c r="Q25" s="257" t="s">
        <v>61</v>
      </c>
      <c r="R25" s="259" t="s">
        <v>132</v>
      </c>
      <c r="S25" s="260" t="s">
        <v>133</v>
      </c>
      <c r="T25" s="261" t="s">
        <v>134</v>
      </c>
      <c r="U25" s="259" t="s">
        <v>135</v>
      </c>
      <c r="V25" s="262"/>
      <c r="W25" s="262"/>
      <c r="X25" s="262"/>
      <c r="Y25" s="108"/>
      <c r="Z25" s="263"/>
      <c r="AA25" s="215" t="str">
        <f>$G$25</f>
        <v>Actuaciones de obras anteriores a la ley 1801/2016 archivadas en la vigencia 2018</v>
      </c>
      <c r="AB25" s="361">
        <f>L25</f>
        <v>0</v>
      </c>
      <c r="AC25" s="362">
        <v>0</v>
      </c>
      <c r="AD25" s="221" t="e">
        <f>AC25/AB25</f>
        <v>#DIV/0!</v>
      </c>
      <c r="AE25" s="227" t="s">
        <v>136</v>
      </c>
      <c r="AF25" s="227" t="s">
        <v>136</v>
      </c>
      <c r="AG25" s="215" t="str">
        <f>$G$25</f>
        <v>Actuaciones de obras anteriores a la ley 1801/2016 archivadas en la vigencia 2018</v>
      </c>
      <c r="AH25" s="361">
        <f t="shared" si="1"/>
        <v>0</v>
      </c>
      <c r="AI25" s="215">
        <v>0</v>
      </c>
      <c r="AJ25" s="221" t="s">
        <v>64</v>
      </c>
      <c r="AK25" s="215"/>
      <c r="AL25" s="215"/>
      <c r="AM25" s="215" t="str">
        <f>$G$25</f>
        <v>Actuaciones de obras anteriores a la ley 1801/2016 archivadas en la vigencia 2018</v>
      </c>
      <c r="AN25" s="215">
        <f t="shared" si="2"/>
        <v>52</v>
      </c>
      <c r="AO25" s="215">
        <v>160</v>
      </c>
      <c r="AP25" s="357">
        <v>1</v>
      </c>
      <c r="AQ25" s="215" t="s">
        <v>137</v>
      </c>
      <c r="AR25" s="215" t="s">
        <v>138</v>
      </c>
      <c r="AS25" s="215" t="str">
        <f>$G$25</f>
        <v>Actuaciones de obras anteriores a la ley 1801/2016 archivadas en la vigencia 2018</v>
      </c>
      <c r="AT25" s="215">
        <f t="shared" si="3"/>
        <v>53</v>
      </c>
      <c r="AU25" s="215">
        <v>18</v>
      </c>
      <c r="AV25" s="335">
        <f t="shared" ref="AV25:AV31" si="6">AU25/AT25</f>
        <v>0.33962264150943394</v>
      </c>
      <c r="AW25" s="358" t="s">
        <v>139</v>
      </c>
      <c r="AX25" s="360" t="s">
        <v>140</v>
      </c>
      <c r="AY25" s="215" t="str">
        <f>$G$25</f>
        <v>Actuaciones de obras anteriores a la ley 1801/2016 archivadas en la vigencia 2018</v>
      </c>
      <c r="AZ25" s="374">
        <f>P25</f>
        <v>105</v>
      </c>
      <c r="BA25" s="215">
        <f>0+41+158+18</f>
        <v>217</v>
      </c>
      <c r="BB25" s="221">
        <v>1</v>
      </c>
      <c r="BC25" s="375">
        <f>BB25*E25</f>
        <v>0.02</v>
      </c>
      <c r="BD25" s="265" t="s">
        <v>141</v>
      </c>
    </row>
    <row r="26" spans="1:56" ht="106.5" customHeight="1" thickBot="1">
      <c r="A26" s="79">
        <v>9</v>
      </c>
      <c r="B26" s="254"/>
      <c r="C26" s="255"/>
      <c r="D26" s="198" t="s">
        <v>142</v>
      </c>
      <c r="E26" s="266">
        <v>0.02</v>
      </c>
      <c r="F26" s="267" t="s">
        <v>57</v>
      </c>
      <c r="G26" s="258" t="s">
        <v>143</v>
      </c>
      <c r="H26" s="258" t="s">
        <v>144</v>
      </c>
      <c r="I26" s="267">
        <v>327</v>
      </c>
      <c r="J26" s="257" t="s">
        <v>82</v>
      </c>
      <c r="K26" s="257" t="s">
        <v>131</v>
      </c>
      <c r="L26" s="204">
        <v>48</v>
      </c>
      <c r="M26" s="205">
        <v>0</v>
      </c>
      <c r="N26" s="204">
        <v>5</v>
      </c>
      <c r="O26" s="204">
        <v>6</v>
      </c>
      <c r="P26" s="331">
        <f>SUM(L26:O26)</f>
        <v>59</v>
      </c>
      <c r="Q26" s="267" t="s">
        <v>61</v>
      </c>
      <c r="R26" s="259" t="s">
        <v>132</v>
      </c>
      <c r="S26" s="261" t="s">
        <v>133</v>
      </c>
      <c r="T26" s="261" t="s">
        <v>134</v>
      </c>
      <c r="U26" s="261" t="s">
        <v>135</v>
      </c>
      <c r="V26" s="268"/>
      <c r="W26" s="268"/>
      <c r="X26" s="268"/>
      <c r="Y26" s="108"/>
      <c r="Z26" s="269"/>
      <c r="AA26" s="215" t="str">
        <f>$G$26</f>
        <v>Actuaciones de establecimiento de comercio anteriores a la ley 1801/2016 archivadas en la vigencia 2018</v>
      </c>
      <c r="AB26" s="215">
        <f t="shared" si="0"/>
        <v>48</v>
      </c>
      <c r="AC26" s="215">
        <v>48</v>
      </c>
      <c r="AD26" s="221">
        <v>1</v>
      </c>
      <c r="AE26" s="270" t="s">
        <v>145</v>
      </c>
      <c r="AF26" s="271" t="s">
        <v>146</v>
      </c>
      <c r="AG26" s="215" t="str">
        <f>$G$26</f>
        <v>Actuaciones de establecimiento de comercio anteriores a la ley 1801/2016 archivadas en la vigencia 2018</v>
      </c>
      <c r="AH26" s="216">
        <f t="shared" si="1"/>
        <v>0</v>
      </c>
      <c r="AI26" s="215"/>
      <c r="AJ26" s="221" t="s">
        <v>64</v>
      </c>
      <c r="AK26" s="215"/>
      <c r="AL26" s="215"/>
      <c r="AM26" s="215" t="str">
        <f>$G$26</f>
        <v>Actuaciones de establecimiento de comercio anteriores a la ley 1801/2016 archivadas en la vigencia 2018</v>
      </c>
      <c r="AN26" s="215">
        <f t="shared" si="2"/>
        <v>5</v>
      </c>
      <c r="AO26" s="215">
        <v>28</v>
      </c>
      <c r="AP26" s="357">
        <v>1</v>
      </c>
      <c r="AQ26" s="215" t="s">
        <v>147</v>
      </c>
      <c r="AR26" s="215" t="s">
        <v>148</v>
      </c>
      <c r="AS26" s="215" t="str">
        <f>$G$26</f>
        <v>Actuaciones de establecimiento de comercio anteriores a la ley 1801/2016 archivadas en la vigencia 2018</v>
      </c>
      <c r="AT26" s="215">
        <f t="shared" si="3"/>
        <v>6</v>
      </c>
      <c r="AU26" s="215">
        <v>16</v>
      </c>
      <c r="AV26" s="335">
        <v>1</v>
      </c>
      <c r="AW26" s="358" t="s">
        <v>149</v>
      </c>
      <c r="AX26" s="360" t="s">
        <v>140</v>
      </c>
      <c r="AY26" s="215" t="str">
        <f>$G$26</f>
        <v>Actuaciones de establecimiento de comercio anteriores a la ley 1801/2016 archivadas en la vigencia 2018</v>
      </c>
      <c r="AZ26" s="374">
        <f t="shared" ref="AZ26:AZ33" si="7">P26</f>
        <v>59</v>
      </c>
      <c r="BA26" s="215">
        <f>20+27+28+16</f>
        <v>91</v>
      </c>
      <c r="BB26" s="221">
        <v>1</v>
      </c>
      <c r="BC26" s="375">
        <f t="shared" si="4"/>
        <v>0.02</v>
      </c>
      <c r="BD26" s="265" t="s">
        <v>150</v>
      </c>
    </row>
    <row r="27" spans="1:56" ht="93.75" customHeight="1" thickBot="1">
      <c r="A27" s="70">
        <v>10</v>
      </c>
      <c r="B27" s="248"/>
      <c r="C27" s="244"/>
      <c r="D27" s="175" t="s">
        <v>151</v>
      </c>
      <c r="E27" s="157">
        <v>0.01</v>
      </c>
      <c r="F27" s="80" t="s">
        <v>57</v>
      </c>
      <c r="G27" s="124" t="s">
        <v>152</v>
      </c>
      <c r="H27" s="124" t="s">
        <v>153</v>
      </c>
      <c r="I27" s="82"/>
      <c r="J27" s="134" t="s">
        <v>82</v>
      </c>
      <c r="K27" s="134" t="s">
        <v>154</v>
      </c>
      <c r="L27" s="186">
        <v>5</v>
      </c>
      <c r="M27" s="186">
        <v>5</v>
      </c>
      <c r="N27" s="186">
        <v>5</v>
      </c>
      <c r="O27" s="186">
        <v>5</v>
      </c>
      <c r="P27" s="123">
        <v>20</v>
      </c>
      <c r="Q27" s="73" t="s">
        <v>61</v>
      </c>
      <c r="R27" s="82"/>
      <c r="S27" s="84"/>
      <c r="T27" s="84"/>
      <c r="U27" s="84"/>
      <c r="V27" s="85"/>
      <c r="W27" s="85"/>
      <c r="X27" s="85"/>
      <c r="Y27" s="108"/>
      <c r="Z27" s="87"/>
      <c r="AA27" s="215" t="str">
        <f>$G$27</f>
        <v>Acciones de Control u Operativos en Materia de Urbanimos Relacionados con la Integridad del Espacio Público Realizados</v>
      </c>
      <c r="AB27" s="215">
        <f t="shared" si="0"/>
        <v>5</v>
      </c>
      <c r="AC27" s="215">
        <v>5</v>
      </c>
      <c r="AD27" s="221">
        <f>AC27/AB27</f>
        <v>1</v>
      </c>
      <c r="AE27" s="271"/>
      <c r="AF27" s="271" t="s">
        <v>155</v>
      </c>
      <c r="AG27" s="215" t="str">
        <f>$G$27</f>
        <v>Acciones de Control u Operativos en Materia de Urbanimos Relacionados con la Integridad del Espacio Público Realizados</v>
      </c>
      <c r="AH27" s="215">
        <f t="shared" si="1"/>
        <v>5</v>
      </c>
      <c r="AI27" s="75">
        <v>5</v>
      </c>
      <c r="AJ27" s="221">
        <f t="shared" si="5"/>
        <v>1</v>
      </c>
      <c r="AK27" s="75"/>
      <c r="AL27" s="75" t="s">
        <v>156</v>
      </c>
      <c r="AM27" s="215" t="str">
        <f>$G$27</f>
        <v>Acciones de Control u Operativos en Materia de Urbanimos Relacionados con la Integridad del Espacio Público Realizados</v>
      </c>
      <c r="AN27" s="215">
        <v>5</v>
      </c>
      <c r="AO27" s="75">
        <v>5</v>
      </c>
      <c r="AP27" s="221">
        <f>AO27/AN27</f>
        <v>1</v>
      </c>
      <c r="AQ27" s="358" t="s">
        <v>157</v>
      </c>
      <c r="AR27" s="75" t="s">
        <v>158</v>
      </c>
      <c r="AS27" s="215" t="str">
        <f>$G$27</f>
        <v>Acciones de Control u Operativos en Materia de Urbanimos Relacionados con la Integridad del Espacio Público Realizados</v>
      </c>
      <c r="AT27" s="215">
        <f t="shared" si="3"/>
        <v>5</v>
      </c>
      <c r="AU27" s="75">
        <v>5</v>
      </c>
      <c r="AV27" s="335">
        <f t="shared" si="6"/>
        <v>1</v>
      </c>
      <c r="AW27" s="358" t="s">
        <v>157</v>
      </c>
      <c r="AX27" s="75" t="s">
        <v>159</v>
      </c>
      <c r="AY27" s="215" t="str">
        <f>$G$27</f>
        <v>Acciones de Control u Operativos en Materia de Urbanimos Relacionados con la Integridad del Espacio Público Realizados</v>
      </c>
      <c r="AZ27" s="374">
        <f t="shared" si="7"/>
        <v>20</v>
      </c>
      <c r="BA27" s="75">
        <f>+AU27+AO27+AI27+AC27</f>
        <v>20</v>
      </c>
      <c r="BB27" s="221">
        <f t="shared" ref="BB27:BB31" si="8">BA27/AZ27</f>
        <v>1</v>
      </c>
      <c r="BC27" s="375">
        <f t="shared" si="4"/>
        <v>0.01</v>
      </c>
      <c r="BD27" s="219" t="s">
        <v>160</v>
      </c>
    </row>
    <row r="28" spans="1:56" ht="93.75" customHeight="1">
      <c r="A28" s="79">
        <v>11</v>
      </c>
      <c r="B28" s="248"/>
      <c r="C28" s="244"/>
      <c r="D28" s="175" t="s">
        <v>161</v>
      </c>
      <c r="E28" s="157">
        <v>0.01</v>
      </c>
      <c r="F28" s="80" t="s">
        <v>57</v>
      </c>
      <c r="G28" s="124" t="s">
        <v>162</v>
      </c>
      <c r="H28" s="124" t="s">
        <v>163</v>
      </c>
      <c r="I28" s="82"/>
      <c r="J28" s="134" t="s">
        <v>82</v>
      </c>
      <c r="K28" s="134" t="s">
        <v>164</v>
      </c>
      <c r="L28" s="186">
        <v>11</v>
      </c>
      <c r="M28" s="186">
        <v>11</v>
      </c>
      <c r="N28" s="186">
        <v>10</v>
      </c>
      <c r="O28" s="186">
        <v>10</v>
      </c>
      <c r="P28" s="123">
        <v>42</v>
      </c>
      <c r="Q28" s="73" t="s">
        <v>61</v>
      </c>
      <c r="R28" s="82"/>
      <c r="S28" s="84"/>
      <c r="T28" s="84"/>
      <c r="U28" s="84"/>
      <c r="V28" s="85"/>
      <c r="W28" s="85"/>
      <c r="X28" s="85"/>
      <c r="Y28" s="108"/>
      <c r="Z28" s="87"/>
      <c r="AA28" s="215" t="str">
        <f>$G$28</f>
        <v>Acciones de Control u Operativos en materia de actividad economica Realizados</v>
      </c>
      <c r="AB28" s="215">
        <f t="shared" si="0"/>
        <v>11</v>
      </c>
      <c r="AC28" s="215">
        <v>11</v>
      </c>
      <c r="AD28" s="221">
        <f>AC28/AB28</f>
        <v>1</v>
      </c>
      <c r="AE28" s="271"/>
      <c r="AF28" s="271" t="s">
        <v>165</v>
      </c>
      <c r="AG28" s="215" t="str">
        <f>$G$28</f>
        <v>Acciones de Control u Operativos en materia de actividad economica Realizados</v>
      </c>
      <c r="AH28" s="215">
        <f t="shared" si="1"/>
        <v>11</v>
      </c>
      <c r="AI28" s="75">
        <v>11</v>
      </c>
      <c r="AJ28" s="221">
        <f t="shared" si="5"/>
        <v>1</v>
      </c>
      <c r="AK28" s="75"/>
      <c r="AL28" s="75" t="s">
        <v>166</v>
      </c>
      <c r="AM28" s="215" t="str">
        <f>$G$28</f>
        <v>Acciones de Control u Operativos en materia de actividad economica Realizados</v>
      </c>
      <c r="AN28" s="215">
        <f t="shared" si="2"/>
        <v>10</v>
      </c>
      <c r="AO28" s="75">
        <v>10</v>
      </c>
      <c r="AP28" s="221">
        <f>AO28/AN28</f>
        <v>1</v>
      </c>
      <c r="AQ28" s="358" t="s">
        <v>157</v>
      </c>
      <c r="AR28" s="75" t="s">
        <v>167</v>
      </c>
      <c r="AS28" s="215" t="str">
        <f>$G$28</f>
        <v>Acciones de Control u Operativos en materia de actividad economica Realizados</v>
      </c>
      <c r="AT28" s="215">
        <f t="shared" si="3"/>
        <v>10</v>
      </c>
      <c r="AU28" s="75">
        <v>10</v>
      </c>
      <c r="AV28" s="335">
        <f t="shared" si="6"/>
        <v>1</v>
      </c>
      <c r="AW28" s="358" t="s">
        <v>157</v>
      </c>
      <c r="AX28" s="75" t="s">
        <v>168</v>
      </c>
      <c r="AY28" s="215" t="str">
        <f>$G$28</f>
        <v>Acciones de Control u Operativos en materia de actividad economica Realizados</v>
      </c>
      <c r="AZ28" s="374">
        <f t="shared" si="7"/>
        <v>42</v>
      </c>
      <c r="BA28" s="75">
        <f t="shared" ref="BA28:BA31" si="9">+AU28+AO28+AI28+AC28</f>
        <v>42</v>
      </c>
      <c r="BB28" s="221">
        <f t="shared" si="8"/>
        <v>1</v>
      </c>
      <c r="BC28" s="375">
        <f t="shared" si="4"/>
        <v>0.01</v>
      </c>
      <c r="BD28" s="219" t="s">
        <v>169</v>
      </c>
    </row>
    <row r="29" spans="1:56" ht="93.75" customHeight="1">
      <c r="A29" s="70">
        <v>12</v>
      </c>
      <c r="B29" s="248"/>
      <c r="C29" s="244"/>
      <c r="D29" s="175" t="s">
        <v>170</v>
      </c>
      <c r="E29" s="157">
        <v>0.03</v>
      </c>
      <c r="F29" s="80" t="s">
        <v>57</v>
      </c>
      <c r="G29" s="124" t="s">
        <v>171</v>
      </c>
      <c r="H29" s="124" t="s">
        <v>172</v>
      </c>
      <c r="I29" s="82"/>
      <c r="J29" s="134" t="s">
        <v>82</v>
      </c>
      <c r="K29" s="134" t="s">
        <v>173</v>
      </c>
      <c r="L29" s="186">
        <v>6</v>
      </c>
      <c r="M29" s="186">
        <v>6</v>
      </c>
      <c r="N29" s="186">
        <v>6</v>
      </c>
      <c r="O29" s="186">
        <v>6</v>
      </c>
      <c r="P29" s="123">
        <v>24</v>
      </c>
      <c r="Q29" s="73" t="s">
        <v>61</v>
      </c>
      <c r="R29" s="82"/>
      <c r="S29" s="84"/>
      <c r="T29" s="84"/>
      <c r="U29" s="84"/>
      <c r="V29" s="85"/>
      <c r="W29" s="85"/>
      <c r="X29" s="85"/>
      <c r="Y29" s="108"/>
      <c r="Z29" s="87"/>
      <c r="AA29" s="215" t="str">
        <f>$G$29</f>
        <v>Acciones de control u operativos en materia de urbanismo relacionados con la integridad urbanistica Realizados</v>
      </c>
      <c r="AB29" s="215">
        <f t="shared" si="0"/>
        <v>6</v>
      </c>
      <c r="AC29" s="215">
        <v>6</v>
      </c>
      <c r="AD29" s="221">
        <f>AC29/AB29</f>
        <v>1</v>
      </c>
      <c r="AE29" s="271"/>
      <c r="AF29" s="215" t="s">
        <v>174</v>
      </c>
      <c r="AG29" s="215" t="str">
        <f>$G$29</f>
        <v>Acciones de control u operativos en materia de urbanismo relacionados con la integridad urbanistica Realizados</v>
      </c>
      <c r="AH29" s="215">
        <f t="shared" si="1"/>
        <v>6</v>
      </c>
      <c r="AI29" s="75">
        <v>6</v>
      </c>
      <c r="AJ29" s="221">
        <f t="shared" si="5"/>
        <v>1</v>
      </c>
      <c r="AK29" s="75"/>
      <c r="AL29" s="75" t="s">
        <v>175</v>
      </c>
      <c r="AM29" s="215" t="str">
        <f>$G$29</f>
        <v>Acciones de control u operativos en materia de urbanismo relacionados con la integridad urbanistica Realizados</v>
      </c>
      <c r="AN29" s="215">
        <v>6</v>
      </c>
      <c r="AO29" s="75">
        <v>6</v>
      </c>
      <c r="AP29" s="221">
        <f>AO29/AN29</f>
        <v>1</v>
      </c>
      <c r="AQ29" s="358" t="s">
        <v>157</v>
      </c>
      <c r="AR29" s="75" t="s">
        <v>176</v>
      </c>
      <c r="AS29" s="215" t="str">
        <f>$G$29</f>
        <v>Acciones de control u operativos en materia de urbanismo relacionados con la integridad urbanistica Realizados</v>
      </c>
      <c r="AT29" s="215">
        <f t="shared" si="3"/>
        <v>6</v>
      </c>
      <c r="AU29" s="75">
        <v>6</v>
      </c>
      <c r="AV29" s="335">
        <f t="shared" si="6"/>
        <v>1</v>
      </c>
      <c r="AW29" s="358" t="s">
        <v>157</v>
      </c>
      <c r="AX29" s="75" t="s">
        <v>177</v>
      </c>
      <c r="AY29" s="215" t="str">
        <f>$G$29</f>
        <v>Acciones de control u operativos en materia de urbanismo relacionados con la integridad urbanistica Realizados</v>
      </c>
      <c r="AZ29" s="374">
        <f t="shared" si="7"/>
        <v>24</v>
      </c>
      <c r="BA29" s="75">
        <f t="shared" si="9"/>
        <v>24</v>
      </c>
      <c r="BB29" s="221">
        <f t="shared" si="8"/>
        <v>1</v>
      </c>
      <c r="BC29" s="375">
        <f t="shared" si="4"/>
        <v>0.03</v>
      </c>
      <c r="BD29" s="219" t="s">
        <v>178</v>
      </c>
    </row>
    <row r="30" spans="1:56" ht="116.25" customHeight="1">
      <c r="A30" s="79">
        <v>13</v>
      </c>
      <c r="B30" s="248"/>
      <c r="C30" s="244"/>
      <c r="D30" s="175" t="s">
        <v>179</v>
      </c>
      <c r="E30" s="157">
        <v>0.02</v>
      </c>
      <c r="F30" s="80" t="s">
        <v>57</v>
      </c>
      <c r="G30" s="124" t="s">
        <v>180</v>
      </c>
      <c r="H30" s="124" t="s">
        <v>181</v>
      </c>
      <c r="I30" s="82"/>
      <c r="J30" s="134" t="s">
        <v>82</v>
      </c>
      <c r="K30" s="134" t="s">
        <v>182</v>
      </c>
      <c r="L30" s="186">
        <v>3</v>
      </c>
      <c r="M30" s="186">
        <v>3</v>
      </c>
      <c r="N30" s="186">
        <v>3</v>
      </c>
      <c r="O30" s="186">
        <v>3</v>
      </c>
      <c r="P30" s="123">
        <v>12</v>
      </c>
      <c r="Q30" s="73" t="s">
        <v>61</v>
      </c>
      <c r="R30" s="82"/>
      <c r="S30" s="84"/>
      <c r="T30" s="84"/>
      <c r="U30" s="84"/>
      <c r="V30" s="85"/>
      <c r="W30" s="85"/>
      <c r="X30" s="85"/>
      <c r="Y30" s="108"/>
      <c r="Z30" s="87"/>
      <c r="AA30" s="215" t="str">
        <f>$G$30</f>
        <v>Acciones de control u operativos en materia de ambiente, mineria y relaciones con los animales Realizados</v>
      </c>
      <c r="AB30" s="215">
        <f t="shared" si="0"/>
        <v>3</v>
      </c>
      <c r="AC30" s="215">
        <v>3</v>
      </c>
      <c r="AD30" s="221">
        <f>AC30/AB30</f>
        <v>1</v>
      </c>
      <c r="AE30" s="271"/>
      <c r="AF30" s="271" t="s">
        <v>183</v>
      </c>
      <c r="AG30" s="215" t="str">
        <f>$G$30</f>
        <v>Acciones de control u operativos en materia de ambiente, mineria y relaciones con los animales Realizados</v>
      </c>
      <c r="AH30" s="215">
        <f t="shared" si="1"/>
        <v>3</v>
      </c>
      <c r="AI30" s="75">
        <v>3</v>
      </c>
      <c r="AJ30" s="221">
        <f t="shared" si="5"/>
        <v>1</v>
      </c>
      <c r="AK30" s="75"/>
      <c r="AL30" s="75" t="s">
        <v>184</v>
      </c>
      <c r="AM30" s="215" t="str">
        <f>$G$30</f>
        <v>Acciones de control u operativos en materia de ambiente, mineria y relaciones con los animales Realizados</v>
      </c>
      <c r="AN30" s="215">
        <f t="shared" si="2"/>
        <v>3</v>
      </c>
      <c r="AO30" s="75">
        <v>3</v>
      </c>
      <c r="AP30" s="221">
        <f>AO30/AN30</f>
        <v>1</v>
      </c>
      <c r="AQ30" s="358" t="s">
        <v>157</v>
      </c>
      <c r="AR30" s="75" t="s">
        <v>185</v>
      </c>
      <c r="AS30" s="215" t="str">
        <f>$G$30</f>
        <v>Acciones de control u operativos en materia de ambiente, mineria y relaciones con los animales Realizados</v>
      </c>
      <c r="AT30" s="215">
        <f t="shared" si="3"/>
        <v>3</v>
      </c>
      <c r="AU30" s="75">
        <v>3</v>
      </c>
      <c r="AV30" s="335">
        <f t="shared" si="6"/>
        <v>1</v>
      </c>
      <c r="AW30" s="358" t="s">
        <v>186</v>
      </c>
      <c r="AX30" s="75" t="s">
        <v>187</v>
      </c>
      <c r="AY30" s="215" t="str">
        <f>$G$30</f>
        <v>Acciones de control u operativos en materia de ambiente, mineria y relaciones con los animales Realizados</v>
      </c>
      <c r="AZ30" s="374">
        <f t="shared" si="7"/>
        <v>12</v>
      </c>
      <c r="BA30" s="75">
        <f t="shared" si="9"/>
        <v>12</v>
      </c>
      <c r="BB30" s="221">
        <f t="shared" si="8"/>
        <v>1</v>
      </c>
      <c r="BC30" s="375">
        <f t="shared" si="4"/>
        <v>0.02</v>
      </c>
      <c r="BD30" s="219" t="s">
        <v>188</v>
      </c>
    </row>
    <row r="31" spans="1:56" ht="93.75" customHeight="1">
      <c r="A31" s="70">
        <v>14</v>
      </c>
      <c r="B31" s="248"/>
      <c r="C31" s="244"/>
      <c r="D31" s="170" t="s">
        <v>189</v>
      </c>
      <c r="E31" s="157">
        <v>0.03</v>
      </c>
      <c r="F31" s="80" t="s">
        <v>57</v>
      </c>
      <c r="G31" s="124" t="s">
        <v>190</v>
      </c>
      <c r="H31" s="124" t="s">
        <v>191</v>
      </c>
      <c r="I31" s="82"/>
      <c r="J31" s="134" t="s">
        <v>82</v>
      </c>
      <c r="K31" s="134" t="s">
        <v>192</v>
      </c>
      <c r="L31" s="186">
        <v>0</v>
      </c>
      <c r="M31" s="186">
        <v>0</v>
      </c>
      <c r="N31" s="186">
        <v>0</v>
      </c>
      <c r="O31" s="186">
        <v>3</v>
      </c>
      <c r="P31" s="123">
        <v>3</v>
      </c>
      <c r="Q31" s="73" t="s">
        <v>61</v>
      </c>
      <c r="R31" s="82"/>
      <c r="S31" s="84"/>
      <c r="T31" s="84"/>
      <c r="U31" s="84"/>
      <c r="V31" s="85"/>
      <c r="W31" s="85"/>
      <c r="X31" s="85"/>
      <c r="Y31" s="108"/>
      <c r="Z31" s="87"/>
      <c r="AA31" s="215" t="str">
        <f>$G$31</f>
        <v>Acciones de control u operativos en materia de convivencia relacionados con articulos pirotécnicos y sustancias peligrosas Realizados</v>
      </c>
      <c r="AB31" s="215">
        <f t="shared" si="0"/>
        <v>0</v>
      </c>
      <c r="AC31" s="215">
        <v>0</v>
      </c>
      <c r="AD31" s="221"/>
      <c r="AE31" s="271" t="s">
        <v>111</v>
      </c>
      <c r="AF31" s="271"/>
      <c r="AG31" s="215" t="str">
        <f>$G$31</f>
        <v>Acciones de control u operativos en materia de convivencia relacionados con articulos pirotécnicos y sustancias peligrosas Realizados</v>
      </c>
      <c r="AH31" s="215">
        <f t="shared" si="1"/>
        <v>0</v>
      </c>
      <c r="AI31" s="75">
        <v>0</v>
      </c>
      <c r="AJ31" s="221" t="s">
        <v>64</v>
      </c>
      <c r="AK31" s="75"/>
      <c r="AL31" s="75"/>
      <c r="AM31" s="215" t="str">
        <f>$G$31</f>
        <v>Acciones de control u operativos en materia de convivencia relacionados con articulos pirotécnicos y sustancias peligrosas Realizados</v>
      </c>
      <c r="AN31" s="215">
        <f t="shared" si="2"/>
        <v>0</v>
      </c>
      <c r="AO31" s="75">
        <v>0</v>
      </c>
      <c r="AP31" s="217" t="s">
        <v>193</v>
      </c>
      <c r="AQ31" s="75" t="s">
        <v>194</v>
      </c>
      <c r="AR31" s="75"/>
      <c r="AS31" s="215" t="str">
        <f>$G$31</f>
        <v>Acciones de control u operativos en materia de convivencia relacionados con articulos pirotécnicos y sustancias peligrosas Realizados</v>
      </c>
      <c r="AT31" s="215">
        <f t="shared" si="3"/>
        <v>3</v>
      </c>
      <c r="AU31" s="75">
        <v>3</v>
      </c>
      <c r="AV31" s="335">
        <f t="shared" si="6"/>
        <v>1</v>
      </c>
      <c r="AW31" s="358" t="s">
        <v>186</v>
      </c>
      <c r="AX31" s="75" t="s">
        <v>195</v>
      </c>
      <c r="AY31" s="215" t="str">
        <f>$G$31</f>
        <v>Acciones de control u operativos en materia de convivencia relacionados con articulos pirotécnicos y sustancias peligrosas Realizados</v>
      </c>
      <c r="AZ31" s="374">
        <f t="shared" si="7"/>
        <v>3</v>
      </c>
      <c r="BA31" s="75">
        <f t="shared" si="9"/>
        <v>3</v>
      </c>
      <c r="BB31" s="221">
        <f t="shared" si="8"/>
        <v>1</v>
      </c>
      <c r="BC31" s="375">
        <f t="shared" si="4"/>
        <v>0.03</v>
      </c>
      <c r="BD31" s="219" t="s">
        <v>196</v>
      </c>
    </row>
    <row r="32" spans="1:56" ht="111.75" customHeight="1">
      <c r="A32" s="79">
        <v>15</v>
      </c>
      <c r="B32" s="248"/>
      <c r="C32" s="244"/>
      <c r="D32" s="206" t="s">
        <v>197</v>
      </c>
      <c r="E32" s="202">
        <v>0.02</v>
      </c>
      <c r="F32" s="203" t="s">
        <v>57</v>
      </c>
      <c r="G32" s="207" t="s">
        <v>198</v>
      </c>
      <c r="H32" s="208" t="s">
        <v>199</v>
      </c>
      <c r="I32" s="203" t="s">
        <v>194</v>
      </c>
      <c r="J32" s="203" t="s">
        <v>82</v>
      </c>
      <c r="K32" s="203" t="s">
        <v>200</v>
      </c>
      <c r="L32" s="209">
        <v>0</v>
      </c>
      <c r="M32" s="209">
        <v>0</v>
      </c>
      <c r="N32" s="209">
        <v>0</v>
      </c>
      <c r="O32" s="209">
        <v>0.85</v>
      </c>
      <c r="P32" s="209">
        <v>0.85</v>
      </c>
      <c r="Q32" s="203" t="s">
        <v>61</v>
      </c>
      <c r="R32" s="201" t="s">
        <v>201</v>
      </c>
      <c r="S32" s="201" t="s">
        <v>133</v>
      </c>
      <c r="T32" s="201" t="s">
        <v>202</v>
      </c>
      <c r="U32" s="201" t="s">
        <v>135</v>
      </c>
      <c r="V32" s="85"/>
      <c r="W32" s="85"/>
      <c r="X32" s="85"/>
      <c r="Y32" s="108"/>
      <c r="Z32" s="87"/>
      <c r="AA32" s="215" t="str">
        <f>$G$32</f>
        <v>Porcentaje de auto que avocan conocimiento</v>
      </c>
      <c r="AB32" s="216">
        <f t="shared" si="0"/>
        <v>0</v>
      </c>
      <c r="AC32" s="227" t="s">
        <v>136</v>
      </c>
      <c r="AD32" s="227" t="s">
        <v>136</v>
      </c>
      <c r="AE32" s="227" t="s">
        <v>136</v>
      </c>
      <c r="AF32" s="227" t="s">
        <v>136</v>
      </c>
      <c r="AG32" s="215" t="str">
        <f>$G$32</f>
        <v>Porcentaje de auto que avocan conocimiento</v>
      </c>
      <c r="AH32" s="216">
        <f t="shared" si="1"/>
        <v>0</v>
      </c>
      <c r="AI32" s="317">
        <v>1</v>
      </c>
      <c r="AJ32" s="221" t="s">
        <v>64</v>
      </c>
      <c r="AK32" s="75"/>
      <c r="AL32" s="75" t="s">
        <v>203</v>
      </c>
      <c r="AM32" s="215" t="str">
        <f>$G$32</f>
        <v>Porcentaje de auto que avocan conocimiento</v>
      </c>
      <c r="AN32" s="216">
        <f t="shared" si="2"/>
        <v>0</v>
      </c>
      <c r="AO32" s="75">
        <v>0</v>
      </c>
      <c r="AP32" s="217" t="s">
        <v>193</v>
      </c>
      <c r="AQ32" s="75" t="s">
        <v>194</v>
      </c>
      <c r="AR32" s="75"/>
      <c r="AS32" s="215" t="str">
        <f>$G$32</f>
        <v>Porcentaje de auto que avocan conocimiento</v>
      </c>
      <c r="AT32" s="216">
        <f>O32</f>
        <v>0.85</v>
      </c>
      <c r="AU32" s="325">
        <v>0.93220000000000003</v>
      </c>
      <c r="AV32" s="335">
        <v>1</v>
      </c>
      <c r="AW32" s="218" t="s">
        <v>204</v>
      </c>
      <c r="AX32" s="75" t="s">
        <v>205</v>
      </c>
      <c r="AY32" s="215" t="str">
        <f>$G$32</f>
        <v>Porcentaje de auto que avocan conocimiento</v>
      </c>
      <c r="AZ32" s="216">
        <f t="shared" si="7"/>
        <v>0.85</v>
      </c>
      <c r="BA32" s="325">
        <v>0.93220000000000003</v>
      </c>
      <c r="BB32" s="221">
        <v>1</v>
      </c>
      <c r="BC32" s="375">
        <f t="shared" si="4"/>
        <v>0.02</v>
      </c>
      <c r="BD32" s="218" t="s">
        <v>204</v>
      </c>
    </row>
    <row r="33" spans="1:56" ht="93.75" customHeight="1">
      <c r="A33" s="96"/>
      <c r="B33" s="248"/>
      <c r="C33" s="244"/>
      <c r="D33" s="210" t="s">
        <v>206</v>
      </c>
      <c r="E33" s="202">
        <v>0.02</v>
      </c>
      <c r="F33" s="203" t="s">
        <v>57</v>
      </c>
      <c r="G33" s="207" t="s">
        <v>207</v>
      </c>
      <c r="H33" s="198" t="s">
        <v>208</v>
      </c>
      <c r="I33" s="203" t="s">
        <v>194</v>
      </c>
      <c r="J33" s="203" t="s">
        <v>82</v>
      </c>
      <c r="K33" s="203" t="s">
        <v>209</v>
      </c>
      <c r="L33" s="209">
        <v>0</v>
      </c>
      <c r="M33" s="209">
        <v>0</v>
      </c>
      <c r="N33" s="209">
        <v>0</v>
      </c>
      <c r="O33" s="209">
        <v>0.5</v>
      </c>
      <c r="P33" s="209">
        <v>0.5</v>
      </c>
      <c r="Q33" s="203" t="s">
        <v>61</v>
      </c>
      <c r="R33" s="201"/>
      <c r="S33" s="201" t="s">
        <v>210</v>
      </c>
      <c r="T33" s="201"/>
      <c r="U33" s="201" t="s">
        <v>211</v>
      </c>
      <c r="V33" s="92"/>
      <c r="W33" s="92"/>
      <c r="X33" s="92"/>
      <c r="Y33" s="108"/>
      <c r="Z33" s="94"/>
      <c r="AA33" s="215" t="str">
        <f>$G$33</f>
        <v>Porcentaje de actuaciones policivas resuletas</v>
      </c>
      <c r="AB33" s="216">
        <f t="shared" si="0"/>
        <v>0</v>
      </c>
      <c r="AC33" s="227" t="s">
        <v>136</v>
      </c>
      <c r="AD33" s="227" t="s">
        <v>136</v>
      </c>
      <c r="AE33" s="227" t="s">
        <v>136</v>
      </c>
      <c r="AF33" s="227" t="s">
        <v>136</v>
      </c>
      <c r="AG33" s="215"/>
      <c r="AH33" s="216"/>
      <c r="AI33" s="75"/>
      <c r="AJ33" s="221"/>
      <c r="AK33" s="75"/>
      <c r="AL33" s="75"/>
      <c r="AM33" s="215" t="str">
        <f>$G$32</f>
        <v>Porcentaje de auto que avocan conocimiento</v>
      </c>
      <c r="AN33" s="216">
        <f t="shared" si="2"/>
        <v>0</v>
      </c>
      <c r="AO33" s="75">
        <v>0</v>
      </c>
      <c r="AP33" s="217" t="s">
        <v>193</v>
      </c>
      <c r="AQ33" s="75" t="s">
        <v>194</v>
      </c>
      <c r="AR33" s="75"/>
      <c r="AS33" s="215" t="str">
        <f>$G$32</f>
        <v>Porcentaje de auto que avocan conocimiento</v>
      </c>
      <c r="AT33" s="216">
        <f>O33</f>
        <v>0.5</v>
      </c>
      <c r="AU33" s="365">
        <v>3.0000000000000001E-3</v>
      </c>
      <c r="AV33" s="335">
        <f>AU33/AT33</f>
        <v>6.0000000000000001E-3</v>
      </c>
      <c r="AW33" s="358" t="s">
        <v>212</v>
      </c>
      <c r="AX33" s="75" t="s">
        <v>205</v>
      </c>
      <c r="AY33" s="215" t="str">
        <f>$G$32</f>
        <v>Porcentaje de auto que avocan conocimiento</v>
      </c>
      <c r="AZ33" s="216">
        <f t="shared" si="7"/>
        <v>0.5</v>
      </c>
      <c r="BA33" s="325">
        <v>3.0000000000000001E-3</v>
      </c>
      <c r="BB33" s="221">
        <f>BA33/AZ33</f>
        <v>6.0000000000000001E-3</v>
      </c>
      <c r="BC33" s="375">
        <f>BB33*E33</f>
        <v>1.2E-4</v>
      </c>
      <c r="BD33" s="358" t="s">
        <v>212</v>
      </c>
    </row>
    <row r="34" spans="1:56" ht="93.75" customHeight="1">
      <c r="A34" s="96"/>
      <c r="B34" s="248"/>
      <c r="C34" s="197"/>
      <c r="D34" s="120" t="s">
        <v>91</v>
      </c>
      <c r="E34" s="157">
        <v>0.18</v>
      </c>
      <c r="F34" s="121"/>
      <c r="G34" s="109"/>
      <c r="H34" s="110"/>
      <c r="I34" s="98"/>
      <c r="J34" s="134"/>
      <c r="K34" s="134"/>
      <c r="L34" s="182"/>
      <c r="M34" s="182"/>
      <c r="N34" s="182"/>
      <c r="O34" s="181"/>
      <c r="P34" s="101"/>
      <c r="Q34" s="101"/>
      <c r="R34" s="101"/>
      <c r="S34" s="112"/>
      <c r="T34" s="112"/>
      <c r="U34" s="103"/>
      <c r="V34" s="104"/>
      <c r="W34" s="104"/>
      <c r="X34" s="104"/>
      <c r="Y34" s="105"/>
      <c r="Z34" s="106"/>
      <c r="AA34" s="224"/>
      <c r="AB34" s="216"/>
      <c r="AC34" s="224"/>
      <c r="AD34" s="217"/>
      <c r="AE34" s="307"/>
      <c r="AF34" s="307"/>
      <c r="AG34" s="224"/>
      <c r="AH34" s="216"/>
      <c r="AI34" s="103"/>
      <c r="AJ34" s="221"/>
      <c r="AK34" s="103"/>
      <c r="AL34" s="103"/>
      <c r="AM34" s="224"/>
      <c r="AN34" s="216"/>
      <c r="AO34" s="103"/>
      <c r="AP34" s="217"/>
      <c r="AQ34" s="103"/>
      <c r="AR34" s="103"/>
      <c r="AS34" s="224"/>
      <c r="AT34" s="216"/>
      <c r="AU34" s="103"/>
      <c r="AV34" s="217"/>
      <c r="AW34" s="225"/>
      <c r="AX34" s="103"/>
      <c r="AY34" s="224"/>
      <c r="AZ34" s="216"/>
      <c r="BA34" s="103"/>
      <c r="BB34" s="217"/>
      <c r="BC34" s="375"/>
      <c r="BD34" s="226"/>
    </row>
    <row r="35" spans="1:56" ht="131.25" customHeight="1">
      <c r="A35" s="70">
        <v>17</v>
      </c>
      <c r="B35" s="248"/>
      <c r="C35" s="245" t="s">
        <v>213</v>
      </c>
      <c r="D35" s="171" t="s">
        <v>214</v>
      </c>
      <c r="E35" s="157">
        <v>0.03</v>
      </c>
      <c r="F35" s="71" t="s">
        <v>72</v>
      </c>
      <c r="G35" s="124" t="s">
        <v>215</v>
      </c>
      <c r="H35" s="124" t="s">
        <v>216</v>
      </c>
      <c r="I35" s="73"/>
      <c r="J35" s="134" t="s">
        <v>217</v>
      </c>
      <c r="K35" s="134" t="s">
        <v>218</v>
      </c>
      <c r="L35" s="177">
        <v>0</v>
      </c>
      <c r="M35" s="177">
        <v>0.5</v>
      </c>
      <c r="N35" s="177">
        <v>0.7</v>
      </c>
      <c r="O35" s="177">
        <v>0.95</v>
      </c>
      <c r="P35" s="74">
        <v>0.95</v>
      </c>
      <c r="Q35" s="73" t="s">
        <v>61</v>
      </c>
      <c r="R35" s="73"/>
      <c r="S35" s="75"/>
      <c r="T35" s="75"/>
      <c r="U35" s="75"/>
      <c r="V35" s="76"/>
      <c r="W35" s="76"/>
      <c r="X35" s="76"/>
      <c r="Y35" s="108"/>
      <c r="Z35" s="78"/>
      <c r="AA35" s="215" t="str">
        <f>$G$35</f>
        <v>Porcentaje de Compromisos del Presupuesto de Inversión Directa Disponible a la Vigencia para el FDL</v>
      </c>
      <c r="AB35" s="216">
        <f t="shared" si="0"/>
        <v>0</v>
      </c>
      <c r="AC35" s="215">
        <v>0</v>
      </c>
      <c r="AD35" s="217"/>
      <c r="AE35" s="271" t="s">
        <v>111</v>
      </c>
      <c r="AF35" s="271"/>
      <c r="AG35" s="215" t="str">
        <f>$G$35</f>
        <v>Porcentaje de Compromisos del Presupuesto de Inversión Directa Disponible a la Vigencia para el FDL</v>
      </c>
      <c r="AH35" s="216">
        <f t="shared" si="1"/>
        <v>0.5</v>
      </c>
      <c r="AI35" s="325">
        <v>0.55879999999999996</v>
      </c>
      <c r="AJ35" s="221">
        <v>1</v>
      </c>
      <c r="AK35" s="75" t="s">
        <v>219</v>
      </c>
      <c r="AL35" s="75" t="s">
        <v>220</v>
      </c>
      <c r="AM35" s="215" t="str">
        <f>$G$35</f>
        <v>Porcentaje de Compromisos del Presupuesto de Inversión Directa Disponible a la Vigencia para el FDL</v>
      </c>
      <c r="AN35" s="216">
        <f t="shared" si="2"/>
        <v>0.7</v>
      </c>
      <c r="AO35" s="325">
        <v>0.57679999999999998</v>
      </c>
      <c r="AP35" s="221">
        <f t="shared" ref="AP35:AP44" si="10">AO35/AN35</f>
        <v>0.82400000000000007</v>
      </c>
      <c r="AQ35" s="75" t="s">
        <v>221</v>
      </c>
      <c r="AR35" s="75" t="s">
        <v>222</v>
      </c>
      <c r="AS35" s="215" t="str">
        <f>$G$35</f>
        <v>Porcentaje de Compromisos del Presupuesto de Inversión Directa Disponible a la Vigencia para el FDL</v>
      </c>
      <c r="AT35" s="216">
        <f t="shared" si="3"/>
        <v>0.95</v>
      </c>
      <c r="AU35" s="325">
        <v>1</v>
      </c>
      <c r="AV35" s="335">
        <v>1</v>
      </c>
      <c r="AW35" s="218" t="s">
        <v>223</v>
      </c>
      <c r="AX35" s="75" t="s">
        <v>224</v>
      </c>
      <c r="AY35" s="215" t="str">
        <f>$G$35</f>
        <v>Porcentaje de Compromisos del Presupuesto de Inversión Directa Disponible a la Vigencia para el FDL</v>
      </c>
      <c r="AZ35" s="216">
        <f t="shared" ref="AZ35:AZ44" si="11">P35</f>
        <v>0.95</v>
      </c>
      <c r="BA35" s="317">
        <v>1</v>
      </c>
      <c r="BB35" s="221">
        <v>1</v>
      </c>
      <c r="BC35" s="375">
        <f t="shared" si="4"/>
        <v>0.03</v>
      </c>
      <c r="BD35" s="218" t="s">
        <v>223</v>
      </c>
    </row>
    <row r="36" spans="1:56" ht="71.25" customHeight="1">
      <c r="A36" s="79">
        <v>18</v>
      </c>
      <c r="B36" s="248"/>
      <c r="C36" s="246"/>
      <c r="D36" s="171" t="s">
        <v>225</v>
      </c>
      <c r="E36" s="157">
        <v>0.02</v>
      </c>
      <c r="F36" s="80" t="s">
        <v>57</v>
      </c>
      <c r="G36" s="124" t="s">
        <v>226</v>
      </c>
      <c r="H36" s="124" t="s">
        <v>227</v>
      </c>
      <c r="I36" s="114"/>
      <c r="J36" s="134" t="s">
        <v>217</v>
      </c>
      <c r="K36" s="134" t="s">
        <v>228</v>
      </c>
      <c r="L36" s="185">
        <v>0</v>
      </c>
      <c r="M36" s="185">
        <v>0.1</v>
      </c>
      <c r="N36" s="185">
        <v>0.2</v>
      </c>
      <c r="O36" s="185">
        <v>0.3</v>
      </c>
      <c r="P36" s="125">
        <v>0.3</v>
      </c>
      <c r="Q36" s="73" t="s">
        <v>229</v>
      </c>
      <c r="R36" s="82"/>
      <c r="S36" s="75"/>
      <c r="T36" s="83"/>
      <c r="U36" s="83"/>
      <c r="V36" s="115"/>
      <c r="W36" s="115"/>
      <c r="X36" s="115"/>
      <c r="Y36" s="108"/>
      <c r="Z36" s="116"/>
      <c r="AA36" s="215" t="str">
        <f>$G$36</f>
        <v>Porcentaje de Giros de Presupuesto de Inversión Directa Realizados</v>
      </c>
      <c r="AB36" s="216">
        <f t="shared" si="0"/>
        <v>0</v>
      </c>
      <c r="AC36" s="215">
        <v>0</v>
      </c>
      <c r="AD36" s="217"/>
      <c r="AE36" s="271" t="s">
        <v>111</v>
      </c>
      <c r="AF36" s="271"/>
      <c r="AG36" s="215" t="str">
        <f>$G$36</f>
        <v>Porcentaje de Giros de Presupuesto de Inversión Directa Realizados</v>
      </c>
      <c r="AH36" s="216">
        <f t="shared" si="1"/>
        <v>0.1</v>
      </c>
      <c r="AI36" s="325">
        <v>5.6500000000000002E-2</v>
      </c>
      <c r="AJ36" s="221">
        <f t="shared" si="5"/>
        <v>0.56499999999999995</v>
      </c>
      <c r="AK36" s="75" t="s">
        <v>230</v>
      </c>
      <c r="AL36" s="75" t="s">
        <v>220</v>
      </c>
      <c r="AM36" s="215" t="str">
        <f>$G$36</f>
        <v>Porcentaje de Giros de Presupuesto de Inversión Directa Realizados</v>
      </c>
      <c r="AN36" s="216">
        <f t="shared" si="2"/>
        <v>0.2</v>
      </c>
      <c r="AO36" s="75">
        <v>20.82</v>
      </c>
      <c r="AP36" s="357">
        <v>1</v>
      </c>
      <c r="AQ36" s="75" t="s">
        <v>231</v>
      </c>
      <c r="AR36" s="75" t="s">
        <v>222</v>
      </c>
      <c r="AS36" s="215" t="str">
        <f>$G$36</f>
        <v>Porcentaje de Giros de Presupuesto de Inversión Directa Realizados</v>
      </c>
      <c r="AT36" s="216">
        <f t="shared" si="3"/>
        <v>0.3</v>
      </c>
      <c r="AU36" s="325">
        <v>0.27139999999999997</v>
      </c>
      <c r="AV36" s="335">
        <f t="shared" ref="AV36:AV44" si="12">AU36/AT36</f>
        <v>0.90466666666666662</v>
      </c>
      <c r="AW36" s="218" t="s">
        <v>232</v>
      </c>
      <c r="AX36" s="75" t="s">
        <v>224</v>
      </c>
      <c r="AY36" s="215" t="str">
        <f>$G$36</f>
        <v>Porcentaje de Giros de Presupuesto de Inversión Directa Realizados</v>
      </c>
      <c r="AZ36" s="216">
        <f t="shared" si="11"/>
        <v>0.3</v>
      </c>
      <c r="BA36" s="325">
        <f>+AU36</f>
        <v>0.27139999999999997</v>
      </c>
      <c r="BB36" s="221">
        <f t="shared" ref="BB36" si="13">BA36/AZ36</f>
        <v>0.90466666666666662</v>
      </c>
      <c r="BC36" s="375">
        <f t="shared" si="4"/>
        <v>1.8093333333333333E-2</v>
      </c>
      <c r="BD36" s="218" t="s">
        <v>232</v>
      </c>
    </row>
    <row r="37" spans="1:56" ht="147" customHeight="1">
      <c r="A37" s="70">
        <v>19</v>
      </c>
      <c r="B37" s="248"/>
      <c r="C37" s="246"/>
      <c r="D37" s="171" t="s">
        <v>233</v>
      </c>
      <c r="E37" s="157">
        <v>0.03</v>
      </c>
      <c r="F37" s="80" t="s">
        <v>57</v>
      </c>
      <c r="G37" s="124" t="s">
        <v>234</v>
      </c>
      <c r="H37" s="124" t="s">
        <v>235</v>
      </c>
      <c r="I37" s="82"/>
      <c r="J37" s="134" t="s">
        <v>217</v>
      </c>
      <c r="K37" s="134" t="s">
        <v>236</v>
      </c>
      <c r="L37" s="185">
        <v>0</v>
      </c>
      <c r="M37" s="185">
        <v>0.25</v>
      </c>
      <c r="N37" s="185">
        <v>0.4</v>
      </c>
      <c r="O37" s="185">
        <v>0.5</v>
      </c>
      <c r="P37" s="125">
        <v>0.5</v>
      </c>
      <c r="Q37" s="73" t="s">
        <v>229</v>
      </c>
      <c r="R37" s="82"/>
      <c r="S37" s="75"/>
      <c r="T37" s="83"/>
      <c r="U37" s="84"/>
      <c r="V37" s="85"/>
      <c r="W37" s="85"/>
      <c r="X37" s="85"/>
      <c r="Y37" s="108"/>
      <c r="Z37" s="87"/>
      <c r="AA37" s="215" t="str">
        <f>$G$37</f>
        <v>Porcentaje de Giros de Presupuesto Comprometido Constituido como Obligaciones por Pagar de la Vigencia 2017 Realizados</v>
      </c>
      <c r="AB37" s="216">
        <f t="shared" si="0"/>
        <v>0</v>
      </c>
      <c r="AC37" s="215">
        <v>0</v>
      </c>
      <c r="AD37" s="217"/>
      <c r="AE37" s="271" t="s">
        <v>111</v>
      </c>
      <c r="AF37" s="271"/>
      <c r="AG37" s="215" t="str">
        <f>$G$37</f>
        <v>Porcentaje de Giros de Presupuesto Comprometido Constituido como Obligaciones por Pagar de la Vigencia 2017 Realizados</v>
      </c>
      <c r="AH37" s="216">
        <f t="shared" si="1"/>
        <v>0.25</v>
      </c>
      <c r="AI37" s="325">
        <v>0.3856</v>
      </c>
      <c r="AJ37" s="221">
        <v>1</v>
      </c>
      <c r="AK37" s="75" t="s">
        <v>237</v>
      </c>
      <c r="AL37" s="75" t="s">
        <v>220</v>
      </c>
      <c r="AM37" s="215" t="str">
        <f>$G$37</f>
        <v>Porcentaje de Giros de Presupuesto Comprometido Constituido como Obligaciones por Pagar de la Vigencia 2017 Realizados</v>
      </c>
      <c r="AN37" s="216">
        <f t="shared" si="2"/>
        <v>0.4</v>
      </c>
      <c r="AO37" s="75">
        <v>78.7</v>
      </c>
      <c r="AP37" s="357">
        <v>1</v>
      </c>
      <c r="AQ37" s="332" t="s">
        <v>238</v>
      </c>
      <c r="AR37" s="75" t="s">
        <v>222</v>
      </c>
      <c r="AS37" s="215" t="str">
        <f>$G$37</f>
        <v>Porcentaje de Giros de Presupuesto Comprometido Constituido como Obligaciones por Pagar de la Vigencia 2017 Realizados</v>
      </c>
      <c r="AT37" s="216">
        <f t="shared" si="3"/>
        <v>0.5</v>
      </c>
      <c r="AU37" s="325">
        <v>0.8498</v>
      </c>
      <c r="AV37" s="335">
        <v>1</v>
      </c>
      <c r="AW37" s="218" t="s">
        <v>239</v>
      </c>
      <c r="AX37" s="75" t="s">
        <v>224</v>
      </c>
      <c r="AY37" s="215" t="str">
        <f>$G$37</f>
        <v>Porcentaje de Giros de Presupuesto Comprometido Constituido como Obligaciones por Pagar de la Vigencia 2017 Realizados</v>
      </c>
      <c r="AZ37" s="216">
        <f t="shared" si="11"/>
        <v>0.5</v>
      </c>
      <c r="BA37" s="325">
        <v>0.8498</v>
      </c>
      <c r="BB37" s="335">
        <v>1</v>
      </c>
      <c r="BC37" s="375">
        <f t="shared" ref="BC37:BC44" si="14">BB37*E37</f>
        <v>0.03</v>
      </c>
      <c r="BD37" s="218" t="s">
        <v>239</v>
      </c>
    </row>
    <row r="38" spans="1:56" ht="408" customHeight="1">
      <c r="A38" s="79">
        <v>20</v>
      </c>
      <c r="B38" s="248"/>
      <c r="C38" s="246"/>
      <c r="D38" s="172" t="s">
        <v>240</v>
      </c>
      <c r="E38" s="157">
        <v>0.03</v>
      </c>
      <c r="F38" s="80" t="s">
        <v>57</v>
      </c>
      <c r="G38" s="124" t="s">
        <v>241</v>
      </c>
      <c r="H38" s="124" t="s">
        <v>242</v>
      </c>
      <c r="I38" s="82"/>
      <c r="J38" s="134" t="s">
        <v>96</v>
      </c>
      <c r="K38" s="134" t="s">
        <v>243</v>
      </c>
      <c r="L38" s="185">
        <v>1</v>
      </c>
      <c r="M38" s="185">
        <v>1</v>
      </c>
      <c r="N38" s="185">
        <v>1</v>
      </c>
      <c r="O38" s="185">
        <v>1</v>
      </c>
      <c r="P38" s="125">
        <v>1</v>
      </c>
      <c r="Q38" s="82" t="s">
        <v>61</v>
      </c>
      <c r="R38" s="82"/>
      <c r="S38" s="84"/>
      <c r="T38" s="84"/>
      <c r="U38" s="84"/>
      <c r="V38" s="85"/>
      <c r="W38" s="85"/>
      <c r="X38" s="85"/>
      <c r="Y38" s="108"/>
      <c r="Z38" s="87"/>
      <c r="AA38" s="215" t="str">
        <f>$G$38</f>
        <v>Porcentaje de Procesos Contractuales de Malla Vial y Parques de la Vigencia 2018 Realizados Utilizando los Pliegos Tipo</v>
      </c>
      <c r="AB38" s="216">
        <f t="shared" si="0"/>
        <v>1</v>
      </c>
      <c r="AC38" s="227">
        <v>1</v>
      </c>
      <c r="AD38" s="221">
        <f>AC38/AB38</f>
        <v>1</v>
      </c>
      <c r="AE38" s="215" t="s">
        <v>244</v>
      </c>
      <c r="AF38" s="215" t="s">
        <v>245</v>
      </c>
      <c r="AG38" s="215" t="str">
        <f>$G$38</f>
        <v>Porcentaje de Procesos Contractuales de Malla Vial y Parques de la Vigencia 2018 Realizados Utilizando los Pliegos Tipo</v>
      </c>
      <c r="AH38" s="216">
        <f t="shared" si="1"/>
        <v>1</v>
      </c>
      <c r="AI38" s="221">
        <v>1</v>
      </c>
      <c r="AJ38" s="221">
        <f t="shared" si="5"/>
        <v>1</v>
      </c>
      <c r="AK38" s="75" t="s">
        <v>246</v>
      </c>
      <c r="AL38" s="75" t="s">
        <v>247</v>
      </c>
      <c r="AM38" s="215" t="str">
        <f>$G$38</f>
        <v>Porcentaje de Procesos Contractuales de Malla Vial y Parques de la Vigencia 2018 Realizados Utilizando los Pliegos Tipo</v>
      </c>
      <c r="AN38" s="216">
        <f t="shared" si="2"/>
        <v>1</v>
      </c>
      <c r="AO38" s="317">
        <v>1</v>
      </c>
      <c r="AP38" s="221">
        <f t="shared" si="10"/>
        <v>1</v>
      </c>
      <c r="AQ38" s="75" t="s">
        <v>248</v>
      </c>
      <c r="AR38" s="358" t="s">
        <v>249</v>
      </c>
      <c r="AS38" s="215" t="str">
        <f>$G$38</f>
        <v>Porcentaje de Procesos Contractuales de Malla Vial y Parques de la Vigencia 2018 Realizados Utilizando los Pliegos Tipo</v>
      </c>
      <c r="AT38" s="216">
        <f t="shared" si="3"/>
        <v>1</v>
      </c>
      <c r="AU38" s="365">
        <v>1</v>
      </c>
      <c r="AV38" s="335">
        <f t="shared" si="12"/>
        <v>1</v>
      </c>
      <c r="AW38" s="75" t="s">
        <v>250</v>
      </c>
      <c r="AX38" s="75"/>
      <c r="AY38" s="215" t="str">
        <f>$G$38</f>
        <v>Porcentaje de Procesos Contractuales de Malla Vial y Parques de la Vigencia 2018 Realizados Utilizando los Pliegos Tipo</v>
      </c>
      <c r="AZ38" s="216">
        <f t="shared" si="11"/>
        <v>1</v>
      </c>
      <c r="BA38" s="317">
        <v>1</v>
      </c>
      <c r="BB38" s="357">
        <f t="shared" ref="BB38:BB44" si="15">BA38/AZ38</f>
        <v>1</v>
      </c>
      <c r="BC38" s="375">
        <f t="shared" si="14"/>
        <v>0.03</v>
      </c>
      <c r="BD38" s="219" t="s">
        <v>251</v>
      </c>
    </row>
    <row r="39" spans="1:56" ht="301.5" customHeight="1">
      <c r="A39" s="70">
        <v>21</v>
      </c>
      <c r="B39" s="248"/>
      <c r="C39" s="246"/>
      <c r="D39" s="172" t="s">
        <v>252</v>
      </c>
      <c r="E39" s="157">
        <v>0.01</v>
      </c>
      <c r="F39" s="80" t="s">
        <v>57</v>
      </c>
      <c r="G39" s="124" t="s">
        <v>253</v>
      </c>
      <c r="H39" s="124" t="s">
        <v>254</v>
      </c>
      <c r="I39" s="82"/>
      <c r="J39" s="134" t="s">
        <v>96</v>
      </c>
      <c r="K39" s="134" t="s">
        <v>255</v>
      </c>
      <c r="L39" s="185">
        <v>1</v>
      </c>
      <c r="M39" s="185">
        <v>1</v>
      </c>
      <c r="N39" s="185">
        <v>1</v>
      </c>
      <c r="O39" s="185">
        <v>1</v>
      </c>
      <c r="P39" s="125">
        <v>1</v>
      </c>
      <c r="Q39" s="82" t="s">
        <v>61</v>
      </c>
      <c r="R39" s="82"/>
      <c r="S39" s="84"/>
      <c r="T39" s="84"/>
      <c r="U39" s="84"/>
      <c r="V39" s="85"/>
      <c r="W39" s="85"/>
      <c r="X39" s="85"/>
      <c r="Y39" s="108"/>
      <c r="Z39" s="87"/>
      <c r="AA39" s="215" t="str">
        <f>$G$39</f>
        <v>Porcentaje de Publicación de los Procesos Contractuales del FDL y Modificaciones Contractuales Realizado</v>
      </c>
      <c r="AB39" s="216">
        <f t="shared" si="0"/>
        <v>1</v>
      </c>
      <c r="AC39" s="227">
        <v>1</v>
      </c>
      <c r="AD39" s="221">
        <f>AC39/AB39</f>
        <v>1</v>
      </c>
      <c r="AE39" s="271" t="s">
        <v>256</v>
      </c>
      <c r="AF39" s="271" t="s">
        <v>257</v>
      </c>
      <c r="AG39" s="215" t="str">
        <f>$G$39</f>
        <v>Porcentaje de Publicación de los Procesos Contractuales del FDL y Modificaciones Contractuales Realizado</v>
      </c>
      <c r="AH39" s="216">
        <f t="shared" si="1"/>
        <v>1</v>
      </c>
      <c r="AI39" s="221">
        <v>1</v>
      </c>
      <c r="AJ39" s="221">
        <f t="shared" si="5"/>
        <v>1</v>
      </c>
      <c r="AK39" s="75" t="s">
        <v>258</v>
      </c>
      <c r="AL39" s="75" t="s">
        <v>259</v>
      </c>
      <c r="AM39" s="215" t="str">
        <f>$G$39</f>
        <v>Porcentaje de Publicación de los Procesos Contractuales del FDL y Modificaciones Contractuales Realizado</v>
      </c>
      <c r="AN39" s="216">
        <f t="shared" si="2"/>
        <v>1</v>
      </c>
      <c r="AO39" s="317">
        <v>1</v>
      </c>
      <c r="AP39" s="221">
        <f t="shared" si="10"/>
        <v>1</v>
      </c>
      <c r="AQ39" s="358" t="s">
        <v>260</v>
      </c>
      <c r="AR39" s="75" t="s">
        <v>261</v>
      </c>
      <c r="AS39" s="215" t="str">
        <f>$G$39</f>
        <v>Porcentaje de Publicación de los Procesos Contractuales del FDL y Modificaciones Contractuales Realizado</v>
      </c>
      <c r="AT39" s="216">
        <f t="shared" si="3"/>
        <v>1</v>
      </c>
      <c r="AU39" s="365">
        <v>1</v>
      </c>
      <c r="AV39" s="335">
        <f t="shared" si="12"/>
        <v>1</v>
      </c>
      <c r="AW39" s="358" t="s">
        <v>262</v>
      </c>
      <c r="AX39" s="75" t="s">
        <v>261</v>
      </c>
      <c r="AY39" s="215" t="str">
        <f>$G$39</f>
        <v>Porcentaje de Publicación de los Procesos Contractuales del FDL y Modificaciones Contractuales Realizado</v>
      </c>
      <c r="AZ39" s="216">
        <f t="shared" si="11"/>
        <v>1</v>
      </c>
      <c r="BA39" s="317">
        <v>1</v>
      </c>
      <c r="BB39" s="357">
        <f t="shared" si="15"/>
        <v>1</v>
      </c>
      <c r="BC39" s="375">
        <f t="shared" si="14"/>
        <v>0.01</v>
      </c>
      <c r="BD39" s="219" t="s">
        <v>263</v>
      </c>
    </row>
    <row r="40" spans="1:56" ht="93.75" customHeight="1">
      <c r="A40" s="79">
        <v>22</v>
      </c>
      <c r="B40" s="248"/>
      <c r="C40" s="246"/>
      <c r="D40" s="172" t="s">
        <v>264</v>
      </c>
      <c r="E40" s="157">
        <v>0.01</v>
      </c>
      <c r="F40" s="80" t="s">
        <v>57</v>
      </c>
      <c r="G40" s="81" t="s">
        <v>265</v>
      </c>
      <c r="H40" s="81" t="s">
        <v>265</v>
      </c>
      <c r="I40" s="82"/>
      <c r="J40" s="134" t="s">
        <v>96</v>
      </c>
      <c r="K40" s="134" t="s">
        <v>266</v>
      </c>
      <c r="L40" s="185">
        <v>1</v>
      </c>
      <c r="M40" s="185">
        <v>1</v>
      </c>
      <c r="N40" s="185">
        <v>1</v>
      </c>
      <c r="O40" s="185">
        <v>1</v>
      </c>
      <c r="P40" s="125">
        <v>1</v>
      </c>
      <c r="Q40" s="82" t="s">
        <v>61</v>
      </c>
      <c r="R40" s="82"/>
      <c r="S40" s="84"/>
      <c r="T40" s="84"/>
      <c r="U40" s="84"/>
      <c r="V40" s="85"/>
      <c r="W40" s="85"/>
      <c r="X40" s="85"/>
      <c r="Y40" s="108"/>
      <c r="Z40" s="87"/>
      <c r="AA40" s="215" t="str">
        <f>$G$40</f>
        <v>Porcentaje de bienes de caracteristicas tecnicas uniformes de común utilización aquiridos a través del portal CCE</v>
      </c>
      <c r="AB40" s="216">
        <f t="shared" si="0"/>
        <v>1</v>
      </c>
      <c r="AC40" s="227">
        <v>1</v>
      </c>
      <c r="AD40" s="221">
        <f>AC40/AB40</f>
        <v>1</v>
      </c>
      <c r="AE40" s="271" t="s">
        <v>267</v>
      </c>
      <c r="AF40" s="271" t="s">
        <v>268</v>
      </c>
      <c r="AG40" s="215" t="str">
        <f>$G$40</f>
        <v>Porcentaje de bienes de caracteristicas tecnicas uniformes de común utilización aquiridos a través del portal CCE</v>
      </c>
      <c r="AH40" s="216">
        <f t="shared" si="1"/>
        <v>1</v>
      </c>
      <c r="AI40" s="221">
        <v>1</v>
      </c>
      <c r="AJ40" s="221">
        <f t="shared" si="5"/>
        <v>1</v>
      </c>
      <c r="AK40" s="75" t="s">
        <v>269</v>
      </c>
      <c r="AL40" s="75"/>
      <c r="AM40" s="215" t="str">
        <f>$G$40</f>
        <v>Porcentaje de bienes de caracteristicas tecnicas uniformes de común utilización aquiridos a través del portal CCE</v>
      </c>
      <c r="AN40" s="216">
        <f t="shared" si="2"/>
        <v>1</v>
      </c>
      <c r="AO40" s="317">
        <v>1</v>
      </c>
      <c r="AP40" s="221">
        <f t="shared" si="10"/>
        <v>1</v>
      </c>
      <c r="AQ40" s="75" t="s">
        <v>270</v>
      </c>
      <c r="AR40" s="75" t="s">
        <v>271</v>
      </c>
      <c r="AS40" s="215" t="str">
        <f>$G$40</f>
        <v>Porcentaje de bienes de caracteristicas tecnicas uniformes de común utilización aquiridos a través del portal CCE</v>
      </c>
      <c r="AT40" s="216">
        <f t="shared" si="3"/>
        <v>1</v>
      </c>
      <c r="AU40" s="364">
        <v>1</v>
      </c>
      <c r="AV40" s="335">
        <f t="shared" si="12"/>
        <v>1</v>
      </c>
      <c r="AW40" s="366" t="s">
        <v>272</v>
      </c>
      <c r="AX40" s="75" t="s">
        <v>273</v>
      </c>
      <c r="AY40" s="215" t="str">
        <f>$G$40</f>
        <v>Porcentaje de bienes de caracteristicas tecnicas uniformes de común utilización aquiridos a través del portal CCE</v>
      </c>
      <c r="AZ40" s="216">
        <f t="shared" si="11"/>
        <v>1</v>
      </c>
      <c r="BA40" s="317">
        <v>1</v>
      </c>
      <c r="BB40" s="357">
        <f t="shared" si="15"/>
        <v>1</v>
      </c>
      <c r="BC40" s="375">
        <f t="shared" si="14"/>
        <v>0.01</v>
      </c>
      <c r="BD40" s="219" t="s">
        <v>274</v>
      </c>
    </row>
    <row r="41" spans="1:56" ht="129" customHeight="1" thickBot="1">
      <c r="A41" s="70">
        <v>23</v>
      </c>
      <c r="B41" s="248"/>
      <c r="C41" s="246"/>
      <c r="D41" s="172" t="s">
        <v>275</v>
      </c>
      <c r="E41" s="157">
        <v>0.01</v>
      </c>
      <c r="F41" s="80" t="s">
        <v>57</v>
      </c>
      <c r="G41" s="81" t="s">
        <v>276</v>
      </c>
      <c r="H41" s="81" t="s">
        <v>277</v>
      </c>
      <c r="I41" s="89"/>
      <c r="J41" s="134" t="s">
        <v>96</v>
      </c>
      <c r="K41" s="134" t="s">
        <v>278</v>
      </c>
      <c r="L41" s="180">
        <v>1</v>
      </c>
      <c r="M41" s="180">
        <v>1</v>
      </c>
      <c r="N41" s="180">
        <v>1</v>
      </c>
      <c r="O41" s="180">
        <v>1</v>
      </c>
      <c r="P41" s="90">
        <v>1</v>
      </c>
      <c r="Q41" s="82" t="s">
        <v>61</v>
      </c>
      <c r="R41" s="89"/>
      <c r="S41" s="91"/>
      <c r="T41" s="91"/>
      <c r="U41" s="91"/>
      <c r="V41" s="92"/>
      <c r="W41" s="92"/>
      <c r="X41" s="92"/>
      <c r="Y41" s="93"/>
      <c r="Z41" s="94"/>
      <c r="AA41" s="215" t="str">
        <f>$G$41</f>
        <v>Porcentaje de Lineamientos Establecidos en la Directiva 12 de 2016 o Aquella que la Modifique Aplicados</v>
      </c>
      <c r="AB41" s="216">
        <f t="shared" si="0"/>
        <v>1</v>
      </c>
      <c r="AC41" s="215"/>
      <c r="AD41" s="217">
        <f>AC41/AB41</f>
        <v>0</v>
      </c>
      <c r="AE41" s="271" t="s">
        <v>279</v>
      </c>
      <c r="AF41" s="271"/>
      <c r="AG41" s="215" t="str">
        <f>$G$41</f>
        <v>Porcentaje de Lineamientos Establecidos en la Directiva 12 de 2016 o Aquella que la Modifique Aplicados</v>
      </c>
      <c r="AH41" s="216">
        <f t="shared" si="1"/>
        <v>1</v>
      </c>
      <c r="AI41" s="221">
        <v>1</v>
      </c>
      <c r="AJ41" s="221">
        <f t="shared" si="5"/>
        <v>1</v>
      </c>
      <c r="AK41" s="358"/>
      <c r="AL41" s="75"/>
      <c r="AM41" s="215" t="str">
        <f>$G$41</f>
        <v>Porcentaje de Lineamientos Establecidos en la Directiva 12 de 2016 o Aquella que la Modifique Aplicados</v>
      </c>
      <c r="AN41" s="216">
        <f t="shared" si="2"/>
        <v>1</v>
      </c>
      <c r="AO41" s="317">
        <v>1</v>
      </c>
      <c r="AP41" s="221">
        <f t="shared" si="10"/>
        <v>1</v>
      </c>
      <c r="AQ41" s="358" t="s">
        <v>280</v>
      </c>
      <c r="AR41" s="75" t="s">
        <v>281</v>
      </c>
      <c r="AS41" s="215" t="str">
        <f>$G$41</f>
        <v>Porcentaje de Lineamientos Establecidos en la Directiva 12 de 2016 o Aquella que la Modifique Aplicados</v>
      </c>
      <c r="AT41" s="216">
        <f t="shared" si="3"/>
        <v>1</v>
      </c>
      <c r="AU41" s="365">
        <v>1</v>
      </c>
      <c r="AV41" s="335">
        <f t="shared" si="12"/>
        <v>1</v>
      </c>
      <c r="AW41" s="358" t="s">
        <v>280</v>
      </c>
      <c r="AX41" s="75" t="s">
        <v>281</v>
      </c>
      <c r="AY41" s="215" t="str">
        <f>$G$41</f>
        <v>Porcentaje de Lineamientos Establecidos en la Directiva 12 de 2016 o Aquella que la Modifique Aplicados</v>
      </c>
      <c r="AZ41" s="216">
        <f t="shared" si="11"/>
        <v>1</v>
      </c>
      <c r="BA41" s="325">
        <f>AVERAGE(AU41,AO41,AJ41,AC41)</f>
        <v>1</v>
      </c>
      <c r="BB41" s="335">
        <f t="shared" si="15"/>
        <v>1</v>
      </c>
      <c r="BC41" s="375">
        <f t="shared" si="14"/>
        <v>0.01</v>
      </c>
      <c r="BD41" s="219" t="s">
        <v>282</v>
      </c>
    </row>
    <row r="42" spans="1:56" ht="93.75" customHeight="1" thickBot="1">
      <c r="A42" s="79">
        <v>24</v>
      </c>
      <c r="B42" s="254"/>
      <c r="C42" s="242"/>
      <c r="D42" s="211" t="s">
        <v>283</v>
      </c>
      <c r="E42" s="266">
        <v>0.01</v>
      </c>
      <c r="F42" s="267" t="s">
        <v>57</v>
      </c>
      <c r="G42" s="207" t="s">
        <v>284</v>
      </c>
      <c r="H42" s="267" t="s">
        <v>285</v>
      </c>
      <c r="I42" s="267" t="s">
        <v>194</v>
      </c>
      <c r="J42" s="267" t="s">
        <v>82</v>
      </c>
      <c r="K42" s="267" t="s">
        <v>286</v>
      </c>
      <c r="L42" s="209"/>
      <c r="M42" s="209">
        <v>1</v>
      </c>
      <c r="N42" s="209">
        <v>1</v>
      </c>
      <c r="O42" s="209">
        <v>1</v>
      </c>
      <c r="P42" s="209">
        <v>1</v>
      </c>
      <c r="Q42" s="267" t="s">
        <v>61</v>
      </c>
      <c r="R42" s="261" t="s">
        <v>287</v>
      </c>
      <c r="S42" s="261" t="s">
        <v>288</v>
      </c>
      <c r="T42" s="261" t="s">
        <v>287</v>
      </c>
      <c r="U42" s="261" t="s">
        <v>135</v>
      </c>
      <c r="V42" s="272"/>
      <c r="W42" s="272"/>
      <c r="X42" s="272"/>
      <c r="Y42" s="93"/>
      <c r="Z42" s="273"/>
      <c r="AA42" s="215" t="str">
        <f>$G$42</f>
        <v>Porcentaje de Ejecución del Plan de Implementación del SIPSE Local</v>
      </c>
      <c r="AB42" s="216" t="s">
        <v>136</v>
      </c>
      <c r="AC42" s="216" t="s">
        <v>136</v>
      </c>
      <c r="AD42" s="216" t="s">
        <v>136</v>
      </c>
      <c r="AE42" s="216" t="s">
        <v>136</v>
      </c>
      <c r="AF42" s="216" t="s">
        <v>136</v>
      </c>
      <c r="AG42" s="215" t="str">
        <f>$G$42</f>
        <v>Porcentaje de Ejecución del Plan de Implementación del SIPSE Local</v>
      </c>
      <c r="AH42" s="216">
        <f t="shared" si="1"/>
        <v>1</v>
      </c>
      <c r="AI42" s="376">
        <v>0.21</v>
      </c>
      <c r="AJ42" s="377">
        <f>AI42/AH42</f>
        <v>0.21</v>
      </c>
      <c r="AL42" s="230" t="s">
        <v>289</v>
      </c>
      <c r="AM42" s="215" t="str">
        <f>$G$42</f>
        <v>Porcentaje de Ejecución del Plan de Implementación del SIPSE Local</v>
      </c>
      <c r="AN42" s="216">
        <f t="shared" si="2"/>
        <v>1</v>
      </c>
      <c r="AO42" s="233">
        <v>0.97</v>
      </c>
      <c r="AP42" s="233">
        <v>0.97</v>
      </c>
      <c r="AQ42" s="230" t="s">
        <v>290</v>
      </c>
      <c r="AR42" s="230" t="s">
        <v>291</v>
      </c>
      <c r="AS42" s="215" t="str">
        <f>$G$42</f>
        <v>Porcentaje de Ejecución del Plan de Implementación del SIPSE Local</v>
      </c>
      <c r="AT42" s="216">
        <f t="shared" si="3"/>
        <v>1</v>
      </c>
      <c r="AU42" s="370">
        <v>0.9</v>
      </c>
      <c r="AV42" s="371">
        <f t="shared" si="12"/>
        <v>0.9</v>
      </c>
      <c r="AW42" s="372" t="s">
        <v>292</v>
      </c>
      <c r="AX42" s="372" t="s">
        <v>293</v>
      </c>
      <c r="AY42" s="215" t="str">
        <f>$G$42</f>
        <v>Porcentaje de Ejecución del Plan de Implementación del SIPSE Local</v>
      </c>
      <c r="AZ42" s="216">
        <f t="shared" si="11"/>
        <v>1</v>
      </c>
      <c r="BA42" s="378">
        <f>AVERAGE(AU42,AO42,AI42)</f>
        <v>0.69333333333333336</v>
      </c>
      <c r="BB42" s="335">
        <f t="shared" si="15"/>
        <v>0.69333333333333336</v>
      </c>
      <c r="BC42" s="375">
        <f t="shared" si="14"/>
        <v>6.9333333333333339E-3</v>
      </c>
      <c r="BD42" s="275" t="s">
        <v>294</v>
      </c>
    </row>
    <row r="43" spans="1:56" ht="129" customHeight="1" thickBot="1">
      <c r="A43" s="70">
        <v>25</v>
      </c>
      <c r="B43" s="254"/>
      <c r="C43" s="255"/>
      <c r="D43" s="276" t="s">
        <v>295</v>
      </c>
      <c r="E43" s="277">
        <v>0.01</v>
      </c>
      <c r="F43" s="278" t="s">
        <v>57</v>
      </c>
      <c r="G43" s="124" t="s">
        <v>296</v>
      </c>
      <c r="H43" s="119" t="s">
        <v>297</v>
      </c>
      <c r="I43" s="119"/>
      <c r="J43" s="279" t="s">
        <v>96</v>
      </c>
      <c r="K43" s="279" t="s">
        <v>298</v>
      </c>
      <c r="L43" s="179">
        <v>1</v>
      </c>
      <c r="M43" s="179">
        <v>1</v>
      </c>
      <c r="N43" s="179">
        <v>1</v>
      </c>
      <c r="O43" s="179">
        <v>1</v>
      </c>
      <c r="P43" s="179">
        <v>1</v>
      </c>
      <c r="Q43" s="119" t="s">
        <v>61</v>
      </c>
      <c r="R43" s="119"/>
      <c r="S43" s="280"/>
      <c r="T43" s="280"/>
      <c r="U43" s="280"/>
      <c r="V43" s="268"/>
      <c r="W43" s="268"/>
      <c r="X43" s="268"/>
      <c r="Y43" s="86"/>
      <c r="Z43" s="269"/>
      <c r="AA43" s="215" t="str">
        <f>$G$43</f>
        <v>Porcentaje de asistencia a las jornadas programadas por la Dirección Financiera de la SDG</v>
      </c>
      <c r="AB43" s="216">
        <f t="shared" si="0"/>
        <v>1</v>
      </c>
      <c r="AC43" s="236">
        <v>1</v>
      </c>
      <c r="AD43" s="236">
        <v>1</v>
      </c>
      <c r="AE43" s="281" t="s">
        <v>299</v>
      </c>
      <c r="AF43" s="281" t="s">
        <v>300</v>
      </c>
      <c r="AG43" s="215" t="str">
        <f>$G$43</f>
        <v>Porcentaje de asistencia a las jornadas programadas por la Dirección Financiera de la SDG</v>
      </c>
      <c r="AH43" s="216">
        <f t="shared" si="1"/>
        <v>1</v>
      </c>
      <c r="AI43" s="236">
        <v>1</v>
      </c>
      <c r="AJ43" s="236">
        <v>1</v>
      </c>
      <c r="AK43" s="236" t="s">
        <v>301</v>
      </c>
      <c r="AL43" s="280" t="s">
        <v>302</v>
      </c>
      <c r="AM43" s="215" t="str">
        <f>$G$43</f>
        <v>Porcentaje de asistencia a las jornadas programadas por la Dirección Financiera de la SDG</v>
      </c>
      <c r="AN43" s="216">
        <f t="shared" si="2"/>
        <v>1</v>
      </c>
      <c r="AO43" s="236">
        <v>1</v>
      </c>
      <c r="AP43" s="221">
        <f t="shared" si="10"/>
        <v>1</v>
      </c>
      <c r="AQ43" s="280" t="s">
        <v>303</v>
      </c>
      <c r="AR43" s="280" t="s">
        <v>304</v>
      </c>
      <c r="AS43" s="215" t="str">
        <f>$G$43</f>
        <v>Porcentaje de asistencia a las jornadas programadas por la Dirección Financiera de la SDG</v>
      </c>
      <c r="AT43" s="216">
        <f t="shared" si="3"/>
        <v>1</v>
      </c>
      <c r="AU43" s="368">
        <v>0.5</v>
      </c>
      <c r="AV43" s="335">
        <f t="shared" si="12"/>
        <v>0.5</v>
      </c>
      <c r="AW43" s="367" t="s">
        <v>305</v>
      </c>
      <c r="AX43" s="280" t="s">
        <v>306</v>
      </c>
      <c r="AY43" s="215" t="str">
        <f>$G$43</f>
        <v>Porcentaje de asistencia a las jornadas programadas por la Dirección Financiera de la SDG</v>
      </c>
      <c r="AZ43" s="216">
        <f t="shared" si="11"/>
        <v>1</v>
      </c>
      <c r="BA43" s="379">
        <f>AVERAGE(AU43,AO43,AI43,AC43)</f>
        <v>0.875</v>
      </c>
      <c r="BB43" s="335">
        <f t="shared" si="15"/>
        <v>0.875</v>
      </c>
      <c r="BC43" s="375">
        <f t="shared" si="14"/>
        <v>8.7500000000000008E-3</v>
      </c>
      <c r="BD43" s="282" t="s">
        <v>307</v>
      </c>
    </row>
    <row r="44" spans="1:56" ht="160.5" customHeight="1">
      <c r="A44" s="79">
        <v>26</v>
      </c>
      <c r="B44" s="248"/>
      <c r="C44" s="244"/>
      <c r="D44" s="173" t="s">
        <v>308</v>
      </c>
      <c r="E44" s="157">
        <v>0.01</v>
      </c>
      <c r="F44" s="82" t="s">
        <v>72</v>
      </c>
      <c r="G44" s="124" t="s">
        <v>309</v>
      </c>
      <c r="H44" s="82" t="s">
        <v>310</v>
      </c>
      <c r="I44" s="82"/>
      <c r="J44" s="134" t="s">
        <v>96</v>
      </c>
      <c r="K44" s="134" t="s">
        <v>311</v>
      </c>
      <c r="L44" s="179">
        <v>1</v>
      </c>
      <c r="M44" s="179">
        <v>1</v>
      </c>
      <c r="N44" s="179">
        <v>1</v>
      </c>
      <c r="O44" s="179">
        <v>1</v>
      </c>
      <c r="P44" s="373">
        <v>1</v>
      </c>
      <c r="Q44" s="82" t="s">
        <v>61</v>
      </c>
      <c r="R44" s="89"/>
      <c r="S44" s="91"/>
      <c r="T44" s="91"/>
      <c r="U44" s="91"/>
      <c r="V44" s="92"/>
      <c r="W44" s="92"/>
      <c r="X44" s="92"/>
      <c r="Y44" s="93"/>
      <c r="Z44" s="94"/>
      <c r="AA44" s="215" t="str">
        <f>$G$44</f>
        <v>Porcentaje de reporte de información insumo para contabilidad</v>
      </c>
      <c r="AB44" s="216">
        <f t="shared" si="0"/>
        <v>1</v>
      </c>
      <c r="AC44" s="228">
        <v>100</v>
      </c>
      <c r="AD44" s="221">
        <v>1</v>
      </c>
      <c r="AE44" s="314"/>
      <c r="AF44" s="314"/>
      <c r="AG44" s="215" t="str">
        <f>$G$44</f>
        <v>Porcentaje de reporte de información insumo para contabilidad</v>
      </c>
      <c r="AH44" s="216">
        <f t="shared" si="1"/>
        <v>1</v>
      </c>
      <c r="AI44" s="221">
        <v>1</v>
      </c>
      <c r="AJ44" s="221">
        <f t="shared" si="5"/>
        <v>1</v>
      </c>
      <c r="AK44" s="91" t="s">
        <v>312</v>
      </c>
      <c r="AL44" s="91" t="s">
        <v>313</v>
      </c>
      <c r="AM44" s="215" t="str">
        <f>$G$44</f>
        <v>Porcentaje de reporte de información insumo para contabilidad</v>
      </c>
      <c r="AN44" s="216">
        <f t="shared" si="2"/>
        <v>1</v>
      </c>
      <c r="AO44" s="333">
        <v>1</v>
      </c>
      <c r="AP44" s="221">
        <f t="shared" si="10"/>
        <v>1</v>
      </c>
      <c r="AQ44" s="91" t="s">
        <v>314</v>
      </c>
      <c r="AR44" s="91" t="s">
        <v>315</v>
      </c>
      <c r="AS44" s="215" t="str">
        <f>$G$44</f>
        <v>Porcentaje de reporte de información insumo para contabilidad</v>
      </c>
      <c r="AT44" s="216">
        <f t="shared" si="3"/>
        <v>1</v>
      </c>
      <c r="AU44" s="369">
        <v>1</v>
      </c>
      <c r="AV44" s="335">
        <f t="shared" si="12"/>
        <v>1</v>
      </c>
      <c r="AW44" s="91" t="s">
        <v>316</v>
      </c>
      <c r="AX44" s="91" t="s">
        <v>317</v>
      </c>
      <c r="AY44" s="215" t="str">
        <f>$G$44</f>
        <v>Porcentaje de reporte de información insumo para contabilidad</v>
      </c>
      <c r="AZ44" s="216">
        <f t="shared" si="11"/>
        <v>1</v>
      </c>
      <c r="BA44" s="333">
        <v>1</v>
      </c>
      <c r="BB44" s="357">
        <f t="shared" si="15"/>
        <v>1</v>
      </c>
      <c r="BC44" s="375">
        <f t="shared" si="14"/>
        <v>0.01</v>
      </c>
      <c r="BD44" s="229" t="s">
        <v>318</v>
      </c>
    </row>
    <row r="45" spans="1:56" ht="93.75" customHeight="1">
      <c r="A45" s="126"/>
      <c r="B45" s="248"/>
      <c r="C45" s="244"/>
      <c r="D45" s="127" t="s">
        <v>91</v>
      </c>
      <c r="E45" s="157">
        <v>0.17</v>
      </c>
      <c r="F45" s="128"/>
      <c r="G45" s="160"/>
      <c r="H45" s="160"/>
      <c r="I45" s="128"/>
      <c r="J45" s="134"/>
      <c r="K45" s="134"/>
      <c r="L45" s="187"/>
      <c r="M45" s="187"/>
      <c r="N45" s="187"/>
      <c r="O45" s="187"/>
      <c r="P45" s="128"/>
      <c r="Q45" s="129"/>
      <c r="R45" s="129"/>
      <c r="S45" s="130"/>
      <c r="T45" s="130"/>
      <c r="U45" s="130"/>
      <c r="V45" s="131"/>
      <c r="W45" s="131"/>
      <c r="X45" s="131"/>
      <c r="Y45" s="132"/>
      <c r="Z45" s="133"/>
      <c r="AA45" s="215"/>
      <c r="AB45" s="216"/>
      <c r="AC45" s="230"/>
      <c r="AD45" s="217"/>
      <c r="AE45" s="295"/>
      <c r="AF45" s="295"/>
      <c r="AG45" s="215"/>
      <c r="AH45" s="216"/>
      <c r="AI45" s="136"/>
      <c r="AJ45" s="221"/>
      <c r="AK45" s="136"/>
      <c r="AL45" s="136"/>
      <c r="AM45" s="215"/>
      <c r="AN45" s="216"/>
      <c r="AO45" s="136"/>
      <c r="AP45" s="217"/>
      <c r="AQ45" s="136"/>
      <c r="AR45" s="136"/>
      <c r="AS45" s="215"/>
      <c r="AT45" s="216"/>
      <c r="AU45" s="136"/>
      <c r="AV45" s="217"/>
      <c r="AW45" s="222"/>
      <c r="AX45" s="136"/>
      <c r="AY45" s="215"/>
      <c r="AZ45" s="216"/>
      <c r="BA45" s="136"/>
      <c r="BB45" s="217"/>
      <c r="BC45" s="375"/>
      <c r="BD45" s="223"/>
    </row>
    <row r="46" spans="1:56" ht="93.75" customHeight="1">
      <c r="A46" s="70">
        <v>27</v>
      </c>
      <c r="B46" s="248"/>
      <c r="C46" s="237" t="s">
        <v>319</v>
      </c>
      <c r="D46" s="166" t="s">
        <v>320</v>
      </c>
      <c r="E46" s="157">
        <v>7.0000000000000007E-2</v>
      </c>
      <c r="F46" s="134" t="s">
        <v>57</v>
      </c>
      <c r="G46" s="135" t="s">
        <v>321</v>
      </c>
      <c r="H46" s="118" t="s">
        <v>322</v>
      </c>
      <c r="I46" s="134"/>
      <c r="J46" s="134" t="s">
        <v>96</v>
      </c>
      <c r="K46" s="134" t="s">
        <v>323</v>
      </c>
      <c r="L46" s="179">
        <v>1</v>
      </c>
      <c r="M46" s="179">
        <v>1</v>
      </c>
      <c r="N46" s="179">
        <v>1</v>
      </c>
      <c r="O46" s="179">
        <v>1</v>
      </c>
      <c r="P46" s="140">
        <v>1</v>
      </c>
      <c r="Q46" s="134" t="s">
        <v>61</v>
      </c>
      <c r="R46" s="134"/>
      <c r="S46" s="136"/>
      <c r="T46" s="136"/>
      <c r="U46" s="136"/>
      <c r="V46" s="131"/>
      <c r="W46" s="131"/>
      <c r="X46" s="131"/>
      <c r="Y46" s="132"/>
      <c r="Z46" s="133"/>
      <c r="AA46" s="215" t="str">
        <f>$G$46</f>
        <v>Porcentaje de Requerimientos Asignados a la Alcaldia Local Respondidos</v>
      </c>
      <c r="AB46" s="216">
        <f t="shared" si="0"/>
        <v>1</v>
      </c>
      <c r="AC46" s="230">
        <v>100</v>
      </c>
      <c r="AD46" s="221">
        <v>1</v>
      </c>
      <c r="AE46" s="295"/>
      <c r="AF46" s="295" t="s">
        <v>324</v>
      </c>
      <c r="AG46" s="215" t="str">
        <f>$G$46</f>
        <v>Porcentaje de Requerimientos Asignados a la Alcaldia Local Respondidos</v>
      </c>
      <c r="AH46" s="216">
        <f t="shared" si="1"/>
        <v>1</v>
      </c>
      <c r="AI46" s="221">
        <v>1</v>
      </c>
      <c r="AJ46" s="221">
        <f>AI46/AH46</f>
        <v>1</v>
      </c>
      <c r="AK46" s="136" t="s">
        <v>325</v>
      </c>
      <c r="AL46" s="136" t="s">
        <v>326</v>
      </c>
      <c r="AM46" s="215" t="str">
        <f>$G$46</f>
        <v>Porcentaje de Requerimientos Asignados a la Alcaldia Local Respondidos</v>
      </c>
      <c r="AN46" s="216">
        <f t="shared" si="2"/>
        <v>1</v>
      </c>
      <c r="AO46" s="318">
        <v>1</v>
      </c>
      <c r="AP46" s="221">
        <f>AO46/AN46</f>
        <v>1</v>
      </c>
      <c r="AQ46" s="363" t="s">
        <v>327</v>
      </c>
      <c r="AR46" s="136" t="s">
        <v>328</v>
      </c>
      <c r="AS46" s="215" t="str">
        <f>$G$46</f>
        <v>Porcentaje de Requerimientos Asignados a la Alcaldia Local Respondidos</v>
      </c>
      <c r="AT46" s="216">
        <f t="shared" si="3"/>
        <v>1</v>
      </c>
      <c r="AU46" s="318">
        <v>1</v>
      </c>
      <c r="AV46" s="335">
        <f>AU46/AT46</f>
        <v>1</v>
      </c>
      <c r="AW46" s="363" t="s">
        <v>329</v>
      </c>
      <c r="AX46" s="136"/>
      <c r="AY46" s="215" t="str">
        <f>$G$46</f>
        <v>Porcentaje de Requerimientos Asignados a la Alcaldia Local Respondidos</v>
      </c>
      <c r="AZ46" s="216">
        <f>P46</f>
        <v>1</v>
      </c>
      <c r="BA46" s="318">
        <v>1</v>
      </c>
      <c r="BB46" s="357">
        <f>BA46/AZ46</f>
        <v>1</v>
      </c>
      <c r="BC46" s="375">
        <f>BB46*E46</f>
        <v>7.0000000000000007E-2</v>
      </c>
      <c r="BD46" s="223" t="s">
        <v>330</v>
      </c>
    </row>
    <row r="47" spans="1:56" ht="93.75" customHeight="1" thickBot="1">
      <c r="A47" s="70"/>
      <c r="B47" s="248"/>
      <c r="C47" s="253"/>
      <c r="D47" s="97" t="s">
        <v>91</v>
      </c>
      <c r="E47" s="157">
        <v>7.0000000000000007E-2</v>
      </c>
      <c r="F47" s="101"/>
      <c r="G47" s="111"/>
      <c r="H47" s="111"/>
      <c r="I47" s="101"/>
      <c r="J47" s="134"/>
      <c r="K47" s="134"/>
      <c r="L47" s="188"/>
      <c r="M47" s="188"/>
      <c r="N47" s="188"/>
      <c r="O47" s="188"/>
      <c r="P47" s="101"/>
      <c r="Q47" s="101"/>
      <c r="R47" s="101"/>
      <c r="S47" s="103"/>
      <c r="T47" s="103"/>
      <c r="U47" s="103"/>
      <c r="V47" s="137"/>
      <c r="W47" s="137"/>
      <c r="X47" s="137"/>
      <c r="Y47" s="138"/>
      <c r="Z47" s="139"/>
      <c r="AA47" s="215"/>
      <c r="AB47" s="216"/>
      <c r="AC47" s="224"/>
      <c r="AD47" s="217"/>
      <c r="AE47" s="307"/>
      <c r="AF47" s="307"/>
      <c r="AG47" s="215"/>
      <c r="AH47" s="216"/>
      <c r="AI47" s="103"/>
      <c r="AJ47" s="221"/>
      <c r="AK47" s="103"/>
      <c r="AL47" s="103"/>
      <c r="AM47" s="215"/>
      <c r="AN47" s="216"/>
      <c r="AO47" s="103"/>
      <c r="AP47" s="217"/>
      <c r="AQ47" s="103"/>
      <c r="AR47" s="103"/>
      <c r="AS47" s="215"/>
      <c r="AT47" s="216"/>
      <c r="AU47" s="103"/>
      <c r="AV47" s="217"/>
      <c r="AW47" s="225"/>
      <c r="AX47" s="103"/>
      <c r="AY47" s="215"/>
      <c r="AZ47" s="216"/>
      <c r="BA47" s="103"/>
      <c r="BB47" s="217"/>
      <c r="BC47" s="375"/>
      <c r="BD47" s="226"/>
    </row>
    <row r="48" spans="1:56" ht="273" customHeight="1">
      <c r="A48" s="283">
        <v>28</v>
      </c>
      <c r="B48" s="254"/>
      <c r="C48" s="284" t="s">
        <v>331</v>
      </c>
      <c r="D48" s="212" t="s">
        <v>332</v>
      </c>
      <c r="E48" s="285">
        <v>0.05</v>
      </c>
      <c r="F48" s="213" t="s">
        <v>72</v>
      </c>
      <c r="G48" s="286" t="s">
        <v>333</v>
      </c>
      <c r="H48" s="286" t="s">
        <v>334</v>
      </c>
      <c r="I48" s="213">
        <v>1279</v>
      </c>
      <c r="J48" s="287" t="s">
        <v>82</v>
      </c>
      <c r="K48" s="287" t="s">
        <v>335</v>
      </c>
      <c r="L48" s="213"/>
      <c r="M48" s="213"/>
      <c r="N48" s="214">
        <v>0.5</v>
      </c>
      <c r="O48" s="214">
        <v>0.5</v>
      </c>
      <c r="P48" s="214">
        <v>1</v>
      </c>
      <c r="Q48" s="213" t="s">
        <v>61</v>
      </c>
      <c r="R48" s="288" t="s">
        <v>336</v>
      </c>
      <c r="S48" s="288" t="s">
        <v>337</v>
      </c>
      <c r="T48" s="289" t="s">
        <v>338</v>
      </c>
      <c r="U48" s="289" t="s">
        <v>135</v>
      </c>
      <c r="V48" s="262"/>
      <c r="W48" s="262"/>
      <c r="X48" s="262"/>
      <c r="Y48" s="77"/>
      <c r="Z48" s="263"/>
      <c r="AA48" s="215" t="str">
        <f>$G$48</f>
        <v>TRD de contratos aplicada para la serie de contratos en la alcaldía local para la documentación producida entre el 29 de diciembre de 2006 al 29 de septiembre de 2016</v>
      </c>
      <c r="AB48" s="215">
        <f t="shared" si="0"/>
        <v>0</v>
      </c>
      <c r="AC48" s="215" t="s">
        <v>339</v>
      </c>
      <c r="AD48" s="215" t="s">
        <v>339</v>
      </c>
      <c r="AE48" s="215" t="s">
        <v>339</v>
      </c>
      <c r="AF48" s="215" t="s">
        <v>339</v>
      </c>
      <c r="AG48" s="215" t="str">
        <f>$G$48</f>
        <v>TRD de contratos aplicada para la serie de contratos en la alcaldía local para la documentación producida entre el 29 de diciembre de 2006 al 29 de septiembre de 2016</v>
      </c>
      <c r="AH48" s="215">
        <f t="shared" si="1"/>
        <v>0</v>
      </c>
      <c r="AI48" s="215"/>
      <c r="AJ48" s="221" t="s">
        <v>64</v>
      </c>
      <c r="AK48" s="215"/>
      <c r="AL48" s="215"/>
      <c r="AM48" s="215" t="str">
        <f>$G$48</f>
        <v>TRD de contratos aplicada para la serie de contratos en la alcaldía local para la documentación producida entre el 29 de diciembre de 2006 al 29 de septiembre de 2016</v>
      </c>
      <c r="AN48" s="216">
        <f>N48</f>
        <v>0.5</v>
      </c>
      <c r="AO48" s="334">
        <v>0.215</v>
      </c>
      <c r="AP48" s="335">
        <f>AO48/AN48</f>
        <v>0.43</v>
      </c>
      <c r="AQ48" s="215" t="s">
        <v>340</v>
      </c>
      <c r="AR48" s="215"/>
      <c r="AS48" s="215" t="str">
        <f>$G$48</f>
        <v>TRD de contratos aplicada para la serie de contratos en la alcaldía local para la documentación producida entre el 29 de diciembre de 2006 al 29 de septiembre de 2016</v>
      </c>
      <c r="AT48" s="334">
        <f t="shared" si="3"/>
        <v>0.5</v>
      </c>
      <c r="AU48" s="216">
        <v>0</v>
      </c>
      <c r="AV48" s="335">
        <f>AU48/AT48</f>
        <v>0</v>
      </c>
      <c r="AW48" s="264" t="s">
        <v>341</v>
      </c>
      <c r="AX48" s="215" t="s">
        <v>342</v>
      </c>
      <c r="AY48" s="215" t="s">
        <v>343</v>
      </c>
      <c r="AZ48" s="216">
        <f>P48</f>
        <v>1</v>
      </c>
      <c r="BA48" s="334">
        <v>0.215</v>
      </c>
      <c r="BB48" s="221">
        <f>BA48/AZ48</f>
        <v>0.215</v>
      </c>
      <c r="BC48" s="375">
        <f t="shared" si="4"/>
        <v>1.0750000000000001E-2</v>
      </c>
      <c r="BD48" s="265" t="s">
        <v>344</v>
      </c>
    </row>
    <row r="49" spans="1:61" ht="208.5" customHeight="1">
      <c r="A49" s="126"/>
      <c r="B49" s="254"/>
      <c r="C49" s="290"/>
      <c r="D49" s="291" t="s">
        <v>91</v>
      </c>
      <c r="E49" s="277">
        <v>0.05</v>
      </c>
      <c r="F49" s="279"/>
      <c r="G49" s="292"/>
      <c r="H49" s="292"/>
      <c r="I49" s="279"/>
      <c r="J49" s="279"/>
      <c r="K49" s="279"/>
      <c r="L49" s="189"/>
      <c r="M49" s="189"/>
      <c r="N49" s="189"/>
      <c r="O49" s="189"/>
      <c r="P49" s="279"/>
      <c r="Q49" s="279"/>
      <c r="R49" s="279"/>
      <c r="S49" s="230"/>
      <c r="T49" s="230"/>
      <c r="U49" s="230"/>
      <c r="V49" s="293"/>
      <c r="W49" s="293"/>
      <c r="X49" s="293"/>
      <c r="Y49" s="141"/>
      <c r="Z49" s="294"/>
      <c r="AA49" s="215"/>
      <c r="AB49" s="216"/>
      <c r="AC49" s="230"/>
      <c r="AD49" s="217"/>
      <c r="AE49" s="295"/>
      <c r="AF49" s="295"/>
      <c r="AG49" s="215"/>
      <c r="AH49" s="216"/>
      <c r="AI49" s="230"/>
      <c r="AJ49" s="221"/>
      <c r="AK49" s="230"/>
      <c r="AL49" s="230"/>
      <c r="AM49" s="215"/>
      <c r="AN49" s="216"/>
      <c r="AO49" s="230"/>
      <c r="AP49" s="217"/>
      <c r="AQ49" s="230"/>
      <c r="AR49" s="230"/>
      <c r="AS49" s="215"/>
      <c r="AT49" s="216"/>
      <c r="AU49" s="230"/>
      <c r="AV49" s="217"/>
      <c r="AW49" s="274"/>
      <c r="AX49" s="230"/>
      <c r="AY49" s="215"/>
      <c r="AZ49" s="216"/>
      <c r="BA49" s="230"/>
      <c r="BB49" s="217"/>
      <c r="BC49" s="375"/>
      <c r="BD49" s="275"/>
    </row>
    <row r="50" spans="1:61" s="355" customFormat="1" ht="351">
      <c r="A50" s="337">
        <v>31</v>
      </c>
      <c r="B50" s="338"/>
      <c r="C50" s="339" t="s">
        <v>345</v>
      </c>
      <c r="D50" s="340" t="s">
        <v>346</v>
      </c>
      <c r="E50" s="341">
        <v>0.05</v>
      </c>
      <c r="F50" s="342" t="s">
        <v>57</v>
      </c>
      <c r="G50" s="343" t="s">
        <v>347</v>
      </c>
      <c r="H50" s="342" t="s">
        <v>348</v>
      </c>
      <c r="I50" s="342" t="s">
        <v>194</v>
      </c>
      <c r="J50" s="342" t="s">
        <v>96</v>
      </c>
      <c r="K50" s="342" t="s">
        <v>349</v>
      </c>
      <c r="L50" s="344"/>
      <c r="M50" s="344"/>
      <c r="N50" s="344">
        <v>1</v>
      </c>
      <c r="O50" s="344">
        <v>1</v>
      </c>
      <c r="P50" s="344">
        <v>1</v>
      </c>
      <c r="Q50" s="342" t="s">
        <v>61</v>
      </c>
      <c r="R50" s="345" t="s">
        <v>350</v>
      </c>
      <c r="S50" s="345" t="s">
        <v>351</v>
      </c>
      <c r="T50" s="345" t="s">
        <v>352</v>
      </c>
      <c r="U50" s="345" t="s">
        <v>135</v>
      </c>
      <c r="V50" s="346"/>
      <c r="W50" s="346"/>
      <c r="X50" s="346"/>
      <c r="Y50" s="347"/>
      <c r="Z50" s="348"/>
      <c r="AA50" s="349" t="str">
        <f>$G$50</f>
        <v>Porcentaje del lineamientos de gestión de TIC Impartidas por la DTI del nivel central Cumplidas</v>
      </c>
      <c r="AB50" s="350">
        <f t="shared" si="0"/>
        <v>0</v>
      </c>
      <c r="AC50" s="349" t="s">
        <v>339</v>
      </c>
      <c r="AD50" s="349" t="s">
        <v>339</v>
      </c>
      <c r="AE50" s="349" t="s">
        <v>339</v>
      </c>
      <c r="AF50" s="349" t="s">
        <v>339</v>
      </c>
      <c r="AG50" s="349" t="str">
        <f>$G$50</f>
        <v>Porcentaje del lineamientos de gestión de TIC Impartidas por la DTI del nivel central Cumplidas</v>
      </c>
      <c r="AH50" s="350">
        <f t="shared" si="1"/>
        <v>0</v>
      </c>
      <c r="AI50" s="351"/>
      <c r="AJ50" s="352" t="s">
        <v>64</v>
      </c>
      <c r="AK50" s="353"/>
      <c r="AL50" s="353"/>
      <c r="AM50" s="349" t="str">
        <f>$G$50</f>
        <v>Porcentaje del lineamientos de gestión de TIC Impartidas por la DTI del nivel central Cumplidas</v>
      </c>
      <c r="AN50" s="350">
        <f t="shared" si="2"/>
        <v>1</v>
      </c>
      <c r="AO50" s="354">
        <v>0.87</v>
      </c>
      <c r="AP50" s="354">
        <v>0.87</v>
      </c>
      <c r="AQ50" s="354" t="s">
        <v>353</v>
      </c>
      <c r="AR50" s="354" t="s">
        <v>354</v>
      </c>
      <c r="AS50" s="349" t="str">
        <f>$G$50</f>
        <v>Porcentaje del lineamientos de gestión de TIC Impartidas por la DTI del nivel central Cumplidas</v>
      </c>
      <c r="AT50" s="350">
        <f t="shared" si="3"/>
        <v>1</v>
      </c>
      <c r="AU50" s="216">
        <v>0.92</v>
      </c>
      <c r="AV50" s="335">
        <f>AU50/AT50</f>
        <v>0.92</v>
      </c>
      <c r="AW50" s="354" t="s">
        <v>355</v>
      </c>
      <c r="AX50" s="354" t="s">
        <v>356</v>
      </c>
      <c r="AY50" s="349" t="str">
        <f>$G$50</f>
        <v>Porcentaje del lineamientos de gestión de TIC Impartidas por la DTI del nivel central Cumplidas</v>
      </c>
      <c r="AZ50" s="216">
        <f>P50</f>
        <v>1</v>
      </c>
      <c r="BA50" s="354">
        <f>AVERAGE(AU50,AO50)</f>
        <v>0.89500000000000002</v>
      </c>
      <c r="BB50" s="221">
        <f>BA50/AZ50</f>
        <v>0.89500000000000002</v>
      </c>
      <c r="BC50" s="381">
        <f>BB50*E50</f>
        <v>4.4750000000000005E-2</v>
      </c>
      <c r="BD50" s="354" t="s">
        <v>357</v>
      </c>
    </row>
    <row r="51" spans="1:61" ht="93.75" customHeight="1">
      <c r="A51" s="70"/>
      <c r="B51" s="249"/>
      <c r="C51" s="238"/>
      <c r="D51" s="143" t="s">
        <v>91</v>
      </c>
      <c r="E51" s="157">
        <v>0.05</v>
      </c>
      <c r="F51" s="82"/>
      <c r="G51" s="135"/>
      <c r="H51" s="134"/>
      <c r="I51" s="134"/>
      <c r="J51" s="134"/>
      <c r="K51" s="134"/>
      <c r="L51" s="189"/>
      <c r="M51" s="189"/>
      <c r="N51" s="189"/>
      <c r="O51" s="189"/>
      <c r="P51" s="140"/>
      <c r="Q51" s="134"/>
      <c r="R51" s="134"/>
      <c r="S51" s="136"/>
      <c r="T51" s="136"/>
      <c r="U51" s="136"/>
      <c r="V51" s="95"/>
      <c r="W51" s="95"/>
      <c r="X51" s="95"/>
      <c r="Y51" s="141"/>
      <c r="Z51" s="142"/>
      <c r="AA51" s="215"/>
      <c r="AB51" s="216"/>
      <c r="AC51" s="232"/>
      <c r="AD51" s="217"/>
      <c r="AE51" s="315"/>
      <c r="AF51" s="295"/>
      <c r="AG51" s="215"/>
      <c r="AH51" s="216"/>
      <c r="AI51" s="231"/>
      <c r="AJ51" s="221"/>
      <c r="AK51" s="136"/>
      <c r="AL51" s="136"/>
      <c r="AM51" s="215"/>
      <c r="AN51" s="216"/>
      <c r="AO51" s="231"/>
      <c r="AP51" s="217"/>
      <c r="AQ51" s="136"/>
      <c r="AR51" s="136"/>
      <c r="AS51" s="215"/>
      <c r="AT51" s="216"/>
      <c r="AU51" s="231"/>
      <c r="AV51" s="217"/>
      <c r="AW51" s="222"/>
      <c r="AX51" s="136"/>
      <c r="AY51" s="215"/>
      <c r="AZ51" s="216"/>
      <c r="BA51" s="231"/>
      <c r="BB51" s="217"/>
      <c r="BC51" s="375"/>
      <c r="BD51" s="223"/>
    </row>
    <row r="52" spans="1:61" ht="218.25" customHeight="1" thickBot="1">
      <c r="A52" s="70">
        <v>32</v>
      </c>
      <c r="B52" s="424" t="s">
        <v>358</v>
      </c>
      <c r="C52" s="408" t="s">
        <v>359</v>
      </c>
      <c r="D52" s="118" t="s">
        <v>360</v>
      </c>
      <c r="E52" s="327">
        <v>0.03</v>
      </c>
      <c r="F52" s="296" t="s">
        <v>361</v>
      </c>
      <c r="G52" s="118" t="s">
        <v>362</v>
      </c>
      <c r="H52" s="118" t="s">
        <v>363</v>
      </c>
      <c r="I52" s="297"/>
      <c r="J52" s="279" t="s">
        <v>82</v>
      </c>
      <c r="K52" s="279" t="s">
        <v>364</v>
      </c>
      <c r="L52" s="183"/>
      <c r="M52" s="183"/>
      <c r="N52" s="190"/>
      <c r="O52" s="191">
        <v>1</v>
      </c>
      <c r="P52" s="298">
        <v>1</v>
      </c>
      <c r="Q52" s="159" t="s">
        <v>61</v>
      </c>
      <c r="R52" s="159" t="s">
        <v>365</v>
      </c>
      <c r="S52" s="215"/>
      <c r="T52" s="215"/>
      <c r="U52" s="215"/>
      <c r="V52" s="262"/>
      <c r="W52" s="262"/>
      <c r="X52" s="262"/>
      <c r="Y52" s="105"/>
      <c r="Z52" s="263"/>
      <c r="AA52" s="215" t="str">
        <f>$G$52</f>
        <v>Ejercicios de evaluación de los requisitos legales aplicables el proceso/Alcaldía realizados</v>
      </c>
      <c r="AB52" s="215">
        <f t="shared" si="0"/>
        <v>0</v>
      </c>
      <c r="AC52" s="215"/>
      <c r="AD52" s="217"/>
      <c r="AE52" s="271" t="s">
        <v>111</v>
      </c>
      <c r="AF52" s="271"/>
      <c r="AG52" s="215" t="str">
        <f>$G$52</f>
        <v>Ejercicios de evaluación de los requisitos legales aplicables el proceso/Alcaldía realizados</v>
      </c>
      <c r="AH52" s="215">
        <f t="shared" si="1"/>
        <v>0</v>
      </c>
      <c r="AI52" s="215"/>
      <c r="AJ52" s="221" t="s">
        <v>64</v>
      </c>
      <c r="AK52" s="215"/>
      <c r="AL52" s="215"/>
      <c r="AM52" s="215" t="str">
        <f>$G$52</f>
        <v>Ejercicios de evaluación de los requisitos legales aplicables el proceso/Alcaldía realizados</v>
      </c>
      <c r="AN52" s="215">
        <f t="shared" si="2"/>
        <v>0</v>
      </c>
      <c r="AO52" s="215"/>
      <c r="AP52" s="217" t="s">
        <v>67</v>
      </c>
      <c r="AQ52" s="215"/>
      <c r="AR52" s="215"/>
      <c r="AS52" s="215" t="str">
        <f>$G$52</f>
        <v>Ejercicios de evaluación de los requisitos legales aplicables el proceso/Alcaldía realizados</v>
      </c>
      <c r="AT52" s="215">
        <f t="shared" si="3"/>
        <v>1</v>
      </c>
      <c r="AU52" s="215">
        <v>1</v>
      </c>
      <c r="AV52" s="221">
        <f t="shared" ref="AV52:AV53" si="16">AU52/AT52</f>
        <v>1</v>
      </c>
      <c r="AW52" s="354" t="s">
        <v>366</v>
      </c>
      <c r="AX52" s="354" t="s">
        <v>367</v>
      </c>
      <c r="AY52" s="215" t="str">
        <f>$G$52</f>
        <v>Ejercicios de evaluación de los requisitos legales aplicables el proceso/Alcaldía realizados</v>
      </c>
      <c r="AZ52" s="374">
        <f t="shared" ref="AZ52:AZ58" si="17">P52</f>
        <v>1</v>
      </c>
      <c r="BA52" s="215">
        <v>1</v>
      </c>
      <c r="BB52" s="221">
        <f>BA52/AZ52</f>
        <v>1</v>
      </c>
      <c r="BC52" s="375">
        <f>BB52*E52</f>
        <v>0.03</v>
      </c>
      <c r="BD52" s="354" t="s">
        <v>366</v>
      </c>
    </row>
    <row r="53" spans="1:61" ht="162" customHeight="1" thickBot="1">
      <c r="A53" s="70">
        <v>36</v>
      </c>
      <c r="B53" s="425"/>
      <c r="C53" s="409"/>
      <c r="D53" s="118" t="s">
        <v>368</v>
      </c>
      <c r="E53" s="327">
        <v>0.03</v>
      </c>
      <c r="F53" s="296" t="s">
        <v>361</v>
      </c>
      <c r="G53" s="118" t="s">
        <v>369</v>
      </c>
      <c r="H53" s="118" t="s">
        <v>370</v>
      </c>
      <c r="I53" s="299"/>
      <c r="J53" s="299"/>
      <c r="K53" s="279" t="s">
        <v>369</v>
      </c>
      <c r="L53" s="179"/>
      <c r="M53" s="192">
        <v>1</v>
      </c>
      <c r="N53" s="179"/>
      <c r="O53" s="193">
        <v>1</v>
      </c>
      <c r="P53" s="193">
        <v>2</v>
      </c>
      <c r="Q53" s="119" t="s">
        <v>61</v>
      </c>
      <c r="R53" s="119" t="s">
        <v>371</v>
      </c>
      <c r="S53" s="280"/>
      <c r="T53" s="280"/>
      <c r="U53" s="280"/>
      <c r="V53" s="268"/>
      <c r="W53" s="268"/>
      <c r="X53" s="268"/>
      <c r="Y53" s="108"/>
      <c r="Z53" s="269"/>
      <c r="AA53" s="215" t="str">
        <f>$G$53</f>
        <v>Mediciones de desempeño ambiental realizadas en el proceso/alcaldia local</v>
      </c>
      <c r="AB53" s="215">
        <f t="shared" si="0"/>
        <v>0</v>
      </c>
      <c r="AC53" s="215"/>
      <c r="AD53" s="217"/>
      <c r="AE53" s="271" t="s">
        <v>111</v>
      </c>
      <c r="AF53" s="271"/>
      <c r="AG53" s="215" t="str">
        <f>$G$53</f>
        <v>Mediciones de desempeño ambiental realizadas en el proceso/alcaldia local</v>
      </c>
      <c r="AH53" s="215">
        <f t="shared" si="1"/>
        <v>1</v>
      </c>
      <c r="AI53" s="215">
        <v>1</v>
      </c>
      <c r="AJ53" s="221">
        <v>1</v>
      </c>
      <c r="AK53" s="215" t="s">
        <v>372</v>
      </c>
      <c r="AL53" s="215" t="s">
        <v>373</v>
      </c>
      <c r="AM53" s="215" t="str">
        <f>$G$53</f>
        <v>Mediciones de desempeño ambiental realizadas en el proceso/alcaldia local</v>
      </c>
      <c r="AN53" s="215">
        <f t="shared" si="2"/>
        <v>0</v>
      </c>
      <c r="AO53" s="215"/>
      <c r="AP53" s="217" t="s">
        <v>67</v>
      </c>
      <c r="AQ53" s="215"/>
      <c r="AR53" s="215"/>
      <c r="AS53" s="215" t="str">
        <f>$G$53</f>
        <v>Mediciones de desempeño ambiental realizadas en el proceso/alcaldia local</v>
      </c>
      <c r="AT53" s="215">
        <f t="shared" si="3"/>
        <v>1</v>
      </c>
      <c r="AU53" s="215">
        <v>1</v>
      </c>
      <c r="AV53" s="221">
        <f t="shared" si="16"/>
        <v>1</v>
      </c>
      <c r="AW53" s="264" t="s">
        <v>374</v>
      </c>
      <c r="AX53" s="215" t="s">
        <v>375</v>
      </c>
      <c r="AY53" s="215" t="str">
        <f>$G$53</f>
        <v>Mediciones de desempeño ambiental realizadas en el proceso/alcaldia local</v>
      </c>
      <c r="AZ53" s="374">
        <f t="shared" si="17"/>
        <v>2</v>
      </c>
      <c r="BA53" s="215">
        <v>2</v>
      </c>
      <c r="BB53" s="221">
        <f t="shared" ref="BB53:BB58" si="18">BA53/AZ53</f>
        <v>1</v>
      </c>
      <c r="BC53" s="375">
        <f t="shared" si="4"/>
        <v>0.03</v>
      </c>
      <c r="BD53" s="264" t="s">
        <v>374</v>
      </c>
    </row>
    <row r="54" spans="1:61" ht="408.75" customHeight="1" thickBot="1">
      <c r="A54" s="79">
        <v>37</v>
      </c>
      <c r="B54" s="425"/>
      <c r="C54" s="409"/>
      <c r="D54" s="118" t="s">
        <v>376</v>
      </c>
      <c r="E54" s="328">
        <v>2.5000000000000001E-2</v>
      </c>
      <c r="F54" s="296" t="s">
        <v>361</v>
      </c>
      <c r="G54" s="118" t="s">
        <v>377</v>
      </c>
      <c r="H54" s="118" t="s">
        <v>378</v>
      </c>
      <c r="I54" s="299">
        <v>758</v>
      </c>
      <c r="J54" s="299"/>
      <c r="K54" s="279"/>
      <c r="L54" s="192">
        <v>598</v>
      </c>
      <c r="M54" s="192">
        <v>400</v>
      </c>
      <c r="N54" s="192">
        <v>200</v>
      </c>
      <c r="O54" s="193">
        <v>0</v>
      </c>
      <c r="P54" s="193">
        <v>0</v>
      </c>
      <c r="Q54" s="119"/>
      <c r="R54" s="119"/>
      <c r="S54" s="280"/>
      <c r="T54" s="280"/>
      <c r="U54" s="280"/>
      <c r="V54" s="268"/>
      <c r="W54" s="268"/>
      <c r="X54" s="268"/>
      <c r="Y54" s="108"/>
      <c r="Z54" s="269"/>
      <c r="AA54" s="215" t="str">
        <f>$G$54</f>
        <v>Disminución de requerimientos ciudadanos vencidos asignados al proceso/Alcaldía Local</v>
      </c>
      <c r="AB54" s="215">
        <f t="shared" si="0"/>
        <v>598</v>
      </c>
      <c r="AC54" s="215">
        <v>598</v>
      </c>
      <c r="AD54" s="221">
        <v>1</v>
      </c>
      <c r="AE54" s="300" t="s">
        <v>379</v>
      </c>
      <c r="AF54" s="271" t="s">
        <v>380</v>
      </c>
      <c r="AG54" s="215" t="str">
        <f>$G$54</f>
        <v>Disminución de requerimientos ciudadanos vencidos asignados al proceso/Alcaldía Local</v>
      </c>
      <c r="AH54" s="215">
        <f t="shared" si="1"/>
        <v>400</v>
      </c>
      <c r="AI54" s="215">
        <v>595</v>
      </c>
      <c r="AJ54" s="221">
        <f>+(AC54-AI54)/(AB54-AH54)</f>
        <v>1.5151515151515152E-2</v>
      </c>
      <c r="AK54" s="215" t="s">
        <v>381</v>
      </c>
      <c r="AL54" s="215"/>
      <c r="AM54" s="215" t="str">
        <f>$G$54</f>
        <v>Disminución de requerimientos ciudadanos vencidos asignados al proceso/Alcaldía Local</v>
      </c>
      <c r="AN54" s="215">
        <f t="shared" si="2"/>
        <v>200</v>
      </c>
      <c r="AO54" s="215"/>
      <c r="AP54" s="217">
        <f>AO54/AN54</f>
        <v>0</v>
      </c>
      <c r="AQ54" s="215"/>
      <c r="AR54" s="215"/>
      <c r="AS54" s="215" t="str">
        <f>$G$54</f>
        <v>Disminución de requerimientos ciudadanos vencidos asignados al proceso/Alcaldía Local</v>
      </c>
      <c r="AT54" s="216">
        <v>1</v>
      </c>
      <c r="AU54" s="334">
        <v>0.86199999999999999</v>
      </c>
      <c r="AV54" s="335">
        <f>AU54/AT54</f>
        <v>0.86199999999999999</v>
      </c>
      <c r="AW54" s="264" t="s">
        <v>382</v>
      </c>
      <c r="AX54" s="215" t="s">
        <v>383</v>
      </c>
      <c r="AY54" s="215" t="str">
        <f>$G$54</f>
        <v>Disminución de requerimientos ciudadanos vencidos asignados al proceso/Alcaldía Local</v>
      </c>
      <c r="AZ54" s="216">
        <v>1</v>
      </c>
      <c r="BA54" s="334">
        <v>0.86199999999999999</v>
      </c>
      <c r="BB54" s="221">
        <f>BA54/AZ54</f>
        <v>0.86199999999999999</v>
      </c>
      <c r="BC54" s="375">
        <f>BB54*E54</f>
        <v>2.155E-2</v>
      </c>
      <c r="BD54" s="264" t="s">
        <v>382</v>
      </c>
    </row>
    <row r="55" spans="1:61" ht="150" customHeight="1" thickBot="1">
      <c r="A55" s="70">
        <v>38</v>
      </c>
      <c r="B55" s="425"/>
      <c r="C55" s="409"/>
      <c r="D55" s="118" t="s">
        <v>384</v>
      </c>
      <c r="E55" s="330">
        <v>2.5000000000000001E-2</v>
      </c>
      <c r="F55" s="296" t="s">
        <v>361</v>
      </c>
      <c r="G55" s="118" t="s">
        <v>385</v>
      </c>
      <c r="H55" s="118" t="s">
        <v>386</v>
      </c>
      <c r="I55" s="299"/>
      <c r="J55" s="299"/>
      <c r="K55" s="279" t="s">
        <v>387</v>
      </c>
      <c r="L55" s="194"/>
      <c r="M55" s="194">
        <v>1</v>
      </c>
      <c r="N55" s="194"/>
      <c r="O55" s="194">
        <v>1</v>
      </c>
      <c r="P55" s="194">
        <v>2</v>
      </c>
      <c r="Q55" s="194" t="s">
        <v>61</v>
      </c>
      <c r="R55" s="194" t="s">
        <v>388</v>
      </c>
      <c r="S55" s="280"/>
      <c r="T55" s="280"/>
      <c r="U55" s="280"/>
      <c r="V55" s="268"/>
      <c r="W55" s="268"/>
      <c r="X55" s="268"/>
      <c r="Y55" s="108"/>
      <c r="Z55" s="269"/>
      <c r="AA55" s="215" t="str">
        <f>$G$55</f>
        <v>Buenas practicas y lecciones aprendidas identificadas por proceso o Alcaldía Local en la herramienta de gestión del conocimiento (AGORA)</v>
      </c>
      <c r="AB55" s="215">
        <f t="shared" si="0"/>
        <v>0</v>
      </c>
      <c r="AC55" s="215"/>
      <c r="AD55" s="217"/>
      <c r="AE55" s="271" t="s">
        <v>111</v>
      </c>
      <c r="AF55" s="271"/>
      <c r="AG55" s="215" t="str">
        <f>$G$55</f>
        <v>Buenas practicas y lecciones aprendidas identificadas por proceso o Alcaldía Local en la herramienta de gestión del conocimiento (AGORA)</v>
      </c>
      <c r="AH55" s="215">
        <f t="shared" si="1"/>
        <v>1</v>
      </c>
      <c r="AI55" s="215">
        <v>0</v>
      </c>
      <c r="AJ55" s="221">
        <v>0</v>
      </c>
      <c r="AK55" s="215" t="s">
        <v>389</v>
      </c>
      <c r="AL55" s="215" t="s">
        <v>390</v>
      </c>
      <c r="AM55" s="215" t="str">
        <f>$G$55</f>
        <v>Buenas practicas y lecciones aprendidas identificadas por proceso o Alcaldía Local en la herramienta de gestión del conocimiento (AGORA)</v>
      </c>
      <c r="AN55" s="215">
        <f t="shared" si="2"/>
        <v>0</v>
      </c>
      <c r="AO55" s="215"/>
      <c r="AP55" s="217" t="s">
        <v>67</v>
      </c>
      <c r="AQ55" s="215"/>
      <c r="AR55" s="215"/>
      <c r="AS55" s="215" t="str">
        <f>$G$55</f>
        <v>Buenas practicas y lecciones aprendidas identificadas por proceso o Alcaldía Local en la herramienta de gestión del conocimiento (AGORA)</v>
      </c>
      <c r="AT55" s="215">
        <f t="shared" si="3"/>
        <v>1</v>
      </c>
      <c r="AU55" s="216">
        <v>0</v>
      </c>
      <c r="AV55" s="217">
        <f>AU55/AT55</f>
        <v>0</v>
      </c>
      <c r="AW55" s="264" t="s">
        <v>391</v>
      </c>
      <c r="AX55" s="215" t="s">
        <v>392</v>
      </c>
      <c r="AY55" s="215" t="str">
        <f>$G$55</f>
        <v>Buenas practicas y lecciones aprendidas identificadas por proceso o Alcaldía Local en la herramienta de gestión del conocimiento (AGORA)</v>
      </c>
      <c r="AZ55" s="374">
        <f t="shared" si="17"/>
        <v>2</v>
      </c>
      <c r="BA55" s="216">
        <v>0</v>
      </c>
      <c r="BB55" s="221">
        <f>BA55/AZ55</f>
        <v>0</v>
      </c>
      <c r="BC55" s="375">
        <f>BB55*E55</f>
        <v>0</v>
      </c>
      <c r="BD55" s="265" t="s">
        <v>393</v>
      </c>
    </row>
    <row r="56" spans="1:61" ht="150" customHeight="1" thickBot="1">
      <c r="A56" s="79">
        <v>39</v>
      </c>
      <c r="B56" s="425"/>
      <c r="C56" s="409"/>
      <c r="D56" s="118" t="s">
        <v>394</v>
      </c>
      <c r="E56" s="327">
        <v>0.03</v>
      </c>
      <c r="F56" s="296" t="s">
        <v>361</v>
      </c>
      <c r="G56" s="118" t="s">
        <v>395</v>
      </c>
      <c r="H56" s="118" t="s">
        <v>396</v>
      </c>
      <c r="I56" s="301">
        <v>3565</v>
      </c>
      <c r="J56" s="301"/>
      <c r="K56" s="279" t="s">
        <v>397</v>
      </c>
      <c r="L56" s="194"/>
      <c r="M56" s="195">
        <v>0.5</v>
      </c>
      <c r="N56" s="194"/>
      <c r="O56" s="195">
        <v>0.5</v>
      </c>
      <c r="P56" s="195">
        <v>1</v>
      </c>
      <c r="Q56" s="194"/>
      <c r="R56" s="194"/>
      <c r="S56" s="228"/>
      <c r="T56" s="228"/>
      <c r="U56" s="228"/>
      <c r="V56" s="272"/>
      <c r="W56" s="272"/>
      <c r="X56" s="272"/>
      <c r="Y56" s="108"/>
      <c r="Z56" s="273"/>
      <c r="AA56" s="215" t="str">
        <f>$G$56</f>
        <v>Porcentaje de depuración de las comunicaciones en el aplicatio de gestión documental</v>
      </c>
      <c r="AB56" s="216">
        <f t="shared" si="0"/>
        <v>0</v>
      </c>
      <c r="AC56" s="230"/>
      <c r="AD56" s="217"/>
      <c r="AE56" s="271" t="s">
        <v>111</v>
      </c>
      <c r="AF56" s="295"/>
      <c r="AG56" s="215" t="str">
        <f>$G$56</f>
        <v>Porcentaje de depuración de las comunicaciones en el aplicatio de gestión documental</v>
      </c>
      <c r="AH56" s="216">
        <f t="shared" si="1"/>
        <v>0.5</v>
      </c>
      <c r="AI56" s="233">
        <v>0.05</v>
      </c>
      <c r="AJ56" s="221">
        <f>AI56/AH56</f>
        <v>0.1</v>
      </c>
      <c r="AK56" s="230" t="s">
        <v>398</v>
      </c>
      <c r="AL56" s="230" t="s">
        <v>399</v>
      </c>
      <c r="AM56" s="215" t="str">
        <f>$G$56</f>
        <v>Porcentaje de depuración de las comunicaciones en el aplicatio de gestión documental</v>
      </c>
      <c r="AN56" s="216">
        <f t="shared" si="2"/>
        <v>0</v>
      </c>
      <c r="AO56" s="230"/>
      <c r="AP56" s="217" t="s">
        <v>67</v>
      </c>
      <c r="AQ56" s="230"/>
      <c r="AR56" s="230"/>
      <c r="AS56" s="215" t="str">
        <f>$G$56</f>
        <v>Porcentaje de depuración de las comunicaciones en el aplicatio de gestión documental</v>
      </c>
      <c r="AT56" s="216">
        <f t="shared" si="3"/>
        <v>0.5</v>
      </c>
      <c r="AU56" s="233">
        <v>0.2</v>
      </c>
      <c r="AV56" s="357">
        <f>AU56/AT56</f>
        <v>0.4</v>
      </c>
      <c r="AW56" s="274" t="s">
        <v>400</v>
      </c>
      <c r="AX56" s="230" t="s">
        <v>401</v>
      </c>
      <c r="AY56" s="215" t="str">
        <f>$G$56</f>
        <v>Porcentaje de depuración de las comunicaciones en el aplicatio de gestión documental</v>
      </c>
      <c r="AZ56" s="216">
        <f t="shared" si="17"/>
        <v>1</v>
      </c>
      <c r="BA56" s="233">
        <f>+AU56+AI56</f>
        <v>0.25</v>
      </c>
      <c r="BB56" s="221">
        <f t="shared" si="18"/>
        <v>0.25</v>
      </c>
      <c r="BC56" s="375">
        <f t="shared" si="4"/>
        <v>7.4999999999999997E-3</v>
      </c>
      <c r="BD56" s="274" t="s">
        <v>400</v>
      </c>
    </row>
    <row r="57" spans="1:61" ht="206.25" customHeight="1" thickBot="1">
      <c r="A57" s="70">
        <v>42</v>
      </c>
      <c r="B57" s="425"/>
      <c r="C57" s="409"/>
      <c r="D57" s="118" t="s">
        <v>402</v>
      </c>
      <c r="E57" s="327">
        <v>0.03</v>
      </c>
      <c r="F57" s="296" t="s">
        <v>361</v>
      </c>
      <c r="G57" s="118" t="s">
        <v>403</v>
      </c>
      <c r="H57" s="118" t="s">
        <v>404</v>
      </c>
      <c r="I57" s="279" t="s">
        <v>194</v>
      </c>
      <c r="J57" s="279" t="s">
        <v>96</v>
      </c>
      <c r="K57" s="279" t="s">
        <v>405</v>
      </c>
      <c r="L57" s="196">
        <v>1</v>
      </c>
      <c r="M57" s="196">
        <v>1</v>
      </c>
      <c r="N57" s="196">
        <v>1</v>
      </c>
      <c r="O57" s="196">
        <v>1</v>
      </c>
      <c r="P57" s="196">
        <v>1</v>
      </c>
      <c r="Q57" s="194" t="s">
        <v>61</v>
      </c>
      <c r="R57" s="194" t="s">
        <v>406</v>
      </c>
      <c r="S57" s="228"/>
      <c r="T57" s="228"/>
      <c r="U57" s="228"/>
      <c r="V57" s="272"/>
      <c r="W57" s="272"/>
      <c r="X57" s="272"/>
      <c r="Y57" s="108"/>
      <c r="Z57" s="273"/>
      <c r="AA57" s="215" t="str">
        <f>$G$57</f>
        <v>Acciones correctivas documentadas y vigentes</v>
      </c>
      <c r="AB57" s="216">
        <f t="shared" si="0"/>
        <v>1</v>
      </c>
      <c r="AC57" s="233">
        <f>(1-BF57)*0.5+(1-BH57)*0.5</f>
        <v>0.60499999999999998</v>
      </c>
      <c r="AD57" s="221">
        <f>AC57/AB57</f>
        <v>0.60499999999999998</v>
      </c>
      <c r="AE57" s="295" t="s">
        <v>407</v>
      </c>
      <c r="AF57" s="295"/>
      <c r="AG57" s="215" t="str">
        <f>$G$57</f>
        <v>Acciones correctivas documentadas y vigentes</v>
      </c>
      <c r="AH57" s="216">
        <f t="shared" si="1"/>
        <v>1</v>
      </c>
      <c r="AI57" s="220">
        <v>0.52</v>
      </c>
      <c r="AJ57" s="220">
        <f>AI57/AH57</f>
        <v>0.52</v>
      </c>
      <c r="AK57" s="230" t="s">
        <v>408</v>
      </c>
      <c r="AL57" s="230" t="s">
        <v>409</v>
      </c>
      <c r="AM57" s="215" t="str">
        <f>$G$57</f>
        <v>Acciones correctivas documentadas y vigentes</v>
      </c>
      <c r="AN57" s="216">
        <f t="shared" si="2"/>
        <v>1</v>
      </c>
      <c r="AO57" s="233">
        <v>0.59</v>
      </c>
      <c r="AP57" s="221">
        <f>AO57/AN57</f>
        <v>0.59</v>
      </c>
      <c r="AQ57" s="230" t="s">
        <v>410</v>
      </c>
      <c r="AR57" s="230"/>
      <c r="AS57" s="215" t="str">
        <f>$G$57</f>
        <v>Acciones correctivas documentadas y vigentes</v>
      </c>
      <c r="AT57" s="216">
        <f t="shared" si="3"/>
        <v>1</v>
      </c>
      <c r="AU57" s="233">
        <v>0.06</v>
      </c>
      <c r="AV57" s="357">
        <f>AU57/AT57</f>
        <v>0.06</v>
      </c>
      <c r="AW57" s="274" t="s">
        <v>411</v>
      </c>
      <c r="AX57" s="230" t="s">
        <v>412</v>
      </c>
      <c r="AY57" s="215" t="str">
        <f>$G$57</f>
        <v>Acciones correctivas documentadas y vigentes</v>
      </c>
      <c r="AZ57" s="216">
        <f t="shared" si="17"/>
        <v>1</v>
      </c>
      <c r="BA57" s="233">
        <v>0.06</v>
      </c>
      <c r="BB57" s="221">
        <f>BA57/AZ57</f>
        <v>0.06</v>
      </c>
      <c r="BC57" s="375">
        <f>BB57*E57</f>
        <v>1.8E-3</v>
      </c>
      <c r="BD57" s="274" t="s">
        <v>411</v>
      </c>
      <c r="BF57" s="302">
        <v>0.48</v>
      </c>
      <c r="BG57" s="34" t="s">
        <v>413</v>
      </c>
      <c r="BH57" s="302">
        <v>0.31</v>
      </c>
      <c r="BI57" s="34" t="s">
        <v>414</v>
      </c>
    </row>
    <row r="58" spans="1:61" ht="163.5" customHeight="1">
      <c r="A58" s="79">
        <v>43</v>
      </c>
      <c r="B58" s="425"/>
      <c r="C58" s="410"/>
      <c r="D58" s="118" t="s">
        <v>415</v>
      </c>
      <c r="E58" s="329">
        <v>0.03</v>
      </c>
      <c r="F58" s="296" t="s">
        <v>361</v>
      </c>
      <c r="G58" s="118" t="s">
        <v>416</v>
      </c>
      <c r="H58" s="118" t="s">
        <v>417</v>
      </c>
      <c r="I58" s="303"/>
      <c r="J58" s="303"/>
      <c r="K58" s="279" t="s">
        <v>418</v>
      </c>
      <c r="L58" s="195">
        <v>1</v>
      </c>
      <c r="M58" s="195">
        <v>1</v>
      </c>
      <c r="N58" s="195">
        <v>1</v>
      </c>
      <c r="O58" s="195">
        <v>1</v>
      </c>
      <c r="P58" s="195">
        <v>1</v>
      </c>
      <c r="Q58" s="194" t="s">
        <v>61</v>
      </c>
      <c r="R58" s="194" t="s">
        <v>419</v>
      </c>
      <c r="S58" s="304"/>
      <c r="T58" s="304"/>
      <c r="U58" s="304"/>
      <c r="V58" s="305"/>
      <c r="W58" s="305"/>
      <c r="X58" s="305"/>
      <c r="Y58" s="108"/>
      <c r="Z58" s="306"/>
      <c r="AA58" s="215" t="str">
        <f>$G$58</f>
        <v>Información publicada según lineamientos de la ley de transparencia 1712 de 2014</v>
      </c>
      <c r="AB58" s="216">
        <f t="shared" si="0"/>
        <v>1</v>
      </c>
      <c r="AC58" s="234">
        <v>0.96</v>
      </c>
      <c r="AD58" s="221">
        <f>AC58/AB58</f>
        <v>0.96</v>
      </c>
      <c r="AE58" s="307" t="s">
        <v>420</v>
      </c>
      <c r="AF58" s="307"/>
      <c r="AG58" s="215" t="str">
        <f>$G$58</f>
        <v>Información publicada según lineamientos de la ley de transparencia 1712 de 2014</v>
      </c>
      <c r="AH58" s="216">
        <f t="shared" si="1"/>
        <v>1</v>
      </c>
      <c r="AI58" s="234">
        <v>0.99</v>
      </c>
      <c r="AJ58" s="221">
        <f>AI58/AH58</f>
        <v>0.99</v>
      </c>
      <c r="AK58" s="224" t="s">
        <v>421</v>
      </c>
      <c r="AL58" s="224"/>
      <c r="AM58" s="215" t="str">
        <f>$G$58</f>
        <v>Información publicada según lineamientos de la ley de transparencia 1712 de 2014</v>
      </c>
      <c r="AN58" s="216">
        <f t="shared" si="2"/>
        <v>1</v>
      </c>
      <c r="AO58" s="234">
        <v>0.99</v>
      </c>
      <c r="AP58" s="357">
        <f>AO58/AN58</f>
        <v>0.99</v>
      </c>
      <c r="AQ58" s="359" t="s">
        <v>422</v>
      </c>
      <c r="AR58" s="224"/>
      <c r="AS58" s="215" t="str">
        <f>$G$58</f>
        <v>Información publicada según lineamientos de la ley de transparencia 1712 de 2014</v>
      </c>
      <c r="AT58" s="216">
        <f t="shared" si="3"/>
        <v>1</v>
      </c>
      <c r="AU58" s="234">
        <v>0</v>
      </c>
      <c r="AV58" s="357">
        <v>0</v>
      </c>
      <c r="AW58" s="308" t="s">
        <v>423</v>
      </c>
      <c r="AX58" s="224" t="s">
        <v>422</v>
      </c>
      <c r="AY58" s="215" t="str">
        <f>$G$58</f>
        <v>Información publicada según lineamientos de la ley de transparencia 1712 de 2014</v>
      </c>
      <c r="AZ58" s="216">
        <f t="shared" si="17"/>
        <v>1</v>
      </c>
      <c r="BA58" s="234">
        <f>AVERAGE(AC58,AI58,AO58,AU58)</f>
        <v>0.73499999999999999</v>
      </c>
      <c r="BB58" s="221">
        <f>BA58/AZ58</f>
        <v>0.73499999999999999</v>
      </c>
      <c r="BC58" s="375">
        <f>BB58*E58</f>
        <v>2.205E-2</v>
      </c>
      <c r="BD58" s="309" t="s">
        <v>424</v>
      </c>
    </row>
    <row r="59" spans="1:61" ht="112.5" customHeight="1">
      <c r="A59" s="310"/>
      <c r="B59" s="414" t="s">
        <v>425</v>
      </c>
      <c r="C59" s="415"/>
      <c r="D59" s="415"/>
      <c r="E59" s="155">
        <f>SUM(E52:E58,E51,E49,E47,E45,E34,E24,E20,E18)</f>
        <v>1</v>
      </c>
      <c r="F59" s="144"/>
      <c r="G59" s="311"/>
      <c r="H59" s="145"/>
      <c r="I59" s="145"/>
      <c r="J59" s="145"/>
      <c r="K59" s="145"/>
      <c r="L59" s="145"/>
      <c r="M59" s="145"/>
      <c r="N59" s="145"/>
      <c r="O59" s="145"/>
      <c r="P59" s="312"/>
      <c r="Q59" s="145"/>
      <c r="R59" s="145"/>
      <c r="S59" s="146"/>
      <c r="T59" s="146"/>
      <c r="U59" s="146"/>
      <c r="V59" s="146"/>
      <c r="W59" s="146"/>
      <c r="X59" s="146"/>
      <c r="Y59" s="146"/>
      <c r="Z59" s="146"/>
      <c r="AA59" s="434" t="s">
        <v>426</v>
      </c>
      <c r="AB59" s="434"/>
      <c r="AC59" s="434"/>
      <c r="AD59" s="235" t="e">
        <f>AVERAGE(AD15:AD58)</f>
        <v>#DIV/0!</v>
      </c>
      <c r="AE59" s="147"/>
      <c r="AF59" s="146"/>
      <c r="AG59" s="433" t="s">
        <v>427</v>
      </c>
      <c r="AH59" s="433"/>
      <c r="AI59" s="433"/>
      <c r="AJ59" s="326">
        <f>AVERAGE(AJ15:AJ58)</f>
        <v>0.82308275058275049</v>
      </c>
      <c r="AK59" s="147"/>
      <c r="AL59" s="146"/>
      <c r="AM59" s="435" t="s">
        <v>428</v>
      </c>
      <c r="AN59" s="435"/>
      <c r="AO59" s="435"/>
      <c r="AP59" s="147">
        <f>AVERAGE(AP15:AP58)</f>
        <v>0.91053846153846141</v>
      </c>
      <c r="AQ59" s="147"/>
      <c r="AR59" s="148"/>
      <c r="AS59" s="436" t="s">
        <v>429</v>
      </c>
      <c r="AT59" s="436"/>
      <c r="AU59" s="436"/>
      <c r="AV59" s="382">
        <f>AVERAGE(AV15:AV58)</f>
        <v>0.79094968553459111</v>
      </c>
      <c r="AW59" s="147"/>
      <c r="AX59" s="437" t="s">
        <v>430</v>
      </c>
      <c r="AY59" s="438"/>
      <c r="AZ59" s="439"/>
      <c r="BA59" s="380">
        <f>SUM(BC15:BC17,BC19,BC21:BC23,BC25:BC33,BC35:BC44,BC46,BC48:BC48,BC50,BC52:BC58)</f>
        <v>0.81964666666666697</v>
      </c>
      <c r="BB59" s="149"/>
      <c r="BC59" s="164"/>
      <c r="BD59" s="150"/>
    </row>
    <row r="60" spans="1:61" ht="15.75" customHeight="1">
      <c r="A60" s="394"/>
      <c r="B60" s="151"/>
      <c r="C60" s="151"/>
      <c r="D60" s="49"/>
      <c r="E60" s="152"/>
      <c r="F60" s="151"/>
      <c r="G60" s="151"/>
      <c r="H60" s="39"/>
      <c r="I60" s="39"/>
      <c r="J60" s="39"/>
      <c r="K60" s="39"/>
      <c r="L60" s="39"/>
      <c r="M60" s="39"/>
      <c r="N60" s="39"/>
      <c r="O60" s="39"/>
      <c r="P60" s="39"/>
      <c r="Q60" s="39"/>
      <c r="R60" s="39"/>
      <c r="S60" s="39"/>
      <c r="T60" s="39"/>
      <c r="U60" s="39"/>
      <c r="V60" s="39"/>
      <c r="W60" s="39"/>
      <c r="X60" s="39"/>
      <c r="Y60" s="39"/>
      <c r="Z60" s="39"/>
      <c r="AA60" s="407"/>
      <c r="AB60" s="407"/>
      <c r="AC60" s="407"/>
      <c r="AD60" s="153"/>
      <c r="AE60" s="39"/>
      <c r="AF60" s="39"/>
      <c r="AG60" s="407"/>
      <c r="AH60" s="407"/>
      <c r="AI60" s="407"/>
      <c r="AJ60" s="153"/>
      <c r="AK60" s="39"/>
      <c r="AL60" s="39"/>
      <c r="AM60" s="407"/>
      <c r="AN60" s="407"/>
      <c r="AO60" s="407"/>
      <c r="AP60" s="153"/>
      <c r="AQ60" s="39"/>
      <c r="AR60" s="39"/>
      <c r="AS60" s="407"/>
      <c r="AT60" s="407"/>
      <c r="AU60" s="407"/>
      <c r="AV60" s="153"/>
      <c r="AW60" s="39"/>
      <c r="AX60" s="39"/>
      <c r="AY60" s="407"/>
      <c r="AZ60" s="407"/>
      <c r="BA60" s="407"/>
      <c r="BB60" s="153"/>
      <c r="BC60" s="153"/>
      <c r="BD60" s="39"/>
    </row>
  </sheetData>
  <autoFilter ref="A10:BD59" xr:uid="{00000000-0009-0000-0000-000000000000}">
    <filterColumn colId="0"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filterColumn colId="38" showButton="0"/>
    <filterColumn colId="39" showButton="0"/>
    <filterColumn colId="40" showButton="0"/>
    <filterColumn colId="41" showButton="0"/>
    <filterColumn colId="42" showButton="0"/>
    <filterColumn colId="44" showButton="0"/>
    <filterColumn colId="45" showButton="0"/>
    <filterColumn colId="46" showButton="0"/>
    <filterColumn colId="47" showButton="0"/>
    <filterColumn colId="48" showButton="0"/>
    <filterColumn colId="50" showButton="0"/>
    <filterColumn colId="51" showButton="0"/>
    <filterColumn colId="52" showButton="0"/>
    <filterColumn colId="53" showButton="0"/>
    <filterColumn colId="54" showButton="0"/>
  </autoFilter>
  <mergeCells count="69">
    <mergeCell ref="C3:H3"/>
    <mergeCell ref="E4:H4"/>
    <mergeCell ref="E5:H5"/>
    <mergeCell ref="D7:S7"/>
    <mergeCell ref="L8:O8"/>
    <mergeCell ref="AS11:AX11"/>
    <mergeCell ref="AY11:BD11"/>
    <mergeCell ref="AS10:AX10"/>
    <mergeCell ref="AY10:BD10"/>
    <mergeCell ref="D8:K8"/>
    <mergeCell ref="AM10:AR10"/>
    <mergeCell ref="AM11:AR11"/>
    <mergeCell ref="D10:Z11"/>
    <mergeCell ref="AG8:AI8"/>
    <mergeCell ref="AA10:AF10"/>
    <mergeCell ref="AG10:AL10"/>
    <mergeCell ref="AA8:AC8"/>
    <mergeCell ref="AA11:AF11"/>
    <mergeCell ref="AG11:AL11"/>
    <mergeCell ref="BB12:BB13"/>
    <mergeCell ref="BD12:BD13"/>
    <mergeCell ref="AW12:AW13"/>
    <mergeCell ref="AS12:AU12"/>
    <mergeCell ref="AV12:AV13"/>
    <mergeCell ref="AS5:AX5"/>
    <mergeCell ref="AM8:AO8"/>
    <mergeCell ref="AY5:BD5"/>
    <mergeCell ref="AS8:AU8"/>
    <mergeCell ref="AA6:AF6"/>
    <mergeCell ref="AG6:AL6"/>
    <mergeCell ref="AM6:AR6"/>
    <mergeCell ref="AS6:AX6"/>
    <mergeCell ref="AY6:BD6"/>
    <mergeCell ref="AY8:BA8"/>
    <mergeCell ref="AM5:AR5"/>
    <mergeCell ref="AL12:AL13"/>
    <mergeCell ref="AY12:BA12"/>
    <mergeCell ref="V12:Z12"/>
    <mergeCell ref="AA12:AC12"/>
    <mergeCell ref="AD12:AD13"/>
    <mergeCell ref="AE12:AE13"/>
    <mergeCell ref="AX12:AX13"/>
    <mergeCell ref="AP12:AP13"/>
    <mergeCell ref="AQ12:AQ13"/>
    <mergeCell ref="AR12:AR13"/>
    <mergeCell ref="AY60:BA60"/>
    <mergeCell ref="AG59:AI59"/>
    <mergeCell ref="AA59:AC59"/>
    <mergeCell ref="AM59:AO59"/>
    <mergeCell ref="AS59:AU59"/>
    <mergeCell ref="AX59:AZ59"/>
    <mergeCell ref="AA60:AC60"/>
    <mergeCell ref="AG60:AI60"/>
    <mergeCell ref="A1:Z1"/>
    <mergeCell ref="A2:Z2"/>
    <mergeCell ref="AM60:AO60"/>
    <mergeCell ref="AS60:AU60"/>
    <mergeCell ref="C52:C58"/>
    <mergeCell ref="AM12:AO12"/>
    <mergeCell ref="AF12:AF13"/>
    <mergeCell ref="AG12:AI12"/>
    <mergeCell ref="B59:D59"/>
    <mergeCell ref="X13:Y13"/>
    <mergeCell ref="D12:S12"/>
    <mergeCell ref="AJ12:AJ13"/>
    <mergeCell ref="AK12:AK13"/>
    <mergeCell ref="B52:B58"/>
    <mergeCell ref="A10:B12"/>
    <mergeCell ref="C13:C14"/>
  </mergeCells>
  <conditionalFormatting sqref="AD59:AE59 AJ59:AK59 AP59:AQ59 AV59:AW59 BA59:BD59 AD26:AD31 AD44:AD47 AD49 AD34:AD41 AJ15:AJ18 AJ20 AJ58:AJ60 AD51:AD60 AJ22:AJ41 AJ44:AJ56 AP15:AP49 AP51:AP60 AV51:AV60 BB51:BC60 BC50 AD15:AD24 AV15:AV49 BB15:BC49">
    <cfRule type="containsText" dxfId="63" priority="375" operator="containsText" text="N/A">
      <formula>NOT(ISERROR(SEARCH("N/A",AD15)))</formula>
    </cfRule>
    <cfRule type="cellIs" dxfId="62" priority="376" operator="between">
      <formula>#REF!</formula>
      <formula>#REF!</formula>
    </cfRule>
    <cfRule type="cellIs" dxfId="61" priority="377" operator="between">
      <formula>#REF!</formula>
      <formula>#REF!</formula>
    </cfRule>
    <cfRule type="cellIs" dxfId="60" priority="378" operator="between">
      <formula>#REF!</formula>
      <formula>#REF!</formula>
    </cfRule>
  </conditionalFormatting>
  <conditionalFormatting sqref="AP60 AV60 BB60:BC60 AJ60 AD60">
    <cfRule type="containsText" dxfId="59" priority="439" operator="containsText" text="N/A">
      <formula>NOT(ISERROR(SEARCH("N/A",AD60)))</formula>
    </cfRule>
    <cfRule type="cellIs" dxfId="58" priority="440" operator="between">
      <formula>$B$11</formula>
      <formula>#REF!</formula>
    </cfRule>
    <cfRule type="cellIs" dxfId="57" priority="441" operator="between">
      <formula>$B$9</formula>
      <formula>#REF!</formula>
    </cfRule>
    <cfRule type="cellIs" dxfId="56" priority="442" operator="between">
      <formula>#REF!</formula>
      <formula>#REF!</formula>
    </cfRule>
  </conditionalFormatting>
  <conditionalFormatting sqref="BB60:BC60 AP60 AV60 AJ60 AD60">
    <cfRule type="containsText" dxfId="55" priority="479" operator="containsText" text="N/A">
      <formula>NOT(ISERROR(SEARCH("N/A",AD60)))</formula>
    </cfRule>
    <cfRule type="cellIs" dxfId="54" priority="480" operator="between">
      <formula>#REF!</formula>
      <formula>#REF!</formula>
    </cfRule>
    <cfRule type="cellIs" dxfId="53" priority="481" operator="between">
      <formula>$B$9</formula>
      <formula>#REF!</formula>
    </cfRule>
    <cfRule type="cellIs" dxfId="52" priority="482" operator="between">
      <formula>#REF!</formula>
      <formula>#REF!</formula>
    </cfRule>
  </conditionalFormatting>
  <conditionalFormatting sqref="AE59">
    <cfRule type="colorScale" priority="154">
      <colorScale>
        <cfvo type="min"/>
        <cfvo type="percentile" val="50"/>
        <cfvo type="max"/>
        <color rgb="FFF8696B"/>
        <color rgb="FFFFEB84"/>
        <color rgb="FF63BE7B"/>
      </colorScale>
    </cfRule>
  </conditionalFormatting>
  <conditionalFormatting sqref="AK59">
    <cfRule type="colorScale" priority="153">
      <colorScale>
        <cfvo type="min"/>
        <cfvo type="percentile" val="50"/>
        <cfvo type="max"/>
        <color rgb="FFF8696B"/>
        <color rgb="FFFFEB84"/>
        <color rgb="FF63BE7B"/>
      </colorScale>
    </cfRule>
  </conditionalFormatting>
  <conditionalFormatting sqref="AQ59">
    <cfRule type="colorScale" priority="152">
      <colorScale>
        <cfvo type="min"/>
        <cfvo type="percentile" val="50"/>
        <cfvo type="max"/>
        <color rgb="FFF8696B"/>
        <color rgb="FFFFEB84"/>
        <color rgb="FF63BE7B"/>
      </colorScale>
    </cfRule>
  </conditionalFormatting>
  <conditionalFormatting sqref="AW59">
    <cfRule type="colorScale" priority="151">
      <colorScale>
        <cfvo type="min"/>
        <cfvo type="percentile" val="50"/>
        <cfvo type="max"/>
        <color rgb="FFF8696B"/>
        <color rgb="FFFFEB84"/>
        <color rgb="FF63BE7B"/>
      </colorScale>
    </cfRule>
  </conditionalFormatting>
  <conditionalFormatting sqref="BB59:BC59">
    <cfRule type="colorScale" priority="150">
      <colorScale>
        <cfvo type="min"/>
        <cfvo type="percentile" val="50"/>
        <cfvo type="max"/>
        <color rgb="FFF8696B"/>
        <color rgb="FFFFEB84"/>
        <color rgb="FF63BE7B"/>
      </colorScale>
    </cfRule>
  </conditionalFormatting>
  <conditionalFormatting sqref="AD59">
    <cfRule type="colorScale" priority="141">
      <colorScale>
        <cfvo type="min"/>
        <cfvo type="percentile" val="50"/>
        <cfvo type="max"/>
        <color rgb="FFF8696B"/>
        <color rgb="FFFFEB84"/>
        <color rgb="FF63BE7B"/>
      </colorScale>
    </cfRule>
  </conditionalFormatting>
  <conditionalFormatting sqref="AJ59">
    <cfRule type="colorScale" priority="132">
      <colorScale>
        <cfvo type="min"/>
        <cfvo type="percentile" val="50"/>
        <cfvo type="max"/>
        <color rgb="FFF8696B"/>
        <color rgb="FFFFEB84"/>
        <color rgb="FF63BE7B"/>
      </colorScale>
    </cfRule>
  </conditionalFormatting>
  <conditionalFormatting sqref="AP59">
    <cfRule type="colorScale" priority="123">
      <colorScale>
        <cfvo type="min"/>
        <cfvo type="percentile" val="50"/>
        <cfvo type="max"/>
        <color rgb="FFF8696B"/>
        <color rgb="FFFFEB84"/>
        <color rgb="FF63BE7B"/>
      </colorScale>
    </cfRule>
  </conditionalFormatting>
  <conditionalFormatting sqref="AV59">
    <cfRule type="colorScale" priority="114">
      <colorScale>
        <cfvo type="min"/>
        <cfvo type="percentile" val="50"/>
        <cfvo type="max"/>
        <color rgb="FFF8696B"/>
        <color rgb="FFFFEB84"/>
        <color rgb="FF63BE7B"/>
      </colorScale>
    </cfRule>
  </conditionalFormatting>
  <conditionalFormatting sqref="BA59">
    <cfRule type="colorScale" priority="102">
      <colorScale>
        <cfvo type="min"/>
        <cfvo type="percentile" val="50"/>
        <cfvo type="max"/>
        <color rgb="FF63BE7B"/>
        <color rgb="FFFFEB84"/>
        <color rgb="FFF8696B"/>
      </colorScale>
    </cfRule>
  </conditionalFormatting>
  <conditionalFormatting sqref="AV59">
    <cfRule type="iconSet" priority="2039">
      <iconSet iconSet="4Arrows">
        <cfvo type="percent" val="0"/>
        <cfvo type="percent" val="25"/>
        <cfvo type="percent" val="50"/>
        <cfvo type="percent" val="75"/>
      </iconSet>
    </cfRule>
  </conditionalFormatting>
  <conditionalFormatting sqref="BA59">
    <cfRule type="colorScale" priority="2044">
      <colorScale>
        <cfvo type="num" val="0.45"/>
        <cfvo type="percent" val="0.65"/>
        <cfvo type="percent" val="100"/>
        <color rgb="FFF8696B"/>
        <color rgb="FFFFEB84"/>
        <color rgb="FF63BE7B"/>
      </colorScale>
    </cfRule>
  </conditionalFormatting>
  <conditionalFormatting sqref="AI19">
    <cfRule type="containsText" dxfId="51" priority="57" operator="containsText" text="N/A">
      <formula>NOT(ISERROR(SEARCH("N/A",AI19)))</formula>
    </cfRule>
    <cfRule type="cellIs" dxfId="50" priority="58" operator="between">
      <formula>#REF!</formula>
      <formula>#REF!</formula>
    </cfRule>
    <cfRule type="cellIs" dxfId="49" priority="59" operator="between">
      <formula>#REF!</formula>
      <formula>#REF!</formula>
    </cfRule>
    <cfRule type="cellIs" dxfId="48" priority="60" operator="between">
      <formula>#REF!</formula>
      <formula>#REF!</formula>
    </cfRule>
  </conditionalFormatting>
  <conditionalFormatting sqref="AJ19">
    <cfRule type="containsText" dxfId="47" priority="53" operator="containsText" text="N/A">
      <formula>NOT(ISERROR(SEARCH("N/A",AJ19)))</formula>
    </cfRule>
    <cfRule type="cellIs" dxfId="46" priority="54" operator="between">
      <formula>#REF!</formula>
      <formula>#REF!</formula>
    </cfRule>
    <cfRule type="cellIs" dxfId="45" priority="55" operator="between">
      <formula>#REF!</formula>
      <formula>#REF!</formula>
    </cfRule>
    <cfRule type="cellIs" dxfId="44" priority="56" operator="between">
      <formula>#REF!</formula>
      <formula>#REF!</formula>
    </cfRule>
  </conditionalFormatting>
  <conditionalFormatting sqref="AJ21">
    <cfRule type="containsText" dxfId="43" priority="49" operator="containsText" text="N/A">
      <formula>NOT(ISERROR(SEARCH("N/A",AJ21)))</formula>
    </cfRule>
    <cfRule type="cellIs" dxfId="42" priority="50" operator="between">
      <formula>#REF!</formula>
      <formula>#REF!</formula>
    </cfRule>
    <cfRule type="cellIs" dxfId="41" priority="51" operator="between">
      <formula>#REF!</formula>
      <formula>#REF!</formula>
    </cfRule>
    <cfRule type="cellIs" dxfId="40" priority="52" operator="between">
      <formula>#REF!</formula>
      <formula>#REF!</formula>
    </cfRule>
  </conditionalFormatting>
  <conditionalFormatting sqref="AI38">
    <cfRule type="containsText" dxfId="39" priority="45" operator="containsText" text="N/A">
      <formula>NOT(ISERROR(SEARCH("N/A",AI38)))</formula>
    </cfRule>
    <cfRule type="cellIs" dxfId="38" priority="46" operator="between">
      <formula>#REF!</formula>
      <formula>#REF!</formula>
    </cfRule>
    <cfRule type="cellIs" dxfId="37" priority="47" operator="between">
      <formula>#REF!</formula>
      <formula>#REF!</formula>
    </cfRule>
    <cfRule type="cellIs" dxfId="36" priority="48" operator="between">
      <formula>#REF!</formula>
      <formula>#REF!</formula>
    </cfRule>
  </conditionalFormatting>
  <conditionalFormatting sqref="AI39">
    <cfRule type="containsText" dxfId="35" priority="41" operator="containsText" text="N/A">
      <formula>NOT(ISERROR(SEARCH("N/A",AI39)))</formula>
    </cfRule>
    <cfRule type="cellIs" dxfId="34" priority="42" operator="between">
      <formula>#REF!</formula>
      <formula>#REF!</formula>
    </cfRule>
    <cfRule type="cellIs" dxfId="33" priority="43" operator="between">
      <formula>#REF!</formula>
      <formula>#REF!</formula>
    </cfRule>
    <cfRule type="cellIs" dxfId="32" priority="44" operator="between">
      <formula>#REF!</formula>
      <formula>#REF!</formula>
    </cfRule>
  </conditionalFormatting>
  <conditionalFormatting sqref="AI40">
    <cfRule type="containsText" dxfId="31" priority="37" operator="containsText" text="N/A">
      <formula>NOT(ISERROR(SEARCH("N/A",AI40)))</formula>
    </cfRule>
    <cfRule type="cellIs" dxfId="30" priority="38" operator="between">
      <formula>#REF!</formula>
      <formula>#REF!</formula>
    </cfRule>
    <cfRule type="cellIs" dxfId="29" priority="39" operator="between">
      <formula>#REF!</formula>
      <formula>#REF!</formula>
    </cfRule>
    <cfRule type="cellIs" dxfId="28" priority="40" operator="between">
      <formula>#REF!</formula>
      <formula>#REF!</formula>
    </cfRule>
  </conditionalFormatting>
  <conditionalFormatting sqref="AI41">
    <cfRule type="containsText" dxfId="27" priority="33" operator="containsText" text="N/A">
      <formula>NOT(ISERROR(SEARCH("N/A",AI41)))</formula>
    </cfRule>
    <cfRule type="cellIs" dxfId="26" priority="34" operator="between">
      <formula>#REF!</formula>
      <formula>#REF!</formula>
    </cfRule>
    <cfRule type="cellIs" dxfId="25" priority="35" operator="between">
      <formula>#REF!</formula>
      <formula>#REF!</formula>
    </cfRule>
    <cfRule type="cellIs" dxfId="24" priority="36" operator="between">
      <formula>#REF!</formula>
      <formula>#REF!</formula>
    </cfRule>
  </conditionalFormatting>
  <conditionalFormatting sqref="AI44">
    <cfRule type="containsText" dxfId="23" priority="29" operator="containsText" text="N/A">
      <formula>NOT(ISERROR(SEARCH("N/A",AI44)))</formula>
    </cfRule>
    <cfRule type="cellIs" dxfId="22" priority="30" operator="between">
      <formula>#REF!</formula>
      <formula>#REF!</formula>
    </cfRule>
    <cfRule type="cellIs" dxfId="21" priority="31" operator="between">
      <formula>#REF!</formula>
      <formula>#REF!</formula>
    </cfRule>
    <cfRule type="cellIs" dxfId="20" priority="32" operator="between">
      <formula>#REF!</formula>
      <formula>#REF!</formula>
    </cfRule>
  </conditionalFormatting>
  <conditionalFormatting sqref="AI46">
    <cfRule type="containsText" dxfId="19" priority="25" operator="containsText" text="N/A">
      <formula>NOT(ISERROR(SEARCH("N/A",AI46)))</formula>
    </cfRule>
    <cfRule type="cellIs" dxfId="18" priority="26" operator="between">
      <formula>#REF!</formula>
      <formula>#REF!</formula>
    </cfRule>
    <cfRule type="cellIs" dxfId="17" priority="27" operator="between">
      <formula>#REF!</formula>
      <formula>#REF!</formula>
    </cfRule>
    <cfRule type="cellIs" dxfId="16" priority="28" operator="between">
      <formula>#REF!</formula>
      <formula>#REF!</formula>
    </cfRule>
  </conditionalFormatting>
  <conditionalFormatting sqref="AW16">
    <cfRule type="containsText" dxfId="15" priority="17" operator="containsText" text="N/A">
      <formula>NOT(ISERROR(SEARCH("N/A",AW16)))</formula>
    </cfRule>
    <cfRule type="cellIs" dxfId="14" priority="18" operator="between">
      <formula>#REF!</formula>
      <formula>#REF!</formula>
    </cfRule>
    <cfRule type="cellIs" dxfId="13" priority="19" operator="between">
      <formula>#REF!</formula>
      <formula>#REF!</formula>
    </cfRule>
    <cfRule type="cellIs" dxfId="12" priority="20" operator="between">
      <formula>#REF!</formula>
      <formula>#REF!</formula>
    </cfRule>
  </conditionalFormatting>
  <conditionalFormatting sqref="AD25">
    <cfRule type="containsText" dxfId="11" priority="9" operator="containsText" text="N/A">
      <formula>NOT(ISERROR(SEARCH("N/A",AD25)))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V50">
    <cfRule type="containsText" dxfId="7" priority="5" operator="containsText" text="N/A">
      <formula>NOT(ISERROR(SEARCH("N/A",AV50)))</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BB50">
    <cfRule type="containsText" dxfId="3" priority="1" operator="containsText" text="N/A">
      <formula>NOT(ISERROR(SEARCH("N/A",BB50)))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8">
    <dataValidation type="list" allowBlank="1" showInputMessage="1" showErrorMessage="1" sqref="B4" xr:uid="{00000000-0002-0000-0000-000000000000}">
      <formula1>DEPENDENCIA</formula1>
    </dataValidation>
    <dataValidation type="list" allowBlank="1" showInputMessage="1" showErrorMessage="1" sqref="B5" xr:uid="{00000000-0002-0000-0000-000001000000}">
      <formula1>LIDERPROCESO</formula1>
    </dataValidation>
    <dataValidation type="list" allowBlank="1" showInputMessage="1" showErrorMessage="1" error="Escriba un texto " promptTitle="Cualquier contenido" sqref="F58 F15:F56" xr:uid="{00000000-0002-0000-0000-000002000000}">
      <formula1>META2</formula1>
    </dataValidation>
    <dataValidation type="list" allowBlank="1" showInputMessage="1" showErrorMessage="1" sqref="J17 J19:J58" xr:uid="{00000000-0002-0000-0000-000003000000}">
      <formula1>PROGRAMACION</formula1>
    </dataValidation>
    <dataValidation type="list" allowBlank="1" showInputMessage="1" showErrorMessage="1" sqref="Q15:Q58" xr:uid="{00000000-0002-0000-0000-000004000000}">
      <formula1>INDICADOR</formula1>
    </dataValidation>
    <dataValidation type="list" allowBlank="1" showInputMessage="1" showErrorMessage="1" sqref="V15:V58" xr:uid="{00000000-0002-0000-0000-000005000000}">
      <formula1>FUENTE</formula1>
    </dataValidation>
    <dataValidation type="list" allowBlank="1" showInputMessage="1" showErrorMessage="1" sqref="W15:W58" xr:uid="{00000000-0002-0000-0000-000006000000}">
      <formula1>RUBROS</formula1>
    </dataValidation>
    <dataValidation type="list" allowBlank="1" showInputMessage="1" showErrorMessage="1" sqref="U15:U58" xr:uid="{00000000-0002-0000-0000-000007000000}">
      <formula1>CONTRALORIA</formula1>
    </dataValidation>
  </dataValidations>
  <hyperlinks>
    <hyperlink ref="AX26" r:id="rId1" xr:uid="{718D02B4-B29C-473B-B9C6-1166B64E96BE}"/>
    <hyperlink ref="AX25" r:id="rId2" xr:uid="{0397AC19-F088-4B28-94EA-5132E71D3A7A}"/>
  </hyperlinks>
  <printOptions horizontalCentered="1" verticalCentered="1"/>
  <pageMargins left="0.70866141732283472" right="0.70866141732283472" top="0.74803149606299213" bottom="0.74803149606299213" header="0.31496062992125984" footer="0.31496062992125984"/>
  <pageSetup paperSize="14" scale="17" orientation="landscape" horizontalDpi="4294967293" r:id="rId3"/>
  <headerFooter>
    <oddFooter>&amp;RCódigo: PLE-PIN-F018
Versión: 1
Vigencia desde: 8 septiembre de 2017</oddFooter>
  </headerFooter>
  <colBreaks count="1" manualBreakCount="1">
    <brk id="26" max="42" man="1"/>
  </col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32"/>
  <sheetViews>
    <sheetView workbookViewId="0" xr3:uid="{958C4451-9541-5A59-BF78-D2F731DF1C81}">
      <selection activeCell="G33" sqref="G33"/>
    </sheetView>
  </sheetViews>
  <sheetFormatPr defaultColWidth="11.42578125" defaultRowHeight="15"/>
  <sheetData>
    <row r="32" spans="7:7">
      <c r="G32">
        <f>17/3</f>
        <v>5.666666666666667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37"/>
  <sheetViews>
    <sheetView zoomScale="55" zoomScaleNormal="55" workbookViewId="0" xr3:uid="{842E5F09-E766-5B8D-85AF-A39847EA96FD}">
      <selection activeCell="P15" sqref="P15"/>
    </sheetView>
  </sheetViews>
  <sheetFormatPr defaultColWidth="9.140625" defaultRowHeight="1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c r="A1" t="s">
        <v>431</v>
      </c>
      <c r="B1" t="s">
        <v>43</v>
      </c>
      <c r="C1" t="s">
        <v>432</v>
      </c>
      <c r="D1" t="s">
        <v>433</v>
      </c>
      <c r="F1" t="s">
        <v>434</v>
      </c>
    </row>
    <row r="2" spans="1:8">
      <c r="A2" t="s">
        <v>435</v>
      </c>
      <c r="B2" t="s">
        <v>436</v>
      </c>
      <c r="C2" t="s">
        <v>72</v>
      </c>
      <c r="D2" t="s">
        <v>82</v>
      </c>
      <c r="F2" t="s">
        <v>229</v>
      </c>
    </row>
    <row r="3" spans="1:8">
      <c r="A3" t="s">
        <v>437</v>
      </c>
      <c r="B3" t="s">
        <v>438</v>
      </c>
      <c r="C3" t="s">
        <v>439</v>
      </c>
      <c r="D3" t="s">
        <v>96</v>
      </c>
      <c r="F3" t="s">
        <v>61</v>
      </c>
    </row>
    <row r="4" spans="1:8">
      <c r="A4" t="s">
        <v>440</v>
      </c>
      <c r="C4" t="s">
        <v>57</v>
      </c>
      <c r="D4" t="s">
        <v>217</v>
      </c>
      <c r="F4" t="s">
        <v>84</v>
      </c>
    </row>
    <row r="5" spans="1:8">
      <c r="A5" t="s">
        <v>441</v>
      </c>
      <c r="C5" t="s">
        <v>361</v>
      </c>
      <c r="D5" t="s">
        <v>442</v>
      </c>
    </row>
    <row r="6" spans="1:8">
      <c r="A6" t="s">
        <v>443</v>
      </c>
      <c r="E6" t="s">
        <v>444</v>
      </c>
      <c r="G6" t="s">
        <v>445</v>
      </c>
    </row>
    <row r="7" spans="1:8">
      <c r="A7" t="s">
        <v>446</v>
      </c>
      <c r="E7" t="s">
        <v>447</v>
      </c>
      <c r="G7" t="s">
        <v>135</v>
      </c>
    </row>
    <row r="8" spans="1:8">
      <c r="E8" t="s">
        <v>448</v>
      </c>
      <c r="G8" t="s">
        <v>449</v>
      </c>
    </row>
    <row r="9" spans="1:8">
      <c r="E9" t="s">
        <v>450</v>
      </c>
    </row>
    <row r="10" spans="1:8">
      <c r="E10" t="s">
        <v>451</v>
      </c>
    </row>
    <row r="12" spans="1:8" s="3" customFormat="1" ht="74.25" customHeight="1">
      <c r="A12" s="11"/>
      <c r="C12" s="12"/>
      <c r="D12" s="6"/>
      <c r="H12" s="3" t="s">
        <v>452</v>
      </c>
    </row>
    <row r="13" spans="1:8" s="3" customFormat="1" ht="74.25" customHeight="1">
      <c r="A13" s="11"/>
      <c r="C13" s="12"/>
      <c r="D13" s="6"/>
      <c r="H13" s="3" t="s">
        <v>453</v>
      </c>
    </row>
    <row r="14" spans="1:8" s="3" customFormat="1" ht="74.25" customHeight="1">
      <c r="A14" s="11"/>
      <c r="C14" s="12"/>
      <c r="D14" s="2"/>
      <c r="H14" s="3" t="s">
        <v>454</v>
      </c>
    </row>
    <row r="15" spans="1:8" s="3" customFormat="1" ht="74.25" customHeight="1">
      <c r="A15" s="11"/>
      <c r="C15" s="12"/>
      <c r="D15" s="2"/>
      <c r="H15" s="3" t="s">
        <v>455</v>
      </c>
    </row>
    <row r="16" spans="1:8"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1:4" ht="18.75" thickBot="1">
      <c r="C22" s="13"/>
      <c r="D22" s="4"/>
    </row>
    <row r="23" spans="1:4" ht="18.75" thickBot="1">
      <c r="C23" s="13"/>
      <c r="D23" s="1"/>
    </row>
    <row r="24" spans="1:4" ht="18">
      <c r="C24" s="14"/>
      <c r="D24" s="4"/>
    </row>
    <row r="25" spans="1:4" ht="18">
      <c r="C25" s="14"/>
      <c r="D25" s="6"/>
    </row>
    <row r="26" spans="1:4" ht="18">
      <c r="C26" s="14"/>
      <c r="D26" s="6"/>
    </row>
    <row r="27" spans="1:4" ht="18.75" thickBot="1">
      <c r="C27" s="14"/>
      <c r="D27" s="5"/>
    </row>
    <row r="28" spans="1:4" ht="18">
      <c r="C28" s="14"/>
      <c r="D28" s="4"/>
    </row>
    <row r="29" spans="1:4" ht="18">
      <c r="C29" s="14"/>
      <c r="D29" s="6"/>
    </row>
    <row r="30" spans="1:4" ht="18">
      <c r="C30" s="14"/>
      <c r="D30" s="6"/>
    </row>
    <row r="31" spans="1:4" ht="18">
      <c r="C31" s="14"/>
      <c r="D31" s="6"/>
    </row>
    <row r="32" spans="1: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spans="3:4" ht="18">
      <c r="C48" s="21"/>
    </row>
    <row r="49" spans="3:3" ht="18">
      <c r="C49" s="21"/>
    </row>
    <row r="50" spans="3:3" ht="18">
      <c r="C50" s="21"/>
    </row>
    <row r="51" spans="3:3" ht="18">
      <c r="C51" s="21"/>
    </row>
    <row r="52" spans="3:3" ht="18">
      <c r="C52" s="22"/>
    </row>
    <row r="53" spans="3:3" ht="18">
      <c r="C53" s="22"/>
    </row>
    <row r="54" spans="3:3" ht="18">
      <c r="C54" s="22"/>
    </row>
    <row r="55" spans="3:3" ht="18">
      <c r="C55" s="22"/>
    </row>
    <row r="56" spans="3:3" ht="18">
      <c r="C56" s="23"/>
    </row>
    <row r="57" spans="3:3" ht="18">
      <c r="C57" s="24"/>
    </row>
    <row r="58" spans="3:3" ht="18">
      <c r="C58" s="24"/>
    </row>
    <row r="59" spans="3:3" ht="18">
      <c r="C59" s="24"/>
    </row>
    <row r="60" spans="3:3" ht="18.75" thickBot="1">
      <c r="C60" s="25"/>
    </row>
    <row r="61" spans="3:3" ht="18">
      <c r="C61" s="26"/>
    </row>
    <row r="62" spans="3:3" ht="18">
      <c r="C62" s="27"/>
    </row>
    <row r="63" spans="3:3" ht="18">
      <c r="C63" s="27"/>
    </row>
    <row r="64" spans="3:3" ht="18">
      <c r="C64" s="27"/>
    </row>
    <row r="65" spans="3:3" ht="18">
      <c r="C65" s="27"/>
    </row>
    <row r="66" spans="3:3" ht="18">
      <c r="C66" s="28"/>
    </row>
    <row r="67" spans="3:3" ht="18">
      <c r="C67" s="28"/>
    </row>
    <row r="68" spans="3:3" ht="18">
      <c r="C68" s="28"/>
    </row>
    <row r="69" spans="3:3" ht="18">
      <c r="C69" s="28"/>
    </row>
    <row r="70" spans="3:3" ht="18">
      <c r="C70" s="28"/>
    </row>
    <row r="71" spans="3:3" ht="18">
      <c r="C71" s="29"/>
    </row>
    <row r="72" spans="3:3" ht="18">
      <c r="C72" s="28"/>
    </row>
    <row r="73" spans="3:3" ht="18">
      <c r="C73" s="28"/>
    </row>
    <row r="74" spans="3:3" ht="18">
      <c r="C74" s="28"/>
    </row>
    <row r="75" spans="3:3" ht="18">
      <c r="C75" s="28"/>
    </row>
    <row r="76" spans="3:3" ht="18">
      <c r="C76" s="28"/>
    </row>
    <row r="77" spans="3:3" ht="18">
      <c r="C77" s="28"/>
    </row>
    <row r="78" spans="3:3" ht="18">
      <c r="C78" s="28"/>
    </row>
    <row r="79" spans="3:3" ht="18">
      <c r="C79" s="27"/>
    </row>
    <row r="80" spans="3:3" ht="18">
      <c r="C80" s="27"/>
    </row>
    <row r="81" spans="3:3" ht="18">
      <c r="C81" s="27"/>
    </row>
    <row r="82" spans="3:3" ht="18">
      <c r="C82" s="27"/>
    </row>
    <row r="83" spans="3:3" ht="18">
      <c r="C83" s="27"/>
    </row>
    <row r="84" spans="3:3" ht="18">
      <c r="C84" s="27"/>
    </row>
    <row r="85" spans="3:3" ht="18">
      <c r="C85" s="30"/>
    </row>
    <row r="86" spans="3:3" ht="18">
      <c r="C86" s="27"/>
    </row>
    <row r="87" spans="3:3" ht="18">
      <c r="C87" s="27"/>
    </row>
    <row r="88" spans="3:3" ht="18.75" thickBot="1">
      <c r="C88" s="31"/>
    </row>
    <row r="89" spans="3:3" ht="18">
      <c r="C89" s="32"/>
    </row>
    <row r="90" spans="3:3" ht="18">
      <c r="C90" s="28"/>
    </row>
    <row r="91" spans="3:3" ht="18">
      <c r="C91" s="28"/>
    </row>
    <row r="92" spans="3:3" ht="18">
      <c r="C92" s="28"/>
    </row>
    <row r="93" spans="3:3" ht="18">
      <c r="C93" s="28"/>
    </row>
    <row r="94" spans="3:3" ht="18.75" thickBot="1">
      <c r="C94" s="33"/>
    </row>
    <row r="99" spans="2:3">
      <c r="B99" t="s">
        <v>52</v>
      </c>
      <c r="C99" t="s">
        <v>456</v>
      </c>
    </row>
    <row r="100" spans="2:3">
      <c r="B100" s="10">
        <v>1167</v>
      </c>
      <c r="C100" s="3" t="s">
        <v>457</v>
      </c>
    </row>
    <row r="101" spans="2:3" ht="30">
      <c r="B101" s="10">
        <v>1131</v>
      </c>
      <c r="C101" s="3" t="s">
        <v>458</v>
      </c>
    </row>
    <row r="102" spans="2:3">
      <c r="B102" s="10">
        <v>1177</v>
      </c>
      <c r="C102" s="3" t="s">
        <v>459</v>
      </c>
    </row>
    <row r="103" spans="2:3" ht="30">
      <c r="B103" s="10">
        <v>1094</v>
      </c>
      <c r="C103" s="3" t="s">
        <v>460</v>
      </c>
    </row>
    <row r="104" spans="2:3">
      <c r="B104" s="10">
        <v>1128</v>
      </c>
      <c r="C104" s="3" t="s">
        <v>461</v>
      </c>
    </row>
    <row r="105" spans="2:3" ht="30">
      <c r="B105" s="10">
        <v>1095</v>
      </c>
      <c r="C105" s="3" t="s">
        <v>462</v>
      </c>
    </row>
    <row r="106" spans="2:3" ht="30">
      <c r="B106" s="10">
        <v>1129</v>
      </c>
      <c r="C106" s="3" t="s">
        <v>463</v>
      </c>
    </row>
    <row r="107" spans="2:3" ht="45">
      <c r="B107" s="10">
        <v>1120</v>
      </c>
      <c r="C107" s="3" t="s">
        <v>464</v>
      </c>
    </row>
    <row r="108" spans="2:3">
      <c r="B108" s="9"/>
    </row>
    <row r="109" spans="2:3">
      <c r="B109" s="9"/>
    </row>
    <row r="117" spans="2:3">
      <c r="B117" t="s">
        <v>3</v>
      </c>
    </row>
    <row r="118" spans="2:3">
      <c r="B118" t="s">
        <v>465</v>
      </c>
      <c r="C118" t="s">
        <v>466</v>
      </c>
    </row>
    <row r="119" spans="2:3">
      <c r="B119" t="s">
        <v>467</v>
      </c>
      <c r="C119" t="s">
        <v>468</v>
      </c>
    </row>
    <row r="120" spans="2:3">
      <c r="B120" t="s">
        <v>469</v>
      </c>
      <c r="C120" t="s">
        <v>470</v>
      </c>
    </row>
    <row r="121" spans="2:3">
      <c r="B121" t="s">
        <v>471</v>
      </c>
      <c r="C121" t="s">
        <v>472</v>
      </c>
    </row>
    <row r="122" spans="2:3">
      <c r="B122" t="s">
        <v>473</v>
      </c>
      <c r="C122" t="s">
        <v>474</v>
      </c>
    </row>
    <row r="123" spans="2:3">
      <c r="B123" t="s">
        <v>475</v>
      </c>
      <c r="C123" t="s">
        <v>476</v>
      </c>
    </row>
    <row r="124" spans="2:3">
      <c r="B124" t="s">
        <v>477</v>
      </c>
      <c r="C124" t="s">
        <v>478</v>
      </c>
    </row>
    <row r="125" spans="2:3">
      <c r="B125" t="s">
        <v>479</v>
      </c>
      <c r="C125" t="s">
        <v>480</v>
      </c>
    </row>
    <row r="126" spans="2:3">
      <c r="B126" t="s">
        <v>481</v>
      </c>
      <c r="C126" t="s">
        <v>482</v>
      </c>
    </row>
    <row r="127" spans="2:3">
      <c r="B127" t="s">
        <v>483</v>
      </c>
      <c r="C127" t="s">
        <v>484</v>
      </c>
    </row>
    <row r="128" spans="2:3">
      <c r="B128" t="s">
        <v>485</v>
      </c>
      <c r="C128" t="s">
        <v>486</v>
      </c>
    </row>
    <row r="129" spans="2:3">
      <c r="B129" t="s">
        <v>487</v>
      </c>
      <c r="C129" t="s">
        <v>488</v>
      </c>
    </row>
    <row r="130" spans="2:3">
      <c r="B130" t="s">
        <v>489</v>
      </c>
      <c r="C130" t="s">
        <v>490</v>
      </c>
    </row>
    <row r="131" spans="2:3">
      <c r="B131" t="s">
        <v>491</v>
      </c>
      <c r="C131" t="s">
        <v>492</v>
      </c>
    </row>
    <row r="132" spans="2:3">
      <c r="B132" t="s">
        <v>493</v>
      </c>
      <c r="C132" t="s">
        <v>494</v>
      </c>
    </row>
    <row r="133" spans="2:3">
      <c r="B133" t="s">
        <v>495</v>
      </c>
      <c r="C133" t="s">
        <v>496</v>
      </c>
    </row>
    <row r="134" spans="2:3">
      <c r="B134" t="s">
        <v>497</v>
      </c>
      <c r="C134" t="s">
        <v>498</v>
      </c>
    </row>
    <row r="135" spans="2:3">
      <c r="B135" t="s">
        <v>499</v>
      </c>
      <c r="C135" t="s">
        <v>500</v>
      </c>
    </row>
    <row r="136" spans="2:3">
      <c r="B136" t="s">
        <v>501</v>
      </c>
      <c r="C136" t="s">
        <v>502</v>
      </c>
    </row>
    <row r="137" spans="2:3">
      <c r="B137" t="s">
        <v>503</v>
      </c>
      <c r="C137" t="s">
        <v>504</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Olga Milena Corzo Estepa</cp:lastModifiedBy>
  <cp:revision/>
  <dcterms:created xsi:type="dcterms:W3CDTF">2016-04-29T15:58:00Z</dcterms:created>
  <dcterms:modified xsi:type="dcterms:W3CDTF">2019-01-31T14:05:10Z</dcterms:modified>
  <cp:category/>
  <cp:contentStatus/>
</cp:coreProperties>
</file>