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TempUserProfiles\NetworkService\AppData\OICE_16_974FA576_32C1D314_187\"/>
    </mc:Choice>
  </mc:AlternateContent>
  <xr:revisionPtr revIDLastSave="22" documentId="8_{A5F13F13-9C3A-4614-9AF9-3D6277775507}" xr6:coauthVersionLast="42" xr6:coauthVersionMax="42" xr10:uidLastSave="{38C4DDE7-1E75-4BAD-80C1-3DF187220D35}"/>
  <bookViews>
    <workbookView xWindow="-120" yWindow="-120" windowWidth="15600" windowHeight="11760" tabRatio="725" xr2:uid="{00000000-000D-0000-FFFF-FFFF00000000}"/>
  </bookViews>
  <sheets>
    <sheet name="PLAN GESTION POR PROCESO" sheetId="1" r:id="rId1"/>
    <sheet name="Hoja3" sheetId="4" r:id="rId2"/>
    <sheet name="Hoja2" sheetId="2" state="hidden" r:id="rId3"/>
  </sheets>
  <externalReferences>
    <externalReference r:id="rId4"/>
  </externalReferences>
  <definedNames>
    <definedName name="_xlnm._FilterDatabase" localSheetId="0" hidden="1">'PLAN GESTION POR PROCESO'!$A$10:$BD$59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C15" i="1" l="1"/>
  <c r="P16" i="1"/>
  <c r="AZ16" i="1"/>
  <c r="BB16" i="1"/>
  <c r="BC16" i="1"/>
  <c r="P17" i="1"/>
  <c r="AZ17" i="1"/>
  <c r="BB17" i="1"/>
  <c r="BC17" i="1"/>
  <c r="BA19" i="1"/>
  <c r="P19" i="1"/>
  <c r="AZ19" i="1"/>
  <c r="BB19" i="1"/>
  <c r="BC19" i="1"/>
  <c r="P21" i="1"/>
  <c r="AZ21" i="1"/>
  <c r="BB21" i="1"/>
  <c r="BC21" i="1"/>
  <c r="BC22" i="1"/>
  <c r="BC23" i="1"/>
  <c r="BC25" i="1"/>
  <c r="BC30" i="1"/>
  <c r="BC31" i="1"/>
  <c r="BC32" i="1"/>
  <c r="BC33" i="1"/>
  <c r="BC35" i="1"/>
  <c r="BC36" i="1"/>
  <c r="BC37" i="1"/>
  <c r="BA38" i="1"/>
  <c r="P38" i="1"/>
  <c r="AZ38" i="1"/>
  <c r="BB38" i="1"/>
  <c r="BC38" i="1"/>
  <c r="P39" i="1"/>
  <c r="AZ39" i="1"/>
  <c r="BB39" i="1"/>
  <c r="BC39" i="1"/>
  <c r="BC40" i="1"/>
  <c r="BA41" i="1"/>
  <c r="AZ41" i="1"/>
  <c r="BB41" i="1"/>
  <c r="BC41" i="1"/>
  <c r="BA42" i="1"/>
  <c r="AZ42" i="1"/>
  <c r="BB42" i="1"/>
  <c r="BC42" i="1"/>
  <c r="BA43" i="1"/>
  <c r="AZ43" i="1"/>
  <c r="BB43" i="1"/>
  <c r="BC43" i="1"/>
  <c r="P44" i="1"/>
  <c r="AZ44" i="1"/>
  <c r="BB44" i="1"/>
  <c r="BC44" i="1"/>
  <c r="BA46" i="1"/>
  <c r="P46" i="1"/>
  <c r="AZ46" i="1"/>
  <c r="BB46" i="1"/>
  <c r="BC46" i="1"/>
  <c r="BA48" i="1"/>
  <c r="AZ48" i="1"/>
  <c r="BB48" i="1"/>
  <c r="BC48" i="1"/>
  <c r="BA50" i="1"/>
  <c r="AZ50" i="1"/>
  <c r="BB50" i="1"/>
  <c r="BC50" i="1"/>
  <c r="AZ52" i="1"/>
  <c r="BB52" i="1"/>
  <c r="BC52" i="1"/>
  <c r="BA53" i="1"/>
  <c r="AZ53" i="1"/>
  <c r="BB53" i="1"/>
  <c r="BC53" i="1"/>
  <c r="AZ54" i="1"/>
  <c r="BB54" i="1"/>
  <c r="BC54" i="1"/>
  <c r="AZ55" i="1"/>
  <c r="BB55" i="1"/>
  <c r="BC55" i="1"/>
  <c r="AZ56" i="1"/>
  <c r="BB56" i="1"/>
  <c r="BC56" i="1"/>
  <c r="AZ57" i="1"/>
  <c r="BB57" i="1"/>
  <c r="BC57" i="1"/>
  <c r="BA58" i="1"/>
  <c r="AZ58" i="1"/>
  <c r="BB58" i="1"/>
  <c r="BC58" i="1"/>
  <c r="BA59" i="1"/>
  <c r="AT15" i="1"/>
  <c r="AV15" i="1"/>
  <c r="AT19" i="1"/>
  <c r="AV19" i="1"/>
  <c r="AT23" i="1"/>
  <c r="AV23" i="1"/>
  <c r="AV33" i="1"/>
  <c r="AT38" i="1"/>
  <c r="AV38" i="1"/>
  <c r="AT39" i="1"/>
  <c r="AV39" i="1"/>
  <c r="AT40" i="1"/>
  <c r="AV40" i="1"/>
  <c r="AT41" i="1"/>
  <c r="AV41" i="1"/>
  <c r="AV42" i="1"/>
  <c r="AT43" i="1"/>
  <c r="AV43" i="1"/>
  <c r="AT44" i="1"/>
  <c r="AV44" i="1"/>
  <c r="AT46" i="1"/>
  <c r="AV46" i="1"/>
  <c r="AV48" i="1"/>
  <c r="AT50" i="1"/>
  <c r="AV50" i="1"/>
  <c r="AT52" i="1"/>
  <c r="AV52" i="1"/>
  <c r="AT53" i="1"/>
  <c r="AV53" i="1"/>
  <c r="AT54" i="1"/>
  <c r="AV54" i="1"/>
  <c r="AT57" i="1"/>
  <c r="AV57" i="1"/>
  <c r="AT58" i="1"/>
  <c r="AV58" i="1"/>
  <c r="AV59" i="1"/>
  <c r="BA40" i="1"/>
  <c r="AZ32" i="1"/>
  <c r="BA31" i="1"/>
  <c r="BA30" i="1"/>
  <c r="AZ25" i="1"/>
  <c r="BA23" i="1"/>
  <c r="BA22" i="1"/>
  <c r="BA15" i="1"/>
  <c r="B9" i="4"/>
  <c r="P15" i="1"/>
  <c r="AZ15" i="1"/>
  <c r="AA15" i="1"/>
  <c r="AB15" i="1"/>
  <c r="AG15" i="1"/>
  <c r="AH15" i="1"/>
  <c r="AM15" i="1"/>
  <c r="AN15" i="1"/>
  <c r="AP15" i="1"/>
  <c r="AS15" i="1"/>
  <c r="AY15" i="1"/>
  <c r="AA16" i="1"/>
  <c r="AB16" i="1"/>
  <c r="AG16" i="1"/>
  <c r="AH16" i="1"/>
  <c r="AM16" i="1"/>
  <c r="AN16" i="1"/>
  <c r="AS16" i="1"/>
  <c r="AT16" i="1"/>
  <c r="AY16" i="1"/>
  <c r="AA17" i="1"/>
  <c r="AB17" i="1"/>
  <c r="AG17" i="1"/>
  <c r="AH17" i="1"/>
  <c r="AM17" i="1"/>
  <c r="AN17" i="1"/>
  <c r="AS17" i="1"/>
  <c r="AT17" i="1"/>
  <c r="AY17" i="1"/>
  <c r="AA19" i="1"/>
  <c r="AB19" i="1"/>
  <c r="AD19" i="1"/>
  <c r="AG19" i="1"/>
  <c r="AH19" i="1"/>
  <c r="AM19" i="1"/>
  <c r="AN19" i="1"/>
  <c r="AS19" i="1"/>
  <c r="AY19" i="1"/>
  <c r="AA21" i="1"/>
  <c r="AB21" i="1"/>
  <c r="AG21" i="1"/>
  <c r="AH21" i="1"/>
  <c r="AM21" i="1"/>
  <c r="AN21" i="1"/>
  <c r="AS21" i="1"/>
  <c r="AT21" i="1"/>
  <c r="AY21" i="1"/>
  <c r="P22" i="1"/>
  <c r="AZ22" i="1"/>
  <c r="AA22" i="1"/>
  <c r="AB22" i="1"/>
  <c r="AG22" i="1"/>
  <c r="AH22" i="1"/>
  <c r="AM22" i="1"/>
  <c r="AN22" i="1"/>
  <c r="AP22" i="1"/>
  <c r="AS22" i="1"/>
  <c r="AT22" i="1"/>
  <c r="AY22" i="1"/>
  <c r="P23" i="1"/>
  <c r="AZ23" i="1"/>
  <c r="AA23" i="1"/>
  <c r="AB23" i="1"/>
  <c r="AD23" i="1"/>
  <c r="AG23" i="1"/>
  <c r="AH23" i="1"/>
  <c r="AM23" i="1"/>
  <c r="AN23" i="1"/>
  <c r="AP23" i="1"/>
  <c r="AS23" i="1"/>
  <c r="AY23" i="1"/>
  <c r="AA25" i="1"/>
  <c r="AB25" i="1"/>
  <c r="AG25" i="1"/>
  <c r="AH25" i="1"/>
  <c r="AM25" i="1"/>
  <c r="AN25" i="1"/>
  <c r="AP25" i="1"/>
  <c r="AS25" i="1"/>
  <c r="AT25" i="1"/>
  <c r="AY25" i="1"/>
  <c r="AA26" i="1"/>
  <c r="AB26" i="1"/>
  <c r="AG26" i="1"/>
  <c r="AH26" i="1"/>
  <c r="AM26" i="1"/>
  <c r="AN26" i="1"/>
  <c r="AS26" i="1"/>
  <c r="AT26" i="1"/>
  <c r="AY26" i="1"/>
  <c r="AZ26" i="1"/>
  <c r="AA27" i="1"/>
  <c r="AB27" i="1"/>
  <c r="AG27" i="1"/>
  <c r="AH27" i="1"/>
  <c r="AM27" i="1"/>
  <c r="AN27" i="1"/>
  <c r="AS27" i="1"/>
  <c r="AT27" i="1"/>
  <c r="AY27" i="1"/>
  <c r="AZ27" i="1"/>
  <c r="AA28" i="1"/>
  <c r="AB28" i="1"/>
  <c r="AG28" i="1"/>
  <c r="AH28" i="1"/>
  <c r="AM28" i="1"/>
  <c r="AN28" i="1"/>
  <c r="AS28" i="1"/>
  <c r="AT28" i="1"/>
  <c r="AY28" i="1"/>
  <c r="AZ28" i="1"/>
  <c r="AA29" i="1"/>
  <c r="AB29" i="1"/>
  <c r="AG29" i="1"/>
  <c r="AH29" i="1"/>
  <c r="AM29" i="1"/>
  <c r="AN29" i="1"/>
  <c r="AS29" i="1"/>
  <c r="AT29" i="1"/>
  <c r="AY29" i="1"/>
  <c r="AZ29" i="1"/>
  <c r="P30" i="1"/>
  <c r="AZ30" i="1"/>
  <c r="AA30" i="1"/>
  <c r="AB30" i="1"/>
  <c r="AG30" i="1"/>
  <c r="AH30" i="1"/>
  <c r="AM30" i="1"/>
  <c r="AN30" i="1"/>
  <c r="AP30" i="1"/>
  <c r="AS30" i="1"/>
  <c r="AT30" i="1"/>
  <c r="AY30" i="1"/>
  <c r="P31" i="1"/>
  <c r="AZ31" i="1"/>
  <c r="AA31" i="1"/>
  <c r="AB31" i="1"/>
  <c r="AG31" i="1"/>
  <c r="AH31" i="1"/>
  <c r="AM31" i="1"/>
  <c r="AN31" i="1"/>
  <c r="AP31" i="1"/>
  <c r="AS31" i="1"/>
  <c r="AT31" i="1"/>
  <c r="AY31" i="1"/>
  <c r="AA32" i="1"/>
  <c r="AB32" i="1"/>
  <c r="AG32" i="1"/>
  <c r="AH32" i="1"/>
  <c r="AM32" i="1"/>
  <c r="AN32" i="1"/>
  <c r="AS32" i="1"/>
  <c r="AT32" i="1"/>
  <c r="AY32" i="1"/>
  <c r="AA33" i="1"/>
  <c r="AB33" i="1"/>
  <c r="AG33" i="1"/>
  <c r="AM33" i="1"/>
  <c r="AS33" i="1"/>
  <c r="AT34" i="1"/>
  <c r="P35" i="1"/>
  <c r="AA35" i="1"/>
  <c r="AB35" i="1"/>
  <c r="AG35" i="1"/>
  <c r="AH35" i="1"/>
  <c r="AJ35" i="1"/>
  <c r="AM35" i="1"/>
  <c r="AN35" i="1"/>
  <c r="AP35" i="1"/>
  <c r="AS35" i="1"/>
  <c r="AT35" i="1"/>
  <c r="AY35" i="1"/>
  <c r="AZ35" i="1"/>
  <c r="P36" i="1"/>
  <c r="AZ36" i="1"/>
  <c r="AA36" i="1"/>
  <c r="AB36" i="1"/>
  <c r="AG36" i="1"/>
  <c r="AH36" i="1"/>
  <c r="AM36" i="1"/>
  <c r="AN36" i="1"/>
  <c r="AS36" i="1"/>
  <c r="AT36" i="1"/>
  <c r="AY36" i="1"/>
  <c r="P37" i="1"/>
  <c r="AZ37" i="1"/>
  <c r="AA37" i="1"/>
  <c r="AB37" i="1"/>
  <c r="AG37" i="1"/>
  <c r="AH37" i="1"/>
  <c r="AM37" i="1"/>
  <c r="AN37" i="1"/>
  <c r="AS37" i="1"/>
  <c r="AT37" i="1"/>
  <c r="AY37" i="1"/>
  <c r="AA38" i="1"/>
  <c r="AB38" i="1"/>
  <c r="AG38" i="1"/>
  <c r="AH38" i="1"/>
  <c r="AJ38" i="1"/>
  <c r="AM38" i="1"/>
  <c r="AN38" i="1"/>
  <c r="AP38" i="1"/>
  <c r="AS38" i="1"/>
  <c r="AY38" i="1"/>
  <c r="AA39" i="1"/>
  <c r="AB39" i="1"/>
  <c r="AD39" i="1"/>
  <c r="AG39" i="1"/>
  <c r="AH39" i="1"/>
  <c r="AJ39" i="1"/>
  <c r="AM39" i="1"/>
  <c r="AN39" i="1"/>
  <c r="AP39" i="1"/>
  <c r="AS39" i="1"/>
  <c r="AY39" i="1"/>
  <c r="P40" i="1"/>
  <c r="AZ40" i="1"/>
  <c r="AA40" i="1"/>
  <c r="AB40" i="1"/>
  <c r="AG40" i="1"/>
  <c r="AH40" i="1"/>
  <c r="AJ40" i="1"/>
  <c r="AM40" i="1"/>
  <c r="AN40" i="1"/>
  <c r="AP40" i="1"/>
  <c r="AS40" i="1"/>
  <c r="AY40" i="1"/>
  <c r="AA41" i="1"/>
  <c r="AB41" i="1"/>
  <c r="AG41" i="1"/>
  <c r="AH41" i="1"/>
  <c r="AJ41" i="1"/>
  <c r="AM41" i="1"/>
  <c r="AN41" i="1"/>
  <c r="AP41" i="1"/>
  <c r="AS41" i="1"/>
  <c r="AY41" i="1"/>
  <c r="AA42" i="1"/>
  <c r="AB42" i="1"/>
  <c r="AG42" i="1"/>
  <c r="AM42" i="1"/>
  <c r="AN42" i="1"/>
  <c r="AS42" i="1"/>
  <c r="AY42" i="1"/>
  <c r="AA43" i="1"/>
  <c r="AB43" i="1"/>
  <c r="AD43" i="1"/>
  <c r="AG43" i="1"/>
  <c r="AH43" i="1"/>
  <c r="AM43" i="1"/>
  <c r="AN43" i="1"/>
  <c r="AP43" i="1"/>
  <c r="AS43" i="1"/>
  <c r="AY43" i="1"/>
  <c r="AA44" i="1"/>
  <c r="AB44" i="1"/>
  <c r="AD44" i="1"/>
  <c r="AG44" i="1"/>
  <c r="AH44" i="1"/>
  <c r="AJ44" i="1"/>
  <c r="AM44" i="1"/>
  <c r="AN44" i="1"/>
  <c r="AP44" i="1"/>
  <c r="AS44" i="1"/>
  <c r="AY44" i="1"/>
  <c r="AA46" i="1"/>
  <c r="AB46" i="1"/>
  <c r="AD46" i="1"/>
  <c r="AG46" i="1"/>
  <c r="AH46" i="1"/>
  <c r="AM46" i="1"/>
  <c r="AN46" i="1"/>
  <c r="AP46" i="1"/>
  <c r="AS46" i="1"/>
  <c r="AY46" i="1"/>
  <c r="AA48" i="1"/>
  <c r="AB48" i="1"/>
  <c r="AG48" i="1"/>
  <c r="AH48" i="1"/>
  <c r="AM48" i="1"/>
  <c r="AN48" i="1"/>
  <c r="AP48" i="1"/>
  <c r="AS48" i="1"/>
  <c r="AT48" i="1"/>
  <c r="AY48" i="1"/>
  <c r="AA50" i="1"/>
  <c r="AB50" i="1"/>
  <c r="AG50" i="1"/>
  <c r="AH50" i="1"/>
  <c r="AM50" i="1"/>
  <c r="AN50" i="1"/>
  <c r="AP50" i="1"/>
  <c r="AS50" i="1"/>
  <c r="AY50" i="1"/>
  <c r="AA52" i="1"/>
  <c r="AB52" i="1"/>
  <c r="AG52" i="1"/>
  <c r="AH52" i="1"/>
  <c r="AM52" i="1"/>
  <c r="AN52" i="1"/>
  <c r="AS52" i="1"/>
  <c r="AY52" i="1"/>
  <c r="AA53" i="1"/>
  <c r="AB53" i="1"/>
  <c r="AG53" i="1"/>
  <c r="AH53" i="1"/>
  <c r="AM53" i="1"/>
  <c r="AN53" i="1"/>
  <c r="AS53" i="1"/>
  <c r="AY53" i="1"/>
  <c r="AA54" i="1"/>
  <c r="AB54" i="1"/>
  <c r="AG54" i="1"/>
  <c r="AH54" i="1"/>
  <c r="AM54" i="1"/>
  <c r="AS54" i="1"/>
  <c r="AY54" i="1"/>
  <c r="AA55" i="1"/>
  <c r="AB55" i="1"/>
  <c r="AG55" i="1"/>
  <c r="AH55" i="1"/>
  <c r="AM55" i="1"/>
  <c r="AN55" i="1"/>
  <c r="AP55" i="1"/>
  <c r="AS55" i="1"/>
  <c r="AT55" i="1"/>
  <c r="AY55" i="1"/>
  <c r="AA56" i="1"/>
  <c r="AB56" i="1"/>
  <c r="AG56" i="1"/>
  <c r="AH56" i="1"/>
  <c r="AJ56" i="1"/>
  <c r="AM56" i="1"/>
  <c r="AN56" i="1"/>
  <c r="AS56" i="1"/>
  <c r="AT56" i="1"/>
  <c r="AA57" i="1"/>
  <c r="AB57" i="1"/>
  <c r="AG57" i="1"/>
  <c r="AH57" i="1"/>
  <c r="AJ57" i="1"/>
  <c r="AM57" i="1"/>
  <c r="AN57" i="1"/>
  <c r="AP57" i="1"/>
  <c r="AS57" i="1"/>
  <c r="AY57" i="1"/>
  <c r="AA58" i="1"/>
  <c r="AB58" i="1"/>
  <c r="AG58" i="1"/>
  <c r="AH58" i="1"/>
  <c r="AM58" i="1"/>
  <c r="AN58" i="1"/>
  <c r="AP58" i="1"/>
  <c r="AS58" i="1"/>
  <c r="AY58" i="1"/>
  <c r="E59" i="1"/>
  <c r="AJ59" i="1"/>
  <c r="AD59" i="1"/>
  <c r="AP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3"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2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<sst xmlns="http://schemas.openxmlformats.org/spreadsheetml/2006/main" count="1014" uniqueCount="622">
  <si>
    <t>SECRETARIA DISTRITAL DE GOBIERNO</t>
  </si>
  <si>
    <t>VIGENCIA DE LA PLANEACIÓN</t>
  </si>
  <si>
    <t>CONTROL DE CAMBIOS</t>
  </si>
  <si>
    <t>DEPENDENCIA</t>
  </si>
  <si>
    <t>VERSIÓN</t>
  </si>
  <si>
    <t>FECHA</t>
  </si>
  <si>
    <t>DESCRIPCIÓN DE LA MODIFICACIÓN</t>
  </si>
  <si>
    <t>ALCALDE LOCAL</t>
  </si>
  <si>
    <t>ALCALDE/SA LOCAL DE SUMAPAZ</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</si>
  <si>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</si>
  <si>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</si>
  <si>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</si>
  <si>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</si>
  <si>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</si>
  <si>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</si>
  <si>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</si>
  <si>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</si>
  <si>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</si>
  <si>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</si>
  <si>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</si>
  <si>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</si>
  <si>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</si>
  <si>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</si>
  <si>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</si>
  <si>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</si>
  <si>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</si>
  <si>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</si>
  <si>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</si>
  <si>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</si>
  <si>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</si>
  <si>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</si>
  <si>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</si>
  <si>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</si>
  <si>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</si>
  <si>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</si>
  <si>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</si>
  <si>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</si>
  <si>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</si>
  <si>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</si>
  <si>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</si>
  <si>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</si>
  <si>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</si>
  <si>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</si>
  <si>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</si>
  <si>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</si>
  <si>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</si>
  <si>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</si>
  <si>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</si>
  <si>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</si>
  <si>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</si>
  <si>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</si>
  <si>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</si>
  <si>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</si>
  <si>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</si>
  <si>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</si>
  <si>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</si>
  <si>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</si>
  <si>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</si>
  <si>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</si>
  <si>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</si>
  <si>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</si>
  <si>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VIGENCIA 2017</t>
  </si>
  <si>
    <t>SUMA</t>
  </si>
  <si>
    <t>Plan de Acción del Consejo Local de Gobierno</t>
  </si>
  <si>
    <t>EFICACIA</t>
  </si>
  <si>
    <t>Agenda ONE DRIVE
Archivo Gestión Corporativa</t>
  </si>
  <si>
    <t>Alcaldesa</t>
  </si>
  <si>
    <t>Plan de acción aprobado
Evidencias cumplimiento plan de acción</t>
  </si>
  <si>
    <t>Para el primer trimestre esta meta no fue programada.</t>
  </si>
  <si>
    <t>N/A</t>
  </si>
  <si>
    <t>El plan de acción del CLG esta establecido en 9 problematicas, en las cuales SDA aborda dos las cuales fueron cumplidas en su totalidad.
1 META: Realizar acciones ambientales integrando, optimizando los recursos y atendiendo a las necesidades de la localidad.
2 META: Realizar 3 jornadas de recolección de residuos en la localidad.</t>
  </si>
  <si>
    <t>* Consolidado Plan de acción CLG
* Abordaje Consejo Local de Gobierno.</t>
  </si>
  <si>
    <t>El plan de acción del CLG esta establecido en 9 problematicas,  las cuales se van ejecutando de acuerdo a la programación del cronograma establecido y en los consejos mensuales que se realizán en algunas oportunidades se presentan avances del mismo</t>
  </si>
  <si>
    <t xml:space="preserve">https://gobiernobogota-my.sharepoint.com/personal/gloria_pirajon_gobiernobogota_gov_co/_layouts/15/onedrive.aspx?id=%2Fpersonal%2Fgloria%5Fpirajon%5Fgobiernobogota%5Fgov%5Fco%2FDocuments%2FAL%20SUMAPAZ%202018%20PG%2FIII%20TRIMESTRE%2F1%2E%20GESTION%20PUBLICA%20TERRITORIAL%2FMETA%20No%2E%201
</t>
  </si>
  <si>
    <t>De acuerdo a la matriz de seguimiento de plan de acción, y a los informes entregados por las diferentes entidades, se da cumplimiento al porcentaje de cumplimiento programado para IV trimestre por las metas del  CLG</t>
  </si>
  <si>
    <t>https://gobiernobogota-my.sharepoint.com/personal/gloria_pirajon_gobiernobogota_gov_co/_layouts/15/onedrive.aspx?id=%2Fpersonal%2Fgloria%5Fpirajon%5Fgobiernobogota%5Fgov%5Fco%2FDocuments%2FAL%20SUMAPAZ%202018%20PG%2FIV%20TRIMESTRE%2F1%2E%20GESTION%20PUBLICA%20TERRITORIAL%2FMETA%20No%2E%201</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</si>
  <si>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</si>
  <si>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</si>
  <si>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</si>
  <si>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</si>
  <si>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NINGUNA</t>
  </si>
  <si>
    <t>Proporción de Ciudanos Participantes en la Rendición de Cuentas 2017</t>
  </si>
  <si>
    <t xml:space="preserve">Base de datos
Publicidad y propaganda
Medios AUdiovisuales 
</t>
  </si>
  <si>
    <t>Planeación 
Prensa</t>
  </si>
  <si>
    <t>Registro Asistencia
Registro fotografico
Registro video Rendición de cuentas</t>
  </si>
  <si>
    <t>Con relación a esta meta, para el primer trimestre la Alcaldia Mayor no habia generado la articulación entre esta Alcaldia Local, por lo cual no se proyecto la realización de la rendición de cuentas en el trimestre evaluado. Por lo cual se solicito mediante memorando No. 20187020002853 postponer la meta por incrementar la participación ciudadana.</t>
  </si>
  <si>
    <t>Memorando No. 20187020002853
RUTA ONE DRIVE META No. 2 GESTION PUBLICA TERRITORIAL</t>
  </si>
  <si>
    <t>META NO PROGRAMADA</t>
  </si>
  <si>
    <t>Con relación a la meta establecida para la vigencia 2018, se conto con la asistencia de 247 ciudadanos de la localidad de Sumapaz, con relación a los 337 ciudadanos que asistieron en el año 2017  se denota, una disminución originada por los siguientes motivos; en primer lugar el evento se realizó en el centro poblado de Nazareth el cual tiene una menor cantidad de habitantes frente al centro poblado donde se realizo el año anterior, un segundo motivo se debe al factor climatico asociado a que la época de marzo, abril la lluvia es un factor bastante fuerte  y en tercer lugar el mismo día de la rendición se había programado otra reunión del sindicato SINTRASUMAPAZ el cual cuenta con bastante participación de la comunidad lo cual afecto la asistencia al evento que fue programado por la Veeduría Distrital, un cuarto factor es que el total de la población local es de 2000 habitantes.</t>
  </si>
  <si>
    <t>Listas de asistencia rendición de cuentas 2017 y 2018.</t>
  </si>
  <si>
    <t>Meta no programada</t>
  </si>
  <si>
    <t>Actividad medida durante el II TRIMESTRE</t>
  </si>
  <si>
    <t>No aplica para el periodo</t>
  </si>
  <si>
    <t>meta no programada</t>
  </si>
  <si>
    <t>Para este trimestre no está programada esta meta</t>
  </si>
  <si>
    <t>N.A</t>
  </si>
  <si>
    <t>Con relación a la meta establecida para la vigencia 2018, se conto con la asistencia de 247 ciudadanos de la localidad de Sumapaz, con relación a los 337 ciudadanos que asistieron en el año 2017  se denota, una disminución originada por los siguientes motivos; en primer lugar el evento se realizó en el centro poblado de Nazareth el cual tiene una menor cantidad de habitantes frente al centro poblado donde se realizo el año anterior, un segundo motivo se debe al factor climatico asociado a que la época de marzo, abril la lluvia es un factor bastante fuerte  y en tercer lugar el mismo día de la rendición se había programado otra reunión del sindicato SINTRASUMAPAZ el cual cuenta con bastante participación de la comunidad lo cual afecto la asistencia al evento que fue programado por la Veeduría Distrital, un cuarto factor es que el total de la población local es de 2000 habitantes.</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</si>
  <si>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</si>
  <si>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</si>
  <si>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</si>
  <si>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</si>
  <si>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</si>
  <si>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SEGPLAN</t>
  </si>
  <si>
    <t>Planeación</t>
  </si>
  <si>
    <t>Registros SEGPLAN</t>
  </si>
  <si>
    <t>Referente a esta meta la entidad de Planeación Distrital, nos informó que el reporte del avance fisico de la localidad de Sumapaz el día martes 17 de Julio de 2018.  razón por lo que queda pendiente esta información.</t>
  </si>
  <si>
    <t>SEGPLAN una vez reportado.</t>
  </si>
  <si>
    <t>Se reporta porcentaje de cumplimiento de acuerdo a la información suministrada por Planeación Distrital en informe SEGPLAN</t>
  </si>
  <si>
    <t>https://gobiernobogota-my.sharepoint.com/personal/gloria_pirajon_gobiernobogota_gov_co/_layouts/15/onedrive.aspx?id=%2Fpersonal%2Fgloria%5Fpirajon%5Fgobiernobogota%5Fgov%5Fco%2FDocuments%2FAL%20SUMAPAZ%202018%20PG%2FIII%20TRIMESTRE%2F1%2E%20GESTION%20PUBLICA%20TERRITORIAL%2FMETA%20No%2E%203</t>
  </si>
  <si>
    <t>De acuerdo con el reporte remitido por la SDP la alcaldía local cuenta con un 33,7% de avance acumulado entregado</t>
  </si>
  <si>
    <t>https://gobiernobogota-my.sharepoint.com/personal/gloria_pirajon_gobiernobogota_gov_co/_layouts/15/onedrive.aspx?id=%2Fpersonal%2Fgloria%5Fpirajon%5Fgobiernobogota%5Fgov%5Fco%2FDocuments%2FAL%20SUMAPAZ%202018%20PG%2FIV%20TRIMESTRE%2F1%2E%20GESTION%20PUBLICA%20TERRITORIAL%2FMETA%20No%2E%203</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</si>
  <si>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</si>
  <si>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</si>
  <si>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</si>
  <si>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</si>
  <si>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</si>
  <si>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</si>
  <si>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</si>
  <si>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Proposiciones recibidas por Orfeo o Correo corporativo</t>
  </si>
  <si>
    <t>Procesos involucrados en la información</t>
  </si>
  <si>
    <t>Respuestas Oficios Orfeadas</t>
  </si>
  <si>
    <t>Para el primer trimestre se presentaron las siguientes proposiciones:
1.  Proposición 022-2018  radicado 201820000286333 del 24/01/2018 con RTA: 20187020001083.
2.  Proposición 027-2018 radicado 20182000030983 del 25-01-2018 con RTA: 20187020001013
3.  Proposición 038-2018 radicado 20182200033493 del 26-01-2018 con RTA: 20187030000223.
4.  Proposición 043-2018 radicado 20182000031973 del 26-01-2018 con RTA: 20187020001023
5.  Proposición 063-2018 radicado 20182100082613 con RTA: 20187020001753
6.  Proposición 067-2018 radicado 20182000081793 con RTA: 20187000000373.
7.  Proposición 089-2018 radicado 20182000095293 con RTA: 20187020001993.
8. Proposición 132-2018 radicado 20182100111023 con RTA: 20187020002243.
9. Proposición 038-2018 radicado 20182200033493 con RTA: 20187030000223.
10. Proposición 042-2018 radicado 20182200034623 con RTA 20187030000233.
11. Proposición 133-2018 radicado 20182000114663 con RTA 20187030000593.
12. Proposición 095-2018 radicado 20182000007143 con RTA 20187030000473.</t>
  </si>
  <si>
    <t>Proposiciones;
*  022-2018 con su respectiva respuesta.
*  027-2018 con su respectiva respuesta.
*  038-2018 con su respectiva respuesta.
*  043-2018 con su respectiva respuesta.
*  062-2018 con su respectiva respuesta.
*  063-2018 con su respectiva respuesta.
*  067-2018 con su respectiva respuesta.
*  089-2018 con su respectiva respuesta.
*  132-2018 con su respectiva respuesta.
*  038-2018 con su respectiva respuesta.
*  042-2018 con su respectiva respuesta.
*  133-2018 con su respectiva respuesta.
*  095-2018 con su respectiva respuesta.
RUTA ONE DRIVE META No.4 RELACIONES ESTRATEGICAS</t>
  </si>
  <si>
    <t>Para el segundo trimestre se presentaron las siguientes proposiciones:
1.  022-2018 RTA 20187020001083.
2. 027-2018 RTA 20187020001013.
3.  038-2018 RTA</t>
  </si>
  <si>
    <t>Proposiciones:
1. 132-2018 con su respectiva respuesta.
2. 237-2018 con su respectiva respuesta.
3. 238-2018 con su respectiva respuesta.
4. 238-2018 con su respectiva respuesta
5. 306-2018 con su respectiva respuesta.
6. 337-2018 con su respectiva respuesta.
7. ruralidad 2 con su respectiva respuesta.
Matriz de control proposiciones</t>
  </si>
  <si>
    <t>Para el tercer  trimestre se presentaron las siguientes proposiciones:
1.  Proposición 406-2018  radicado 20182000331783  con RTA: 20187020006463
2. Proposición 411 con RTA: 20182000337833 con RTA: 20187030002683
3. Proposición 459 con RTA: 20182000408403 con RTA: 20187030002963
4. Proposición 526 con RTA: 20187030002893
5. Proposición 581 20182000399423 con RTA: 20187030002943
6. Proposición 620 20182000435133 con RTA: 20187030003043.
7. Proposición Asociación de vecinos: 20187010018782 con RTA: 20187030011021
8. Proposición Chiquitecas 20182200354533 con RTA: 20187030002813</t>
  </si>
  <si>
    <t xml:space="preserve">https://gobiernobogota-my.sharepoint.com/personal/gloria_pirajon_gobiernobogota_gov_co/_layouts/15/onedrive.aspx?id=%2Fpersonal%2Fgloria%5Fpirajon%5Fgobiernobogota%5Fgov%5Fco%2FDocuments%2FAL%20SUMAPAZ%202018%20PG%2FIII%20TRIMESTRE%2F2%2E%20RELACIONES%20ESTRATEGICAS%2FMETA%20No%2E%204
</t>
  </si>
  <si>
    <t>Para el CUARTO  trimestre se presentaron las siguientes proposiciones:
1.  Proposición 696-2018  con RTA: 2018702
2. Proposición 701 con respuesta No. 20187020010463.
3. Proposición 706 con RTA; 20187020010503.
4. Proposición 750 con RTA 20187020011213.
5-Proposiciones recicladores RTA 201870200111831.
6. Proposiciones 705-707-708-709-710-711-712 RTA: 20187020010493</t>
  </si>
  <si>
    <t>https://gobiernobogota-my.sharepoint.com/personal/gloria_pirajon_gobiernobogota_gov_co/_layouts/15/onedrive.aspx?id=%2Fpersonal%2Fgloria%5Fpirajon%5Fgobiernobogota%5Fgov%5Fco%2FDocuments%2FAL%20SUMAPAZ%202018%20PG%2FIV%20TRIMESTRE%2F2%2E%20RELACIONES%20ESTRATEGICAS%2FMETA%20No%2E%204</t>
  </si>
  <si>
    <t>Se realizó la respuesta oportuna al 100% de los requerimiento de ejercicio de control políticos remitidos por los miembros de las corporaciones públicas</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</si>
  <si>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</si>
  <si>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</si>
  <si>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</si>
  <si>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</si>
  <si>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</si>
  <si>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Archivo digital aréa de prensa</t>
  </si>
  <si>
    <t>Oficina de Comunicaciones</t>
  </si>
  <si>
    <t>Carpeta fisica
Medio Digital</t>
  </si>
  <si>
    <t>Actividad no programada para el 1er trimestre</t>
  </si>
  <si>
    <t xml:space="preserve">De acuerdo a la meta programada para el II trimestre, se realiza la formulación del plan de comunicación de la vigencia 2018, de acuerdo a los parametros establecidos por la SDG, enfocándolo a las particularidades del territorio de Sumapaz.   Adicionalmente se da alcance a la socialización y aprobación por parte de la Alcaldesa Local, mediante evidencia de reunión del dia 23 de mayo de 2018, </t>
  </si>
  <si>
    <t>1. Evidencia de reunión del día 23-05-18 donde se realizó socialización y aprobación.
2. Plan de comunicaciones formulado.</t>
  </si>
  <si>
    <t>Esta actividad fue evaluada en al anterior trimestre</t>
  </si>
  <si>
    <t xml:space="preserve">https://gobiernobogota-my.sharepoint.com/personal/gloria_pirajon_gobiernobogota_gov_co/_layouts/15/onedrive.aspx?id=%2Fpersonal%2Fgloria%5Fpirajon%5Fgobiernobogota%5Fgov%5Fco%2FDocuments%2FAL%20SUMAPAZ%202018%20PG%2FIII%20TRIMESTRE%2F3%2E%20COMUNICACIONES%20ESTRATEGICAS%2FMETA%20No%2E%205%2FMETA%20No%2E%205
</t>
  </si>
  <si>
    <t>Meta no programada para este periodo</t>
  </si>
  <si>
    <t>Plan de Comunicaciones Formulado e implementado</t>
  </si>
  <si>
    <t xml:space="preserve">De acuerdo con los parametros establecidos por la SDG, de formula e implementa el plan de comunicaciones enfocándolo a las particularidades del territorio de Sumapaz.   Adicionalmente se da alcance a la socialización y aprobación por parte de la Alcaldesa Local, mediante evidencia de reunión del dia 23 de mayo de 2018, </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</si>
  <si>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</si>
  <si>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</si>
  <si>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</si>
  <si>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</si>
  <si>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Medio Digital</t>
  </si>
  <si>
    <t>Para el trimestre se programó la realización de una campaña externa, sin embargo, de acuerdo a la implementación del plan aprobado por la Alcaldesa Local, se da cumplimiento a cuatro campañas externas.</t>
  </si>
  <si>
    <t>1. Campaña Rendición de cuentas (29-04-2018) 
1.1. Sinergía de 4 piezas gráficas, las cuales fueron publicadas. 
1.2.Revista informativa del informe de gestión de la vigencia 2017.
1.3. Volantes y tarjetas de invitación.
1.4. Publicación de información pertinente a la rendición de cuentas en red.
2. Recolección residuos aprovechables con resultados estadisticos públicados en redes sociales y página WEB.
3. Código de policia " Comportamientos para tener en cuenta en limpieza y recolección de residuos y escombros y prácticas habitacionales"- Medio fisico y publicación en redes.
 4. Periodico Local-  Como instrumento de información sobre el cumplimiento de los proyectos del plan de desarrollo local.</t>
  </si>
  <si>
    <t xml:space="preserve">Para el trimestre se programó la realización de una campaña externa, relacionada con 20 K Sumapaz </t>
  </si>
  <si>
    <t xml:space="preserve">https://gobiernobogota-my.sharepoint.com/personal/gloria_pirajon_gobiernobogota_gov_co/_layouts/15/onedrive.aspx?id=%2Fpersonal%2Fgloria%5Fpirajon%5Fgobiernobogota%5Fgov%5Fco%2FDocuments%2FAL%20SUMAPAZ%202018%20PG%2FIII%20TRIMESTRE%2F3%2E%20COMUNICACIONES%20ESTRATEGICAS%2FMETA%20No%2E%206
</t>
  </si>
  <si>
    <r>
      <t xml:space="preserve">Para el IV trimestre se programo la realización de las siguientes campañas externas;
1. Feria Agroambiental
2. Festival Navideño
3. Sumapaz Suena MAS.
4. </t>
    </r>
    <r>
      <rPr>
        <sz val="12"/>
        <color indexed="8"/>
        <rFont val="Arial Rounded MT Bold"/>
        <family val="2"/>
      </rPr>
      <t>periodico Sumapaz RURAL</t>
    </r>
  </si>
  <si>
    <t>https://gobiernobogota-my.sharepoint.com/personal/gloria_pirajon_gobiernobogota_gov_co/_layouts/15/onedrive.aspx?id=%2Fpersonal%2Fgloria%5Fpirajon%5Fgobiernobogota%5Fgov%5Fco%2FDocuments%2FAL%20SUMAPAZ%202018%20PG%2FIV%20TRIMESTRE%2F3%2E%20COMUNICACIONES%20ESTRATEGICAS%2FMETA%20No%2E%206</t>
  </si>
  <si>
    <t>Se realizaron 9 campañas externas de posicionamiento y difusión de los resultados obtenidos en la ejecución del Plan de Desarrollo Local.</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</si>
  <si>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</si>
  <si>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</si>
  <si>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</si>
  <si>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</si>
  <si>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Carpeta fisica
Medio Digital
Registros de asistencia
Actas</t>
  </si>
  <si>
    <t>Durante el primer trimestre se dio cumplimiento a la meta No. 7 a través de Capacitación Manual de Imagen "capacitación de logos institucionales, entrega de información por áreas, entrega de formato para no realizar reuniones en épocas electorales.   Adicionalmente se reportaron actividades relacionadas con reuniones con el personal de planta y contratistas para la verificación de carnetización, dia de la mujer, dia del contador.</t>
  </si>
  <si>
    <t xml:space="preserve">* Capacitación Manual de Imagen 02 de febrero de 2018.
* Acta de reunión 05 de febrero de 2018 Ordenamiento y directriz de comunicación. 
* Acta formulación PG 2018 12-01-2018.
RUTA ONE DRIVE META No. 7 COMUNICACIÓNES ESTRATEGICAS
</t>
  </si>
  <si>
    <t>Para el trimestre se programo la realización de dos campañas internas, las cuales se incrementarón de acuerdo a las directrices de gobierno.</t>
  </si>
  <si>
    <t>1. HEROES DE LA MOVILIDAD. Se creó con el fin de incentivar el uso de la bicicleta "directriz de gobierno para los funcionarios de la alcaldia". A través de difusión WS, adicional a la elaboración de piezas publicitarias para el control de llegada en bicicleta, con sello especifico.
2. CONCURSO EL MONUMENTAL. Direccionado por Gobierno AL-Sumapaz le correspondio Portugal con la respectiva decoración en todas las áreas. Registros fotográficos - Video
3. PRÁCTICAS DE CONSUMO AMBIENTAL FONDO SUMAPAZ. Consta de 15 piezas publicitarias que se comunican a través de WS y Correo Institucional.
4. TEMAS VARIOS - Publicación de carteras por temas; Ambientales- Calidad- Talento  Humanos fechas de cumpleaños.</t>
  </si>
  <si>
    <t>Para el trimestre se programo la realización de las campañas internas,  programadas de acuerdo a las directrices de gobierno.  Las campañas fueron;
1. Movilidad PIGA
2.  Señalización AL- SUMAPAZ.
3. Taller CULTURA PRO</t>
  </si>
  <si>
    <t>https://gobiernobogota-my.sharepoint.com/personal/gloria_pirajon_gobiernobogota_gov_co/_layouts/15/onedrive.aspx?id=%2Fpersonal%2Fgloria%5Fpirajon%5Fgobiernobogota%5Fgov%5Fco%2FDocuments%2FAL%20SUMAPAZ%202018%20PG%2FIII%20TRIMESTRE%2F3%2E%20COMUNICACIONES%20ESTRATEGICAS%2FMETA%20No%2E%207</t>
  </si>
  <si>
    <t>Para el IV trimestre se programo la realización de las siguientes campañas internas:
1. Eco tips Agua
2. Eco tips Energia
3. Mejor Movilidad</t>
  </si>
  <si>
    <t>https://gobiernobogota-my.sharepoint.com/personal/gloria_pirajon_gobiernobogota_gov_co/_layouts/15/onedrive.aspx?id=%2Fpersonal%2Fgloria%5Fpirajon%5Fgobiernobogota%5Fgov%5Fco%2FDocuments%2FAL%20SUMAPAZ%202018%20PG%2FIV%20TRIMESTRE%2F3%2E%20COMUNICACIONES%20ESTRATEGICAS%2FMETA%20No%2E%207</t>
  </si>
  <si>
    <t>Se realizaron 9 campañas internas enfocado en los temas de transparencia, clima laboral y ambiental</t>
  </si>
  <si>
    <t>IVC</t>
  </si>
  <si>
    <t>Archivar 2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</si>
  <si>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</si>
  <si>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</si>
  <si>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</si>
  <si>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</si>
  <si>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</si>
  <si>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</si>
  <si>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SI</t>
  </si>
  <si>
    <t>NO PROGRAMADO</t>
  </si>
  <si>
    <t>No se presentaron para el periodo solicitado quejas sobre urbanismo que con llevaran a aperturar alguna actuacion administrativa por violación a este regimen, por consiguiente no existes documentos que den cumplimiento al indicador de archivarlas</t>
  </si>
  <si>
    <t>https://gobiernobogota-my.sharepoint.com/personal/gloria_pirajon_gobiernobogota_gov_co/_layouts/15/onedrive.aspx?id=%2Fpersonal%2Fgloria%5Fpirajon%5Fgobiernobogota%5Fgov%5Fco%2FDocuments%2FAL%20SUMAPAZ%202018%20PG%2FIII%20TRIMESTRE%2F4%2E%20IVC%2FMETA%20No%2E%208
https://app.powerbi.com/view?r=eyJrIjoiYWEwYzQ4NGQtMWJmZi00YmZjLWE3NjktMWI5NDUxM2M4NTA0IiwidCI6IjE0ZGUxNTVmLWUxOTItNDRkYS05OTRkLTE5MTNkODY1ODM3MiIsImMiOjR9</t>
  </si>
  <si>
    <t xml:space="preserve">META NO PROGRAMADA </t>
  </si>
  <si>
    <t>N.A.</t>
  </si>
  <si>
    <t>De acuerdo al reporte remitido por la Dirección  para la gestión policiva la alcaldía local archivo las 2 actuaciones de obras pendientes</t>
  </si>
  <si>
    <t>Archivar actuaciones de establecimiento de comercio anteriores a la ley 1801/2016 en la vigencia 2018</t>
  </si>
  <si>
    <t>N/A para sumapaz</t>
  </si>
  <si>
    <t>Actuaciones de establecimiento de comercio anteriores a la ley 1801/2016 archivadas en la vigencia 2018</t>
  </si>
  <si>
    <t>Numero de actuaciones de establecimientos de comercio anteriores a la ley 1801 /2016 archivadas en la vigencia 2018</t>
  </si>
  <si>
    <t>Esta actividad no es medible para la localidad de sumapaz por sus caracteristicas de ruralidad</t>
  </si>
  <si>
    <t xml:space="preserve">https://gobiernobogota-my.sharepoint.com/personal/gloria_pirajon_gobiernobogota_gov_co/_layouts/15/onedrive.aspx?id=%2Fpersonal%2Fgloria%5Fpirajon%5Fgobiernobogota%5Fgov%5Fco%2FDocuments%2FAL%20SUMAPAZ%202018%20PG%2FIII%20TRIMESTRE%2F4%2E%20IVC%2FMETA%20No%2E%209
https://app.powerbi.com/view?r=eyJrIjoiYWEwYzQ4NGQtMWJmZi00YmZjLWE3NjktMWI5NDUxM2M4NTA0IiwidCI6IjE0ZGUxNTVmLWUxOTItNDRkYS05OTRkLTE5MTNkODY1ODM3MiIsImMiOjR9
</t>
  </si>
  <si>
    <r>
      <t xml:space="preserve">Realizar </t>
    </r>
    <r>
      <rPr>
        <b/>
        <sz val="12"/>
        <color indexed="10"/>
        <rFont val="Arial Rounded MT Bold"/>
        <family val="2"/>
      </rPr>
      <t xml:space="preserve">minimo </t>
    </r>
    <r>
      <rPr>
        <sz val="12"/>
        <rFont val="Arial Rounded MT Bold"/>
        <family val="2"/>
      </rPr>
      <t>20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</si>
  <si>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</si>
  <si>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</si>
  <si>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No aplica para Sumapaz, por las caracteristicas de ruralidad</t>
  </si>
  <si>
    <t>Acciones de Control u Operativos en Materia de Urbanimo</t>
  </si>
  <si>
    <t>No aplica para la localidad de Sumapaz</t>
  </si>
  <si>
    <t>https://gobiernobogota-my.sharepoint.com/personal/gloria_pirajon_gobiernobogota_gov_co/_layouts/15/onedrive.aspx?id=%2Fpersonal%2Fgloria%5Fpirajon%5Fgobiernobogota%5Fgov%5Fco%2FDocuments%2FAL%20SUMAPAZ%202018%20PG%2FIII%20TRIMESTRE%2F4%2E%20IVC%2FMETA%20No%2E%2010</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</si>
  <si>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</si>
  <si>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</si>
  <si>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</si>
  <si>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</si>
  <si>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 xml:space="preserve">https://gobiernobogota-my.sharepoint.com/personal/gloria_pirajon_gobiernobogota_gov_co/_layouts/15/onedrive.aspx?id=%2Fpersonal%2Fgloria%5Fpirajon%5Fgobiernobogota%5Fgov%5Fco%2FDocuments%2FAL%20SUMAPAZ%202018%20PG%2FIII%20TRIMESTRE%2F4%2E%20IVC%2FMETA%20No%2E%2011
</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</si>
  <si>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</si>
  <si>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</si>
  <si>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</si>
  <si>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</si>
  <si>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 xml:space="preserve">https://gobiernobogota-my.sharepoint.com/personal/gloria_pirajon_gobiernobogota_gov_co/_layouts/15/onedrive.aspx?id=%2Fpersonal%2Fgloria%5Fpirajon%5Fgobiernobogota%5Fgov%5Fco%2FDocuments%2FAL%20SUMAPAZ%202018%20PG%2FIII%20TRIMESTRE%2F4%2E%20IVC%2FMETA%20No%2E%2012
</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</si>
  <si>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</si>
  <si>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</si>
  <si>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</si>
  <si>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PLAN 2017</t>
  </si>
  <si>
    <t>Acciones de control u operativos en materia de ambiente, mineria y relaciones con los animale</t>
  </si>
  <si>
    <t>Registros del plan de comité local de protección y bienestar animal- Registros ambientales "actas", comunicaciones internas o externas</t>
  </si>
  <si>
    <t>Corregidores Sumapaz</t>
  </si>
  <si>
    <t>Registros de asistencia
Registros fotograficos
Comunicaciones de entidades involucradas en los temas</t>
  </si>
  <si>
    <t>Durante el 1er trimestre, se adelantaron 2 acciones de control en materia de ambiente, 1 relacionado con animales y 1 operativo   realizado durante la última semana del mes de Marzo  (24, 25 y 30. Semana Santa)</t>
  </si>
  <si>
    <t>1. Acción de control en materia de ambiente y animales en la corregiduria de Betania, el día 15 de marzo de 2018, de acuerdo a acta de reunión, registros fotograficos, listado de asistencia e informe de corregidor. (10 folios).
2. Acción de control en materia de Ambiente, relacionada con la preservación del agua en la corregiduria de Nazareth, el día 22 de marzo de 2018, de acuerdo a acta de reunión, registros fotograficos, listado de asistencia. (10 folios).
3.  Acción de control en materia de convivencia relacionada con maltrato de animales, en la corregiduria de San Juan el día 08 de marzo, de acuerdo a acta de reunión y registros fotograficos (6 folios).
4. Operativo de control en materia ambiental relacionado con el cuidado de la flora, fauna y sensibilización sobre la inexistencia de vocación turistica del paramo de Sumapaz, de acuerdo a evidencia por acta de reunión de los dias 24,25,29 y 30 de Marzo, registros fotografico, lista de asistencia. (14 folios)</t>
  </si>
  <si>
    <t>Para el indicador se da cumplimiento a través de charlas, actividades y operativos en la localidad en materia ambiental.  
1. Se realiza acción de prevencion de actividades contrarias contra el medio ambiente el día 04-05-18,  en la corregiduria de San Juan , Centro piloto agroambiental de san juan.
2.  Acción de control en materia ambiental "flora", erradicación del retamo espinoso en la vereda de las auras del corregimiento de Nazaret el día 10 de mayo de 2018.
3. Acción de control en materia ambiental y conservación de los recursos hidrícos.  En la corregiduria de Betania el día 05 de junio de 2018.</t>
  </si>
  <si>
    <t xml:space="preserve">Evidencia de las acciones registradas en el reporte son;
1. Actas de reunión 04-05-18.
2. Acta de reunión
 10-05-18
3. Acta de reunión 
05-06-18
</t>
  </si>
  <si>
    <t>Se da cumpliento a través de la realización de;
1. Jornada de prevención de comportamientos contrarios al Medio Ambiente en la corregiduria de San Juan el día 06 -09-18.
2.  Acción de control para prevenir accidente por la tenencia de animales del día 29-08-18 corregiduria de Betania.
3. Acciones de control correctivas ambientales de mineria 25-07-18 corregiduria de Betania</t>
  </si>
  <si>
    <t>https://gobiernobogota-my.sharepoint.com/personal/gloria_pirajon_gobiernobogota_gov_co/_layouts/15/onedrive.aspx?id=%2Fpersonal%2Fgloria%5Fpirajon%5Fgobiernobogota%5Fgov%5Fco%2FDocuments%2FAL%20SUMAPAZ%202018%20PG%2FIII%20TRIMESTRE%2F4%2E%20IVC%2FMETA%20No%2E%2013</t>
  </si>
  <si>
    <t>Se da cumpliento a través de la realización de;
1.Control relacion animales 31-10-18.
2. Medidas Preventivas 13-11-18.
3. Medidas Preventivas y Mineria 13-11-18.
4. Control Ambiental 30-11-18.
5. Control medio Ambiente 14-11-18.
6. Control Medio Ambiente 18-11-18.
7. Control Medio Ambiente 18-11-18 betania.
8. Control relación con los animales 31-10-18</t>
  </si>
  <si>
    <t>https://gobiernobogota-my.sharepoint.com/personal/gloria_pirajon_gobiernobogota_gov_co/_layouts/15/onedrive.aspx?id=%2Fpersonal%2Fgloria%5Fpirajon%5Fgobiernobogota%5Fgov%5Fco%2FDocuments%2FAL%20SUMAPAZ%202018%20PG%2FIV%20TRIMESTRE%2F4%2E%20IVC%2FMETA%20No%2E%2013</t>
  </si>
  <si>
    <t>La alcaldía local realizó 18 operativos en materia de ambiente, mineria y relaciones con los animales</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</si>
  <si>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</si>
  <si>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</si>
  <si>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</si>
  <si>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</si>
  <si>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Registros por actas
Registros Fotograficos
Comunicados entidades involucradas</t>
  </si>
  <si>
    <t>Corregidores
Promotores ambientales</t>
  </si>
  <si>
    <t>Registro de asistencia
Registros fotograficos
Informes de gestión</t>
  </si>
  <si>
    <t>Aunque no se habia proyectado la realización de control en materia de sustancias peligrosas y articulos pirotecnicos, para el día 25 de febrero de 2018, se realizo una actividad en la corregiduria de San Juan en la cual se socializarón las normas relacionadas con la materia, para la prohibición ya que se acerca el evento del día de la mujer.</t>
  </si>
  <si>
    <t>Acta de reunión del día 25 de febrero de 2018 en la corregiduria de San Juan, con lista de asistencia y registro fotograficos. (5 folios).</t>
  </si>
  <si>
    <t>Actividad no programada para el II trimestre</t>
  </si>
  <si>
    <t>No aplica</t>
  </si>
  <si>
    <t>1.  Socialización decreto 360 del 4-07-18 realizada el día 16-09-18 Vereda el toldo.
2. Socialización decreto 360 realizada el 28-08-18 en corregimiento de San Juan,
3. Acciones de control para prevenir accidentes sobre articulos pirotecnicos realizada el día 12-09-18 en la corregiduria de Betania,
4. Acciones de control en materia de articulos pirotecnicos y sustancias peligrosas realizada el 27-09-18 en el salon comunal de Nazareth.</t>
  </si>
  <si>
    <t xml:space="preserve">https://gobiernobogota-my.sharepoint.com/personal/gloria_pirajon_gobiernobogota_gov_co/_layouts/15/onedrive.aspx?id=%2Fpersonal%2Fgloria%5Fpirajon%5Fgobiernobogota%5Fgov%5Fco%2FDocuments%2FAL%20SUMAPAZ%202018%20PG%2FIII%20TRIMESTRE%2F4%2E%20IVC%2FMETA%20No%2E%2014
</t>
  </si>
  <si>
    <t>Se da cumplimiento a traves de;
1. Accion de control para prevenir accidentes en materia de convivencia relacionada con articulos pirotecnicos y sustancias peligrosas realizada el 13 de diciembre de 2018 en el corregimiento de Betania.
2. Acción de control en la prohibición de uso, venta y distribución y transporte de polvora y articulos pirotecnicos del día 24 de noviembre de 2018, en el corregimiento de Nazareth.
3. Prohibición de uso, venta, distribución y transporte de polvora y articulos pirotecnicos del día 29 de noviembre en la corregiduria de Nazareth.
4. Acciones de control para prevenir accidentes en materia de la convivencia relacionada con articulos pirotecnicos y sustancias peligrosas, del día 22 de noviembre de 2018. en la corregiduria de Betania.
5. Consejo local de gestión del riesgo uso de polvora del día 24 noviembre de 2018, corregimiento de san Juan,
6.Prohibición de uso, venta, distribución y transporte de polvora y articulos pirotecnicos del día 27 de noviembre de 2018 en vereda Nueva granada, corregimiento de San Juan.
7. Prohibición, uso, venta y distribución y transporte de polvora y articulos pirotecnicos vereda el todo, san Juan de Sumapaz.
8. Mecanismos resolución y conflicto prohibición uso de polvora del día 01-10-2018 corregidura San Juan Sintrapaz.</t>
  </si>
  <si>
    <t>https://gobiernobogota-my.sharepoint.com/personal/gloria_pirajon_gobiernobogota_gov_co/_layouts/15/onedrive.aspx?id=%2Fpersonal%2Fgloria%5Fpirajon%5Fgobiernobogota%5Fgov%5Fco%2FDocuments%2FAL%20SUMAPAZ%202018%20PG%2FIV%20TRIMESTRE%2F4%2E%20IVC%2FMETA%20No%2E%2014</t>
  </si>
  <si>
    <t>La alcaldía local realizó 18 operativos en materia de convivencia relacionados con articulos pirotécnicos y sustancias peligrosas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</si>
  <si>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</si>
  <si>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</si>
  <si>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</si>
  <si>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Autos que avocan conocimiento</t>
  </si>
  <si>
    <t>APLICATIVO</t>
  </si>
  <si>
    <t>SÍ ACTUA</t>
  </si>
  <si>
    <t xml:space="preserve">Corregidura de Betania: Para esta corregiduria, se avocaron y se ingresaron en el aplicativo SI ACTUA II, 5 actuaciones administrativas. Evidencias; copias de las caratulas de las actuaciones admnistrativas.
Corregidura de San Juan:  Para esta corregiduria, se avoco y se ingreso en el aplicativo SI ACTUA II,1 actuacion administrativa.  Evidencia; copia de la caratula de la actuación administrativa.
Corregidura de Nazarth: Para esta corregiduria, se avocaron y se ingresaron en el aplicativo SI ACTUA II, 3 actuaciones administrativas: Evidencias; copias de las caratulas de las actuaciones administrativas.
NOTA:  Por fallas en el aplicativo SI ACTUA II, en las caratulas no se registra el número del expediente, por cuanto señala que el número de la queja orfeo, no es un número de comparendo valido, razon por la cual se creo el caso 3105 en el aplicativo HOLA .
</t>
  </si>
  <si>
    <t>* Pantallazo HOLA
* Quejas Betania
* Quejas Nazareth
* Quejas San Juan
RUTA ONE DRIVE META No. 15 IVC</t>
  </si>
  <si>
    <t>Relacionado con las actuaciones policivas recibidas para la localidad de Sumapaz se reportan las siguientes actuaciones;
* Betania: 2018223490129796E - 2018223490129716E- 2018223490129842E .
* San Juan: 18223490125643E .
* Nazareth: 2018223490129632E- 2018223490117301E- 2018223490129837E-2018223490127255E-2018223490129841E-2018223490129674E-
* Betania; Para la corregiduria se presentaron 2 actuaciones, las cuales no fueron posibles ingresar al aplicativo SI ACTUA, por cuanto el aplicativo SI ACTUA 2 generaba error al no reconocer el numero de la queja ORFEO,  el caso HOLA es; 5378, numero de radicado que no reconoce son; 20187010007392 y 20187010012602. NOTA: tan pronto el aplicativo SI ACTUE nos de respuesta se procederá a dar ingreso.</t>
  </si>
  <si>
    <t>* Registro de las caratulas de los expedientes ingresados en el aplicativo SI ACTUA II.</t>
  </si>
  <si>
    <t>Calificación asignada por la dirección para la gestión policiva mediante memorando 20182200559153</t>
  </si>
  <si>
    <t>https://gobiernobogota-my.sharepoint.com/personal/gloria_pirajon_gobiernobogota_gov_co/_layouts/15/onedrive.aspx?id=%2Fpersonal%2Fgloria%5Fpirajon%5Fgobiernobogota%5Fgov%5Fco%2FDocuments%2FAL%20SUMAPAZ%202018%20PG%2FIV%20TRIMESTRE%2F4%2E%20IVC%2FMETA%20No%2E%2015</t>
  </si>
  <si>
    <t>La alcaldía local de pronunció sobre el 100%  de las actuaciones policivas recibidas en las Inspecciones de Policía radicadas durante el año 2.018.</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</si>
  <si>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</si>
  <si>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</si>
  <si>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</si>
  <si>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</si>
  <si>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</si>
  <si>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</si>
  <si>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No programado para el II trimestre</t>
  </si>
  <si>
    <t>Teniendo en cuenta que la localidad de Sumapaz, es un territorio rural y que para las corregidurias de Betania, Nazareth y SanJuan de Sumapaz no hay conectividad resulta imposible registrar e impulsar las actuaciones policivas de manera inmediata en los aplicativos SI ACTUA I y SI ACTUA II esto implica el desplazamiento semanal de los servidores publicos a la sede administrativa para esa actividad y dificultad las acciones de capacitacion en los aplicativos mencionados lo cual facilita la ocurrencia de errores involuntarios en la alimentacion de la informacion, por lo anterior pese a la realizacion y cumplimiento de las metas 1 y 2 en los aplicativos se refleja ejecución del 0,0%.   Así las cosas y teniendo en cuenta que la evidencia no consiste solamente en los aplicativos electronicos, se remitira como evidencia ejemplares escaneados de las decisiones que resuelven de fondo y archivan las actuaciones policivas a fin de corroborar el cumplimiento de las metas 1 y 2,</t>
  </si>
  <si>
    <t>https://gobiernobogota-my.sharepoint.com/personal/gloria_pirajon_gobiernobogota_gov_co/_layouts/15/onedrive.aspx?id=%2Fpersonal%2Fgloria%5Fpirajon%5Fgobiernobogota%5Fgov%5Fco%2FDocuments%2FAL%20SUMAPAZ%202018%20PG%2FIV%20TRIMESTRE%2F4%2E%20IVC%2FMETA%20No%2E%2016</t>
  </si>
  <si>
    <t>La alcaldía local resolvioi el 74,6% de las actuaciones policiva anteriores a la ley 1801 de 2016</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</si>
  <si>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</si>
  <si>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</si>
  <si>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</si>
  <si>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</si>
  <si>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</si>
  <si>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</si>
  <si>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PREDIS</t>
  </si>
  <si>
    <t>Planeacion</t>
  </si>
  <si>
    <t>Registro Predis</t>
  </si>
  <si>
    <t>Se realizo adición de administración de maquinaria, pago de ediles del primer trimestre, contratación del personal de apoyo. Correspondiente a esta meta durante I trimestre se obtuvo en compromiso presupuestales de inversión por un valor total de $3'198,705,106.oo total del presupuesto de inversión directa por un valor $33,132,149,000.oo equivalente a un 9,65% cumpliendo la meta.</t>
  </si>
  <si>
    <t>A través de la aplicación PREDIS</t>
  </si>
  <si>
    <t>Se realizó adición interventoría de administración de maquinaria, y interventoria de salones comunales,  se contrato apoyo a la rendición de cuentas,  asistencia rural y dia del campesino ;  pago de ediles y servicios publicos del segundo trimestre. Correspondiente a esta meta durante II trimestre se obtuvo en compromiso presupuestales de inversión por un valor total de $4,462,367,678.oo total del presupuesto de inversión directa por un valor $33,132,149,000.oo equivalente a un 13,47% cumpliendo la meta.</t>
  </si>
  <si>
    <t>Se realizó la contratación de escuela de formación deportiva y de los profesionales  que requería la administración. Correspondiente a esta meta durante II trimestre se obtuvo en compromiso presupuestales de inversión por un valor total de $ 6,906,166,890.oo total del presupuesto de inversión directa por un valor $33,132,149,000.oo equivalente a un 20,84% cumpliendo la meta.</t>
  </si>
  <si>
    <t>https://gobiernobogota-my.sharepoint.com/personal/gloria_pirajon_gobiernobogota_gov_co/_layouts/15/onedrive.aspx?id=%2Fpersonal%2Fgloria%5Fpirajon%5Fgobiernobogota%5Fgov%5Fco%2FDocuments%2FAL%20SUMAPAZ%202018%20PG%2FIII%20TRIMESTRE%2F5%2E%20GESTION%20CORPORATIVA%20LOCAL%2FMETA%20No%2E17</t>
  </si>
  <si>
    <t>Se realizó la contratación de de varios procesos  de diferentes proyectos. Correspondiente a esta meta durante IV trimestre se obtuvo en compromiso presupuestales de inversión por un valor total de $ 32,328,952,520.oo total del presupuesto de inversión directa por un valor $33,132,149,000.oo equivalente a un 97,30% cumpliendo la meta.</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</si>
  <si>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</si>
  <si>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</si>
  <si>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</si>
  <si>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</si>
  <si>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Planeación
Presupuesto</t>
  </si>
  <si>
    <t>Con relación al giro de presupuesto de inversión directa se genero pago a  ediles y del personal de apoyo, con lo cual se obtuvo un porcentaje de cumplimiento del 1,53%  de acuerdo al registro PREDIS</t>
  </si>
  <si>
    <t>Con relación al giro de presupuesto de inversión directa se genero pago a  ediles, personal de apoyo  y ejecutores de algunos proyectos, con lo cual se obtuvo un porcentaje de cumplimiento del 5,14%  de acuerdo al registro PREDIS</t>
  </si>
  <si>
    <t>Con relación al giro de presupuesto de inversión directa se genero pago a  ediles, personal de apoyo  y ejecutores de algunos proyectos, con lo cual se obtuvo un porcentaje de cumplimiento del 10,49%  de acuerdo al registro PREDIS</t>
  </si>
  <si>
    <t>https://gobiernobogota-my.sharepoint.com/personal/gloria_pirajon_gobiernobogota_gov_co/_layouts/15/onedrive.aspx?id=%2Fpersonal%2Fgloria%5Fpirajon%5Fgobiernobogota%5Fgov%5Fco%2FDocuments%2FAL%20SUMAPAZ%202018%20PG%2FIII%20TRIMESTRE%2F5%2E%20GESTION%20CORPORATIVA%20LOCAL%2FMETA%20No%2E18</t>
  </si>
  <si>
    <t>Se giro el 31,33% del presupuesto de inversión directa comprometidos en la vigencia 2018</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</si>
  <si>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</si>
  <si>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</si>
  <si>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</si>
  <si>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</si>
  <si>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Se ha pagado el 58,23% de OXP de funcionamiento y el 24,18% de inversión</t>
  </si>
  <si>
    <t>Se ha pagado el 76,99% de OXP de funcionamiento y el 54,57% de inversión</t>
  </si>
  <si>
    <t>Se ha pagado el 93,23% de OXP de funcionamiento y el 71,62% de inversión</t>
  </si>
  <si>
    <t>https://gobiernobogota-my.sharepoint.com/personal/gloria_pirajon_gobiernobogota_gov_co/_layouts/15/onedrive.aspx?id=%2Fpersonal%2Fgloria%5Fpirajon%5Fgobiernobogota%5Fgov%5Fco%2FDocuments%2FAL%20SUMAPAZ%202018%20PG%2FIII%20TRIMESTRE%2F5%2E%20GESTION%20CORPORATIVA%20LOCAL%2FMETA%20No%2E19</t>
  </si>
  <si>
    <t>Se ha pagado el 98,31% de OXP de funcionamiento y el 86,13% de inversión</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</si>
  <si>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</si>
  <si>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</si>
  <si>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</si>
  <si>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</si>
  <si>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SECOP II</t>
  </si>
  <si>
    <t>Infraestructura
Contratación</t>
  </si>
  <si>
    <t>Registro SECOP II</t>
  </si>
  <si>
    <t>Se sustenta el 5% en la públicación de los estudios previos del proceso de malla vial en el SECOP I</t>
  </si>
  <si>
    <t>SECOP I FDLS-LP-012-2018</t>
  </si>
  <si>
    <t>Se sustenta el 50% del adelanto de los procesos contractuales de malla vial y parques de acuerdo a los tramites contractuales surgidos durante los meses de agosto y septiembre , por ajustes, respuestas a las observaciones, verificaciones financieras y juridicas, riesgos corregidos y demás actividades adelantadas en la públicación el proceso FDLS-LP-012-2018 en el SECOP I</t>
  </si>
  <si>
    <t>https://gobiernobogota-my.sharepoint.com/personal/gloria_pirajon_gobiernobogota_gov_co/_layouts/15/onedrive.aspx?id=%2Fpersonal%2Fgloria%5Fpirajon%5Fgobiernobogota%5Fgov%5Fco%2FDocuments%2FAL%20SUMAPAZ%202018%20PG%2FIII%20TRIMESTRE%2F5%2E%20GESTION%20CORPORATIVA%20LOCAL%2FMETA%20No%2E20</t>
  </si>
  <si>
    <t>SECOP</t>
  </si>
  <si>
    <t xml:space="preserve">Se adelanto el el 100% de los procesos contractuales de malla vial y parques de la vigencia 2018, </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</si>
  <si>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</si>
  <si>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</si>
  <si>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</si>
  <si>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</si>
  <si>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Aréa de contratación</t>
  </si>
  <si>
    <t xml:space="preserve">Registros SECOP II
</t>
  </si>
  <si>
    <t>SECOPII con relación a las publicaciones de la vigencia 2018, al primer trimestre se generaron 69 contratos " prestación de servicios y contratación directa", los cuales han reportado oportunamente su publicación.   con lo cual el porcentaje de publicación se determina en un 100%.</t>
  </si>
  <si>
    <t xml:space="preserve">
*  Cuadro de contratación vigencia 2018 con registros de publicaciones.
*  Pantallazos de publicaciones SECOP II Vigencia 2018
*  Consultas SECOP II
RUTA: META No. 21 GESTION CORPORATIVA LOCAL</t>
  </si>
  <si>
    <t>SECOPII con relación a las publicaciones de la vigencia 2018, al segundo trimestre se generaron 7 contratos " Selecciono abreviada, licitaciones publicas, subasta inversa, minimas cuantias" por modificaciones contractuales se da cumplimiento al 100% de las presentadas con lo cual el porcentaje de publicación se determina en un 100%.</t>
  </si>
  <si>
    <t>Cuadro contratación 2018
Consulta SECOP II "PANTALLAZOS"</t>
  </si>
  <si>
    <t xml:space="preserve">Con relación a la meta de publicar el 100% de la contratación del FDLS, así como las modificaciones contractuales, para el III trimestre se da cumplimiento a la meta a través de:
SECOPI: Publicación LP Malla vial
SECOPII: Para la plataforma se realizo la publicación de 70 contratos distribuidos así; 3 minima cuantía, 63 prestación de servicios, 2 interventoria, 1 convenio interadministrativo, 1 compraventa.
</t>
  </si>
  <si>
    <t xml:space="preserve">https://gobiernobogota-my.sharepoint.com/personal/gloria_pirajon_gobiernobogota_gov_co/_layouts/15/onedrive.aspx?id=%2Fpersonal%2Fgloria%5Fpirajon%5Fgobiernobogota%5Fgov%5Fco%2FDocuments%2FAL%20SUMAPAZ%202018%20PG%2FIII%20TRIMESTRE%2F5%2E%20GESTION%20CORPORATIVA%20LOCAL%2FMETA%20No%2E20
</t>
  </si>
  <si>
    <t xml:space="preserve">Para el IV trimestre, el FDL-SUMAPAZ realizo la publicación del 100% de la contratación del FDLS, así como las modificaciones contractuales, para el III trimestre se da cumplimiento a la meta a través de:
SECOPI: Publicación LP Malla vial
SECOPII: Para la plataforma se realizo la publicación de 70 contratos distribuidos así; 
CONCURSO MERITO: 1
CONTRATACION DIRECTA; 131
DIRECTA: 2
LICITACION PUBLICA: 8
MINIMA CUANTIA: 10
SELECCION ABREVIADA: 17
</t>
  </si>
  <si>
    <t>SECOP II
SECOP I
Pantallazos de publicaciones
https://gobiernobogota-my.sharepoint.com/personal/gloria_pirajon_gobiernobogota_gov_co/_layouts/15/onedrive.aspx?id=%2Fpersonal%2Fgloria%5Fpirajon%5Fgobiernobogota%5Fgov%5Fco%2FDocuments%2FAL%20SUMAPAZ%202018%20PG%2FIV%20TRIMESTRE%2F5%2E%20GESTION%20CORPORATIVA%20LOCAL%2FMETA%20No%2E%2021</t>
  </si>
  <si>
    <t>Se publicó el 100% de la contratación del FDL</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</si>
  <si>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</si>
  <si>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</si>
  <si>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Bienes de Características Técnicas Uniformes de Común Utilización a través del portal Colombia Compra Eficiente Aquiridos</t>
  </si>
  <si>
    <t>Portal COLOMBIA COMPRA EFICIENTE</t>
  </si>
  <si>
    <t xml:space="preserve">Alcalde Local
Aréa Juridica
Aréa Administrativa y Financiera
</t>
  </si>
  <si>
    <t>SECOP
Ordenes de Compra
Registro CCE</t>
  </si>
  <si>
    <t>Se contrato el servicio de aseo y cafeteria que no se tenia proyectado contratar en el primer trimestre</t>
  </si>
  <si>
    <t>* Orden de compra 26058 UNION TEMPORAL BIOLIMPIEZA
RUTA: META No. 22 GESTION CORPORATIVA LOCAL</t>
  </si>
  <si>
    <t>De acuerdo a la adquisición de bienes por OC de acuerdo a Marco de Precios, se adquirio; (1) Volqueta mediante OC 24430, (1) Camioneta mediante OC 28160, (1) Carrotanque mediante OC 24431,Equipos de computo y proyectores mediante OC 28186, OC 28193,OC 28194, OC 28195.</t>
  </si>
  <si>
    <t>ORDENES DE COMPRA: 
 OC 24430
 OC 28160
 OC 24431 (2 páginas)
OC 28186
OC 28193
OC 28194
OC 28195</t>
  </si>
  <si>
    <t>De acuerdo a la adquisición de bienes por OC de acuerdo a Marco de Precios, se adquirio, suministro de combustible mediante OC 17412-2017.</t>
  </si>
  <si>
    <t xml:space="preserve">https://gobiernobogota-my.sharepoint.com/personal/gloria_pirajon_gobiernobogota_gov_co/_layouts/15/onedrive.aspx?id=%2Fpersonal%2Fgloria%5Fpirajon%5Fgobiernobogota%5Fgov%5Fco%2FDocuments%2FAL%20SUMAPAZ%202018%20PG%2FIII%20TRIMESTRE%2F5%2E%20GESTION%20CORPORATIVA%20LOCAL%2FMETA%20No%2E22
</t>
  </si>
  <si>
    <t xml:space="preserve">Se da cumplimiento a través de la adquisición de :
1. combustible livianos mediante OC 33207-2018
2. OC 34075   por servicio Integral de cafeteria y aseo.
</t>
  </si>
  <si>
    <t>CCE</t>
  </si>
  <si>
    <t>Se adquirió el 80% de los bienes de Características Técnicas Uniformes de Común Utilización a través del portal Colombia Compra Eficiente.</t>
  </si>
  <si>
    <t>Aplicar el 100% de los lineamientos establecidos en la Directiva 12 de 2016  o aquella que la modifique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</si>
  <si>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</si>
  <si>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</si>
  <si>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</si>
  <si>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 xml:space="preserve">Solicitud Conceptos técnicos
Respuesta por solicitud </t>
  </si>
  <si>
    <t>Planeación
Infraestructura</t>
  </si>
  <si>
    <t>Documentos Orfeados remitido a diferentes Sectores        
Respuesta de los diferentes sectores</t>
  </si>
  <si>
    <t xml:space="preserve">Se dio cumplimiento de la directiva 012 de 2016. se enviaron tres proyectos para viabilidad </t>
  </si>
  <si>
    <t xml:space="preserve">* 20187020001921
* 20187020002851
* rta 20187010005722
* 20187020000491
* 2201800376
RUTA:  META No. 23 GESTION CORPORATIVA LOCAL
</t>
  </si>
  <si>
    <t>Se da cumplimiento a la directiva No. 012 a traves de la solicitud de envio de los conceptos técnicos a los diferentes sectores.  Adicionalmente se cumple la entrega de la información precontractual a la SDG por malla vial.</t>
  </si>
  <si>
    <t>Base de datos de control envio conceptos técnicos</t>
  </si>
  <si>
    <t>Para el III trimestre se mantiene el cumplimiento de la directiva No. 012,  a través de la solicitud y envío de los conceptos técnicos a los diferentes sectores, por proyectos formulados en los meses de Julio-Agosto-Septiembre.</t>
  </si>
  <si>
    <t xml:space="preserve">https://gobiernobogota-my.sharepoint.com/personal/gloria_pirajon_gobiernobogota_gov_co/_layouts/15/onedrive.aspx?id=%2Fpersonal%2Fgloria%5Fpirajon%5Fgobiernobogota%5Fgov%5Fco%2FDocuments%2FAL%20SUMAPAZ%202018%20PG%2FIII%20TRIMESTRE%2F5%2E%20GESTION%20CORPORATIVA%20LOCAL%2FMETA%20No%2E23
</t>
  </si>
  <si>
    <t>Para el IV trimestre se mantiene el cumplimiento de la directiva No. 012,  a través de la solicitud y envío de los conceptos técnicos a los diferentes sectores, por proyectos formulados en los meses de Octubre - Noviembre- Diciembre</t>
  </si>
  <si>
    <t>https://gobiernobogota-my.sharepoint.com/personal/gloria_pirajon_gobiernobogota_gov_co/_layouts/15/onedrive.aspx?id=%2Fpersonal%2Fgloria%5Fpirajon%5Fgobiernobogota%5Fgov%5Fco%2FDocuments%2FAL%20SUMAPAZ%202018%20PG%2FIV%20TRIMESTRE%2F5%2E%20GESTION%20CORPORATIVA%20LOCAL%2FMETA%20No%2E%2023</t>
  </si>
  <si>
    <t>Se aplicaron el 100% de los lineamientos establecidos en la Directiva 12 de 2016  o aquella que la modifique o susutituya.</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</si>
  <si>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</si>
  <si>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</si>
  <si>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</si>
  <si>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</si>
  <si>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Registro SIPSE</t>
  </si>
  <si>
    <t>Planeación
Contratación
Presupuesto</t>
  </si>
  <si>
    <t>Trazabilidad SIPSE</t>
  </si>
  <si>
    <t>Según informe de la DGPDL, la alcaldía local cumplió con el 100% del plan de implementación de SIPSE</t>
  </si>
  <si>
    <t>Informe de la DGPDL</t>
  </si>
  <si>
    <t>De acuerdo al Radicado No. 20182100457703, la Alcaldìa Local ejecutò el 100% del plan de implementaciòn del SIPSE local.</t>
  </si>
  <si>
    <t>Radicado No. 20182100457703</t>
  </si>
  <si>
    <t>La alcaldía local ejecuto el 100% de actividades del plan de implementación del SIPSE local</t>
  </si>
  <si>
    <t>Tablero de control</t>
  </si>
  <si>
    <t>Se ejecuto el 98% de las actividades del 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</si>
  <si>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</si>
  <si>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</si>
  <si>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</si>
  <si>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</si>
  <si>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 xml:space="preserve">Programación jornadas de actualización
</t>
  </si>
  <si>
    <t>Profesional contable</t>
  </si>
  <si>
    <t>Invitaciones a las jornadas
Actas de asistencia a capacitaciones</t>
  </si>
  <si>
    <t>Según informe presentado por la subsecretaría de gestión institucional, la alcaldía de sumapaz asistió a todas las jornadas de unificación de criterios contables</t>
  </si>
  <si>
    <t>radicado 20184000255093</t>
  </si>
  <si>
    <t>Según el informe de la subsecretaría de gestión institucional y la dirección financiera la alcaldía local de sumapaz cumplió con el 100% de la meta en el segundo trimestre</t>
  </si>
  <si>
    <t>De acuerdo al radicado No. 20184000431503, la Alcaldìa local asistiò al 100% de las jornadas de actualizaciòn y unificaciòn de criterios contables.</t>
  </si>
  <si>
    <t xml:space="preserve">Radicado No. 20184000431503
https://gobiernobogota-my.sharepoint.com/personal/gloria_pirajon_gobiernobogota_gov_co/_layouts/15/onedrive.aspx?id=%2Fpersonal%2Fgloria%5Fpirajon%5Fgobiernobogota%5Fgov%5Fco%2FDocuments%2FAL%20SUMAPAZ%202018%20PG%2FIII%20TRIMESTRE%2F5%2E%20GESTION%20CORPORATIVA%20LOCAL%2FMETA%20No%2E25
</t>
  </si>
  <si>
    <t>Se da cumplimiento a la meta establecida de acuerdo a la información suministrada por el memorando No. 20184000564373 de la subsecretaria de gestion institucional.</t>
  </si>
  <si>
    <t>https://gobiernobogota-my.sharepoint.com/personal/gloria_pirajon_gobiernobogota_gov_co/_layouts/15/onedrive.aspx?id=%2Fpersonal%2Fgloria%5Fpirajon%5Fgobiernobogota%5Fgov%5Fco%2FDocuments%2FAL%20SUMAPAZ%202018%20PG%2FIV%20TRIMESTRE%2F5%2E%20GESTION%20CORPORATIVA%20LOCAL%2FMETA%20No%2E%2025</t>
  </si>
  <si>
    <t>Se asistió al 100%  de las jornadas de actualización y unificación de criterios contables</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</si>
  <si>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</si>
  <si>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</si>
  <si>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</si>
  <si>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</si>
  <si>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Reportes ORFEO estados contables</t>
  </si>
  <si>
    <t>Áreas involucradas en la información</t>
  </si>
  <si>
    <t>Información entregada al área contable.
Reportes Orfeo
Movimientos contables.</t>
  </si>
  <si>
    <t>Durante el 1 trimestre el área de Gestión Corporativo Local,  realizó entrega al área contable  de informes PAC y reprogramación PAC de acuerdo a la relación que a continuación se detalla;
*  20187020000983 REPROGRAMACION DE PAC FEBRERO MARZO
*  20187020002443 ENTREGA DE INFORMES PAC
*  20187020003253 REPROGRAMACION PAC CON SOPORTES   CORRESPONDIENTES AL MES DE ABRIL DE 2018
* 20187020002213 Envío de informes de actividades del mes de febrero de 2018 para causación, liquidación y pago.
  Por el área contractual se establecieron envios de requerimientos para expedición CDP, disponibilidad presupuestal y anulación en caso de requerirse, de acuerdo a relación adjunta:
Solicitud anulación CDP
* 20187020000773 
* 20187000000043 
* 20187000000093
*20187000000203
Con relación al área de alamacén no se reporto información ya que se esta haciendo la implementación de las normas internacionales de contabilidad, razón por la cual el aplicativo se esta parametrizando y no se puede realizar movimientos.</t>
  </si>
  <si>
    <t>Memorandos
*  20187020000983 REPROGRAMACION DE PAC FEBRERO MARZO
*  20187020002443 ENTREGA DE INFORMES PAC
*  20187020003253 REPROGRAMACION PAC CON SOPORTES   
* 20187020002213 Envío de informes de actividades del mes de febrero de 2018 para causación, liquidación y pago.
Solicitud anulación CDP
* 20187020000773 
* 20187000000043 
* 20187000000093
*20187000000203
RUTA ONE DRIVE META No. 26 GESTION CORPORATIVA LOCAL</t>
  </si>
  <si>
    <t>Durante el trimestre se hizo entrega de los informes para la causación y liquidación de impuestos que afectaban los registros contables.</t>
  </si>
  <si>
    <t xml:space="preserve">Memorando 20187020003253 del 16-04-2018.
Memorando 20187020004063 del 04-05-2018
</t>
  </si>
  <si>
    <t xml:space="preserve">Envío de informes de actividades del mes de julio-agosto y septiembre de 2018 para causación, liquidación y pago.
  Por el área contractual se establecieron envios de requerimientos para expedición CDP, disponibilidad presupuestal y anulación en caso de requerirse, de acuerdo a relación adjuntas los memorandos que se relacionan en medios de verificación
</t>
  </si>
  <si>
    <t>https://gobiernobogota-my.sharepoint.com/personal/gloria_pirajon_gobiernobogota_gov_co/_layouts/15/onedrive.aspx?id=%2Fpersonal%2Fgloria%5Fpirajon%5Fgobiernobogota%5Fgov%5Fco%2FDocuments%2FAL%20SUMAPAZ%202018%20PG%2FIII%20TRIMESTRE%2F5%2E%20GESTION%20CORPORATIVA%20LOCAL%2FMETA%20No%2E26</t>
  </si>
  <si>
    <r>
      <t xml:space="preserve">Se da cumplimiento a traves del insumo de la siguiente información;
1. Renta trab honorarios al mes de Noviembre de 2018.
2. Conciliaciones tesoreria noviembre 2018.
3.Ingresos y pagos del mes de Noviembre 2018.
4. saldo Fdo Octubre 2018.
5. Movimientos Ingresos y Pagos octubre 2018.
6. Conciliaciones Octubre 2018.
</t>
    </r>
    <r>
      <rPr>
        <sz val="12"/>
        <color indexed="8"/>
        <rFont val="Arial Rounded MT Bold"/>
        <family val="2"/>
      </rPr>
      <t>NOTA: Con relación al concepto de multas este no se genero para el trimestre</t>
    </r>
  </si>
  <si>
    <t>https://gobiernobogota-my.sharepoint.com/personal/gloria_pirajon_gobiernobogota_gov_co/_layouts/15/onedrive.aspx?id=%2Fpersonal%2Fgloria%5Fpirajon%5Fgobiernobogota%5Fgov%5Fco%2FDocuments%2FAL%20SUMAPAZ%202018%20PG%2FIV%20TRIMESTRE%2F5%2E%20GESTION%20CORPORATIVA%20LOCAL%2FMETA%20No%2E%2026</t>
  </si>
  <si>
    <t>Durante la vigencia se realizó el reporte al 100% feo o AGD) el 100% de la información insumo para los estados contables en materia de multas, contratación, almacén, presupuesto, liquidación de contratos, avances de ejecución contractual, entre otros</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</si>
  <si>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</si>
  <si>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</si>
  <si>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</si>
  <si>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</si>
  <si>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</si>
  <si>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Base de Datos requerimientos asignados a la alcaldía</t>
  </si>
  <si>
    <t>área involucrada en el requerimiento</t>
  </si>
  <si>
    <t>Reporte en Base de Datos Sumapaz SDQS 2018</t>
  </si>
  <si>
    <t>Durante I trimestre la Alcaldía Local ha dado respuesta de Fondo al 100% de los SDQS asignados.   Con relación a los requerimientos que evidenciaron mayor tiempo en dar respuesta, estos se originan en las peticiones que no se asignan directamente a los funcionarios, como se registra en la base de datos compartida con nivel central "SUMAPAZ 2018", sino que por el contrario se les da el carácter de informado.  Lo cual no permite identificar su asignación, sumado a que durante el mes de enero la entrega de la base compartida no se realizó oportunamente y para los meses febrero y marzo no se evidencio actualización oportuna de los requerimientos asignados al FDL-Sumapaz, que garantizaran realizar el seguimiento de manera oportuna.</t>
  </si>
  <si>
    <t xml:space="preserve">* Base de datos SUMAPAZ 2018
RUTA ONE DRIVE META No. 27 SERVICIO A LA CIUDADANIA
</t>
  </si>
  <si>
    <t>Durante el II trimestre la Alcaldía Local ha dado respuesta de Fondo al 100% de los SDQS asignados.   Con relación a los requerimientos que evidenciaron mayor tiempo en dar respuesta, estos se originan en las peticiones que no se asignan directamente a los funcionarios, como se registra en la base de datos compartida con nivel central "SUMAPAZ 2018", sino que por el contrario se les da el carácter de informado, adicionalmente para el mes de mayo se presentó retrasos en la actualización de base de datos, la cual se origino por mejoras que se estan implementando en la plataforma lo que no permitio generar un seguimiento de manera oportuna.</t>
  </si>
  <si>
    <t>Se realiza seguimiento a las respuestas que ser registran en la base de datos Sumapaz 2018</t>
  </si>
  <si>
    <t xml:space="preserve">https://gobiernobogota-my.sharepoint.com/personal/gloria_pirajon_gobiernobogota_gov_co/_layouts/15/onedrive.aspx?id=%2Fpersonal%2Fgloria%5Fpirajon%5Fgobiernobogota%5Fgov%5Fco%2FDocuments%2FAL%20SUMAPAZ%202018%20PG%2FIII%20TRIMESTRE%2F6%2E%20SERVICIO%20A%20LA%20CIUDADANIA%2FMETA%20No%2E%2027
</t>
  </si>
  <si>
    <t>Para el IV trimestre, se realiza seguimiento a las respuestas que ser registran en la base de datos Sumapaz 2018</t>
  </si>
  <si>
    <t>https://gobiernobogota-my.sharepoint.com/personal/gloria_pirajon_gobiernobogota_gov_co/_layouts/15/onedrive.aspx?id=%2Fpersonal%2Fgloria%5Fpirajon%5Fgobiernobogota%5Fgov%5Fco%2FDocuments%2FAL%20SUMAPAZ%202018%20PG%2FIV%20TRIMESTRE%2F6%2E%20SERVICIO%20A%20LA%20CIUDADANIA%2FMETA%20No%2E%2027</t>
  </si>
  <si>
    <t>La alcaldía local dio respuesta al 100% de los requerimientos asignados durante la vigencia</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</si>
  <si>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</si>
  <si>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</si>
  <si>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</si>
  <si>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</si>
  <si>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</si>
  <si>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(254)</t>
  </si>
  <si>
    <t>Actas de capacitación</t>
  </si>
  <si>
    <t>Área de Gestión Corporativa Local</t>
  </si>
  <si>
    <t xml:space="preserve">Revisión Archivo físico </t>
  </si>
  <si>
    <t>Para Sumapaz, se presenta inconveniente en el cumplimiento de la meta, originado por el traslado de sede que desde el mes de Julio genero que se recibiera el total de todos los documentos de las areas y en agosto el traslado que fue algo complejo por adecuación de la área y adicionalmente todo el personal de archivo estuvo sin contrato por un lapso de 15 dias retomando labores sobre la 2da y tercera semana de septiembre, periodo en el que se llego nuevamente a retomar la organización de estantes y de contratos.</t>
  </si>
  <si>
    <t>https://gobiernobogota-my.sharepoint.com/personal/gloria_pirajon_gobiernobogota_gov_co/_layouts/15/onedrive.aspx?id=%2Fpersonal%2Fgloria%5Fpirajon%5Fgobiernobogota%5Fgov%5Fco%2FDocuments%2FAL%20SUMAPAZ%202018%20PG%2FIII%20TRIMESTRE%2F7%2E%20GESTION%20DOCUMENTAL%2FMETA%20No%2E%2028
Radicado N° 20184200449433</t>
  </si>
  <si>
    <t>Frente a la organización de las carpetas, se han aplicado los lineamientos establecidos en la TRD para los 75 contratos,  con 323 carpetas.</t>
  </si>
  <si>
    <t>Radicado 20194220014113</t>
  </si>
  <si>
    <t>Durante la vigencia se dio aplicabilidad al 11,04% de la serie de contratos en la alcaldía local</t>
  </si>
  <si>
    <t xml:space="preserve">GERENCIA DE TI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</si>
  <si>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</si>
  <si>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</si>
  <si>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</si>
  <si>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</si>
  <si>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</si>
  <si>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</si>
  <si>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</si>
  <si>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 xml:space="preserve">
Respecto a los lineamientos establecidos desde el TIC, se genero el cumplimiento del 25% originado por el no reporte de las metas 1 al 3, ante la programación de traslado de la ALS, realizado durante la 3ra semana de agosto, lo cual interrumpio el proceso que se venia adelantado en el reporte establecido mensualmente.  Adicionalmente al traslado se generó la atención para la adecuación de la nueva infraestructura, por cableado estructurado, adionalmente se inicia proceso de cambio de equipos. Referente a las metas 4 al 6, estas se cumplen a traves de la verificación de cada uno de los equipos instalados en la alcaldia local de sumapaz lo cual se puede evidenciar desde la controla central de HOLA DTI. </t>
  </si>
  <si>
    <r>
      <t xml:space="preserve">*Acta de inicio contrato 087-2018 "cableado estructural".
* Pantallazos de verificación de agente aranda instalado en los equipos.
</t>
    </r>
    <r>
      <rPr>
        <sz val="12"/>
        <color indexed="8"/>
        <rFont val="Arial Rounded MT Bold"/>
        <family val="2"/>
      </rPr>
      <t xml:space="preserve">REPORTE NIVEL CENTRAL MEMORANDO No. 20184400435333
https://gobiernobogota-my.sharepoint.com/personal/gloria_pirajon_gobiernobogota_gov_co/_layouts/15/onedrive.aspx?id=%2Fpersonal%2Fgloria%5Fpirajon%5Fgobiernobogota%5Fgov%5Fco%2FDocuments%2FAL%20SUMAPAZ%202018%20PG%2FIII%20TRIMESTRE%2F8%2E%20GERENCIA%20DE%20LAS%20TIC%2FMETA%20No%2E%2025
</t>
    </r>
  </si>
  <si>
    <t>De acuerdo al reporte remitido por la DTI la alcaldía local cumplio el 65% de los lineamientos de gestión de las TIC</t>
  </si>
  <si>
    <t>https://gobiernobogota-my.sharepoint.com/personal/gloria_pirajon_gobiernobogota_gov_co/_layouts/15/onedrive.aspx?id=%2Fpersonal%2Fgloria%5Fpirajon%5Fgobiernobogota%5Fgov%5Fco%2FDocuments%2FAL%20SUMAPAZ%202018%20PG%2FIV%20TRIMESTRE%2F8%2E%20GERENCIA%20DE%20TI%2FMETA%20No%2E%2031</t>
  </si>
  <si>
    <t>Durante la vigencia se dio cumplimiento en  promedio al 45% de los lineamientos de gestión de las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</si>
  <si>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</si>
  <si>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</si>
  <si>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</si>
  <si>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</si>
  <si>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</si>
  <si>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</si>
  <si>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</si>
  <si>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</si>
  <si>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 xml:space="preserve">Seguimiento Herramienta de Registro de Requisitos Legales </t>
  </si>
  <si>
    <t>META CUMPLIDA CON LA RESPUESTA AL DERECHO DE PETICION DE LA CONSEJAL</t>
  </si>
  <si>
    <t xml:space="preserve">NO APLICA PARA EL PERIODO
</t>
  </si>
  <si>
    <t>Respuesta de alcaldias locales a traves de memorando No. 20182000266183</t>
  </si>
  <si>
    <t>https://gobiernobogota-my.sharepoint.com/personal/gloria_pirajon_gobiernobogota_gov_co/_layouts/15/onedrive.aspx?id=%2Fpersonal%2Fgloria%5Fpirajon%5Fgobiernobogota%5Fgov%5Fco%2FDocuments%2FAL%20SUMAPAZ%202018%20PG%2FIV%20TRIMESTRE%2F9%2E%20MIPG%2FMETA%20No%2E%2032</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</si>
  <si>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</si>
  <si>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</si>
  <si>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</si>
  <si>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</si>
  <si>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Gestor Ambiental</t>
  </si>
  <si>
    <t>Seguimiento Mediciones de desempeño Ambiental</t>
  </si>
  <si>
    <t>NO PROGRAMADO PARA I TRIMESTRE</t>
  </si>
  <si>
    <t>NO PROGRAMADO I TRIMESTRE</t>
  </si>
  <si>
    <t>La alcaldía local de sumapaz realizó la medición de desempeño ambiental</t>
  </si>
  <si>
    <t>Informe de desempeño ambiental</t>
  </si>
  <si>
    <t>META MEDIDA POR EL NIVEL CENTRAL OAP</t>
  </si>
  <si>
    <t>REPORTE DE NIVEL CENTRAL</t>
  </si>
  <si>
    <t>Se da cumplimiento a la meta a través de la realización de la evaluación ambiental realizada el día 06-12-2018.  Para lo cual se anexa evaluación desempeño PDF
Acta de reunión equipo que participa en la evlauación</t>
  </si>
  <si>
    <t>https://gobiernobogota-my.sharepoint.com/personal/gloria_pirajon_gobiernobogota_gov_co/_layouts/15/onedrive.aspx?id=%2Fpersonal%2Fgloria%5Fpirajon%5Fgobiernobogota%5Fgov%5Fco%2FDocuments%2FAL%20SUMAPAZ%202018%20PG%2FIV%20TRIMESTRE%2F9%2E%20MIPG%2FMETA%20No%2E%2036</t>
  </si>
  <si>
    <t>La alcaldía desarrollo las dos mediciones programadas de acuerdo a la metodología establecida por la OAP</t>
  </si>
  <si>
    <t>Dar respuesta al 100% de los requerimientos ciudadanos asignados a la Alcaldía Local durante la vigencia 2017, según la información de seguimiento presentada por el proceso de Servicio a la Ciudadanía</t>
  </si>
  <si>
    <t xml:space="preserve">Porcentaje de requerimientos ciudadanos con respuesta de fondo ingresados en la vigencia 2017, según verificación efectuada por el proceso de Servicio a la Ciudadanía </t>
  </si>
  <si>
    <t xml:space="preserve"> ((Número de requerimientos ciudadanos con respuesta de fondo asignados a la Alcaldía Local de la vigencia 2017 /Número de requerimientos ciudadanos asignados a la Alcaldía Local de la vigencia 2017)*100%)</t>
  </si>
  <si>
    <t>Disminución de requerimientos ciudadanos vencidos asignados a la Alcaldía Local</t>
  </si>
  <si>
    <t>Aplicativo de gestión documental</t>
  </si>
  <si>
    <t>Promotor de la Mejora  y líderes de proceso Alcaldía Local</t>
  </si>
  <si>
    <t>Seguimiento Requerimiento ciudadanos</t>
  </si>
  <si>
    <t>Según  informe de servicio a la ciudadanía la alcaldía local de sumapaz pasó de tener 3 requerimientos ciudadanos vencidos de 2017 a 1 requerimientos vencido en 1er trimestre de 2018</t>
  </si>
  <si>
    <t>radicado 20184600227103</t>
  </si>
  <si>
    <t>Según reporte por parte del área de servicio a la ciudadanía la alcaldía local de Sumapaz cuenta con 1 requerimiento vencido para el II trimestre</t>
  </si>
  <si>
    <t>Informe requerimientos ciudadanos vencidos</t>
  </si>
  <si>
    <t>Según el informe remitido por sercivio a la ciudadanía la alcaldía local dio respuesta al 99% de los requerimientos ciudadanos asignados</t>
  </si>
  <si>
    <t>Informe SAC</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</si>
  <si>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</si>
  <si>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</si>
  <si>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</si>
  <si>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</si>
  <si>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</si>
  <si>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Promotor de la Mejora Alcaldía Local</t>
  </si>
  <si>
    <t>Seguimiento AGORA</t>
  </si>
  <si>
    <t>Según reporte del espacio ágora, la alcaldía local de sumapaz no registró las buenas prácticas en el espacio ÁGORA</t>
  </si>
  <si>
    <t>Informe de reporte de buenas prácticas</t>
  </si>
  <si>
    <t>META MEDIDA POR NIVEL CENTRAL MATRIZ DE REPORTES DE LECCIONES APRENDIDAS</t>
  </si>
  <si>
    <t xml:space="preserve">https://gobiernobogota-my.sharepoint.com/personal/gloria_pirajon_gobiernobogota_gov_co/_layouts/15/onedrive.aspx?id=%2Fpersonal%2Fgloria%5Fpirajon%5Fgobiernobogota%5Fgov%5Fco%2FDocuments%2FAL%20SUMAPAZ%202018%20PG%2FIII%20TRIMESTRE%2F9%2E%20IMPLEMENTACION%20MIPG%2FMETA%20No%2E%2038
</t>
  </si>
  <si>
    <t>META NO PROGRAMADA PARA EL TRIMESTRE</t>
  </si>
  <si>
    <t>La alcaldía local registró una experiencia producto de errores operacionales</t>
  </si>
  <si>
    <r>
      <t xml:space="preserve">Depurar el 100% de las comunicaciones en el aplicativo de gestión documental </t>
    </r>
    <r>
      <rPr>
        <b/>
        <sz val="12"/>
        <rFont val="Arial Rounded MT Bold"/>
        <family val="2"/>
      </rPr>
      <t>ORFEO I</t>
    </r>
    <r>
      <rPr>
        <sz val="12"/>
        <rFont val="Arial Rounded MT Bold"/>
        <family val="2"/>
      </rPr>
      <t xml:space="preserve"> (a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</si>
  <si>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</si>
  <si>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</si>
  <si>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</si>
  <si>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</si>
  <si>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Aplicactivo de Gestión ORFEO</t>
  </si>
  <si>
    <t>ORFEO</t>
  </si>
  <si>
    <t>La alcaldía local de sumapaz cuenta con 171 comunicaciones en ORFEO 1</t>
  </si>
  <si>
    <t>Informe de ORFEO 1</t>
  </si>
  <si>
    <t>META MEDIDA POR NIVEL CENTRAL DTI</t>
  </si>
  <si>
    <t xml:space="preserve">Referente a esta meta se realiza solicitud a traves de memorando No. 20187020010723, del cual se informa que el registro de 520 SDQS, se encuentran clasificados asi:
298 Sin competencia de Sumapaz, pertenecen a Ciudad Bolivar, Usme y Suba.
153 Con tramite concluido por respuesta total.
31 Sin respuesta digitalizada.
4 Tramites que no requieren respuesta.
30. Sin información en su mayoria certificados de residencia generados.
4 Tramite que no requiere respuesta
4 Respuesta sin radicado y sin firma del alcalde.
De esta solicitud se genera una nueva directriz  a traves del memorando 20184600556163, del cual se anexa constancia de tramite a través de correo institucional enviado el 17 de diciembre de 2018
</t>
  </si>
  <si>
    <t>https://gobiernobogota-my.sharepoint.com/personal/gloria_pirajon_gobiernobogota_gov_co/_layouts/15/onedrive.aspx?id=%2Fpersonal%2Fgloria%5Fpirajon%5Fgobiernobogota%5Fgov%5Fco%2FDocuments%2FAL%20SUMAPAZ%202018%20PG%2FIV%20TRIMESTRE%2F9%2E%20MIPG%2FMETA%20No%2E%2039</t>
  </si>
  <si>
    <t>Porcentaje de depuración de las comunicaciones en el aplicativo de gestión documental</t>
  </si>
  <si>
    <t>La alcaldía local depuro el 88% de las comunicaciones del aplicativo de Gestión documental ORFEO I</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</si>
  <si>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</si>
  <si>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</si>
  <si>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</si>
  <si>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</si>
  <si>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OFICINA ASESORA DE PLANEACION</t>
  </si>
  <si>
    <t xml:space="preserve">Revisión aplicativo </t>
  </si>
  <si>
    <t>ACCIONES DE MEJORA INTERNAS - 78% - 39%
ACCIONES EXTERNAS -  79,31% - 39,7%</t>
  </si>
  <si>
    <t xml:space="preserve">Acciones de mejora internas  - 63%
</t>
  </si>
  <si>
    <t>Informe de acciones de mejora internas y matriz de seguimiento acciones de mejora externas</t>
  </si>
  <si>
    <t>En el trimestre, la Alcaldía Local mantuvo el 64% de las acciones de mejora asignadas al proceso.</t>
  </si>
  <si>
    <t>La alcaldía local cuenta con un nivel de vencimiento del 64% de acciones de mejora asignadsa</t>
  </si>
  <si>
    <t>La alcaldía local mantuvo al 100% las acciones de mejora asignados durante el trimestre</t>
  </si>
  <si>
    <t>informe planes de gestión</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</si>
  <si>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</si>
  <si>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</si>
  <si>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</si>
  <si>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LEY1712</t>
  </si>
  <si>
    <t>PÁGINA WEB ALCALDÍA LOCAL</t>
  </si>
  <si>
    <t>Líderes de proceso</t>
  </si>
  <si>
    <t xml:space="preserve">Seguimiento Página Web Alcaldía Local </t>
  </si>
  <si>
    <t>DE 135 LINEAMIENTOS DE LA LEY 1712, LA ALCALDÍA NO CUMPLE CON 3</t>
  </si>
  <si>
    <t>http://www.sumapaz.gov.co/transparencia/instrumentos-gestion-informacion-publica/relacionados-informacion</t>
  </si>
  <si>
    <t>Según el registro de publicaciones, la alcaldía local de sumapaz cumplió con el 98% de los criterios de la ley 1712</t>
  </si>
  <si>
    <t>Matriz de registro de publicaciones de la alcaldía local de sumapaz</t>
  </si>
  <si>
    <t>En el trimestre, la Alcaldía Local realizó el 98% de la información relacionada con el proceso.</t>
  </si>
  <si>
    <t>En el trimestre, la alcaldia da cumplimiento a la publicación relacionada con los lineamientos dde la ley 1712 de 2014</t>
  </si>
  <si>
    <t>La Alcaldia Local cumplio con el 98% de la  publicación relacionada con los lineamientos dde la ley 1712 de 2014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</si>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</sst>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_-;\-* #,##0_-;_-* &quot;-&quot;_-;_-@_-"/>
    <numFmt numFmtId="165" formatCode="[$$-240A]\ #,##0.00"/>
    <numFmt numFmtId="166" formatCode="* #,##0.00&quot;    &quot;;\-* #,##0.00&quot;    &quot;;* \-#&quot;    &quot;;@\ "/>
    <numFmt numFmtId="167" formatCode="0.0%"/>
  </numFmts>
  <fonts count="27">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Arial Rounded MT Bold"/>
      <family val="2"/>
    </font>
    <font>
      <b/>
      <sz val="12"/>
      <name val="Arial Rounded MT Bold"/>
      <family val="2"/>
    </font>
    <font>
      <b/>
      <sz val="12"/>
      <color indexed="16"/>
      <name val="Arial Rounded MT Bold"/>
      <family val="2"/>
    </font>
    <font>
      <sz val="12"/>
      <name val="Arial Rounded MT Bold"/>
      <family val="2"/>
    </font>
    <font>
      <b/>
      <sz val="12"/>
      <color indexed="8"/>
      <name val="Arial Rounded MT Bold"/>
      <family val="2"/>
    </font>
    <font>
      <b/>
      <sz val="12"/>
      <color indexed="10"/>
      <name val="Arial Rounded MT Bold"/>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Arial Rounded MT Bold"/>
      <family val="2"/>
    </font>
    <font>
      <b/>
      <sz val="12"/>
      <color theme="1"/>
      <name val="Arial Rounded MT Bold"/>
      <family val="2"/>
    </font>
    <font>
      <u/>
      <sz val="12"/>
      <color theme="10"/>
      <name val="Arial Rounded MT Bold"/>
      <family val="2"/>
    </font>
    <font>
      <sz val="12"/>
      <color rgb="FF00000A"/>
      <name val="Arial Rounded MT Bold"/>
      <family val="2"/>
    </font>
    <font>
      <sz val="12"/>
      <color rgb="FFFF0000"/>
      <name val="Arial Rounded MT Bold"/>
      <family val="2"/>
    </font>
    <font>
      <sz val="12"/>
      <color rgb="FF000000"/>
      <name val="Arial Rounded MT Bold"/>
      <family val="2"/>
    </font>
    <font>
      <b/>
      <sz val="12"/>
      <color theme="0"/>
      <name val="Arial Rounded MT Bold"/>
      <family val="2"/>
    </font>
    <font>
      <u/>
      <sz val="12"/>
      <color theme="10"/>
      <name val="Calibri"/>
      <family val="2"/>
      <scheme val="minor"/>
    </font>
    <font>
      <u/>
      <sz val="14"/>
      <color theme="10"/>
      <name val="Calibri"/>
      <family val="2"/>
      <scheme val="minor"/>
    </font>
    <font>
      <sz val="12"/>
      <color rgb="FF0070C0"/>
      <name val="Arial Rounded MT Bold"/>
      <family val="2"/>
    </font>
  </fonts>
  <fills count="29">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0"/>
        <bgColor rgb="FFD7E4BD"/>
      </patternFill>
    </fill>
    <fill>
      <patternFill patternType="solid">
        <fgColor theme="0" tint="-0.249977111117893"/>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9"/>
        <bgColor indexed="64"/>
      </patternFill>
    </fill>
  </fills>
  <borders count="82">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12" fillId="0" borderId="0" applyNumberForma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6" fontId="1" fillId="0" borderId="0" applyFill="0" applyBorder="0" applyAlignment="0" applyProtection="0"/>
    <xf numFmtId="0" fontId="1" fillId="0" borderId="0"/>
    <xf numFmtId="9" fontId="1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615">
    <xf numFmtId="0" fontId="0" fillId="0" borderId="0" xfId="0"/>
    <xf numFmtId="0" fontId="13" fillId="0" borderId="1"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0" fillId="0" borderId="0" xfId="0" applyAlignment="1">
      <alignment wrapText="1"/>
    </xf>
    <xf numFmtId="0" fontId="13" fillId="0" borderId="3"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4" fillId="0" borderId="0" xfId="0" applyFont="1" applyAlignment="1">
      <alignment horizontal="justify"/>
    </xf>
    <xf numFmtId="0" fontId="15" fillId="6" borderId="7" xfId="0" applyFont="1" applyFill="1" applyBorder="1" applyAlignment="1">
      <alignment horizontal="justify" vertical="center" wrapText="1"/>
    </xf>
    <xf numFmtId="0" fontId="15"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5" fillId="8" borderId="7" xfId="0" applyFont="1" applyFill="1" applyBorder="1" applyAlignment="1">
      <alignment horizontal="justify" vertical="center" wrapText="1"/>
    </xf>
    <xf numFmtId="0" fontId="15"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5" fillId="11" borderId="10" xfId="0" applyFont="1" applyFill="1" applyBorder="1" applyAlignment="1">
      <alignment horizontal="justify" vertical="center" wrapText="1"/>
    </xf>
    <xf numFmtId="0" fontId="15"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5" fillId="12" borderId="9" xfId="0" applyFont="1" applyFill="1" applyBorder="1" applyAlignment="1">
      <alignment horizontal="justify" vertical="center" wrapText="1"/>
    </xf>
    <xf numFmtId="0" fontId="15"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6" fillId="12" borderId="7" xfId="0" applyFont="1" applyFill="1" applyBorder="1" applyAlignment="1">
      <alignment horizontal="justify" vertical="center" wrapText="1"/>
    </xf>
    <xf numFmtId="0" fontId="15" fillId="12" borderId="11" xfId="0" applyFont="1" applyFill="1" applyBorder="1" applyAlignment="1">
      <alignment horizontal="left" vertical="center" wrapText="1"/>
    </xf>
    <xf numFmtId="0" fontId="15"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17" fillId="0" borderId="0" xfId="0" applyFont="1"/>
    <xf numFmtId="9" fontId="17" fillId="0" borderId="0" xfId="7" applyFont="1"/>
    <xf numFmtId="0" fontId="6" fillId="7" borderId="2" xfId="0" applyFont="1" applyFill="1" applyBorder="1" applyAlignment="1">
      <alignment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vertical="center" wrapText="1"/>
    </xf>
    <xf numFmtId="0" fontId="6" fillId="7" borderId="7" xfId="0" applyFont="1" applyFill="1" applyBorder="1" applyAlignment="1">
      <alignment vertical="center" wrapText="1"/>
    </xf>
    <xf numFmtId="0" fontId="17" fillId="7" borderId="0" xfId="0" applyFont="1" applyFill="1"/>
    <xf numFmtId="9" fontId="17" fillId="7" borderId="0" xfId="7" applyFont="1" applyFill="1"/>
    <xf numFmtId="0" fontId="7" fillId="13" borderId="14" xfId="0" applyFont="1" applyFill="1" applyBorder="1" applyAlignment="1">
      <alignment horizontal="center" vertical="center" wrapText="1"/>
    </xf>
    <xf numFmtId="0" fontId="8" fillId="5" borderId="15"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9" fillId="7" borderId="16" xfId="0" applyFont="1" applyFill="1" applyBorder="1" applyAlignment="1">
      <alignment vertical="center" wrapText="1"/>
    </xf>
    <xf numFmtId="0" fontId="9" fillId="7" borderId="0" xfId="0" applyFont="1" applyFill="1" applyBorder="1" applyAlignment="1">
      <alignment vertical="center" wrapText="1"/>
    </xf>
    <xf numFmtId="9" fontId="9" fillId="7" borderId="0" xfId="7" applyFont="1" applyFill="1" applyBorder="1" applyAlignment="1">
      <alignment vertical="center" wrapText="1"/>
    </xf>
    <xf numFmtId="0" fontId="8" fillId="7" borderId="16"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0" xfId="0" applyFont="1" applyFill="1" applyBorder="1" applyAlignment="1">
      <alignment horizontal="justify" vertical="center" wrapText="1"/>
    </xf>
    <xf numFmtId="0" fontId="6" fillId="7" borderId="0" xfId="0" applyFont="1" applyFill="1" applyBorder="1" applyAlignment="1">
      <alignment horizontal="left" vertical="center" wrapText="1"/>
    </xf>
    <xf numFmtId="0" fontId="18" fillId="7" borderId="0" xfId="0" applyFont="1" applyFill="1" applyBorder="1" applyAlignment="1">
      <alignment vertical="center"/>
    </xf>
    <xf numFmtId="9" fontId="9" fillId="7" borderId="0" xfId="7" applyFont="1" applyFill="1" applyBorder="1" applyAlignment="1">
      <alignment horizontal="center" vertical="center" wrapText="1"/>
    </xf>
    <xf numFmtId="0" fontId="17" fillId="7" borderId="0" xfId="0" applyFont="1" applyFill="1" applyAlignment="1">
      <alignment horizontal="center"/>
    </xf>
    <xf numFmtId="9" fontId="6" fillId="7" borderId="0" xfId="7" applyFont="1" applyFill="1" applyBorder="1" applyAlignment="1">
      <alignment horizontal="center" vertical="center" wrapText="1"/>
    </xf>
    <xf numFmtId="0" fontId="17" fillId="7" borderId="0" xfId="0" applyFont="1" applyFill="1" applyAlignment="1">
      <alignment horizontal="justify" vertical="center" wrapText="1"/>
    </xf>
    <xf numFmtId="0" fontId="18" fillId="7" borderId="0" xfId="0" applyFont="1" applyFill="1"/>
    <xf numFmtId="0" fontId="6" fillId="14" borderId="17" xfId="0" applyFont="1" applyFill="1" applyBorder="1" applyAlignment="1">
      <alignment vertical="center" wrapText="1"/>
    </xf>
    <xf numFmtId="0" fontId="6" fillId="14" borderId="18" xfId="0" applyFont="1" applyFill="1" applyBorder="1" applyAlignment="1">
      <alignment vertical="center" wrapText="1"/>
    </xf>
    <xf numFmtId="0" fontId="6" fillId="16" borderId="19"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6" fillId="17" borderId="21" xfId="0" applyFont="1" applyFill="1" applyBorder="1" applyAlignment="1">
      <alignment horizontal="center" vertical="center" wrapText="1"/>
    </xf>
    <xf numFmtId="0" fontId="6" fillId="17" borderId="21" xfId="0" applyFont="1" applyFill="1" applyBorder="1" applyAlignment="1">
      <alignment vertical="center" wrapText="1"/>
    </xf>
    <xf numFmtId="0" fontId="6" fillId="15" borderId="22" xfId="0" applyFont="1" applyFill="1" applyBorder="1" applyAlignment="1">
      <alignment horizontal="justify" vertical="center" wrapText="1"/>
    </xf>
    <xf numFmtId="0" fontId="6" fillId="15" borderId="23"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18" fillId="15" borderId="6" xfId="0" applyFont="1" applyFill="1" applyBorder="1"/>
    <xf numFmtId="0" fontId="6" fillId="18" borderId="6"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19" borderId="6" xfId="0" applyFont="1" applyFill="1" applyBorder="1" applyAlignment="1">
      <alignment horizontal="center" vertical="center" wrapText="1"/>
    </xf>
    <xf numFmtId="9" fontId="6" fillId="18" borderId="6" xfId="7"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6" borderId="24" xfId="0" applyFont="1" applyFill="1" applyBorder="1" applyAlignment="1">
      <alignment horizontal="center" vertical="center" wrapText="1"/>
    </xf>
    <xf numFmtId="0" fontId="6" fillId="16" borderId="25"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18" fillId="7" borderId="17" xfId="0" applyFont="1" applyFill="1" applyBorder="1" applyAlignment="1" applyProtection="1">
      <alignment vertical="center" textRotation="90" wrapText="1"/>
      <protection locked="0"/>
    </xf>
    <xf numFmtId="0" fontId="18" fillId="21" borderId="26" xfId="0" applyFont="1" applyFill="1" applyBorder="1" applyAlignment="1" applyProtection="1">
      <alignment vertical="center" wrapText="1"/>
      <protection locked="0"/>
    </xf>
    <xf numFmtId="0" fontId="8" fillId="7" borderId="27" xfId="0" applyFont="1" applyFill="1" applyBorder="1" applyAlignment="1" applyProtection="1">
      <alignment horizontal="justify" vertical="center" wrapText="1"/>
      <protection locked="0"/>
    </xf>
    <xf numFmtId="9" fontId="18" fillId="22" borderId="28" xfId="7" applyFont="1" applyFill="1" applyBorder="1" applyAlignment="1" applyProtection="1">
      <alignment horizontal="center" vertical="center" wrapText="1"/>
      <protection locked="0"/>
    </xf>
    <xf numFmtId="0" fontId="17" fillId="7" borderId="28" xfId="0" applyFont="1" applyFill="1" applyBorder="1" applyAlignment="1" applyProtection="1">
      <alignment horizontal="center" vertical="center" wrapText="1"/>
      <protection locked="0"/>
    </xf>
    <xf numFmtId="0" fontId="17" fillId="7" borderId="28" xfId="0" applyFont="1" applyFill="1" applyBorder="1" applyAlignment="1">
      <alignment vertical="center" wrapText="1"/>
    </xf>
    <xf numFmtId="0" fontId="17" fillId="22" borderId="28" xfId="0" applyFont="1" applyFill="1" applyBorder="1" applyAlignment="1" applyProtection="1">
      <alignment horizontal="center" vertical="center" wrapText="1"/>
      <protection locked="0"/>
    </xf>
    <xf numFmtId="9" fontId="17" fillId="22" borderId="28" xfId="0" applyNumberFormat="1" applyFont="1" applyFill="1" applyBorder="1" applyAlignment="1" applyProtection="1">
      <alignment horizontal="center" vertical="center" wrapText="1"/>
    </xf>
    <xf numFmtId="9" fontId="18" fillId="22" borderId="28" xfId="0" applyNumberFormat="1" applyFont="1" applyFill="1" applyBorder="1" applyAlignment="1" applyProtection="1">
      <alignment horizontal="center" vertical="center" wrapText="1"/>
    </xf>
    <xf numFmtId="9" fontId="17" fillId="22" borderId="28" xfId="0" applyNumberFormat="1" applyFont="1" applyFill="1" applyBorder="1" applyAlignment="1" applyProtection="1">
      <alignment horizontal="center" vertical="center" wrapText="1"/>
      <protection locked="0"/>
    </xf>
    <xf numFmtId="0" fontId="17" fillId="21" borderId="28" xfId="0" applyFont="1" applyFill="1" applyBorder="1" applyAlignment="1" applyProtection="1">
      <alignment horizontal="center" vertical="center" wrapText="1"/>
      <protection locked="0"/>
    </xf>
    <xf numFmtId="0" fontId="17" fillId="21" borderId="28" xfId="0" applyFont="1" applyFill="1" applyBorder="1" applyAlignment="1" applyProtection="1">
      <alignment horizontal="left" vertical="center" wrapText="1"/>
    </xf>
    <xf numFmtId="165" fontId="17" fillId="21" borderId="28" xfId="0" applyNumberFormat="1" applyFont="1" applyFill="1" applyBorder="1" applyAlignment="1" applyProtection="1">
      <alignment horizontal="center" vertical="center" wrapText="1"/>
      <protection locked="0"/>
    </xf>
    <xf numFmtId="0" fontId="17" fillId="7" borderId="28" xfId="0" applyFont="1" applyFill="1" applyBorder="1" applyAlignment="1" applyProtection="1">
      <alignment horizontal="center" vertical="center" wrapText="1"/>
    </xf>
    <xf numFmtId="9" fontId="17" fillId="7" borderId="28" xfId="0" applyNumberFormat="1" applyFont="1" applyFill="1" applyBorder="1" applyAlignment="1" applyProtection="1">
      <alignment horizontal="center" vertical="center" wrapText="1"/>
    </xf>
    <xf numFmtId="9" fontId="17" fillId="7" borderId="28" xfId="7" applyFont="1" applyFill="1" applyBorder="1" applyAlignment="1" applyProtection="1">
      <alignment horizontal="center" vertical="center" wrapText="1"/>
    </xf>
    <xf numFmtId="9" fontId="8" fillId="7" borderId="28" xfId="7" applyFont="1" applyFill="1" applyBorder="1" applyAlignment="1" applyProtection="1">
      <alignment horizontal="center" vertical="center" wrapText="1"/>
    </xf>
    <xf numFmtId="0" fontId="17" fillId="7" borderId="28" xfId="0" applyFont="1" applyFill="1" applyBorder="1" applyAlignment="1" applyProtection="1">
      <alignment horizontal="justify" vertical="center" wrapText="1"/>
    </xf>
    <xf numFmtId="0" fontId="17" fillId="7" borderId="28" xfId="0" applyFont="1" applyFill="1" applyBorder="1" applyAlignment="1">
      <alignment horizontal="center" vertical="center" wrapText="1"/>
    </xf>
    <xf numFmtId="9" fontId="17" fillId="7" borderId="28" xfId="0" applyNumberFormat="1" applyFont="1" applyFill="1" applyBorder="1" applyAlignment="1">
      <alignment horizontal="center" vertical="center" wrapText="1"/>
    </xf>
    <xf numFmtId="9" fontId="17" fillId="7" borderId="28" xfId="0" applyNumberFormat="1" applyFont="1" applyFill="1" applyBorder="1" applyAlignment="1" applyProtection="1">
      <alignment horizontal="center" vertical="center" wrapText="1"/>
      <protection locked="0"/>
    </xf>
    <xf numFmtId="9" fontId="8" fillId="7" borderId="28" xfId="7" applyFont="1" applyFill="1" applyBorder="1" applyAlignment="1">
      <alignment horizontal="center" vertical="center" wrapText="1"/>
    </xf>
    <xf numFmtId="0" fontId="17" fillId="7" borderId="28" xfId="0" applyNumberFormat="1" applyFont="1" applyFill="1" applyBorder="1" applyAlignment="1" applyProtection="1">
      <alignment horizontal="center" vertical="center" wrapText="1"/>
      <protection locked="0"/>
    </xf>
    <xf numFmtId="0" fontId="8" fillId="7" borderId="28" xfId="7" applyNumberFormat="1" applyFont="1" applyFill="1" applyBorder="1" applyAlignment="1">
      <alignment horizontal="center" vertical="center" wrapText="1"/>
    </xf>
    <xf numFmtId="0" fontId="19" fillId="7" borderId="28" xfId="2" applyFont="1" applyFill="1" applyBorder="1" applyAlignment="1" applyProtection="1">
      <alignment horizontal="center" vertical="center" wrapText="1"/>
      <protection locked="0"/>
    </xf>
    <xf numFmtId="0" fontId="17" fillId="7" borderId="28" xfId="0" applyFont="1" applyFill="1" applyBorder="1" applyAlignment="1" applyProtection="1">
      <alignment horizontal="left" vertical="center" wrapText="1"/>
      <protection locked="0"/>
    </xf>
    <xf numFmtId="0" fontId="6" fillId="7" borderId="29" xfId="0" applyFont="1" applyFill="1" applyBorder="1" applyAlignment="1">
      <alignment horizontal="center" vertical="center" wrapText="1"/>
    </xf>
    <xf numFmtId="0" fontId="18" fillId="7" borderId="18" xfId="0" applyFont="1" applyFill="1" applyBorder="1" applyAlignment="1" applyProtection="1">
      <alignment vertical="center" textRotation="90" wrapText="1"/>
      <protection locked="0"/>
    </xf>
    <xf numFmtId="0" fontId="18" fillId="21" borderId="30" xfId="0" applyFont="1" applyFill="1" applyBorder="1" applyAlignment="1" applyProtection="1">
      <alignment vertical="center" wrapText="1"/>
      <protection locked="0"/>
    </xf>
    <xf numFmtId="0" fontId="8" fillId="7" borderId="31" xfId="0" applyFont="1" applyFill="1" applyBorder="1" applyAlignment="1" applyProtection="1">
      <alignment horizontal="justify" vertical="center" wrapText="1"/>
      <protection locked="0"/>
    </xf>
    <xf numFmtId="9" fontId="18" fillId="22" borderId="32" xfId="7" applyFont="1" applyFill="1" applyBorder="1" applyAlignment="1">
      <alignment horizontal="center" vertical="center" wrapText="1"/>
    </xf>
    <xf numFmtId="0" fontId="17" fillId="7" borderId="32" xfId="0" applyFont="1" applyFill="1" applyBorder="1" applyAlignment="1" applyProtection="1">
      <alignment horizontal="center" vertical="center" wrapText="1"/>
      <protection locked="0"/>
    </xf>
    <xf numFmtId="0" fontId="17" fillId="7" borderId="32" xfId="0" applyFont="1" applyFill="1" applyBorder="1" applyAlignment="1">
      <alignment vertical="center" wrapText="1"/>
    </xf>
    <xf numFmtId="0" fontId="17" fillId="22" borderId="32" xfId="0" applyFont="1" applyFill="1" applyBorder="1" applyAlignment="1" applyProtection="1">
      <alignment horizontal="center" vertical="center" wrapText="1"/>
      <protection locked="0"/>
    </xf>
    <xf numFmtId="9" fontId="17" fillId="22" borderId="32" xfId="0" applyNumberFormat="1" applyFont="1" applyFill="1" applyBorder="1" applyAlignment="1" applyProtection="1">
      <alignment horizontal="center" vertical="center" wrapText="1"/>
    </xf>
    <xf numFmtId="3" fontId="17" fillId="22" borderId="32" xfId="3" applyNumberFormat="1" applyFont="1" applyFill="1" applyBorder="1" applyAlignment="1" applyProtection="1">
      <alignment horizontal="center" vertical="center" wrapText="1"/>
    </xf>
    <xf numFmtId="9" fontId="18" fillId="22" borderId="32" xfId="0" applyNumberFormat="1" applyFont="1" applyFill="1" applyBorder="1" applyAlignment="1" applyProtection="1">
      <alignment horizontal="center" vertical="center" wrapText="1"/>
    </xf>
    <xf numFmtId="9" fontId="17" fillId="22" borderId="32" xfId="0" applyNumberFormat="1" applyFont="1" applyFill="1" applyBorder="1" applyAlignment="1" applyProtection="1">
      <alignment horizontal="center" vertical="center" wrapText="1"/>
      <protection locked="0"/>
    </xf>
    <xf numFmtId="0" fontId="17" fillId="21" borderId="32" xfId="0" applyFont="1" applyFill="1" applyBorder="1" applyAlignment="1" applyProtection="1">
      <alignment horizontal="center" vertical="center" wrapText="1"/>
      <protection locked="0"/>
    </xf>
    <xf numFmtId="0" fontId="17" fillId="21" borderId="32" xfId="0" applyFont="1" applyFill="1" applyBorder="1" applyAlignment="1" applyProtection="1">
      <alignment horizontal="left" vertical="center" wrapText="1"/>
    </xf>
    <xf numFmtId="165" fontId="17" fillId="21" borderId="32" xfId="0" applyNumberFormat="1" applyFont="1" applyFill="1" applyBorder="1" applyAlignment="1" applyProtection="1">
      <alignment horizontal="center" vertical="center" wrapText="1"/>
      <protection locked="0"/>
    </xf>
    <xf numFmtId="0" fontId="17" fillId="7" borderId="32" xfId="0" applyFont="1" applyFill="1" applyBorder="1" applyAlignment="1" applyProtection="1">
      <alignment horizontal="center" vertical="center" wrapText="1"/>
    </xf>
    <xf numFmtId="9" fontId="17" fillId="7" borderId="32" xfId="0" applyNumberFormat="1" applyFont="1" applyFill="1" applyBorder="1" applyAlignment="1" applyProtection="1">
      <alignment horizontal="center" vertical="center" wrapText="1"/>
    </xf>
    <xf numFmtId="0" fontId="17" fillId="7" borderId="32" xfId="0" applyNumberFormat="1" applyFont="1" applyFill="1" applyBorder="1" applyAlignment="1" applyProtection="1">
      <alignment horizontal="center" vertical="center" wrapText="1"/>
    </xf>
    <xf numFmtId="0" fontId="8" fillId="7" borderId="32" xfId="7" applyNumberFormat="1" applyFont="1" applyFill="1" applyBorder="1" applyAlignment="1" applyProtection="1">
      <alignment horizontal="center" vertical="center" wrapText="1"/>
    </xf>
    <xf numFmtId="0" fontId="17" fillId="7" borderId="32" xfId="0" applyFont="1" applyFill="1" applyBorder="1" applyAlignment="1" applyProtection="1">
      <alignment horizontal="justify" vertical="center" wrapText="1"/>
    </xf>
    <xf numFmtId="0" fontId="17" fillId="7" borderId="32" xfId="0" applyFont="1" applyFill="1" applyBorder="1" applyAlignment="1">
      <alignment horizontal="center" vertical="center" wrapText="1"/>
    </xf>
    <xf numFmtId="9" fontId="17" fillId="7" borderId="32" xfId="0" applyNumberFormat="1" applyFont="1" applyFill="1" applyBorder="1" applyAlignment="1">
      <alignment horizontal="center" vertical="center" wrapText="1"/>
    </xf>
    <xf numFmtId="0" fontId="17" fillId="7" borderId="32" xfId="0" applyNumberFormat="1" applyFont="1" applyFill="1" applyBorder="1" applyAlignment="1" applyProtection="1">
      <alignment horizontal="center" vertical="center" wrapText="1"/>
      <protection locked="0"/>
    </xf>
    <xf numFmtId="9" fontId="8" fillId="7" borderId="32" xfId="7" applyFont="1" applyFill="1" applyBorder="1" applyAlignment="1">
      <alignment horizontal="center" vertical="center" wrapText="1"/>
    </xf>
    <xf numFmtId="0" fontId="8" fillId="7" borderId="32" xfId="7" applyNumberFormat="1" applyFont="1" applyFill="1" applyBorder="1" applyAlignment="1">
      <alignment horizontal="center" vertical="center" wrapText="1"/>
    </xf>
    <xf numFmtId="0" fontId="17" fillId="7" borderId="32" xfId="0" applyFont="1" applyFill="1" applyBorder="1" applyAlignment="1" applyProtection="1">
      <alignment horizontal="left" vertical="center" wrapText="1"/>
      <protection locked="0"/>
    </xf>
    <xf numFmtId="0" fontId="17" fillId="7" borderId="33" xfId="0" applyFont="1" applyFill="1" applyBorder="1" applyAlignment="1" applyProtection="1">
      <alignment horizontal="left" vertical="center" wrapText="1"/>
      <protection locked="0"/>
    </xf>
    <xf numFmtId="0" fontId="17" fillId="7" borderId="34" xfId="0" applyFont="1" applyFill="1" applyBorder="1" applyAlignment="1" applyProtection="1">
      <alignment horizontal="justify" vertical="center" wrapText="1"/>
      <protection locked="0"/>
    </xf>
    <xf numFmtId="9" fontId="18" fillId="22" borderId="35" xfId="7" applyFont="1" applyFill="1" applyBorder="1" applyAlignment="1" applyProtection="1">
      <alignment horizontal="center" vertical="center" wrapText="1"/>
      <protection locked="0"/>
    </xf>
    <xf numFmtId="0" fontId="17" fillId="7" borderId="35" xfId="0" applyFont="1" applyFill="1" applyBorder="1" applyAlignment="1" applyProtection="1">
      <alignment horizontal="center" vertical="center" wrapText="1"/>
      <protection locked="0"/>
    </xf>
    <xf numFmtId="0" fontId="17" fillId="7" borderId="35" xfId="0" applyFont="1" applyFill="1" applyBorder="1" applyAlignment="1">
      <alignment vertical="center" wrapText="1"/>
    </xf>
    <xf numFmtId="0" fontId="8" fillId="7" borderId="35" xfId="0" applyFont="1" applyFill="1" applyBorder="1" applyAlignment="1">
      <alignment vertical="center" wrapText="1"/>
    </xf>
    <xf numFmtId="0" fontId="17" fillId="22" borderId="35" xfId="0" applyFont="1" applyFill="1" applyBorder="1" applyAlignment="1" applyProtection="1">
      <alignment horizontal="center" vertical="center" wrapText="1"/>
      <protection locked="0"/>
    </xf>
    <xf numFmtId="9" fontId="17" fillId="22" borderId="36" xfId="0" applyNumberFormat="1" applyFont="1" applyFill="1" applyBorder="1" applyAlignment="1" applyProtection="1">
      <alignment horizontal="center" vertical="center" wrapText="1"/>
    </xf>
    <xf numFmtId="9" fontId="18" fillId="22" borderId="36" xfId="0" applyNumberFormat="1" applyFont="1" applyFill="1" applyBorder="1" applyAlignment="1" applyProtection="1">
      <alignment horizontal="center" vertical="center" wrapText="1"/>
    </xf>
    <xf numFmtId="9" fontId="17" fillId="22" borderId="35" xfId="0" applyNumberFormat="1" applyFont="1" applyFill="1" applyBorder="1" applyAlignment="1" applyProtection="1">
      <alignment horizontal="center" vertical="center" wrapText="1"/>
      <protection locked="0"/>
    </xf>
    <xf numFmtId="0" fontId="17" fillId="21" borderId="35" xfId="0" applyFont="1" applyFill="1" applyBorder="1" applyAlignment="1" applyProtection="1">
      <alignment horizontal="center" vertical="center" wrapText="1"/>
      <protection locked="0"/>
    </xf>
    <xf numFmtId="0" fontId="17" fillId="21" borderId="35" xfId="0" applyFont="1" applyFill="1" applyBorder="1" applyAlignment="1" applyProtection="1">
      <alignment horizontal="left" vertical="center" wrapText="1"/>
    </xf>
    <xf numFmtId="165" fontId="17" fillId="21" borderId="35" xfId="0" applyNumberFormat="1" applyFont="1" applyFill="1" applyBorder="1" applyAlignment="1" applyProtection="1">
      <alignment horizontal="center" vertical="center" wrapText="1"/>
      <protection locked="0"/>
    </xf>
    <xf numFmtId="0" fontId="17" fillId="7" borderId="35" xfId="0" applyFont="1" applyFill="1" applyBorder="1" applyAlignment="1" applyProtection="1">
      <alignment horizontal="center" vertical="center" wrapText="1"/>
    </xf>
    <xf numFmtId="9" fontId="17" fillId="7" borderId="35" xfId="0" applyNumberFormat="1" applyFont="1" applyFill="1" applyBorder="1" applyAlignment="1" applyProtection="1">
      <alignment horizontal="center" vertical="center" wrapText="1"/>
    </xf>
    <xf numFmtId="9" fontId="17" fillId="7" borderId="35" xfId="7" applyFont="1" applyFill="1" applyBorder="1" applyAlignment="1" applyProtection="1">
      <alignment horizontal="center" vertical="center" wrapText="1"/>
    </xf>
    <xf numFmtId="9" fontId="8" fillId="7" borderId="35" xfId="7" applyFont="1" applyFill="1" applyBorder="1" applyAlignment="1" applyProtection="1">
      <alignment horizontal="center" vertical="center" wrapText="1"/>
    </xf>
    <xf numFmtId="0" fontId="17" fillId="7" borderId="35" xfId="0" applyFont="1" applyFill="1" applyBorder="1" applyAlignment="1" applyProtection="1">
      <alignment horizontal="justify" vertical="center" wrapText="1"/>
    </xf>
    <xf numFmtId="0" fontId="17" fillId="7" borderId="35" xfId="0" applyFont="1" applyFill="1" applyBorder="1" applyAlignment="1">
      <alignment horizontal="center" vertical="center" wrapText="1"/>
    </xf>
    <xf numFmtId="9" fontId="17" fillId="7" borderId="35" xfId="0" applyNumberFormat="1" applyFont="1" applyFill="1" applyBorder="1" applyAlignment="1">
      <alignment horizontal="center" vertical="center" wrapText="1"/>
    </xf>
    <xf numFmtId="10" fontId="17" fillId="7" borderId="35" xfId="0" applyNumberFormat="1" applyFont="1" applyFill="1" applyBorder="1" applyAlignment="1" applyProtection="1">
      <alignment horizontal="center" vertical="center" wrapText="1"/>
      <protection locked="0"/>
    </xf>
    <xf numFmtId="9" fontId="8" fillId="7" borderId="35" xfId="7" applyFont="1" applyFill="1" applyBorder="1" applyAlignment="1">
      <alignment horizontal="center" vertical="center" wrapText="1"/>
    </xf>
    <xf numFmtId="0" fontId="17" fillId="7" borderId="35" xfId="0" applyNumberFormat="1" applyFont="1" applyFill="1" applyBorder="1" applyAlignment="1" applyProtection="1">
      <alignment horizontal="center" vertical="center" wrapText="1"/>
      <protection locked="0"/>
    </xf>
    <xf numFmtId="0" fontId="8" fillId="7" borderId="35" xfId="7" applyNumberFormat="1" applyFont="1" applyFill="1" applyBorder="1" applyAlignment="1">
      <alignment horizontal="center" vertical="center" wrapText="1"/>
    </xf>
    <xf numFmtId="0" fontId="19" fillId="7" borderId="35" xfId="2" applyFont="1" applyFill="1" applyBorder="1" applyAlignment="1" applyProtection="1">
      <alignment horizontal="center" vertical="center" wrapText="1"/>
      <protection locked="0"/>
    </xf>
    <xf numFmtId="0" fontId="17" fillId="7" borderId="37" xfId="0" applyFont="1" applyFill="1" applyBorder="1" applyAlignment="1" applyProtection="1">
      <alignment horizontal="left" vertical="center" wrapText="1"/>
      <protection locked="0"/>
    </xf>
    <xf numFmtId="0" fontId="6" fillId="7" borderId="38" xfId="0" applyFont="1" applyFill="1" applyBorder="1" applyAlignment="1">
      <alignment horizontal="center" vertical="center" wrapText="1"/>
    </xf>
    <xf numFmtId="0" fontId="18" fillId="21" borderId="39" xfId="0" applyFont="1" applyFill="1" applyBorder="1" applyAlignment="1" applyProtection="1">
      <alignment vertical="center" wrapText="1"/>
      <protection locked="0"/>
    </xf>
    <xf numFmtId="0" fontId="18" fillId="21" borderId="40" xfId="0" applyFont="1" applyFill="1" applyBorder="1" applyAlignment="1" applyProtection="1">
      <alignment horizontal="center" vertical="center" wrapText="1"/>
      <protection locked="0"/>
    </xf>
    <xf numFmtId="9" fontId="18" fillId="21" borderId="41" xfId="7" applyFont="1" applyFill="1" applyBorder="1" applyAlignment="1" applyProtection="1">
      <alignment horizontal="center" vertical="center" wrapText="1"/>
      <protection locked="0"/>
    </xf>
    <xf numFmtId="0" fontId="17" fillId="7" borderId="41" xfId="0" applyFont="1" applyFill="1" applyBorder="1" applyAlignment="1" applyProtection="1">
      <alignment horizontal="center" vertical="center" wrapText="1"/>
      <protection locked="0"/>
    </xf>
    <xf numFmtId="0" fontId="17" fillId="7" borderId="41" xfId="0" applyFont="1" applyFill="1" applyBorder="1" applyAlignment="1">
      <alignment vertical="center" wrapText="1"/>
    </xf>
    <xf numFmtId="0" fontId="8" fillId="7" borderId="41" xfId="0" applyFont="1" applyFill="1" applyBorder="1" applyAlignment="1">
      <alignment vertical="center" wrapText="1"/>
    </xf>
    <xf numFmtId="9" fontId="17" fillId="7" borderId="41" xfId="0" applyNumberFormat="1" applyFont="1" applyFill="1" applyBorder="1" applyAlignment="1" applyProtection="1">
      <alignment horizontal="center" vertical="center" wrapText="1"/>
    </xf>
    <xf numFmtId="9" fontId="18" fillId="7" borderId="41" xfId="0" applyNumberFormat="1" applyFont="1" applyFill="1" applyBorder="1" applyAlignment="1" applyProtection="1">
      <alignment horizontal="center" vertical="center" wrapText="1"/>
    </xf>
    <xf numFmtId="0" fontId="17" fillId="7" borderId="41" xfId="0" applyFont="1" applyFill="1" applyBorder="1" applyAlignment="1" applyProtection="1">
      <alignment horizontal="left" vertical="center" wrapText="1"/>
    </xf>
    <xf numFmtId="165" fontId="17" fillId="7" borderId="41" xfId="0" applyNumberFormat="1" applyFont="1" applyFill="1" applyBorder="1" applyAlignment="1" applyProtection="1">
      <alignment horizontal="center" vertical="center" wrapText="1"/>
      <protection locked="0"/>
    </xf>
    <xf numFmtId="0" fontId="17" fillId="7" borderId="41" xfId="0" applyFont="1" applyFill="1" applyBorder="1" applyAlignment="1" applyProtection="1">
      <alignment horizontal="center" vertical="center" wrapText="1"/>
    </xf>
    <xf numFmtId="0" fontId="17" fillId="7" borderId="41" xfId="0" applyNumberFormat="1" applyFont="1" applyFill="1" applyBorder="1" applyAlignment="1" applyProtection="1">
      <alignment horizontal="center" vertical="center" wrapText="1"/>
    </xf>
    <xf numFmtId="0" fontId="8" fillId="7" borderId="41" xfId="7" applyNumberFormat="1" applyFont="1" applyFill="1" applyBorder="1" applyAlignment="1" applyProtection="1">
      <alignment horizontal="center" vertical="center" wrapText="1"/>
    </xf>
    <xf numFmtId="0" fontId="17" fillId="7" borderId="41" xfId="0" applyFont="1" applyFill="1" applyBorder="1" applyAlignment="1" applyProtection="1">
      <alignment horizontal="justify" vertical="center" wrapText="1"/>
    </xf>
    <xf numFmtId="0" fontId="17" fillId="7" borderId="41" xfId="0" applyFont="1" applyFill="1" applyBorder="1" applyAlignment="1">
      <alignment horizontal="center" vertical="center" wrapText="1"/>
    </xf>
    <xf numFmtId="9" fontId="17" fillId="7" borderId="41" xfId="0" applyNumberFormat="1" applyFont="1" applyFill="1" applyBorder="1" applyAlignment="1">
      <alignment horizontal="center" vertical="center" wrapText="1"/>
    </xf>
    <xf numFmtId="0" fontId="17" fillId="7" borderId="41" xfId="0" applyNumberFormat="1" applyFont="1" applyFill="1" applyBorder="1" applyAlignment="1" applyProtection="1">
      <alignment horizontal="center" vertical="center" wrapText="1"/>
      <protection locked="0"/>
    </xf>
    <xf numFmtId="9" fontId="8" fillId="7" borderId="41" xfId="7" applyFont="1" applyFill="1" applyBorder="1" applyAlignment="1">
      <alignment horizontal="center" vertical="center" wrapText="1"/>
    </xf>
    <xf numFmtId="0" fontId="8" fillId="7" borderId="41" xfId="7" applyNumberFormat="1" applyFont="1" applyFill="1" applyBorder="1" applyAlignment="1">
      <alignment horizontal="center" vertical="center" wrapText="1"/>
    </xf>
    <xf numFmtId="0" fontId="17" fillId="7" borderId="41" xfId="0" applyFont="1" applyFill="1" applyBorder="1" applyAlignment="1" applyProtection="1">
      <alignment horizontal="left" vertical="center" wrapText="1"/>
      <protection locked="0"/>
    </xf>
    <xf numFmtId="0" fontId="17" fillId="7" borderId="42" xfId="0" applyFont="1" applyFill="1" applyBorder="1" applyAlignment="1" applyProtection="1">
      <alignment horizontal="left" vertical="center" wrapText="1"/>
      <protection locked="0"/>
    </xf>
    <xf numFmtId="0" fontId="18" fillId="21" borderId="17" xfId="0" applyFont="1" applyFill="1" applyBorder="1" applyAlignment="1" applyProtection="1">
      <alignment vertical="center" wrapText="1"/>
      <protection locked="0"/>
    </xf>
    <xf numFmtId="0" fontId="8" fillId="7" borderId="43" xfId="0" applyFont="1" applyFill="1" applyBorder="1" applyAlignment="1">
      <alignment horizontal="justify" vertical="center" wrapText="1"/>
    </xf>
    <xf numFmtId="9" fontId="18" fillId="22" borderId="41" xfId="7" applyFont="1" applyFill="1" applyBorder="1" applyAlignment="1">
      <alignment horizontal="center" vertical="center" wrapText="1"/>
    </xf>
    <xf numFmtId="0" fontId="17" fillId="7" borderId="41" xfId="0" applyFont="1" applyFill="1" applyBorder="1" applyAlignment="1" applyProtection="1">
      <alignment horizontal="justify" vertical="center" wrapText="1"/>
      <protection locked="0"/>
    </xf>
    <xf numFmtId="0" fontId="17" fillId="22" borderId="41" xfId="0" applyFont="1" applyFill="1" applyBorder="1" applyAlignment="1" applyProtection="1">
      <alignment horizontal="center" vertical="center" wrapText="1"/>
      <protection locked="0"/>
    </xf>
    <xf numFmtId="9" fontId="17" fillId="22" borderId="41" xfId="0" applyNumberFormat="1" applyFont="1" applyFill="1" applyBorder="1" applyAlignment="1" applyProtection="1">
      <alignment horizontal="center" vertical="center" wrapText="1"/>
    </xf>
    <xf numFmtId="9" fontId="18" fillId="22" borderId="41" xfId="0" applyNumberFormat="1" applyFont="1" applyFill="1" applyBorder="1" applyAlignment="1" applyProtection="1">
      <alignment horizontal="center" vertical="center" wrapText="1"/>
    </xf>
    <xf numFmtId="9" fontId="17" fillId="22" borderId="41" xfId="0" applyNumberFormat="1" applyFont="1" applyFill="1" applyBorder="1" applyAlignment="1" applyProtection="1">
      <alignment horizontal="center" vertical="center" wrapText="1"/>
      <protection locked="0"/>
    </xf>
    <xf numFmtId="0" fontId="17" fillId="21" borderId="41" xfId="0" applyFont="1" applyFill="1" applyBorder="1" applyAlignment="1" applyProtection="1">
      <alignment horizontal="center" vertical="center" wrapText="1"/>
      <protection locked="0"/>
    </xf>
    <xf numFmtId="0" fontId="17" fillId="21" borderId="41" xfId="0" applyFont="1" applyFill="1" applyBorder="1" applyAlignment="1" applyProtection="1">
      <alignment horizontal="left" vertical="center" wrapText="1"/>
    </xf>
    <xf numFmtId="165" fontId="17" fillId="21" borderId="41" xfId="0" applyNumberFormat="1" applyFont="1" applyFill="1" applyBorder="1" applyAlignment="1" applyProtection="1">
      <alignment horizontal="center" vertical="center" wrapText="1"/>
      <protection locked="0"/>
    </xf>
    <xf numFmtId="9" fontId="17" fillId="7" borderId="41" xfId="7" applyFont="1" applyFill="1" applyBorder="1" applyAlignment="1" applyProtection="1">
      <alignment horizontal="center" vertical="center" wrapText="1"/>
    </xf>
    <xf numFmtId="9" fontId="8" fillId="7" borderId="41" xfId="7" applyFont="1" applyFill="1" applyBorder="1" applyAlignment="1" applyProtection="1">
      <alignment horizontal="center" vertical="center" wrapText="1"/>
    </xf>
    <xf numFmtId="9" fontId="17" fillId="7" borderId="41" xfId="0" applyNumberFormat="1" applyFont="1" applyFill="1" applyBorder="1" applyAlignment="1" applyProtection="1">
      <alignment horizontal="center" vertical="center" wrapText="1"/>
      <protection locked="0"/>
    </xf>
    <xf numFmtId="9" fontId="17" fillId="7" borderId="41" xfId="7" applyFont="1" applyFill="1" applyBorder="1" applyAlignment="1" applyProtection="1">
      <alignment horizontal="center" vertical="center" wrapText="1"/>
      <protection locked="0"/>
    </xf>
    <xf numFmtId="0" fontId="19" fillId="7" borderId="41" xfId="2" applyFont="1" applyFill="1" applyBorder="1" applyAlignment="1" applyProtection="1">
      <alignment horizontal="center" vertical="center" wrapText="1"/>
      <protection locked="0"/>
    </xf>
    <xf numFmtId="0" fontId="18" fillId="21" borderId="44" xfId="0" applyFont="1" applyFill="1" applyBorder="1" applyAlignment="1" applyProtection="1">
      <alignment vertical="center" wrapText="1"/>
      <protection locked="0"/>
    </xf>
    <xf numFmtId="0" fontId="18" fillId="7" borderId="45" xfId="0" applyFont="1" applyFill="1" applyBorder="1" applyAlignment="1" applyProtection="1">
      <alignment horizontal="center" vertical="center" wrapText="1"/>
      <protection locked="0"/>
    </xf>
    <xf numFmtId="9" fontId="18" fillId="7" borderId="44" xfId="7" applyFont="1" applyFill="1" applyBorder="1" applyAlignment="1">
      <alignment horizontal="center" vertical="center" wrapText="1"/>
    </xf>
    <xf numFmtId="0" fontId="17" fillId="7" borderId="46" xfId="0" applyFont="1" applyFill="1" applyBorder="1" applyAlignment="1" applyProtection="1">
      <alignment horizontal="center" vertical="center" wrapText="1"/>
      <protection locked="0"/>
    </xf>
    <xf numFmtId="0" fontId="17" fillId="7" borderId="44" xfId="0" applyFont="1" applyFill="1" applyBorder="1" applyAlignment="1">
      <alignment vertical="center" wrapText="1"/>
    </xf>
    <xf numFmtId="0" fontId="17" fillId="7" borderId="44" xfId="0" applyFont="1" applyFill="1" applyBorder="1" applyAlignment="1" applyProtection="1">
      <alignment horizontal="justify" vertical="center" wrapText="1"/>
      <protection locked="0"/>
    </xf>
    <xf numFmtId="0" fontId="17" fillId="7" borderId="47" xfId="0" applyFont="1" applyFill="1" applyBorder="1" applyAlignment="1" applyProtection="1">
      <alignment horizontal="center" vertical="center" wrapText="1"/>
      <protection locked="0"/>
    </xf>
    <xf numFmtId="0" fontId="17" fillId="7" borderId="21" xfId="0" applyFont="1" applyFill="1" applyBorder="1" applyAlignment="1" applyProtection="1">
      <alignment horizontal="center" vertical="center" wrapText="1"/>
      <protection locked="0"/>
    </xf>
    <xf numFmtId="0" fontId="17" fillId="7" borderId="48" xfId="0" applyFont="1" applyFill="1" applyBorder="1" applyAlignment="1" applyProtection="1">
      <alignment horizontal="justify" vertical="center" wrapText="1"/>
    </xf>
    <xf numFmtId="9" fontId="17" fillId="7" borderId="48" xfId="0" applyNumberFormat="1" applyFont="1" applyFill="1" applyBorder="1" applyAlignment="1" applyProtection="1">
      <alignment horizontal="center" vertical="center" wrapText="1"/>
    </xf>
    <xf numFmtId="0" fontId="18" fillId="7" borderId="48" xfId="0" applyFont="1" applyFill="1" applyBorder="1" applyAlignment="1" applyProtection="1">
      <alignment horizontal="center" vertical="center" wrapText="1"/>
    </xf>
    <xf numFmtId="0" fontId="17" fillId="7" borderId="48" xfId="0" applyFont="1" applyFill="1" applyBorder="1" applyAlignment="1" applyProtection="1">
      <alignment horizontal="center" vertical="center" wrapText="1"/>
      <protection locked="0"/>
    </xf>
    <xf numFmtId="0" fontId="17" fillId="7" borderId="48" xfId="0" applyFont="1" applyFill="1" applyBorder="1" applyAlignment="1">
      <alignment vertical="center"/>
    </xf>
    <xf numFmtId="0" fontId="17" fillId="7" borderId="48" xfId="0" applyFont="1" applyFill="1" applyBorder="1" applyAlignment="1" applyProtection="1">
      <alignment horizontal="left" vertical="center" wrapText="1"/>
    </xf>
    <xf numFmtId="165" fontId="17" fillId="7" borderId="48" xfId="0" applyNumberFormat="1" applyFont="1" applyFill="1" applyBorder="1" applyAlignment="1" applyProtection="1">
      <alignment horizontal="center" vertical="center" wrapText="1"/>
      <protection locked="0"/>
    </xf>
    <xf numFmtId="0" fontId="17" fillId="7" borderId="48" xfId="0" applyFont="1" applyFill="1" applyBorder="1" applyAlignment="1" applyProtection="1">
      <alignment horizontal="center" vertical="center" wrapText="1"/>
    </xf>
    <xf numFmtId="9" fontId="17" fillId="7" borderId="4" xfId="0" applyNumberFormat="1" applyFont="1" applyFill="1" applyBorder="1" applyAlignment="1" applyProtection="1">
      <alignment horizontal="center" vertical="center" wrapText="1"/>
    </xf>
    <xf numFmtId="0" fontId="17" fillId="7" borderId="48" xfId="0" applyNumberFormat="1" applyFont="1" applyFill="1" applyBorder="1" applyAlignment="1" applyProtection="1">
      <alignment horizontal="center" vertical="center" wrapText="1"/>
    </xf>
    <xf numFmtId="0" fontId="8" fillId="7" borderId="4" xfId="7" applyNumberFormat="1" applyFont="1" applyFill="1" applyBorder="1" applyAlignment="1" applyProtection="1">
      <alignment horizontal="center" vertical="center" wrapText="1"/>
    </xf>
    <xf numFmtId="0" fontId="17" fillId="7" borderId="48" xfId="0" applyFont="1" applyFill="1" applyBorder="1" applyAlignment="1">
      <alignment horizontal="center" vertical="center" wrapText="1"/>
    </xf>
    <xf numFmtId="9" fontId="17" fillId="7" borderId="4" xfId="0" applyNumberFormat="1" applyFont="1" applyFill="1" applyBorder="1" applyAlignment="1">
      <alignment horizontal="center" vertical="center" wrapText="1"/>
    </xf>
    <xf numFmtId="0" fontId="17" fillId="7" borderId="48" xfId="0" applyNumberFormat="1" applyFont="1" applyFill="1" applyBorder="1" applyAlignment="1" applyProtection="1">
      <alignment horizontal="center" vertical="center" wrapText="1"/>
      <protection locked="0"/>
    </xf>
    <xf numFmtId="9" fontId="8" fillId="7" borderId="4" xfId="7" applyFont="1" applyFill="1" applyBorder="1" applyAlignment="1">
      <alignment horizontal="center" vertical="center" wrapText="1"/>
    </xf>
    <xf numFmtId="0" fontId="8" fillId="7" borderId="4" xfId="7" applyNumberFormat="1" applyFont="1" applyFill="1" applyBorder="1" applyAlignment="1">
      <alignment horizontal="center" vertical="center" wrapText="1"/>
    </xf>
    <xf numFmtId="0" fontId="17" fillId="7" borderId="48" xfId="0" applyFont="1" applyFill="1" applyBorder="1" applyAlignment="1" applyProtection="1">
      <alignment horizontal="left" vertical="center" wrapText="1"/>
      <protection locked="0"/>
    </xf>
    <xf numFmtId="0" fontId="17" fillId="7" borderId="49" xfId="0" applyFont="1" applyFill="1" applyBorder="1" applyAlignment="1" applyProtection="1">
      <alignment horizontal="left" vertical="center" wrapText="1"/>
      <protection locked="0"/>
    </xf>
    <xf numFmtId="0" fontId="18" fillId="21" borderId="17" xfId="0" applyFont="1" applyFill="1" applyBorder="1" applyAlignment="1">
      <alignment vertical="center" wrapText="1"/>
    </xf>
    <xf numFmtId="0" fontId="8" fillId="7" borderId="50" xfId="0" applyFont="1" applyFill="1" applyBorder="1" applyAlignment="1">
      <alignment horizontal="justify" vertical="center" wrapText="1"/>
    </xf>
    <xf numFmtId="9" fontId="18" fillId="22" borderId="28" xfId="7" applyFont="1" applyFill="1" applyBorder="1" applyAlignment="1">
      <alignment horizontal="center" vertical="center" wrapText="1"/>
    </xf>
    <xf numFmtId="0" fontId="17" fillId="7" borderId="28" xfId="0" applyFont="1" applyFill="1" applyBorder="1" applyAlignment="1" applyProtection="1">
      <alignment horizontal="justify" vertical="center" wrapText="1"/>
      <protection locked="0"/>
    </xf>
    <xf numFmtId="1" fontId="17" fillId="22" borderId="32" xfId="0" applyNumberFormat="1" applyFont="1" applyFill="1" applyBorder="1" applyAlignment="1" applyProtection="1">
      <alignment horizontal="center" vertical="center" wrapText="1"/>
    </xf>
    <xf numFmtId="1" fontId="17" fillId="22" borderId="28" xfId="0" applyNumberFormat="1" applyFont="1" applyFill="1" applyBorder="1" applyAlignment="1" applyProtection="1">
      <alignment horizontal="center" vertical="center" wrapText="1"/>
    </xf>
    <xf numFmtId="1" fontId="18" fillId="22" borderId="28" xfId="0" applyNumberFormat="1" applyFont="1" applyFill="1" applyBorder="1" applyAlignment="1" applyProtection="1">
      <alignment horizontal="center" vertical="center" wrapText="1"/>
    </xf>
    <xf numFmtId="0" fontId="17" fillId="7" borderId="28" xfId="0" applyFont="1" applyFill="1" applyBorder="1" applyAlignment="1" applyProtection="1">
      <alignment horizontal="left" vertical="center" wrapText="1"/>
    </xf>
    <xf numFmtId="165" fontId="17" fillId="7" borderId="28" xfId="0" applyNumberFormat="1" applyFont="1" applyFill="1" applyBorder="1" applyAlignment="1" applyProtection="1">
      <alignment horizontal="center" vertical="center" wrapText="1"/>
      <protection locked="0"/>
    </xf>
    <xf numFmtId="0" fontId="17" fillId="7" borderId="28" xfId="0" applyNumberFormat="1" applyFont="1" applyFill="1" applyBorder="1" applyAlignment="1" applyProtection="1">
      <alignment horizontal="center" vertical="center" wrapText="1"/>
    </xf>
    <xf numFmtId="0" fontId="17" fillId="7" borderId="28" xfId="0" applyNumberFormat="1" applyFont="1" applyFill="1" applyBorder="1" applyAlignment="1">
      <alignment horizontal="center" vertical="center" wrapText="1"/>
    </xf>
    <xf numFmtId="0" fontId="18" fillId="21" borderId="18" xfId="0" applyFont="1" applyFill="1" applyBorder="1" applyAlignment="1">
      <alignment vertical="center" wrapText="1"/>
    </xf>
    <xf numFmtId="0" fontId="8" fillId="7" borderId="51" xfId="0" applyFont="1" applyFill="1" applyBorder="1" applyAlignment="1">
      <alignment horizontal="justify" vertical="center" wrapText="1"/>
    </xf>
    <xf numFmtId="0" fontId="17" fillId="7" borderId="32" xfId="0" applyFont="1" applyFill="1" applyBorder="1" applyAlignment="1" applyProtection="1">
      <alignment horizontal="justify" vertical="center" wrapText="1"/>
      <protection locked="0"/>
    </xf>
    <xf numFmtId="1" fontId="18" fillId="22" borderId="32" xfId="0" applyNumberFormat="1" applyFont="1" applyFill="1" applyBorder="1" applyAlignment="1" applyProtection="1">
      <alignment horizontal="center" vertical="center" wrapText="1"/>
    </xf>
    <xf numFmtId="0" fontId="17" fillId="7" borderId="32" xfId="0" applyFont="1" applyFill="1" applyBorder="1" applyAlignment="1" applyProtection="1">
      <alignment horizontal="left" vertical="center" wrapText="1"/>
    </xf>
    <xf numFmtId="165" fontId="17" fillId="7" borderId="32" xfId="0" applyNumberFormat="1" applyFont="1" applyFill="1" applyBorder="1" applyAlignment="1" applyProtection="1">
      <alignment horizontal="center" vertical="center" wrapText="1"/>
      <protection locked="0"/>
    </xf>
    <xf numFmtId="9" fontId="8" fillId="7" borderId="32" xfId="7" applyFont="1" applyFill="1" applyBorder="1" applyAlignment="1" applyProtection="1">
      <alignment horizontal="center" vertical="center" wrapText="1"/>
    </xf>
    <xf numFmtId="0" fontId="17" fillId="7" borderId="32" xfId="0" applyNumberFormat="1" applyFont="1" applyFill="1" applyBorder="1" applyAlignment="1">
      <alignment horizontal="center" vertical="center" wrapText="1"/>
    </xf>
    <xf numFmtId="0" fontId="19" fillId="7" borderId="32" xfId="2" applyFont="1" applyFill="1" applyBorder="1" applyAlignment="1" applyProtection="1">
      <alignment horizontal="center" vertical="center" wrapText="1"/>
      <protection locked="0"/>
    </xf>
    <xf numFmtId="0" fontId="8" fillId="7" borderId="52" xfId="0" applyFont="1" applyFill="1" applyBorder="1" applyAlignment="1">
      <alignment horizontal="justify" vertical="center" wrapText="1"/>
    </xf>
    <xf numFmtId="0" fontId="17" fillId="7" borderId="36" xfId="0" applyFont="1" applyFill="1" applyBorder="1" applyAlignment="1" applyProtection="1">
      <alignment horizontal="center" vertical="center" wrapText="1"/>
      <protection locked="0"/>
    </xf>
    <xf numFmtId="0" fontId="17" fillId="7" borderId="36" xfId="0" applyFont="1" applyFill="1" applyBorder="1" applyAlignment="1">
      <alignment horizontal="center" vertical="center" wrapText="1"/>
    </xf>
    <xf numFmtId="0" fontId="17" fillId="7" borderId="36" xfId="0" applyFont="1" applyFill="1" applyBorder="1" applyAlignment="1" applyProtection="1">
      <alignment horizontal="justify" vertical="center" wrapText="1"/>
      <protection locked="0"/>
    </xf>
    <xf numFmtId="0" fontId="17" fillId="22" borderId="36" xfId="0" applyFont="1" applyFill="1" applyBorder="1" applyAlignment="1" applyProtection="1">
      <alignment horizontal="center" vertical="center" wrapText="1"/>
      <protection locked="0"/>
    </xf>
    <xf numFmtId="1" fontId="17" fillId="22" borderId="36" xfId="0" applyNumberFormat="1" applyFont="1" applyFill="1" applyBorder="1" applyAlignment="1" applyProtection="1">
      <alignment horizontal="center" vertical="center" wrapText="1"/>
    </xf>
    <xf numFmtId="1" fontId="18" fillId="22" borderId="36" xfId="0" applyNumberFormat="1" applyFont="1" applyFill="1" applyBorder="1" applyAlignment="1" applyProtection="1">
      <alignment horizontal="center" vertical="center" wrapText="1"/>
    </xf>
    <xf numFmtId="0" fontId="17" fillId="7" borderId="36" xfId="0" applyFont="1" applyFill="1" applyBorder="1" applyAlignment="1" applyProtection="1">
      <alignment horizontal="left" vertical="center" wrapText="1"/>
    </xf>
    <xf numFmtId="165" fontId="17" fillId="7" borderId="36" xfId="0" applyNumberFormat="1" applyFont="1" applyFill="1" applyBorder="1" applyAlignment="1" applyProtection="1">
      <alignment horizontal="center" vertical="center" wrapText="1"/>
      <protection locked="0"/>
    </xf>
    <xf numFmtId="0" fontId="17" fillId="7" borderId="36" xfId="0" applyFont="1" applyFill="1" applyBorder="1" applyAlignment="1" applyProtection="1">
      <alignment horizontal="center" vertical="center" wrapText="1"/>
    </xf>
    <xf numFmtId="0" fontId="17" fillId="7" borderId="36" xfId="0" applyNumberFormat="1" applyFont="1" applyFill="1" applyBorder="1" applyAlignment="1" applyProtection="1">
      <alignment horizontal="center" vertical="center" wrapText="1"/>
    </xf>
    <xf numFmtId="9" fontId="8" fillId="7" borderId="36" xfId="7" applyFont="1" applyFill="1" applyBorder="1" applyAlignment="1" applyProtection="1">
      <alignment horizontal="center" vertical="center" wrapText="1"/>
    </xf>
    <xf numFmtId="0" fontId="17" fillId="7" borderId="36" xfId="0" applyFont="1" applyFill="1" applyBorder="1" applyAlignment="1" applyProtection="1">
      <alignment horizontal="justify" vertical="center" wrapText="1"/>
    </xf>
    <xf numFmtId="0" fontId="17" fillId="7" borderId="36" xfId="0" applyNumberFormat="1" applyFont="1" applyFill="1" applyBorder="1" applyAlignment="1">
      <alignment horizontal="center" vertical="center" wrapText="1"/>
    </xf>
    <xf numFmtId="0" fontId="17" fillId="7" borderId="36" xfId="0" applyNumberFormat="1" applyFont="1" applyFill="1" applyBorder="1" applyAlignment="1" applyProtection="1">
      <alignment horizontal="center" vertical="center" wrapText="1"/>
      <protection locked="0"/>
    </xf>
    <xf numFmtId="0" fontId="19" fillId="7" borderId="36" xfId="2" applyFont="1" applyFill="1" applyBorder="1" applyAlignment="1" applyProtection="1">
      <alignment horizontal="center" vertical="center" wrapText="1"/>
      <protection locked="0"/>
    </xf>
    <xf numFmtId="0" fontId="17" fillId="7" borderId="53" xfId="0" applyFont="1" applyFill="1" applyBorder="1" applyAlignment="1" applyProtection="1">
      <alignment horizontal="left" vertical="center" wrapText="1"/>
      <protection locked="0"/>
    </xf>
    <xf numFmtId="0" fontId="18" fillId="21" borderId="44" xfId="0" applyFont="1" applyFill="1" applyBorder="1" applyAlignment="1">
      <alignment vertical="center" wrapText="1"/>
    </xf>
    <xf numFmtId="0" fontId="18" fillId="21" borderId="45" xfId="0" applyFont="1" applyFill="1" applyBorder="1" applyAlignment="1" applyProtection="1">
      <alignment horizontal="center" vertical="center" wrapText="1"/>
      <protection locked="0"/>
    </xf>
    <xf numFmtId="9" fontId="18" fillId="21" borderId="45" xfId="7" applyFont="1" applyFill="1" applyBorder="1" applyAlignment="1">
      <alignment horizontal="center" vertical="center" wrapText="1"/>
    </xf>
    <xf numFmtId="0" fontId="6" fillId="7" borderId="20" xfId="0" applyFont="1" applyFill="1" applyBorder="1" applyAlignment="1" applyProtection="1">
      <alignment horizontal="center" vertical="center" wrapText="1"/>
    </xf>
    <xf numFmtId="0" fontId="18" fillId="7" borderId="18" xfId="0" applyFont="1" applyFill="1" applyBorder="1" applyAlignment="1" applyProtection="1">
      <alignment vertical="center" textRotation="90" wrapText="1"/>
    </xf>
    <xf numFmtId="0" fontId="18" fillId="21" borderId="54" xfId="0" applyFont="1" applyFill="1" applyBorder="1" applyAlignment="1" applyProtection="1">
      <alignment vertical="center" wrapText="1"/>
    </xf>
    <xf numFmtId="0" fontId="20" fillId="0" borderId="2" xfId="0" applyFont="1" applyBorder="1" applyAlignment="1" applyProtection="1">
      <alignment vertical="center" wrapText="1"/>
    </xf>
    <xf numFmtId="9" fontId="18" fillId="7" borderId="4" xfId="7" applyFont="1" applyFill="1" applyBorder="1" applyAlignment="1" applyProtection="1">
      <alignment horizontal="center" vertical="center" wrapText="1"/>
    </xf>
    <xf numFmtId="0" fontId="17" fillId="7" borderId="4" xfId="0" applyFont="1" applyFill="1" applyBorder="1" applyAlignment="1" applyProtection="1">
      <alignment horizontal="center" vertical="center" wrapText="1"/>
    </xf>
    <xf numFmtId="0" fontId="17" fillId="7" borderId="4" xfId="0" applyFont="1" applyFill="1" applyBorder="1" applyAlignment="1" applyProtection="1">
      <alignment vertical="center" wrapText="1"/>
    </xf>
    <xf numFmtId="0" fontId="17" fillId="7" borderId="4" xfId="7" applyNumberFormat="1" applyFont="1" applyFill="1" applyBorder="1" applyAlignment="1" applyProtection="1">
      <alignment horizontal="center" vertical="center" wrapText="1"/>
    </xf>
    <xf numFmtId="1" fontId="17" fillId="7" borderId="4" xfId="0" applyNumberFormat="1" applyFont="1" applyFill="1" applyBorder="1" applyAlignment="1" applyProtection="1">
      <alignment horizontal="center" vertical="center" wrapText="1"/>
    </xf>
    <xf numFmtId="0" fontId="17" fillId="7" borderId="21" xfId="0" applyFont="1" applyFill="1" applyBorder="1" applyAlignment="1" applyProtection="1">
      <alignment horizontal="center" vertical="center" wrapText="1"/>
    </xf>
    <xf numFmtId="0" fontId="17" fillId="7" borderId="2" xfId="0" applyFont="1" applyFill="1" applyBorder="1" applyAlignment="1" applyProtection="1">
      <alignment horizontal="center" vertical="center" wrapText="1"/>
    </xf>
    <xf numFmtId="0" fontId="17" fillId="21" borderId="28" xfId="0" applyFont="1" applyFill="1" applyBorder="1" applyAlignment="1" applyProtection="1">
      <alignment horizontal="center" vertical="center" wrapText="1"/>
    </xf>
    <xf numFmtId="165" fontId="17" fillId="21" borderId="28" xfId="0" applyNumberFormat="1" applyFont="1" applyFill="1" applyBorder="1" applyAlignment="1" applyProtection="1">
      <alignment horizontal="center" vertical="center" wrapText="1"/>
    </xf>
    <xf numFmtId="0" fontId="8" fillId="7" borderId="28" xfId="7" applyNumberFormat="1" applyFont="1" applyFill="1" applyBorder="1" applyAlignment="1" applyProtection="1">
      <alignment horizontal="center" vertical="center" wrapText="1"/>
    </xf>
    <xf numFmtId="0" fontId="8" fillId="7" borderId="28" xfId="0" applyFont="1" applyFill="1" applyBorder="1" applyAlignment="1" applyProtection="1">
      <alignment horizontal="center" vertical="center" wrapText="1"/>
    </xf>
    <xf numFmtId="0" fontId="19" fillId="7" borderId="28" xfId="2" applyFont="1" applyFill="1" applyBorder="1" applyAlignment="1" applyProtection="1">
      <alignment horizontal="center" vertical="center" wrapText="1"/>
    </xf>
    <xf numFmtId="0" fontId="17" fillId="7" borderId="55" xfId="0" applyFont="1" applyFill="1" applyBorder="1" applyAlignment="1" applyProtection="1">
      <alignment horizontal="left" vertical="center" wrapText="1"/>
    </xf>
    <xf numFmtId="0" fontId="17" fillId="0" borderId="0" xfId="0" applyFont="1" applyProtection="1"/>
    <xf numFmtId="0" fontId="18" fillId="21" borderId="56" xfId="0" applyFont="1" applyFill="1" applyBorder="1" applyAlignment="1" applyProtection="1">
      <alignment vertical="center" wrapText="1"/>
      <protection locked="0"/>
    </xf>
    <xf numFmtId="9" fontId="18" fillId="23" borderId="32" xfId="7" applyFont="1" applyFill="1" applyBorder="1" applyAlignment="1" applyProtection="1">
      <alignment horizontal="center" vertical="center" wrapText="1"/>
      <protection locked="0"/>
    </xf>
    <xf numFmtId="0" fontId="17" fillId="7" borderId="2" xfId="0" applyFont="1" applyFill="1" applyBorder="1" applyAlignment="1" applyProtection="1">
      <alignment horizontal="center" vertical="center" wrapText="1"/>
      <protection locked="0"/>
    </xf>
    <xf numFmtId="0" fontId="17" fillId="7" borderId="4" xfId="0" applyFont="1" applyFill="1" applyBorder="1" applyAlignment="1">
      <alignment vertical="center" wrapText="1"/>
    </xf>
    <xf numFmtId="0" fontId="17" fillId="7" borderId="4" xfId="0" applyFont="1" applyFill="1" applyBorder="1" applyAlignment="1" applyProtection="1">
      <alignment horizontal="center" vertical="center" wrapText="1"/>
      <protection locked="0"/>
    </xf>
    <xf numFmtId="1" fontId="17" fillId="7" borderId="2" xfId="0" applyNumberFormat="1" applyFont="1" applyFill="1" applyBorder="1" applyAlignment="1" applyProtection="1">
      <alignment horizontal="center" vertical="center" wrapText="1"/>
    </xf>
    <xf numFmtId="0" fontId="17" fillId="7" borderId="2" xfId="7" applyNumberFormat="1" applyFont="1" applyFill="1" applyBorder="1" applyAlignment="1" applyProtection="1">
      <alignment horizontal="center" vertical="center" wrapText="1"/>
    </xf>
    <xf numFmtId="0" fontId="21" fillId="7" borderId="32" xfId="0" applyFont="1" applyFill="1" applyBorder="1" applyAlignment="1" applyProtection="1">
      <alignment horizontal="center" vertical="center" wrapText="1"/>
    </xf>
    <xf numFmtId="0" fontId="19" fillId="7" borderId="32" xfId="2" applyFont="1" applyFill="1" applyBorder="1" applyAlignment="1" applyProtection="1">
      <alignment horizontal="justify" vertical="center" wrapText="1"/>
    </xf>
    <xf numFmtId="0" fontId="17" fillId="7" borderId="51" xfId="0" applyFont="1" applyFill="1" applyBorder="1" applyAlignment="1" applyProtection="1">
      <alignment horizontal="justify" vertical="center" wrapText="1"/>
      <protection locked="0"/>
    </xf>
    <xf numFmtId="0" fontId="21" fillId="7" borderId="32" xfId="0" applyFont="1" applyFill="1" applyBorder="1" applyAlignment="1" applyProtection="1">
      <alignment horizontal="center" vertical="center" wrapText="1"/>
      <protection locked="0"/>
    </xf>
    <xf numFmtId="0" fontId="17" fillId="23" borderId="32" xfId="0" applyFont="1" applyFill="1" applyBorder="1" applyAlignment="1" applyProtection="1">
      <alignment horizontal="center" vertical="center" wrapText="1"/>
      <protection locked="0"/>
    </xf>
    <xf numFmtId="1" fontId="17" fillId="23" borderId="32" xfId="0" applyNumberFormat="1" applyFont="1" applyFill="1" applyBorder="1" applyAlignment="1" applyProtection="1">
      <alignment horizontal="center" vertical="center" wrapText="1"/>
    </xf>
    <xf numFmtId="1" fontId="18" fillId="23" borderId="32" xfId="0" applyNumberFormat="1" applyFont="1" applyFill="1" applyBorder="1" applyAlignment="1" applyProtection="1">
      <alignment horizontal="center" vertical="center" wrapText="1"/>
    </xf>
    <xf numFmtId="0" fontId="17" fillId="23" borderId="32" xfId="0" applyFont="1" applyFill="1" applyBorder="1" applyAlignment="1" applyProtection="1">
      <alignment horizontal="center" vertical="center" wrapText="1"/>
    </xf>
    <xf numFmtId="9" fontId="18" fillId="22" borderId="32" xfId="7" applyFont="1" applyFill="1" applyBorder="1" applyAlignment="1" applyProtection="1">
      <alignment horizontal="center" vertical="center" wrapText="1"/>
      <protection locked="0"/>
    </xf>
    <xf numFmtId="1" fontId="17" fillId="22" borderId="32" xfId="7" applyNumberFormat="1" applyFont="1" applyFill="1" applyBorder="1" applyAlignment="1" applyProtection="1">
      <alignment horizontal="center" vertical="center" wrapText="1"/>
    </xf>
    <xf numFmtId="0" fontId="8" fillId="0" borderId="2" xfId="0" applyFont="1" applyFill="1" applyBorder="1" applyAlignment="1" applyProtection="1">
      <alignment horizontal="justify" vertical="center" wrapText="1"/>
    </xf>
    <xf numFmtId="9" fontId="18" fillId="7" borderId="2" xfId="7" applyFont="1" applyFill="1" applyBorder="1" applyAlignment="1" applyProtection="1">
      <alignment horizontal="center" vertical="center" wrapText="1"/>
      <protection locked="0"/>
    </xf>
    <xf numFmtId="0" fontId="17" fillId="7" borderId="2" xfId="0" applyFont="1" applyFill="1" applyBorder="1" applyAlignment="1">
      <alignment vertical="center" wrapText="1"/>
    </xf>
    <xf numFmtId="0" fontId="20" fillId="0" borderId="2" xfId="0" applyFont="1" applyBorder="1" applyAlignment="1">
      <alignment horizontal="justify" vertical="center"/>
    </xf>
    <xf numFmtId="9" fontId="17" fillId="7" borderId="2" xfId="0" applyNumberFormat="1" applyFont="1" applyFill="1" applyBorder="1" applyAlignment="1" applyProtection="1">
      <alignment horizontal="center" vertical="center" wrapText="1"/>
    </xf>
    <xf numFmtId="9" fontId="17" fillId="7" borderId="32" xfId="7" applyFont="1" applyFill="1" applyBorder="1" applyAlignment="1" applyProtection="1">
      <alignment horizontal="center" vertical="center" wrapText="1"/>
    </xf>
    <xf numFmtId="0" fontId="20" fillId="0" borderId="0" xfId="0" applyFont="1" applyAlignment="1" applyProtection="1">
      <alignment vertical="center" wrapText="1"/>
    </xf>
    <xf numFmtId="0" fontId="20" fillId="0" borderId="2" xfId="0" applyFont="1" applyBorder="1" applyAlignment="1">
      <alignment vertical="center" wrapText="1"/>
    </xf>
    <xf numFmtId="0" fontId="18" fillId="0" borderId="56" xfId="0" applyFont="1" applyFill="1" applyBorder="1" applyAlignment="1" applyProtection="1">
      <alignment horizontal="center" vertical="center" wrapText="1"/>
      <protection locked="0"/>
    </xf>
    <xf numFmtId="0" fontId="18" fillId="21" borderId="43" xfId="0" applyFont="1" applyFill="1" applyBorder="1" applyAlignment="1" applyProtection="1">
      <alignment horizontal="center" vertical="center" wrapText="1"/>
      <protection locked="0"/>
    </xf>
    <xf numFmtId="9" fontId="18" fillId="21" borderId="41" xfId="7" applyFont="1" applyFill="1" applyBorder="1" applyAlignment="1">
      <alignment horizontal="center" vertical="center" wrapText="1"/>
    </xf>
    <xf numFmtId="0" fontId="18" fillId="7" borderId="41" xfId="0" applyFont="1" applyFill="1" applyBorder="1" applyAlignment="1" applyProtection="1">
      <alignment horizontal="center" vertical="center" wrapText="1"/>
    </xf>
    <xf numFmtId="0" fontId="17" fillId="7" borderId="41" xfId="0" applyFont="1" applyFill="1" applyBorder="1" applyAlignment="1">
      <alignment vertical="center"/>
    </xf>
    <xf numFmtId="0" fontId="18" fillId="21" borderId="54" xfId="0" applyFont="1" applyFill="1" applyBorder="1" applyAlignment="1" applyProtection="1">
      <alignment vertical="center" wrapText="1"/>
      <protection locked="0"/>
    </xf>
    <xf numFmtId="0" fontId="8" fillId="24" borderId="57" xfId="6" applyFont="1" applyFill="1" applyBorder="1" applyAlignment="1" applyProtection="1">
      <alignment horizontal="justify" vertical="center" wrapText="1"/>
      <protection locked="0"/>
    </xf>
    <xf numFmtId="0" fontId="17" fillId="7" borderId="58" xfId="0" applyFont="1" applyFill="1" applyBorder="1" applyAlignment="1" applyProtection="1">
      <alignment horizontal="center" vertical="center" wrapText="1"/>
      <protection locked="0"/>
    </xf>
    <xf numFmtId="0" fontId="17" fillId="7" borderId="58" xfId="0" applyFont="1" applyFill="1" applyBorder="1" applyAlignment="1">
      <alignment vertical="center" wrapText="1"/>
    </xf>
    <xf numFmtId="0" fontId="17" fillId="22" borderId="58" xfId="0" applyFont="1" applyFill="1" applyBorder="1" applyAlignment="1" applyProtection="1">
      <alignment horizontal="center" vertical="center" wrapText="1"/>
      <protection locked="0"/>
    </xf>
    <xf numFmtId="9" fontId="17" fillId="22" borderId="58" xfId="0" applyNumberFormat="1" applyFont="1" applyFill="1" applyBorder="1" applyAlignment="1" applyProtection="1">
      <alignment horizontal="center" vertical="center" wrapText="1"/>
    </xf>
    <xf numFmtId="9" fontId="18" fillId="22" borderId="58" xfId="0" applyNumberFormat="1" applyFont="1" applyFill="1" applyBorder="1" applyAlignment="1" applyProtection="1">
      <alignment horizontal="center" vertical="center" wrapText="1"/>
    </xf>
    <xf numFmtId="0" fontId="17" fillId="7" borderId="58" xfId="0" applyFont="1" applyFill="1" applyBorder="1" applyAlignment="1" applyProtection="1">
      <alignment horizontal="left" vertical="center" wrapText="1"/>
    </xf>
    <xf numFmtId="165" fontId="17" fillId="7" borderId="58" xfId="0" applyNumberFormat="1" applyFont="1" applyFill="1" applyBorder="1" applyAlignment="1" applyProtection="1">
      <alignment horizontal="center" vertical="center" wrapText="1"/>
      <protection locked="0"/>
    </xf>
    <xf numFmtId="0" fontId="17" fillId="7" borderId="58" xfId="0" applyFont="1" applyFill="1" applyBorder="1" applyAlignment="1" applyProtection="1">
      <alignment horizontal="center" vertical="center" wrapText="1"/>
    </xf>
    <xf numFmtId="9" fontId="17" fillId="7" borderId="58" xfId="0" applyNumberFormat="1" applyFont="1" applyFill="1" applyBorder="1" applyAlignment="1" applyProtection="1">
      <alignment horizontal="center" vertical="center" wrapText="1"/>
    </xf>
    <xf numFmtId="0" fontId="17" fillId="7" borderId="58" xfId="0" applyNumberFormat="1" applyFont="1" applyFill="1" applyBorder="1" applyAlignment="1" applyProtection="1">
      <alignment horizontal="center" vertical="center" wrapText="1"/>
    </xf>
    <xf numFmtId="9" fontId="8" fillId="7" borderId="58" xfId="7" applyNumberFormat="1" applyFont="1" applyFill="1" applyBorder="1" applyAlignment="1" applyProtection="1">
      <alignment horizontal="center" vertical="center" wrapText="1"/>
    </xf>
    <xf numFmtId="0" fontId="17" fillId="7" borderId="58" xfId="0" applyFont="1" applyFill="1" applyBorder="1" applyAlignment="1" applyProtection="1">
      <alignment horizontal="justify" vertical="center" wrapText="1"/>
    </xf>
    <xf numFmtId="0" fontId="17" fillId="7" borderId="58" xfId="0" applyFont="1" applyFill="1" applyBorder="1" applyAlignment="1">
      <alignment horizontal="center" vertical="center" wrapText="1"/>
    </xf>
    <xf numFmtId="9" fontId="17" fillId="7" borderId="58" xfId="0" applyNumberFormat="1" applyFont="1" applyFill="1" applyBorder="1" applyAlignment="1">
      <alignment horizontal="center" vertical="center" wrapText="1"/>
    </xf>
    <xf numFmtId="10" fontId="17" fillId="7" borderId="58" xfId="0" applyNumberFormat="1" applyFont="1" applyFill="1" applyBorder="1" applyAlignment="1" applyProtection="1">
      <alignment horizontal="center" vertical="center" wrapText="1"/>
      <protection locked="0"/>
    </xf>
    <xf numFmtId="9" fontId="8" fillId="7" borderId="58" xfId="7" applyFont="1" applyFill="1" applyBorder="1" applyAlignment="1">
      <alignment horizontal="center" vertical="center" wrapText="1"/>
    </xf>
    <xf numFmtId="0" fontId="17" fillId="7" borderId="58" xfId="0" applyFont="1" applyFill="1" applyBorder="1" applyAlignment="1" applyProtection="1">
      <alignment horizontal="justify" vertical="center" wrapText="1"/>
      <protection locked="0"/>
    </xf>
    <xf numFmtId="0" fontId="19" fillId="7" borderId="58" xfId="2" applyFont="1" applyFill="1" applyBorder="1" applyAlignment="1" applyProtection="1">
      <alignment horizontal="center" vertical="center" wrapText="1"/>
      <protection locked="0"/>
    </xf>
    <xf numFmtId="0" fontId="8" fillId="24" borderId="51" xfId="6" applyFont="1" applyFill="1" applyBorder="1" applyAlignment="1" applyProtection="1">
      <alignment horizontal="justify" vertical="center" wrapText="1"/>
      <protection locked="0"/>
    </xf>
    <xf numFmtId="9" fontId="8" fillId="7" borderId="32" xfId="7" applyNumberFormat="1" applyFont="1" applyFill="1" applyBorder="1" applyAlignment="1" applyProtection="1">
      <alignment horizontal="center" vertical="center" wrapText="1"/>
    </xf>
    <xf numFmtId="0" fontId="8" fillId="7" borderId="32" xfId="0" applyFont="1" applyFill="1" applyBorder="1" applyAlignment="1" applyProtection="1">
      <alignment horizontal="justify" vertical="center" wrapText="1"/>
    </xf>
    <xf numFmtId="10" fontId="17" fillId="7" borderId="32" xfId="0" applyNumberFormat="1" applyFont="1" applyFill="1" applyBorder="1" applyAlignment="1" applyProtection="1">
      <alignment horizontal="center" vertical="center" wrapText="1"/>
      <protection locked="0"/>
    </xf>
    <xf numFmtId="0" fontId="8" fillId="7" borderId="32" xfId="0" applyFont="1" applyFill="1" applyBorder="1" applyAlignment="1" applyProtection="1">
      <alignment horizontal="justify" vertical="center" wrapText="1"/>
      <protection locked="0"/>
    </xf>
    <xf numFmtId="9" fontId="17" fillId="7" borderId="32" xfId="0" applyNumberFormat="1" applyFont="1" applyFill="1" applyBorder="1" applyAlignment="1" applyProtection="1">
      <alignment horizontal="center" vertical="center" wrapText="1"/>
      <protection locked="0"/>
    </xf>
    <xf numFmtId="9" fontId="17" fillId="7" borderId="32" xfId="7" applyFont="1" applyFill="1" applyBorder="1" applyAlignment="1" applyProtection="1">
      <alignment horizontal="center" vertical="center" wrapText="1"/>
      <protection locked="0"/>
    </xf>
    <xf numFmtId="9" fontId="6" fillId="22" borderId="32" xfId="7" applyFont="1" applyFill="1" applyBorder="1" applyAlignment="1">
      <alignment horizontal="center" vertical="center" wrapText="1"/>
    </xf>
    <xf numFmtId="0" fontId="6" fillId="7" borderId="29" xfId="0" applyFont="1" applyFill="1" applyBorder="1" applyAlignment="1" applyProtection="1">
      <alignment horizontal="center" vertical="center" wrapText="1"/>
    </xf>
    <xf numFmtId="0" fontId="18" fillId="21" borderId="56" xfId="0" applyFont="1" applyFill="1" applyBorder="1" applyAlignment="1" applyProtection="1">
      <alignment vertical="center" wrapText="1"/>
    </xf>
    <xf numFmtId="0" fontId="8" fillId="24" borderId="51" xfId="6" applyFont="1" applyFill="1" applyBorder="1" applyAlignment="1" applyProtection="1">
      <alignment horizontal="justify" vertical="center" wrapText="1"/>
    </xf>
    <xf numFmtId="9" fontId="18" fillId="22" borderId="32" xfId="7" applyFont="1" applyFill="1" applyBorder="1" applyAlignment="1" applyProtection="1">
      <alignment horizontal="center" vertical="center" wrapText="1"/>
    </xf>
    <xf numFmtId="0" fontId="17" fillId="7" borderId="32" xfId="0" applyFont="1" applyFill="1" applyBorder="1" applyAlignment="1" applyProtection="1">
      <alignment vertical="center" wrapText="1"/>
    </xf>
    <xf numFmtId="0" fontId="17" fillId="22" borderId="32" xfId="0" applyFont="1" applyFill="1" applyBorder="1" applyAlignment="1" applyProtection="1">
      <alignment horizontal="center" vertical="center" wrapText="1"/>
    </xf>
    <xf numFmtId="165" fontId="17" fillId="7" borderId="32" xfId="0" applyNumberFormat="1" applyFont="1" applyFill="1" applyBorder="1" applyAlignment="1" applyProtection="1">
      <alignment horizontal="center" vertical="center" wrapText="1"/>
    </xf>
    <xf numFmtId="0" fontId="17" fillId="7" borderId="33" xfId="0" applyFont="1" applyFill="1" applyBorder="1" applyAlignment="1" applyProtection="1">
      <alignment horizontal="left" vertical="center" wrapText="1"/>
    </xf>
    <xf numFmtId="0" fontId="22" fillId="7" borderId="51" xfId="0" applyFont="1" applyFill="1" applyBorder="1" applyAlignment="1" applyProtection="1">
      <alignment horizontal="center" vertical="center" wrapText="1"/>
    </xf>
    <xf numFmtId="0" fontId="19" fillId="7" borderId="32" xfId="2" applyFont="1" applyFill="1" applyBorder="1" applyAlignment="1" applyProtection="1">
      <alignment horizontal="center" vertical="center" wrapText="1"/>
    </xf>
    <xf numFmtId="0" fontId="22" fillId="8" borderId="52" xfId="0" applyFont="1" applyFill="1" applyBorder="1" applyAlignment="1" applyProtection="1">
      <alignment horizontal="center" vertical="center" wrapText="1"/>
      <protection locked="0"/>
    </xf>
    <xf numFmtId="9" fontId="18" fillId="22" borderId="36" xfId="7" applyFont="1" applyFill="1" applyBorder="1" applyAlignment="1">
      <alignment horizontal="center" vertical="center" wrapText="1"/>
    </xf>
    <xf numFmtId="0" fontId="17" fillId="7" borderId="36" xfId="0" applyFont="1" applyFill="1" applyBorder="1" applyAlignment="1">
      <alignment vertical="center" wrapText="1"/>
    </xf>
    <xf numFmtId="9" fontId="8" fillId="22" borderId="36" xfId="0" applyNumberFormat="1" applyFont="1" applyFill="1" applyBorder="1" applyAlignment="1" applyProtection="1">
      <alignment horizontal="center" vertical="center" wrapText="1"/>
    </xf>
    <xf numFmtId="9" fontId="17" fillId="7" borderId="36" xfId="0" applyNumberFormat="1" applyFont="1" applyFill="1" applyBorder="1" applyAlignment="1" applyProtection="1">
      <alignment horizontal="center" vertical="center" wrapText="1"/>
    </xf>
    <xf numFmtId="9" fontId="17" fillId="7" borderId="36" xfId="7" applyFont="1" applyFill="1" applyBorder="1" applyAlignment="1" applyProtection="1">
      <alignment horizontal="center" vertical="center" wrapText="1"/>
    </xf>
    <xf numFmtId="9" fontId="17" fillId="7" borderId="36" xfId="0" applyNumberFormat="1" applyFont="1" applyFill="1" applyBorder="1" applyAlignment="1">
      <alignment horizontal="center" vertical="center" wrapText="1"/>
    </xf>
    <xf numFmtId="9" fontId="17" fillId="7" borderId="36" xfId="0" applyNumberFormat="1" applyFont="1" applyFill="1" applyBorder="1" applyAlignment="1" applyProtection="1">
      <alignment horizontal="center" vertical="center" wrapText="1"/>
      <protection locked="0"/>
    </xf>
    <xf numFmtId="9" fontId="8" fillId="7" borderId="36" xfId="7" applyFont="1" applyFill="1" applyBorder="1" applyAlignment="1">
      <alignment horizontal="center" vertical="center" wrapText="1"/>
    </xf>
    <xf numFmtId="0" fontId="6" fillId="7" borderId="59" xfId="0" applyFont="1" applyFill="1" applyBorder="1" applyAlignment="1">
      <alignment horizontal="center" vertical="center" wrapText="1"/>
    </xf>
    <xf numFmtId="0" fontId="18" fillId="21" borderId="18" xfId="0" applyFont="1" applyFill="1" applyBorder="1" applyAlignment="1" applyProtection="1">
      <alignment horizontal="center" vertical="center" wrapText="1"/>
      <protection locked="0"/>
    </xf>
    <xf numFmtId="9" fontId="18" fillId="21" borderId="18" xfId="7" applyFont="1" applyFill="1" applyBorder="1" applyAlignment="1">
      <alignment horizontal="center" vertical="center" wrapText="1"/>
    </xf>
    <xf numFmtId="0" fontId="18" fillId="7" borderId="21" xfId="0" applyFont="1" applyFill="1" applyBorder="1" applyAlignment="1" applyProtection="1">
      <alignment horizontal="center" vertical="center" wrapText="1"/>
      <protection locked="0"/>
    </xf>
    <xf numFmtId="0" fontId="18" fillId="7" borderId="21" xfId="0" applyFont="1" applyFill="1" applyBorder="1" applyAlignment="1" applyProtection="1">
      <alignment horizontal="justify" vertical="center" wrapText="1"/>
      <protection locked="0"/>
    </xf>
    <xf numFmtId="9" fontId="18" fillId="7" borderId="21" xfId="0" applyNumberFormat="1" applyFont="1" applyFill="1" applyBorder="1" applyAlignment="1" applyProtection="1">
      <alignment horizontal="center" vertical="center" wrapText="1"/>
    </xf>
    <xf numFmtId="0" fontId="18" fillId="7" borderId="21" xfId="0" applyFont="1" applyFill="1" applyBorder="1" applyAlignment="1" applyProtection="1">
      <alignment horizontal="center" vertical="center" wrapText="1"/>
    </xf>
    <xf numFmtId="0" fontId="18" fillId="7" borderId="21" xfId="0" applyFont="1" applyFill="1" applyBorder="1" applyAlignment="1" applyProtection="1">
      <alignment horizontal="left" vertical="center" wrapText="1"/>
    </xf>
    <xf numFmtId="165" fontId="18" fillId="7" borderId="21" xfId="0" applyNumberFormat="1" applyFont="1" applyFill="1" applyBorder="1" applyAlignment="1" applyProtection="1">
      <alignment horizontal="center" vertical="center" wrapText="1"/>
      <protection locked="0"/>
    </xf>
    <xf numFmtId="9" fontId="17" fillId="7" borderId="21" xfId="0" applyNumberFormat="1" applyFont="1" applyFill="1" applyBorder="1" applyAlignment="1" applyProtection="1">
      <alignment horizontal="center" vertical="center" wrapText="1"/>
    </xf>
    <xf numFmtId="0" fontId="17" fillId="7" borderId="21" xfId="0" applyNumberFormat="1" applyFont="1" applyFill="1" applyBorder="1" applyAlignment="1" applyProtection="1">
      <alignment horizontal="center" vertical="center" wrapText="1"/>
    </xf>
    <xf numFmtId="0" fontId="8" fillId="7" borderId="21" xfId="7" applyNumberFormat="1" applyFont="1" applyFill="1" applyBorder="1" applyAlignment="1" applyProtection="1">
      <alignment horizontal="center" vertical="center" wrapText="1"/>
    </xf>
    <xf numFmtId="0" fontId="17" fillId="7" borderId="21" xfId="0" applyFont="1" applyFill="1" applyBorder="1" applyAlignment="1" applyProtection="1">
      <alignment horizontal="justify" vertical="center" wrapText="1"/>
    </xf>
    <xf numFmtId="0" fontId="17" fillId="7" borderId="21" xfId="0" applyFont="1" applyFill="1" applyBorder="1" applyAlignment="1">
      <alignment horizontal="center" vertical="center" wrapText="1"/>
    </xf>
    <xf numFmtId="9" fontId="17" fillId="7" borderId="21" xfId="0" applyNumberFormat="1" applyFont="1" applyFill="1" applyBorder="1" applyAlignment="1">
      <alignment horizontal="center" vertical="center" wrapText="1"/>
    </xf>
    <xf numFmtId="0" fontId="17" fillId="7" borderId="21" xfId="0" applyNumberFormat="1" applyFont="1" applyFill="1" applyBorder="1" applyAlignment="1" applyProtection="1">
      <alignment horizontal="center" vertical="center" wrapText="1"/>
      <protection locked="0"/>
    </xf>
    <xf numFmtId="9" fontId="8" fillId="7" borderId="21" xfId="7" applyFont="1" applyFill="1" applyBorder="1" applyAlignment="1">
      <alignment horizontal="center" vertical="center" wrapText="1"/>
    </xf>
    <xf numFmtId="0" fontId="8" fillId="7" borderId="21" xfId="7" applyNumberFormat="1" applyFont="1" applyFill="1" applyBorder="1" applyAlignment="1">
      <alignment horizontal="center" vertical="center" wrapText="1"/>
    </xf>
    <xf numFmtId="0" fontId="17" fillId="7" borderId="21" xfId="0" applyFont="1" applyFill="1" applyBorder="1" applyAlignment="1" applyProtection="1">
      <alignment horizontal="left" vertical="center" wrapText="1"/>
      <protection locked="0"/>
    </xf>
    <xf numFmtId="0" fontId="17" fillId="7" borderId="60" xfId="0" applyFont="1" applyFill="1" applyBorder="1" applyAlignment="1" applyProtection="1">
      <alignment horizontal="left" vertical="center" wrapText="1"/>
      <protection locked="0"/>
    </xf>
    <xf numFmtId="0" fontId="18" fillId="21" borderId="20" xfId="0" applyFont="1" applyFill="1" applyBorder="1" applyAlignment="1" applyProtection="1">
      <alignment vertical="center" wrapText="1"/>
      <protection locked="0"/>
    </xf>
    <xf numFmtId="9" fontId="18" fillId="22" borderId="41" xfId="0" applyNumberFormat="1" applyFont="1" applyFill="1" applyBorder="1" applyAlignment="1">
      <alignment horizontal="center" vertical="center"/>
    </xf>
    <xf numFmtId="0" fontId="8" fillId="7" borderId="41" xfId="0" applyFont="1" applyFill="1" applyBorder="1" applyAlignment="1">
      <alignment horizontal="justify" vertical="center" wrapText="1"/>
    </xf>
    <xf numFmtId="9" fontId="17" fillId="22" borderId="41" xfId="7" applyFont="1" applyFill="1" applyBorder="1" applyAlignment="1" applyProtection="1">
      <alignment horizontal="center" vertical="center" wrapText="1"/>
    </xf>
    <xf numFmtId="9" fontId="18" fillId="22" borderId="41" xfId="7" applyFont="1" applyFill="1" applyBorder="1" applyAlignment="1" applyProtection="1">
      <alignment horizontal="center" vertical="center" wrapText="1"/>
    </xf>
    <xf numFmtId="0" fontId="18" fillId="7" borderId="41" xfId="0" applyFont="1" applyFill="1" applyBorder="1" applyAlignment="1" applyProtection="1">
      <alignment horizontal="center" vertical="center" wrapText="1"/>
      <protection locked="0"/>
    </xf>
    <xf numFmtId="0" fontId="18" fillId="7" borderId="41" xfId="0" applyFont="1" applyFill="1" applyBorder="1" applyAlignment="1" applyProtection="1">
      <alignment horizontal="left" vertical="center" wrapText="1"/>
    </xf>
    <xf numFmtId="165" fontId="18" fillId="7" borderId="41" xfId="0" applyNumberFormat="1" applyFont="1" applyFill="1" applyBorder="1" applyAlignment="1" applyProtection="1">
      <alignment horizontal="center" vertical="center" wrapText="1"/>
      <protection locked="0"/>
    </xf>
    <xf numFmtId="0" fontId="18" fillId="21" borderId="59" xfId="0" applyFont="1" applyFill="1" applyBorder="1" applyAlignment="1" applyProtection="1">
      <alignment vertical="center" wrapText="1"/>
      <protection locked="0"/>
    </xf>
    <xf numFmtId="0" fontId="18" fillId="21" borderId="61" xfId="0" applyFont="1" applyFill="1" applyBorder="1" applyAlignment="1" applyProtection="1">
      <alignment horizontal="center" vertical="center" wrapText="1"/>
      <protection locked="0"/>
    </xf>
    <xf numFmtId="9" fontId="18" fillId="21" borderId="3" xfId="7" applyFont="1" applyFill="1" applyBorder="1" applyAlignment="1">
      <alignment horizontal="center" vertical="center" wrapText="1"/>
    </xf>
    <xf numFmtId="0" fontId="17" fillId="7" borderId="62" xfId="0" applyFont="1" applyFill="1" applyBorder="1" applyAlignment="1" applyProtection="1">
      <alignment horizontal="center" vertical="center" wrapText="1"/>
      <protection locked="0"/>
    </xf>
    <xf numFmtId="0" fontId="17" fillId="7" borderId="62" xfId="0" applyFont="1" applyFill="1" applyBorder="1" applyAlignment="1" applyProtection="1">
      <alignment horizontal="justify" vertical="center" wrapText="1"/>
      <protection locked="0"/>
    </xf>
    <xf numFmtId="0" fontId="17" fillId="7" borderId="63" xfId="0" applyFont="1" applyFill="1" applyBorder="1" applyAlignment="1" applyProtection="1">
      <alignment horizontal="center" vertical="center" wrapText="1"/>
      <protection locked="0"/>
    </xf>
    <xf numFmtId="0" fontId="17" fillId="7" borderId="62" xfId="0" applyNumberFormat="1" applyFont="1" applyFill="1" applyBorder="1" applyAlignment="1" applyProtection="1">
      <alignment horizontal="center" vertical="center" wrapText="1"/>
    </xf>
    <xf numFmtId="0" fontId="18" fillId="7" borderId="62" xfId="0" applyNumberFormat="1" applyFont="1" applyFill="1" applyBorder="1" applyAlignment="1" applyProtection="1">
      <alignment horizontal="center" vertical="center" wrapText="1"/>
    </xf>
    <xf numFmtId="0" fontId="18" fillId="7" borderId="62" xfId="0" applyFont="1" applyFill="1" applyBorder="1" applyAlignment="1" applyProtection="1">
      <alignment horizontal="center" vertical="center" wrapText="1"/>
      <protection locked="0"/>
    </xf>
    <xf numFmtId="0" fontId="18" fillId="7" borderId="62" xfId="0" applyFont="1" applyFill="1" applyBorder="1" applyAlignment="1" applyProtection="1">
      <alignment horizontal="left" vertical="center" wrapText="1"/>
    </xf>
    <xf numFmtId="165" fontId="18" fillId="7" borderId="62" xfId="0" applyNumberFormat="1"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wrapText="1"/>
    </xf>
    <xf numFmtId="9" fontId="17" fillId="7" borderId="3" xfId="0" applyNumberFormat="1" applyFont="1" applyFill="1" applyBorder="1" applyAlignment="1" applyProtection="1">
      <alignment horizontal="center" vertical="center" wrapText="1"/>
    </xf>
    <xf numFmtId="0" fontId="8" fillId="7" borderId="3" xfId="7" applyNumberFormat="1" applyFont="1" applyFill="1" applyBorder="1" applyAlignment="1" applyProtection="1">
      <alignment horizontal="center" vertical="center" wrapText="1"/>
    </xf>
    <xf numFmtId="0" fontId="17" fillId="7" borderId="62" xfId="0" applyFont="1" applyFill="1" applyBorder="1" applyAlignment="1" applyProtection="1">
      <alignment horizontal="justify" vertical="center" wrapText="1"/>
    </xf>
    <xf numFmtId="0" fontId="17" fillId="7" borderId="3" xfId="0" applyFont="1" applyFill="1" applyBorder="1" applyAlignment="1">
      <alignment horizontal="center" vertical="center" wrapText="1"/>
    </xf>
    <xf numFmtId="9" fontId="17" fillId="7" borderId="3" xfId="0" applyNumberFormat="1" applyFont="1" applyFill="1" applyBorder="1" applyAlignment="1">
      <alignment horizontal="center" vertical="center" wrapText="1"/>
    </xf>
    <xf numFmtId="0" fontId="17" fillId="7" borderId="62" xfId="0" applyNumberFormat="1" applyFont="1" applyFill="1" applyBorder="1" applyAlignment="1" applyProtection="1">
      <alignment horizontal="center" vertical="center" wrapText="1"/>
      <protection locked="0"/>
    </xf>
    <xf numFmtId="9" fontId="8" fillId="7" borderId="3" xfId="7" applyFont="1" applyFill="1" applyBorder="1" applyAlignment="1">
      <alignment horizontal="center" vertical="center" wrapText="1"/>
    </xf>
    <xf numFmtId="0" fontId="8" fillId="7" borderId="3" xfId="7" applyNumberFormat="1" applyFont="1" applyFill="1" applyBorder="1" applyAlignment="1">
      <alignment horizontal="center" vertical="center" wrapText="1"/>
    </xf>
    <xf numFmtId="0" fontId="17" fillId="7" borderId="62" xfId="0" applyFont="1" applyFill="1" applyBorder="1" applyAlignment="1" applyProtection="1">
      <alignment horizontal="left" vertical="center" wrapText="1"/>
      <protection locked="0"/>
    </xf>
    <xf numFmtId="0" fontId="17" fillId="7" borderId="64" xfId="0" applyFont="1" applyFill="1" applyBorder="1" applyAlignment="1" applyProtection="1">
      <alignment horizontal="left" vertical="center" wrapText="1"/>
      <protection locked="0"/>
    </xf>
    <xf numFmtId="0" fontId="18" fillId="21" borderId="20" xfId="0" applyFont="1" applyFill="1" applyBorder="1" applyAlignment="1" applyProtection="1">
      <alignment vertical="center" wrapText="1"/>
    </xf>
    <xf numFmtId="0" fontId="8" fillId="0" borderId="3" xfId="0" applyFont="1" applyFill="1" applyBorder="1" applyAlignment="1" applyProtection="1">
      <alignment horizontal="justify" vertical="center" wrapText="1"/>
    </xf>
    <xf numFmtId="9" fontId="18" fillId="7" borderId="3" xfId="7"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8" fillId="7" borderId="3" xfId="0" applyFont="1" applyFill="1" applyBorder="1" applyAlignment="1" applyProtection="1">
      <alignment horizontal="justify" vertical="center" wrapText="1"/>
    </xf>
    <xf numFmtId="9" fontId="8" fillId="7" borderId="3" xfId="0" applyNumberFormat="1" applyFont="1" applyFill="1" applyBorder="1" applyAlignment="1" applyProtection="1">
      <alignment horizontal="center" vertical="center" wrapText="1"/>
    </xf>
    <xf numFmtId="165" fontId="17" fillId="7" borderId="28" xfId="0" applyNumberFormat="1" applyFont="1" applyFill="1" applyBorder="1" applyAlignment="1" applyProtection="1">
      <alignment horizontal="center" vertical="center" wrapText="1"/>
    </xf>
    <xf numFmtId="0" fontId="6" fillId="7" borderId="59" xfId="0" applyFont="1" applyFill="1" applyBorder="1" applyAlignment="1" applyProtection="1">
      <alignment horizontal="center" vertical="center" wrapText="1"/>
    </xf>
    <xf numFmtId="0" fontId="18" fillId="21" borderId="59" xfId="0" applyFont="1" applyFill="1" applyBorder="1" applyAlignment="1" applyProtection="1">
      <alignment vertical="center" wrapText="1"/>
    </xf>
    <xf numFmtId="0" fontId="18" fillId="21" borderId="65" xfId="0" applyFont="1" applyFill="1" applyBorder="1" applyAlignment="1" applyProtection="1">
      <alignment horizontal="center" vertical="center" wrapText="1"/>
    </xf>
    <xf numFmtId="9" fontId="18" fillId="21" borderId="63" xfId="7" applyFont="1" applyFill="1" applyBorder="1" applyAlignment="1" applyProtection="1">
      <alignment horizontal="center" vertical="center" wrapText="1"/>
    </xf>
    <xf numFmtId="0" fontId="17" fillId="7" borderId="63" xfId="0" applyFont="1" applyFill="1" applyBorder="1" applyAlignment="1" applyProtection="1">
      <alignment horizontal="center" vertical="center" wrapText="1"/>
    </xf>
    <xf numFmtId="0" fontId="17" fillId="7" borderId="63" xfId="0" applyFont="1" applyFill="1" applyBorder="1" applyAlignment="1" applyProtection="1">
      <alignment horizontal="justify" vertical="center" wrapText="1"/>
    </xf>
    <xf numFmtId="9" fontId="17" fillId="7" borderId="63" xfId="0" applyNumberFormat="1" applyFont="1" applyFill="1" applyBorder="1" applyAlignment="1" applyProtection="1">
      <alignment horizontal="center" vertical="center" wrapText="1"/>
    </xf>
    <xf numFmtId="0" fontId="18" fillId="7" borderId="63" xfId="0" applyFont="1" applyFill="1" applyBorder="1" applyAlignment="1" applyProtection="1">
      <alignment horizontal="center" vertical="center" wrapText="1"/>
    </xf>
    <xf numFmtId="0" fontId="17" fillId="7" borderId="63" xfId="0" applyFont="1" applyFill="1" applyBorder="1" applyAlignment="1" applyProtection="1">
      <alignment horizontal="left" vertical="center" wrapText="1"/>
    </xf>
    <xf numFmtId="165" fontId="17" fillId="7" borderId="63" xfId="0" applyNumberFormat="1" applyFont="1" applyFill="1" applyBorder="1" applyAlignment="1" applyProtection="1">
      <alignment horizontal="center" vertical="center" wrapText="1"/>
    </xf>
    <xf numFmtId="0" fontId="17" fillId="7" borderId="63" xfId="0" applyNumberFormat="1" applyFont="1" applyFill="1" applyBorder="1" applyAlignment="1" applyProtection="1">
      <alignment horizontal="center" vertical="center" wrapText="1"/>
    </xf>
    <xf numFmtId="0" fontId="8" fillId="7" borderId="63" xfId="7" applyNumberFormat="1" applyFont="1" applyFill="1" applyBorder="1" applyAlignment="1" applyProtection="1">
      <alignment horizontal="center" vertical="center" wrapText="1"/>
    </xf>
    <xf numFmtId="9" fontId="8" fillId="7" borderId="63" xfId="7" applyFont="1" applyFill="1" applyBorder="1" applyAlignment="1" applyProtection="1">
      <alignment horizontal="center" vertical="center" wrapText="1"/>
    </xf>
    <xf numFmtId="0" fontId="17" fillId="7" borderId="66" xfId="0" applyFont="1" applyFill="1" applyBorder="1" applyAlignment="1" applyProtection="1">
      <alignment horizontal="left" vertical="center" wrapText="1"/>
    </xf>
    <xf numFmtId="0" fontId="17" fillId="7" borderId="3" xfId="0" applyFont="1" applyFill="1" applyBorder="1" applyAlignment="1" applyProtection="1">
      <alignment horizontal="justify" vertical="center" wrapText="1"/>
    </xf>
    <xf numFmtId="165" fontId="17" fillId="7" borderId="41" xfId="0" applyNumberFormat="1" applyFont="1" applyFill="1" applyBorder="1" applyAlignment="1" applyProtection="1">
      <alignment horizontal="center" vertical="center" wrapText="1"/>
    </xf>
    <xf numFmtId="0" fontId="17" fillId="7" borderId="42" xfId="0" applyFont="1" applyFill="1" applyBorder="1" applyAlignment="1" applyProtection="1">
      <alignment horizontal="left" vertical="center" wrapText="1"/>
    </xf>
    <xf numFmtId="0" fontId="18" fillId="7" borderId="44" xfId="0" applyFont="1" applyFill="1" applyBorder="1" applyAlignment="1" applyProtection="1">
      <alignment vertical="center" textRotation="90" wrapText="1"/>
    </xf>
    <xf numFmtId="0" fontId="18" fillId="21" borderId="67" xfId="0" applyFont="1" applyFill="1" applyBorder="1" applyAlignment="1" applyProtection="1">
      <alignment horizontal="center" vertical="center" wrapText="1"/>
    </xf>
    <xf numFmtId="9" fontId="18" fillId="21" borderId="21" xfId="7" applyFont="1" applyFill="1" applyBorder="1" applyAlignment="1" applyProtection="1">
      <alignment horizontal="center" vertical="center" wrapText="1"/>
    </xf>
    <xf numFmtId="0" fontId="17" fillId="7" borderId="21" xfId="0" applyFont="1" applyFill="1" applyBorder="1" applyAlignment="1" applyProtection="1">
      <alignment horizontal="left" vertical="center" wrapText="1"/>
    </xf>
    <xf numFmtId="165" fontId="17" fillId="7" borderId="21" xfId="0" applyNumberFormat="1" applyFont="1" applyFill="1" applyBorder="1" applyAlignment="1" applyProtection="1">
      <alignment horizontal="center" vertical="center" wrapText="1"/>
    </xf>
    <xf numFmtId="0" fontId="17" fillId="7" borderId="21" xfId="7" applyNumberFormat="1" applyFont="1" applyFill="1" applyBorder="1" applyAlignment="1" applyProtection="1">
      <alignment horizontal="center" vertical="center" wrapText="1"/>
    </xf>
    <xf numFmtId="9" fontId="8" fillId="7" borderId="21" xfId="7" applyFont="1" applyFill="1" applyBorder="1" applyAlignment="1" applyProtection="1">
      <alignment horizontal="center" vertical="center" wrapText="1"/>
    </xf>
    <xf numFmtId="0" fontId="17" fillId="7" borderId="60" xfId="0" applyFont="1" applyFill="1" applyBorder="1" applyAlignment="1" applyProtection="1">
      <alignment horizontal="left" vertical="center" wrapText="1"/>
    </xf>
    <xf numFmtId="0" fontId="8" fillId="9" borderId="14" xfId="0" applyFont="1" applyFill="1" applyBorder="1" applyAlignment="1" applyProtection="1">
      <alignment horizontal="left" vertical="center" wrapText="1"/>
    </xf>
    <xf numFmtId="9" fontId="8" fillId="7" borderId="2" xfId="7" applyFont="1" applyFill="1" applyBorder="1" applyAlignment="1" applyProtection="1">
      <alignment horizontal="center" vertical="center" wrapText="1"/>
    </xf>
    <xf numFmtId="0" fontId="8" fillId="7" borderId="2" xfId="0" applyFont="1" applyFill="1" applyBorder="1" applyAlignment="1" applyProtection="1">
      <alignment horizontal="left" vertical="center" wrapText="1"/>
    </xf>
    <xf numFmtId="0" fontId="8" fillId="7" borderId="2" xfId="0" applyFont="1" applyFill="1" applyBorder="1" applyAlignment="1" applyProtection="1">
      <alignment horizontal="center" vertical="center" wrapText="1"/>
    </xf>
    <xf numFmtId="0" fontId="8" fillId="7" borderId="2" xfId="0" applyFont="1" applyFill="1" applyBorder="1" applyAlignment="1" applyProtection="1">
      <alignment horizontal="justify" vertical="center" wrapText="1"/>
    </xf>
    <xf numFmtId="10" fontId="8" fillId="7" borderId="2" xfId="7" applyNumberFormat="1" applyFont="1" applyFill="1" applyBorder="1" applyAlignment="1" applyProtection="1">
      <alignment horizontal="center" vertical="center" wrapText="1"/>
    </xf>
    <xf numFmtId="1" fontId="17" fillId="7" borderId="2" xfId="4" applyNumberFormat="1" applyFont="1" applyFill="1" applyBorder="1" applyAlignment="1" applyProtection="1">
      <alignment horizontal="center" vertical="center" wrapText="1"/>
    </xf>
    <xf numFmtId="167" fontId="8" fillId="7" borderId="2" xfId="7" applyNumberFormat="1" applyFont="1" applyFill="1" applyBorder="1" applyAlignment="1" applyProtection="1">
      <alignment horizontal="center" vertical="center" wrapText="1"/>
    </xf>
    <xf numFmtId="9" fontId="8" fillId="7" borderId="2" xfId="0" applyNumberFormat="1" applyFont="1" applyFill="1" applyBorder="1" applyAlignment="1" applyProtection="1">
      <alignment horizontal="center" vertical="center" wrapText="1"/>
    </xf>
    <xf numFmtId="10" fontId="17" fillId="7" borderId="32" xfId="0" applyNumberFormat="1" applyFont="1" applyFill="1" applyBorder="1" applyAlignment="1" applyProtection="1">
      <alignment horizontal="center" vertical="center" wrapText="1"/>
    </xf>
    <xf numFmtId="0" fontId="8" fillId="9" borderId="15" xfId="0" applyFont="1" applyFill="1" applyBorder="1" applyAlignment="1" applyProtection="1">
      <alignment horizontal="left" vertical="center" wrapText="1"/>
    </xf>
    <xf numFmtId="9" fontId="8" fillId="7" borderId="5" xfId="7" applyFont="1" applyFill="1" applyBorder="1" applyAlignment="1" applyProtection="1">
      <alignment horizontal="center" vertical="center" wrapText="1"/>
    </xf>
    <xf numFmtId="0" fontId="8" fillId="7" borderId="5" xfId="0" applyFont="1" applyFill="1" applyBorder="1" applyAlignment="1" applyProtection="1">
      <alignment horizontal="left" vertical="center" wrapText="1"/>
    </xf>
    <xf numFmtId="0" fontId="17" fillId="7" borderId="5" xfId="0" applyFont="1" applyFill="1" applyBorder="1" applyAlignment="1" applyProtection="1">
      <alignment horizontal="center" vertical="center" wrapText="1"/>
    </xf>
    <xf numFmtId="165" fontId="17" fillId="7" borderId="36" xfId="0" applyNumberFormat="1" applyFont="1" applyFill="1" applyBorder="1" applyAlignment="1" applyProtection="1">
      <alignment horizontal="center" vertical="center" wrapText="1"/>
    </xf>
    <xf numFmtId="0" fontId="6" fillId="25" borderId="68" xfId="0" applyFont="1" applyFill="1" applyBorder="1" applyAlignment="1" applyProtection="1">
      <alignment vertical="center" wrapText="1"/>
    </xf>
    <xf numFmtId="167" fontId="23" fillId="26" borderId="18" xfId="7" applyNumberFormat="1" applyFont="1" applyFill="1" applyBorder="1" applyAlignment="1" applyProtection="1">
      <alignment horizontal="center" vertical="center" wrapText="1"/>
    </xf>
    <xf numFmtId="9" fontId="18" fillId="7" borderId="47" xfId="7" applyFont="1" applyFill="1" applyBorder="1" applyAlignment="1" applyProtection="1">
      <alignment horizontal="center" vertical="center" wrapText="1"/>
    </xf>
    <xf numFmtId="0" fontId="17" fillId="0" borderId="48" xfId="0" applyFont="1" applyBorder="1" applyProtection="1"/>
    <xf numFmtId="0" fontId="17" fillId="7" borderId="48" xfId="0" applyFont="1" applyFill="1" applyBorder="1" applyAlignment="1" applyProtection="1">
      <alignment vertical="center" wrapText="1"/>
    </xf>
    <xf numFmtId="9" fontId="8" fillId="7" borderId="48" xfId="7" applyFont="1" applyFill="1" applyBorder="1" applyAlignment="1" applyProtection="1">
      <alignment horizontal="center" vertical="center" wrapText="1"/>
    </xf>
    <xf numFmtId="9" fontId="6" fillId="7" borderId="48" xfId="7" applyFont="1" applyFill="1" applyBorder="1" applyAlignment="1" applyProtection="1">
      <alignment horizontal="center" vertical="center" wrapText="1"/>
    </xf>
    <xf numFmtId="9" fontId="6" fillId="7" borderId="69" xfId="7" applyFont="1" applyFill="1" applyBorder="1" applyAlignment="1" applyProtection="1">
      <alignment horizontal="center" vertical="center" wrapText="1"/>
    </xf>
    <xf numFmtId="9" fontId="8" fillId="7" borderId="49" xfId="7" applyFont="1" applyFill="1" applyBorder="1" applyAlignment="1" applyProtection="1">
      <alignment vertical="center" wrapText="1"/>
    </xf>
    <xf numFmtId="0" fontId="17" fillId="7" borderId="0" xfId="0" applyFont="1" applyFill="1" applyBorder="1" applyAlignment="1">
      <alignment vertical="center" wrapText="1"/>
    </xf>
    <xf numFmtId="0" fontId="17" fillId="7" borderId="0" xfId="0" applyFont="1" applyFill="1" applyBorder="1" applyAlignment="1">
      <alignment horizontal="justify" vertical="center" wrapText="1"/>
    </xf>
    <xf numFmtId="9" fontId="8" fillId="7" borderId="0" xfId="7" applyFont="1" applyFill="1" applyBorder="1" applyAlignment="1">
      <alignment horizontal="center" vertical="center" wrapText="1"/>
    </xf>
    <xf numFmtId="0" fontId="17" fillId="7" borderId="0" xfId="0" applyFont="1" applyFill="1" applyBorder="1"/>
    <xf numFmtId="0" fontId="17" fillId="0" borderId="0" xfId="0" applyFont="1" applyAlignment="1">
      <alignment horizontal="justify" vertical="center" wrapText="1"/>
    </xf>
    <xf numFmtId="0" fontId="18" fillId="0" borderId="0" xfId="0" applyFont="1"/>
    <xf numFmtId="9" fontId="17" fillId="7" borderId="28" xfId="7" applyFont="1" applyFill="1" applyBorder="1" applyAlignment="1" applyProtection="1">
      <alignment horizontal="center" vertical="center" wrapText="1"/>
      <protection locked="0"/>
    </xf>
    <xf numFmtId="9" fontId="8" fillId="7" borderId="35" xfId="7" applyNumberFormat="1" applyFont="1" applyFill="1" applyBorder="1" applyAlignment="1">
      <alignment horizontal="center" vertical="center" wrapText="1"/>
    </xf>
    <xf numFmtId="9" fontId="17" fillId="7" borderId="35" xfId="0" applyNumberFormat="1" applyFont="1" applyFill="1" applyBorder="1" applyAlignment="1" applyProtection="1">
      <alignment horizontal="center" vertical="center" wrapText="1"/>
      <protection locked="0"/>
    </xf>
    <xf numFmtId="9" fontId="8" fillId="7" borderId="41" xfId="7" applyNumberFormat="1" applyFont="1" applyFill="1" applyBorder="1" applyAlignment="1">
      <alignment horizontal="center" vertical="center" wrapText="1"/>
    </xf>
    <xf numFmtId="10" fontId="17" fillId="7" borderId="28" xfId="0" applyNumberFormat="1" applyFont="1" applyFill="1" applyBorder="1" applyAlignment="1" applyProtection="1">
      <alignment horizontal="center" vertical="center" wrapText="1"/>
    </xf>
    <xf numFmtId="9" fontId="17" fillId="7" borderId="41" xfId="7" applyNumberFormat="1" applyFont="1" applyFill="1" applyBorder="1" applyAlignment="1" applyProtection="1">
      <alignment horizontal="center" vertical="center" wrapText="1"/>
    </xf>
    <xf numFmtId="0" fontId="12" fillId="7" borderId="36" xfId="2" applyFill="1" applyBorder="1" applyAlignment="1" applyProtection="1">
      <alignment horizontal="center" vertical="center" wrapText="1"/>
    </xf>
    <xf numFmtId="9" fontId="17" fillId="0" borderId="32" xfId="0" applyNumberFormat="1" applyFont="1" applyFill="1" applyBorder="1" applyAlignment="1" applyProtection="1">
      <alignment horizontal="center" vertical="center" wrapText="1"/>
    </xf>
    <xf numFmtId="9" fontId="8" fillId="0" borderId="32" xfId="7" applyFont="1" applyFill="1" applyBorder="1" applyAlignment="1" applyProtection="1">
      <alignment horizontal="center" vertical="center" wrapText="1"/>
    </xf>
    <xf numFmtId="0" fontId="17" fillId="0" borderId="32" xfId="0" applyFont="1" applyFill="1" applyBorder="1" applyAlignment="1" applyProtection="1">
      <alignment horizontal="center" vertical="center" wrapText="1"/>
    </xf>
    <xf numFmtId="0" fontId="19" fillId="0" borderId="32" xfId="2" applyFont="1" applyFill="1" applyBorder="1" applyAlignment="1" applyProtection="1">
      <alignment horizontal="center" vertical="center" wrapText="1"/>
    </xf>
    <xf numFmtId="10" fontId="8" fillId="0" borderId="28" xfId="7" applyNumberFormat="1" applyFont="1" applyFill="1" applyBorder="1" applyAlignment="1" applyProtection="1">
      <alignment horizontal="center" vertical="center" wrapText="1"/>
    </xf>
    <xf numFmtId="9" fontId="8" fillId="0" borderId="41" xfId="7" applyFont="1" applyFill="1" applyBorder="1" applyAlignment="1" applyProtection="1">
      <alignment horizontal="center" vertical="center" wrapText="1"/>
    </xf>
    <xf numFmtId="0" fontId="17" fillId="0" borderId="32" xfId="0" applyNumberFormat="1" applyFont="1" applyFill="1" applyBorder="1" applyAlignment="1" applyProtection="1">
      <alignment horizontal="center" vertical="center" wrapText="1"/>
    </xf>
    <xf numFmtId="9" fontId="17" fillId="0" borderId="36" xfId="0" applyNumberFormat="1" applyFont="1" applyFill="1" applyBorder="1" applyAlignment="1" applyProtection="1">
      <alignment horizontal="center" vertical="center" wrapText="1"/>
    </xf>
    <xf numFmtId="9" fontId="8" fillId="0" borderId="36" xfId="7"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9" fontId="8" fillId="0" borderId="32" xfId="7" applyNumberFormat="1" applyFont="1" applyFill="1" applyBorder="1" applyAlignment="1" applyProtection="1">
      <alignment horizontal="center" vertical="center" wrapText="1"/>
    </xf>
    <xf numFmtId="9" fontId="17" fillId="7" borderId="2" xfId="7" applyFont="1" applyFill="1" applyBorder="1" applyAlignment="1" applyProtection="1">
      <alignment horizontal="center" vertical="center"/>
    </xf>
    <xf numFmtId="0" fontId="8" fillId="9" borderId="2" xfId="0" applyFont="1" applyFill="1" applyBorder="1" applyAlignment="1" applyProtection="1">
      <alignment horizontal="justify" vertical="center" wrapText="1"/>
    </xf>
    <xf numFmtId="9" fontId="8" fillId="7" borderId="32" xfId="7" applyNumberFormat="1" applyFont="1" applyFill="1" applyBorder="1" applyAlignment="1">
      <alignment horizontal="center" vertical="center" wrapText="1"/>
    </xf>
    <xf numFmtId="0" fontId="12" fillId="7" borderId="28" xfId="2" applyFill="1" applyBorder="1" applyAlignment="1" applyProtection="1">
      <alignment horizontal="center" vertical="center" wrapText="1"/>
      <protection locked="0"/>
    </xf>
    <xf numFmtId="0" fontId="12" fillId="7" borderId="32" xfId="2" applyFill="1" applyBorder="1" applyAlignment="1" applyProtection="1">
      <alignment horizontal="center" vertical="center" wrapText="1"/>
    </xf>
    <xf numFmtId="0" fontId="24" fillId="7" borderId="28" xfId="2" applyFont="1" applyFill="1" applyBorder="1" applyAlignment="1" applyProtection="1">
      <alignment horizontal="center" vertical="center" wrapText="1"/>
    </xf>
    <xf numFmtId="0" fontId="24" fillId="7" borderId="32" xfId="2" applyFont="1" applyFill="1" applyBorder="1" applyAlignment="1" applyProtection="1">
      <alignment horizontal="center" vertical="center" wrapText="1"/>
    </xf>
    <xf numFmtId="0" fontId="25" fillId="7" borderId="36" xfId="2" applyFont="1" applyFill="1" applyBorder="1" applyAlignment="1" applyProtection="1">
      <alignment horizontal="center" vertical="center" wrapText="1"/>
    </xf>
    <xf numFmtId="0" fontId="12" fillId="7" borderId="41" xfId="2" applyFill="1" applyBorder="1" applyAlignment="1" applyProtection="1">
      <alignment horizontal="center" vertical="center" wrapText="1"/>
      <protection locked="0"/>
    </xf>
    <xf numFmtId="0" fontId="12" fillId="7" borderId="32" xfId="2" applyFill="1" applyBorder="1" applyAlignment="1" applyProtection="1">
      <alignment horizontal="center" vertical="center" wrapText="1"/>
      <protection locked="0"/>
    </xf>
    <xf numFmtId="0" fontId="12" fillId="7" borderId="36" xfId="2" applyFill="1" applyBorder="1" applyAlignment="1" applyProtection="1">
      <alignment horizontal="center" vertical="center" wrapText="1"/>
      <protection locked="0"/>
    </xf>
    <xf numFmtId="0" fontId="26" fillId="7" borderId="58" xfId="0" applyFont="1" applyFill="1" applyBorder="1" applyAlignment="1" applyProtection="1">
      <alignment horizontal="center" vertical="center" wrapText="1"/>
      <protection locked="0"/>
    </xf>
    <xf numFmtId="0" fontId="12" fillId="7" borderId="41" xfId="2" applyFill="1" applyBorder="1" applyAlignment="1" applyProtection="1">
      <alignment horizontal="center" vertical="center" wrapText="1"/>
    </xf>
    <xf numFmtId="0" fontId="12" fillId="7" borderId="35" xfId="2" applyFill="1" applyBorder="1" applyAlignment="1" applyProtection="1">
      <alignment horizontal="center" vertical="center" wrapText="1"/>
      <protection locked="0"/>
    </xf>
    <xf numFmtId="9" fontId="8" fillId="7" borderId="28" xfId="7" applyNumberFormat="1" applyFont="1" applyFill="1" applyBorder="1" applyAlignment="1">
      <alignment horizontal="center" vertical="center" wrapText="1"/>
    </xf>
    <xf numFmtId="10" fontId="8" fillId="7" borderId="58" xfId="7" applyNumberFormat="1" applyFont="1" applyFill="1" applyBorder="1" applyAlignment="1">
      <alignment horizontal="center" vertical="center" wrapText="1"/>
    </xf>
    <xf numFmtId="9" fontId="18" fillId="22" borderId="58" xfId="7" applyNumberFormat="1" applyFont="1" applyFill="1" applyBorder="1" applyAlignment="1">
      <alignment horizontal="center" vertical="center" wrapText="1"/>
    </xf>
    <xf numFmtId="10" fontId="8" fillId="7" borderId="32" xfId="7" applyNumberFormat="1" applyFont="1" applyFill="1" applyBorder="1" applyAlignment="1">
      <alignment horizontal="center" vertical="center" wrapText="1"/>
    </xf>
    <xf numFmtId="9" fontId="8" fillId="7" borderId="36" xfId="7" applyNumberFormat="1" applyFont="1" applyFill="1" applyBorder="1" applyAlignment="1">
      <alignment horizontal="center" vertical="center" wrapText="1"/>
    </xf>
    <xf numFmtId="10" fontId="17" fillId="7" borderId="63" xfId="0" applyNumberFormat="1" applyFont="1" applyFill="1" applyBorder="1" applyAlignment="1" applyProtection="1">
      <alignment horizontal="center" vertical="center" wrapText="1"/>
    </xf>
    <xf numFmtId="10" fontId="8" fillId="7" borderId="28" xfId="7" applyNumberFormat="1" applyFont="1" applyFill="1" applyBorder="1" applyAlignment="1" applyProtection="1">
      <alignment horizontal="center" vertical="center" wrapText="1"/>
    </xf>
    <xf numFmtId="9" fontId="8" fillId="7" borderId="41" xfId="7" applyNumberFormat="1" applyFont="1" applyFill="1" applyBorder="1" applyAlignment="1" applyProtection="1">
      <alignment horizontal="center" vertical="center" wrapText="1"/>
    </xf>
    <xf numFmtId="0" fontId="17" fillId="0" borderId="0" xfId="0" applyFont="1" applyAlignment="1" applyProtection="1">
      <alignment wrapText="1"/>
    </xf>
    <xf numFmtId="9" fontId="8" fillId="7" borderId="36" xfId="7" applyNumberFormat="1" applyFont="1" applyFill="1" applyBorder="1" applyAlignment="1" applyProtection="1">
      <alignment horizontal="center" vertical="center" wrapText="1"/>
    </xf>
    <xf numFmtId="0" fontId="17" fillId="9" borderId="35" xfId="0" applyFont="1" applyFill="1" applyBorder="1" applyAlignment="1">
      <alignment horizontal="center" vertical="center" wrapText="1"/>
    </xf>
    <xf numFmtId="9" fontId="17" fillId="9" borderId="35" xfId="0" applyNumberFormat="1" applyFont="1" applyFill="1" applyBorder="1" applyAlignment="1">
      <alignment horizontal="center" vertical="center" wrapText="1"/>
    </xf>
    <xf numFmtId="9" fontId="8" fillId="9" borderId="32" xfId="7" applyNumberFormat="1" applyFont="1" applyFill="1" applyBorder="1" applyAlignment="1">
      <alignment horizontal="center" vertical="center" wrapText="1"/>
    </xf>
    <xf numFmtId="0" fontId="17" fillId="9" borderId="35" xfId="0" applyFont="1" applyFill="1" applyBorder="1" applyAlignment="1" applyProtection="1">
      <alignment horizontal="center" vertical="center" wrapText="1"/>
      <protection locked="0"/>
    </xf>
    <xf numFmtId="0" fontId="12" fillId="9" borderId="35" xfId="2" applyFill="1" applyBorder="1" applyAlignment="1" applyProtection="1">
      <alignment horizontal="center" vertical="center" wrapText="1"/>
      <protection locked="0"/>
    </xf>
    <xf numFmtId="0" fontId="0" fillId="0" borderId="0" xfId="0" applyFill="1" applyAlignment="1">
      <alignment horizontal="center" vertical="center"/>
    </xf>
    <xf numFmtId="10" fontId="6" fillId="7" borderId="48" xfId="7" applyNumberFormat="1" applyFont="1" applyFill="1" applyBorder="1" applyAlignment="1" applyProtection="1">
      <alignment horizontal="center" vertical="center" wrapText="1"/>
    </xf>
    <xf numFmtId="10" fontId="8" fillId="7" borderId="48" xfId="7" applyNumberFormat="1" applyFont="1" applyFill="1" applyBorder="1" applyAlignment="1" applyProtection="1">
      <alignment horizontal="center" vertical="center" wrapText="1"/>
    </xf>
    <xf numFmtId="10" fontId="8" fillId="7" borderId="28" xfId="7" applyNumberFormat="1" applyFont="1" applyFill="1" applyBorder="1" applyAlignment="1">
      <alignment horizontal="center" vertical="center" wrapText="1"/>
    </xf>
    <xf numFmtId="10" fontId="8" fillId="7" borderId="41" xfId="7" applyNumberFormat="1" applyFont="1" applyFill="1" applyBorder="1" applyAlignment="1">
      <alignment horizontal="center" vertical="center" wrapText="1"/>
    </xf>
    <xf numFmtId="10" fontId="8" fillId="7" borderId="68" xfId="7" applyNumberFormat="1" applyFont="1" applyFill="1" applyBorder="1" applyAlignment="1">
      <alignment horizontal="center" vertical="center" wrapText="1"/>
    </xf>
    <xf numFmtId="10" fontId="8" fillId="7" borderId="36" xfId="7" applyNumberFormat="1" applyFont="1" applyFill="1" applyBorder="1" applyAlignment="1">
      <alignment horizontal="center" vertical="center" wrapText="1"/>
    </xf>
    <xf numFmtId="10" fontId="8" fillId="7" borderId="32" xfId="7" applyNumberFormat="1" applyFont="1" applyFill="1" applyBorder="1" applyAlignment="1" applyProtection="1">
      <alignment horizontal="center" vertical="center" wrapText="1"/>
    </xf>
    <xf numFmtId="10" fontId="8" fillId="7" borderId="16" xfId="7" applyNumberFormat="1" applyFont="1" applyFill="1" applyBorder="1" applyAlignment="1">
      <alignment horizontal="center" vertical="center" wrapText="1"/>
    </xf>
    <xf numFmtId="10" fontId="8" fillId="7" borderId="19" xfId="7" applyNumberFormat="1" applyFont="1" applyFill="1" applyBorder="1" applyAlignment="1">
      <alignment horizontal="center" vertical="center" wrapText="1"/>
    </xf>
    <xf numFmtId="10" fontId="8" fillId="7" borderId="81" xfId="7" applyNumberFormat="1" applyFont="1" applyFill="1" applyBorder="1" applyAlignment="1" applyProtection="1">
      <alignment horizontal="center" vertical="center" wrapText="1"/>
    </xf>
    <xf numFmtId="10" fontId="8" fillId="7" borderId="41" xfId="7" applyNumberFormat="1" applyFont="1" applyFill="1" applyBorder="1" applyAlignment="1" applyProtection="1">
      <alignment horizontal="center" vertical="center" wrapText="1"/>
    </xf>
    <xf numFmtId="10" fontId="8" fillId="7" borderId="16" xfId="7" applyNumberFormat="1" applyFont="1" applyFill="1" applyBorder="1" applyAlignment="1" applyProtection="1">
      <alignment horizontal="center" vertical="center" wrapText="1"/>
    </xf>
    <xf numFmtId="10" fontId="8" fillId="7" borderId="36" xfId="7" applyNumberFormat="1" applyFont="1" applyFill="1" applyBorder="1" applyAlignment="1" applyProtection="1">
      <alignment horizontal="center" vertical="center" wrapText="1"/>
    </xf>
    <xf numFmtId="0" fontId="6" fillId="20"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8" fillId="7" borderId="5" xfId="0" applyFont="1" applyFill="1" applyBorder="1" applyAlignment="1" applyProtection="1">
      <alignment horizontal="center" vertical="center" wrapText="1"/>
    </xf>
    <xf numFmtId="0" fontId="18" fillId="7" borderId="0" xfId="0" applyFont="1" applyFill="1" applyBorder="1" applyAlignment="1">
      <alignment horizontal="center" vertical="center"/>
    </xf>
    <xf numFmtId="0" fontId="7" fillId="13" borderId="79"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3" borderId="77"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7" fillId="13" borderId="78" xfId="0" applyFont="1" applyFill="1" applyBorder="1" applyAlignment="1">
      <alignment horizontal="center" vertical="center" wrapText="1"/>
    </xf>
    <xf numFmtId="0" fontId="8" fillId="7" borderId="5" xfId="0" applyFont="1" applyFill="1" applyBorder="1" applyAlignment="1" applyProtection="1">
      <alignment horizontal="center" vertical="center" wrapText="1"/>
    </xf>
    <xf numFmtId="0" fontId="8" fillId="5" borderId="80" xfId="0" applyFont="1" applyFill="1" applyBorder="1" applyAlignment="1" applyProtection="1">
      <alignment horizontal="center" vertical="center" wrapText="1"/>
    </xf>
    <xf numFmtId="0" fontId="18"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17" fillId="7" borderId="0" xfId="0" applyFont="1" applyFill="1" applyBorder="1" applyAlignment="1">
      <alignment horizontal="center"/>
    </xf>
    <xf numFmtId="0" fontId="9" fillId="15" borderId="7"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11"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9" fillId="20"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20" borderId="6" xfId="0" applyFont="1" applyFill="1" applyBorder="1" applyAlignment="1">
      <alignment horizontal="center" vertical="center" wrapText="1"/>
    </xf>
    <xf numFmtId="0" fontId="9" fillId="18" borderId="6" xfId="0" applyFont="1" applyFill="1" applyBorder="1" applyAlignment="1">
      <alignment horizontal="center" vertical="center" wrapText="1"/>
    </xf>
    <xf numFmtId="0" fontId="6" fillId="16" borderId="3"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77" xfId="0" applyFont="1" applyFill="1" applyBorder="1" applyAlignment="1">
      <alignment horizontal="center" vertical="center" wrapText="1"/>
    </xf>
    <xf numFmtId="0" fontId="6" fillId="16" borderId="78"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17" borderId="54" xfId="0" applyFont="1" applyFill="1" applyBorder="1" applyAlignment="1">
      <alignment horizontal="center" vertical="center" wrapText="1"/>
    </xf>
    <xf numFmtId="0" fontId="9" fillId="17" borderId="74"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9" fillId="17" borderId="0" xfId="0" applyFont="1" applyFill="1" applyBorder="1" applyAlignment="1">
      <alignment horizontal="center" vertical="center" wrapText="1"/>
    </xf>
    <xf numFmtId="0" fontId="9" fillId="17" borderId="75" xfId="0" applyFont="1" applyFill="1" applyBorder="1" applyAlignment="1">
      <alignment horizontal="center" vertical="center" wrapText="1"/>
    </xf>
    <xf numFmtId="0" fontId="9" fillId="17" borderId="76"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6" fillId="20" borderId="3"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16" borderId="6"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18" fillId="7" borderId="0" xfId="0" applyFont="1" applyFill="1" applyBorder="1" applyAlignment="1">
      <alignment horizontal="right" vertical="center" wrapText="1"/>
    </xf>
    <xf numFmtId="0" fontId="18" fillId="28" borderId="48" xfId="0" applyFont="1" applyFill="1" applyBorder="1" applyAlignment="1" applyProtection="1">
      <alignment horizontal="center" vertical="center" wrapText="1"/>
    </xf>
    <xf numFmtId="0" fontId="18" fillId="19" borderId="48" xfId="0" applyFont="1" applyFill="1" applyBorder="1" applyAlignment="1" applyProtection="1">
      <alignment horizontal="center" vertical="center" wrapText="1"/>
    </xf>
    <xf numFmtId="0" fontId="18" fillId="9" borderId="48" xfId="0" applyFont="1" applyFill="1" applyBorder="1" applyAlignment="1" applyProtection="1">
      <alignment horizontal="center" vertical="center" wrapText="1"/>
    </xf>
    <xf numFmtId="0" fontId="18" fillId="19" borderId="69" xfId="0" applyFont="1" applyFill="1" applyBorder="1" applyAlignment="1" applyProtection="1">
      <alignment horizontal="center" vertical="center" wrapText="1"/>
    </xf>
    <xf numFmtId="0" fontId="18" fillId="19" borderId="46" xfId="0" applyFont="1" applyFill="1" applyBorder="1" applyAlignment="1" applyProtection="1">
      <alignment horizontal="center" vertical="center" wrapText="1"/>
    </xf>
    <xf numFmtId="0" fontId="18" fillId="19" borderId="47" xfId="0" applyFont="1" applyFill="1" applyBorder="1" applyAlignment="1" applyProtection="1">
      <alignment horizontal="center" vertical="center" wrapText="1"/>
    </xf>
    <xf numFmtId="22" fontId="18" fillId="27" borderId="2" xfId="0" applyNumberFormat="1" applyFont="1" applyFill="1" applyBorder="1" applyAlignment="1">
      <alignment horizontal="center" vertical="center"/>
    </xf>
    <xf numFmtId="0" fontId="18" fillId="27" borderId="2"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6" xfId="0" applyFont="1" applyFill="1" applyBorder="1" applyAlignment="1">
      <alignment horizontal="center" vertical="center"/>
    </xf>
    <xf numFmtId="0" fontId="18" fillId="21" borderId="54" xfId="0" applyFont="1" applyFill="1" applyBorder="1" applyAlignment="1" applyProtection="1">
      <alignment horizontal="center" vertical="center" wrapText="1"/>
    </xf>
    <xf numFmtId="0" fontId="18" fillId="21" borderId="56" xfId="0" applyFont="1" applyFill="1" applyBorder="1" applyAlignment="1" applyProtection="1">
      <alignment horizontal="center" vertical="center" wrapText="1"/>
    </xf>
    <xf numFmtId="0" fontId="18" fillId="21" borderId="70" xfId="0" applyFont="1" applyFill="1" applyBorder="1" applyAlignment="1" applyProtection="1">
      <alignment horizontal="center" vertical="center" wrapText="1"/>
    </xf>
    <xf numFmtId="0" fontId="6" fillId="18" borderId="3" xfId="0" applyFont="1" applyFill="1" applyBorder="1" applyAlignment="1">
      <alignment horizontal="center" vertical="center" wrapText="1"/>
    </xf>
    <xf numFmtId="0" fontId="18" fillId="25" borderId="71" xfId="0" applyFont="1" applyFill="1" applyBorder="1" applyAlignment="1" applyProtection="1">
      <alignment horizontal="center" vertical="center" wrapText="1"/>
    </xf>
    <xf numFmtId="0" fontId="17" fillId="0" borderId="46" xfId="0" applyFont="1" applyBorder="1" applyAlignment="1" applyProtection="1"/>
    <xf numFmtId="0" fontId="6" fillId="18" borderId="12"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18" fillId="7" borderId="72" xfId="0" applyFont="1" applyFill="1" applyBorder="1" applyAlignment="1" applyProtection="1">
      <alignment horizontal="center" vertical="center" textRotation="90" wrapText="1"/>
    </xf>
    <xf numFmtId="0" fontId="18" fillId="7" borderId="67" xfId="0" applyFont="1" applyFill="1" applyBorder="1" applyAlignment="1" applyProtection="1">
      <alignment horizontal="center" vertical="center" textRotation="90" wrapText="1"/>
    </xf>
    <xf numFmtId="0" fontId="6" fillId="14" borderId="18"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5" borderId="73" xfId="0" applyFont="1" applyFill="1" applyBorder="1" applyAlignment="1">
      <alignment horizontal="center" vertical="center" wrapText="1"/>
    </xf>
    <xf numFmtId="0" fontId="6" fillId="15" borderId="74" xfId="0" applyFont="1" applyFill="1" applyBorder="1" applyAlignment="1">
      <alignment horizontal="center" vertical="center" wrapText="1"/>
    </xf>
    <xf numFmtId="0" fontId="6" fillId="15" borderId="9" xfId="0" applyFont="1" applyFill="1" applyBorder="1" applyAlignment="1">
      <alignment horizontal="center" vertical="center" wrapText="1"/>
    </xf>
    <xf numFmtId="9" fontId="6" fillId="18" borderId="3" xfId="7" applyFont="1" applyFill="1" applyBorder="1" applyAlignment="1">
      <alignment horizontal="center" vertical="center" wrapText="1"/>
    </xf>
    <xf numFmtId="9" fontId="6" fillId="18" borderId="2" xfId="7" applyFont="1" applyFill="1" applyBorder="1" applyAlignment="1">
      <alignment horizontal="center" vertical="center" wrapText="1"/>
    </xf>
    <xf numFmtId="167" fontId="17" fillId="9" borderId="35" xfId="7" applyNumberFormat="1" applyFont="1" applyFill="1" applyBorder="1" applyAlignment="1" applyProtection="1">
      <alignment horizontal="center" vertical="center" wrapText="1"/>
      <protection locked="0"/>
    </xf>
    <xf numFmtId="167" fontId="17" fillId="9" borderId="35" xfId="0" applyNumberFormat="1" applyFont="1" applyFill="1" applyBorder="1" applyAlignment="1" applyProtection="1">
      <alignment horizontal="center" vertical="center" wrapText="1"/>
      <protection locked="0"/>
    </xf>
  </cellXfs>
  <cellStyles count="12">
    <cellStyle name="Amarillo" xfId="1" xr:uid="{00000000-0005-0000-0000-000000000000}"/>
    <cellStyle name="Hipervínculo" xfId="2" builtinId="8"/>
    <cellStyle name="Millares" xfId="3" builtinId="3"/>
    <cellStyle name="Millares [0]" xfId="4" builtinId="6"/>
    <cellStyle name="Millares 2" xfId="5" xr:uid="{00000000-0005-0000-0000-000004000000}"/>
    <cellStyle name="Normal" xfId="0" builtinId="0"/>
    <cellStyle name="Normal 2" xfId="6" xr:uid="{00000000-0005-0000-0000-000006000000}"/>
    <cellStyle name="Porcentaje" xfId="7" builtinId="5"/>
    <cellStyle name="Porcentaje 2" xfId="8" xr:uid="{00000000-0005-0000-0000-000008000000}"/>
    <cellStyle name="Porcentual 2" xfId="9" xr:uid="{00000000-0005-0000-0000-000009000000}"/>
    <cellStyle name="Rojo" xfId="10" xr:uid="{00000000-0005-0000-0000-00000A000000}"/>
    <cellStyle name="Verde" xfId="11" xr:uid="{00000000-0005-0000-0000-00000B000000}"/>
  </cellStyles>
  <dxfs count="6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6" name="5 Rectángulo">
          <a:extLst>
            <a:ext uri="{FF2B5EF4-FFF2-40B4-BE49-F238E27FC236}">
              <a16:creationId xmlns:a16="http://schemas.microsoft.com/office/drawing/2014/main" id="{1F49AE50-C4FA-4172-B96D-0B6977241FA4}"/>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64</xdr:row>
      <xdr:rowOff>34637</xdr:rowOff>
    </xdr:from>
    <xdr:to>
      <xdr:col>1</xdr:col>
      <xdr:colOff>2718955</xdr:colOff>
      <xdr:row>67</xdr:row>
      <xdr:rowOff>121228</xdr:rowOff>
    </xdr:to>
    <xdr:sp macro="" textlink="">
      <xdr:nvSpPr>
        <xdr:cNvPr id="8" name="7 Rectángulo">
          <a:extLst>
            <a:ext uri="{FF2B5EF4-FFF2-40B4-BE49-F238E27FC236}">
              <a16:creationId xmlns:a16="http://schemas.microsoft.com/office/drawing/2014/main" id="{83343B81-8D02-420B-968D-EDBCB9A06309}"/>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9" name="8 CuadroTexto">
          <a:extLst>
            <a:ext uri="{FF2B5EF4-FFF2-40B4-BE49-F238E27FC236}">
              <a16:creationId xmlns:a16="http://schemas.microsoft.com/office/drawing/2014/main" id="{7602022F-AE56-4BF1-AAF3-14FB3F541B9D}"/>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10" name="9 Rectángulo">
          <a:extLst>
            <a:ext uri="{FF2B5EF4-FFF2-40B4-BE49-F238E27FC236}">
              <a16:creationId xmlns:a16="http://schemas.microsoft.com/office/drawing/2014/main" id="{52B79EED-144D-4D5D-B668-352ED7E1536A}"/>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11" name="10 CuadroTexto">
          <a:extLst>
            <a:ext uri="{FF2B5EF4-FFF2-40B4-BE49-F238E27FC236}">
              <a16:creationId xmlns:a16="http://schemas.microsoft.com/office/drawing/2014/main" id="{A06BBE11-CB19-49CE-A61D-FB7CB8BCEE02}"/>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12" name="11 Rectángulo">
          <a:extLst>
            <a:ext uri="{FF2B5EF4-FFF2-40B4-BE49-F238E27FC236}">
              <a16:creationId xmlns:a16="http://schemas.microsoft.com/office/drawing/2014/main" id="{159DD46E-F2FA-4B46-AB8A-E167AF9A9AEB}"/>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13" name="12 CuadroTexto">
          <a:extLst>
            <a:ext uri="{FF2B5EF4-FFF2-40B4-BE49-F238E27FC236}">
              <a16:creationId xmlns:a16="http://schemas.microsoft.com/office/drawing/2014/main" id="{4A44D6C1-8E03-4D50-A5E5-F6E79E32C2DC}"/>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14" name="13 Rectángulo">
          <a:extLst>
            <a:ext uri="{FF2B5EF4-FFF2-40B4-BE49-F238E27FC236}">
              <a16:creationId xmlns:a16="http://schemas.microsoft.com/office/drawing/2014/main" id="{5A6BD757-F80E-45E1-B7D8-F5EA21906369}"/>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5" name="14 CuadroTexto">
          <a:extLst>
            <a:ext uri="{FF2B5EF4-FFF2-40B4-BE49-F238E27FC236}">
              <a16:creationId xmlns:a16="http://schemas.microsoft.com/office/drawing/2014/main" id="{354C81EA-E8BA-4FDA-98DF-839D11B144A5}"/>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6" name="15 Rectángulo">
          <a:extLst>
            <a:ext uri="{FF2B5EF4-FFF2-40B4-BE49-F238E27FC236}">
              <a16:creationId xmlns:a16="http://schemas.microsoft.com/office/drawing/2014/main" id="{C060465A-5713-409C-A114-7ED7737DB132}"/>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7" name="16 CuadroTexto">
          <a:extLst>
            <a:ext uri="{FF2B5EF4-FFF2-40B4-BE49-F238E27FC236}">
              <a16:creationId xmlns:a16="http://schemas.microsoft.com/office/drawing/2014/main" id="{75B51BB2-058A-44E8-BC12-C733F8EB5E79}"/>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8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4303" name="AutoShape 38" descr="Resultado de imagen para boton agregar icono">
          <a:extLst>
            <a:ext uri="{FF2B5EF4-FFF2-40B4-BE49-F238E27FC236}">
              <a16:creationId xmlns:a16="http://schemas.microsoft.com/office/drawing/2014/main" id="{81163156-CA50-4F69-BFBF-BCEAAA1E77A7}"/>
            </a:ext>
          </a:extLst>
        </xdr:cNvPr>
        <xdr:cNvSpPr>
          <a:spLocks noChangeAspect="1" noChangeArrowheads="1"/>
        </xdr:cNvSpPr>
      </xdr:nvSpPr>
      <xdr:spPr bwMode="auto">
        <a:xfrm>
          <a:off x="68294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4304" name="AutoShape 39" descr="Resultado de imagen para boton agregar icono">
          <a:extLst>
            <a:ext uri="{FF2B5EF4-FFF2-40B4-BE49-F238E27FC236}">
              <a16:creationId xmlns:a16="http://schemas.microsoft.com/office/drawing/2014/main" id="{78E99A6C-2065-494E-A076-53D0C89E1CAC}"/>
            </a:ext>
          </a:extLst>
        </xdr:cNvPr>
        <xdr:cNvSpPr>
          <a:spLocks noChangeAspect="1" noChangeArrowheads="1"/>
        </xdr:cNvSpPr>
      </xdr:nvSpPr>
      <xdr:spPr bwMode="auto">
        <a:xfrm>
          <a:off x="68294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4305" name="AutoShape 40" descr="Resultado de imagen para boton agregar icono">
          <a:extLst>
            <a:ext uri="{FF2B5EF4-FFF2-40B4-BE49-F238E27FC236}">
              <a16:creationId xmlns:a16="http://schemas.microsoft.com/office/drawing/2014/main" id="{B52FDFB1-F696-4C4B-80E5-51717F2B741C}"/>
            </a:ext>
          </a:extLst>
        </xdr:cNvPr>
        <xdr:cNvSpPr>
          <a:spLocks noChangeAspect="1" noChangeArrowheads="1"/>
        </xdr:cNvSpPr>
      </xdr:nvSpPr>
      <xdr:spPr bwMode="auto">
        <a:xfrm>
          <a:off x="68294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4306" name="AutoShape 42" descr="Z">
          <a:extLst>
            <a:ext uri="{FF2B5EF4-FFF2-40B4-BE49-F238E27FC236}">
              <a16:creationId xmlns:a16="http://schemas.microsoft.com/office/drawing/2014/main" id="{A814B6A5-E826-4884-AEFD-073977B02EF9}"/>
            </a:ext>
          </a:extLst>
        </xdr:cNvPr>
        <xdr:cNvSpPr>
          <a:spLocks noChangeAspect="1" noChangeArrowheads="1"/>
        </xdr:cNvSpPr>
      </xdr:nvSpPr>
      <xdr:spPr bwMode="auto">
        <a:xfrm>
          <a:off x="68294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3%2E%20COMUNICACIONES%20ESTRATEGICAS%2FMETA%20No%2E%207" TargetMode="External"/><Relationship Id="rId13"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4%2E%20IVC%2FMETA%20No%2E%2012" TargetMode="External"/><Relationship Id="rId18"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23" TargetMode="External"/><Relationship Id="rId26" Type="http://schemas.openxmlformats.org/officeDocument/2006/relationships/hyperlink" Target="http://www.sumapaz.gov.co/transparencia/instrumentos-gestion-informacion-publica/relacionados-informacion" TargetMode="External"/><Relationship Id="rId3"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19" TargetMode="External"/><Relationship Id="rId21"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6%2E%20SERVICIO%20A%20LA%20CIUDADANIA%2FMETA%20No%2E%2027" TargetMode="External"/><Relationship Id="rId7"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3%2E%20COMUNICACIONES%20ESTRATEGICAS%2FMETA%20No%2E%206" TargetMode="External"/><Relationship Id="rId12"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4%2E%20IVC%2FMETA%20No%2E%2011" TargetMode="External"/><Relationship Id="rId17"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22" TargetMode="External"/><Relationship Id="rId25"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1%2E%20GESTION%20PUBLICA%20TERRITORIAL%2FMETA%20No%2E%203" TargetMode="External"/><Relationship Id="rId2"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18" TargetMode="External"/><Relationship Id="rId16"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20" TargetMode="External"/><Relationship Id="rId20"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26" TargetMode="External"/><Relationship Id="rId29" Type="http://schemas.openxmlformats.org/officeDocument/2006/relationships/drawing" Target="../drawings/drawing1.xml"/><Relationship Id="rId1"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17" TargetMode="External"/><Relationship Id="rId6"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3%2E%20COMUNICACIONES%20ESTRATEGICAS%2FMETA%20No%2E%205%2FMETA%20No%2E%205" TargetMode="External"/><Relationship Id="rId11"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4%2E%20IVC%2FMETA%20No%2E%2010" TargetMode="External"/><Relationship Id="rId24"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2%2E%20RELACIONES%20ESTRATEGICAS%2FMETA%20No%2E%204" TargetMode="External"/><Relationship Id="rId5"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1%2E%20GESTION%20PUBLICA%20TERRITORIAL%2FMETA%20No%2E%201" TargetMode="External"/><Relationship Id="rId15"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4%2E%20IVC%2FMETA%20No%2E%2014" TargetMode="External"/><Relationship Id="rId23"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7%2E%20GESTION%20DOCUMENTAL%2FMETA%20No%2E%2028Radicado%20N&#176;%2020184200449433" TargetMode="External"/><Relationship Id="rId28" Type="http://schemas.openxmlformats.org/officeDocument/2006/relationships/printerSettings" Target="../printerSettings/printerSettings1.bin"/><Relationship Id="rId10"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4%2E%20IVC%2FMETA%20No%2E%209" TargetMode="External"/><Relationship Id="rId19"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25" TargetMode="External"/><Relationship Id="rId31" Type="http://schemas.openxmlformats.org/officeDocument/2006/relationships/comments" Target="../comments1.xml"/><Relationship Id="rId4"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5%2E%20GESTION%20CORPORATIVA%20LOCAL%2FMETA%20No%2E20" TargetMode="External"/><Relationship Id="rId9"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4%2E%20IVC%2FMETA%20No%2E%208" TargetMode="External"/><Relationship Id="rId14"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4%2E%20IVC%2FMETA%20No%2E%2013" TargetMode="External"/><Relationship Id="rId22" Type="http://schemas.openxmlformats.org/officeDocument/2006/relationships/hyperlink" Target="https://gobiernobogota-my.sharepoint.com/personal/gloria_pirajon_gobiernobogota_gov_co/_layouts/15/onedrive.aspx?id=%2Fpersonal%2Fgloria%5Fpirajon%5Fgobiernobogota%5Fgov%5Fco%2FDocuments%2FAL%20SUMAPAZ%202018%20PG%2FIII%20TRIMESTRE%2F9%2E%20IMPLEMENTACION%20MIPG%2FMETA%20No%2E%2038" TargetMode="External"/><Relationship Id="rId27" Type="http://schemas.openxmlformats.org/officeDocument/2006/relationships/hyperlink" Target="http://www.sumapaz.gov.co/transparencia/instrumentos-gestion-informacion-publica/relacionados-informacion" TargetMode="External"/><Relationship Id="rId30"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0"/>
  <sheetViews>
    <sheetView showGridLines="0" tabSelected="1" topLeftCell="AW57" zoomScale="50" zoomScaleNormal="50" zoomScaleSheetLayoutView="25" workbookViewId="0" xr3:uid="{AEA406A1-0E4B-5B11-9CD5-51D6E497D94C}">
      <selection activeCell="AY60" sqref="AY60:BA60"/>
    </sheetView>
  </sheetViews>
  <sheetFormatPr defaultColWidth="11.42578125" defaultRowHeight="15"/>
  <cols>
    <col min="1" max="1" width="13.42578125" style="34" customWidth="1"/>
    <col min="2" max="2" width="33.5703125" style="34" customWidth="1"/>
    <col min="3" max="3" width="30.28515625" style="34" customWidth="1"/>
    <col min="4" max="4" width="25.140625" style="471" customWidth="1"/>
    <col min="5" max="5" width="26.28515625" style="34" customWidth="1"/>
    <col min="6" max="6" width="38.85546875" style="34" customWidth="1"/>
    <col min="7" max="7" width="70.28515625" style="34" customWidth="1"/>
    <col min="8" max="8" width="27.5703125" style="34" customWidth="1"/>
    <col min="9" max="9" width="48" style="34" customWidth="1"/>
    <col min="10" max="10" width="16.7109375" style="34" customWidth="1"/>
    <col min="11" max="11" width="47.140625" style="34" customWidth="1"/>
    <col min="12" max="15" width="10.28515625" style="34" customWidth="1"/>
    <col min="16" max="16" width="22.7109375" style="472" customWidth="1"/>
    <col min="17" max="17" width="26.28515625" style="34" customWidth="1"/>
    <col min="18" max="18" width="53.28515625" style="34" customWidth="1"/>
    <col min="19" max="19" width="29.5703125" style="34" customWidth="1"/>
    <col min="20" max="20" width="45.7109375" style="34" customWidth="1"/>
    <col min="21" max="21" width="14.7109375" style="34" customWidth="1"/>
    <col min="22" max="23" width="24.7109375" style="34" customWidth="1"/>
    <col min="24" max="24" width="11.42578125" style="34" customWidth="1"/>
    <col min="25" max="25" width="20.85546875" style="34" customWidth="1"/>
    <col min="26" max="26" width="18.85546875" style="34" customWidth="1"/>
    <col min="27" max="27" width="40.7109375" style="34" customWidth="1"/>
    <col min="28" max="30" width="33.7109375" style="34" customWidth="1"/>
    <col min="31" max="31" width="110.7109375" style="34" customWidth="1"/>
    <col min="32" max="32" width="111.28515625" style="34" customWidth="1"/>
    <col min="33" max="33" width="40.7109375" style="34" customWidth="1"/>
    <col min="34" max="35" width="33.7109375" style="34" customWidth="1"/>
    <col min="36" max="36" width="33.7109375" style="35" customWidth="1"/>
    <col min="37" max="38" width="33.7109375" style="34" customWidth="1"/>
    <col min="39" max="39" width="40.7109375" style="34" customWidth="1"/>
    <col min="40" max="40" width="8.7109375" style="34" customWidth="1"/>
    <col min="41" max="41" width="10.140625" style="34" bestFit="1" customWidth="1"/>
    <col min="42" max="42" width="17.140625" style="34" customWidth="1"/>
    <col min="43" max="43" width="46" style="34" customWidth="1"/>
    <col min="44" max="44" width="85.140625" style="34" customWidth="1"/>
    <col min="45" max="45" width="40.7109375" style="34" customWidth="1"/>
    <col min="46" max="48" width="33.7109375" style="34" customWidth="1"/>
    <col min="49" max="49" width="147.5703125" style="34" bestFit="1" customWidth="1"/>
    <col min="50" max="50" width="33.7109375" style="34" customWidth="1"/>
    <col min="51" max="51" width="40.7109375" style="34" customWidth="1"/>
    <col min="52" max="56" width="33.7109375" style="34" customWidth="1"/>
    <col min="57" max="58" width="11.42578125" style="34"/>
    <col min="59" max="59" width="19" style="34" bestFit="1" customWidth="1"/>
    <col min="60" max="16384" width="11.42578125" style="34"/>
  </cols>
  <sheetData>
    <row r="1" spans="1:56" ht="40.5" customHeight="1">
      <c r="A1" s="592"/>
      <c r="B1" s="593"/>
      <c r="C1" s="593"/>
      <c r="D1" s="593"/>
      <c r="E1" s="593"/>
      <c r="F1" s="593"/>
      <c r="G1" s="593"/>
      <c r="H1" s="593"/>
      <c r="I1" s="593"/>
      <c r="J1" s="593"/>
      <c r="K1" s="593"/>
      <c r="L1" s="593"/>
      <c r="M1" s="593"/>
      <c r="N1" s="593"/>
      <c r="O1" s="593"/>
      <c r="P1" s="593"/>
      <c r="Q1" s="593"/>
      <c r="R1" s="593"/>
      <c r="S1" s="593"/>
      <c r="T1" s="593"/>
      <c r="U1" s="593"/>
      <c r="V1" s="593"/>
      <c r="W1" s="593"/>
      <c r="X1" s="593"/>
      <c r="Y1" s="593"/>
      <c r="Z1" s="593"/>
    </row>
    <row r="2" spans="1:56" ht="40.5" customHeight="1" thickBot="1">
      <c r="A2" s="594" t="s">
        <v>0</v>
      </c>
      <c r="B2" s="594"/>
      <c r="C2" s="595"/>
      <c r="D2" s="595"/>
      <c r="E2" s="595"/>
      <c r="F2" s="595"/>
      <c r="G2" s="595"/>
      <c r="H2" s="595"/>
      <c r="I2" s="594"/>
      <c r="J2" s="594"/>
      <c r="K2" s="594"/>
      <c r="L2" s="594"/>
      <c r="M2" s="594"/>
      <c r="N2" s="594"/>
      <c r="O2" s="594"/>
      <c r="P2" s="594"/>
      <c r="Q2" s="594"/>
      <c r="R2" s="594"/>
      <c r="S2" s="594"/>
      <c r="T2" s="594"/>
      <c r="U2" s="594"/>
      <c r="V2" s="594"/>
      <c r="W2" s="594"/>
      <c r="X2" s="594"/>
      <c r="Y2" s="594"/>
      <c r="Z2" s="594"/>
    </row>
    <row r="3" spans="1:56" ht="36.75" customHeight="1">
      <c r="A3" s="36" t="s">
        <v>1</v>
      </c>
      <c r="B3" s="37">
        <v>2018</v>
      </c>
      <c r="C3" s="545" t="s">
        <v>2</v>
      </c>
      <c r="D3" s="546"/>
      <c r="E3" s="546"/>
      <c r="F3" s="546"/>
      <c r="G3" s="546"/>
      <c r="H3" s="547"/>
      <c r="I3" s="38"/>
      <c r="J3" s="38"/>
      <c r="K3" s="38"/>
      <c r="L3" s="38"/>
      <c r="M3" s="38"/>
      <c r="N3" s="38"/>
      <c r="O3" s="38"/>
      <c r="P3" s="38"/>
      <c r="Q3" s="38"/>
      <c r="R3" s="38"/>
      <c r="S3" s="38"/>
      <c r="T3" s="38"/>
      <c r="U3" s="38"/>
      <c r="V3" s="38"/>
      <c r="W3" s="38"/>
      <c r="X3" s="38"/>
      <c r="Y3" s="38"/>
      <c r="Z3" s="39"/>
      <c r="AA3" s="40"/>
      <c r="AB3" s="40"/>
      <c r="AC3" s="40"/>
      <c r="AD3" s="40"/>
      <c r="AE3" s="40"/>
      <c r="AF3" s="40"/>
      <c r="AG3" s="40"/>
      <c r="AH3" s="40"/>
      <c r="AI3" s="40"/>
      <c r="AJ3" s="41"/>
      <c r="AK3" s="40"/>
      <c r="AL3" s="40"/>
      <c r="AM3" s="40"/>
      <c r="AN3" s="40"/>
      <c r="AO3" s="40"/>
      <c r="AP3" s="40"/>
      <c r="AQ3" s="40"/>
      <c r="AR3" s="40"/>
      <c r="AS3" s="40"/>
      <c r="AT3" s="40"/>
      <c r="AU3" s="40"/>
      <c r="AV3" s="40"/>
      <c r="AW3" s="40"/>
      <c r="AX3" s="40"/>
      <c r="AY3" s="40"/>
      <c r="AZ3" s="40"/>
      <c r="BA3" s="40"/>
      <c r="BB3" s="40"/>
      <c r="BC3" s="40"/>
      <c r="BD3" s="40"/>
    </row>
    <row r="4" spans="1:56" ht="36.75" customHeight="1">
      <c r="A4" s="36" t="s">
        <v>3</v>
      </c>
      <c r="B4" s="37"/>
      <c r="C4" s="42" t="s">
        <v>4</v>
      </c>
      <c r="D4" s="542" t="s">
        <v>5</v>
      </c>
      <c r="E4" s="548" t="s">
        <v>6</v>
      </c>
      <c r="F4" s="548"/>
      <c r="G4" s="548"/>
      <c r="H4" s="549"/>
      <c r="I4" s="38"/>
      <c r="J4" s="38"/>
      <c r="K4" s="38"/>
      <c r="L4" s="38"/>
      <c r="M4" s="38"/>
      <c r="N4" s="38"/>
      <c r="O4" s="38"/>
      <c r="P4" s="38"/>
      <c r="Q4" s="38"/>
      <c r="R4" s="38"/>
      <c r="S4" s="38"/>
      <c r="T4" s="38"/>
      <c r="U4" s="38"/>
      <c r="V4" s="38"/>
      <c r="W4" s="38"/>
      <c r="X4" s="38"/>
      <c r="Y4" s="38"/>
      <c r="Z4" s="39"/>
      <c r="AA4" s="40"/>
      <c r="AB4" s="40"/>
      <c r="AC4" s="40"/>
      <c r="AD4" s="40"/>
      <c r="AE4" s="40"/>
      <c r="AF4" s="40"/>
      <c r="AG4" s="40"/>
      <c r="AH4" s="40"/>
      <c r="AI4" s="40"/>
      <c r="AJ4" s="41"/>
      <c r="AK4" s="40"/>
      <c r="AL4" s="40"/>
      <c r="AM4" s="40"/>
      <c r="AN4" s="40"/>
      <c r="AO4" s="40"/>
      <c r="AP4" s="40"/>
      <c r="AQ4" s="40"/>
      <c r="AR4" s="40"/>
      <c r="AS4" s="40"/>
      <c r="AT4" s="40"/>
      <c r="AU4" s="40"/>
      <c r="AV4" s="40"/>
      <c r="AW4" s="40"/>
      <c r="AX4" s="40"/>
      <c r="AY4" s="40"/>
      <c r="AZ4" s="40"/>
      <c r="BA4" s="40"/>
      <c r="BB4" s="40"/>
      <c r="BC4" s="40"/>
      <c r="BD4" s="40"/>
    </row>
    <row r="5" spans="1:56" ht="36.75" customHeight="1" thickBot="1">
      <c r="A5" s="36" t="s">
        <v>7</v>
      </c>
      <c r="B5" s="37" t="s">
        <v>8</v>
      </c>
      <c r="C5" s="43"/>
      <c r="D5" s="44"/>
      <c r="E5" s="550"/>
      <c r="F5" s="550"/>
      <c r="G5" s="550"/>
      <c r="H5" s="551"/>
      <c r="I5" s="38"/>
      <c r="J5" s="38"/>
      <c r="K5" s="38"/>
      <c r="L5" s="38"/>
      <c r="M5" s="38"/>
      <c r="N5" s="38"/>
      <c r="O5" s="38"/>
      <c r="P5" s="38"/>
      <c r="Q5" s="38"/>
      <c r="R5" s="38"/>
      <c r="S5" s="38"/>
      <c r="T5" s="38"/>
      <c r="U5" s="38"/>
      <c r="V5" s="38"/>
      <c r="W5" s="38"/>
      <c r="X5" s="38"/>
      <c r="Y5" s="38"/>
      <c r="Z5" s="39"/>
      <c r="AA5" s="45"/>
      <c r="AB5" s="46"/>
      <c r="AC5" s="46"/>
      <c r="AD5" s="46"/>
      <c r="AE5" s="46"/>
      <c r="AF5" s="46"/>
      <c r="AG5" s="46"/>
      <c r="AH5" s="46"/>
      <c r="AI5" s="46"/>
      <c r="AJ5" s="47"/>
      <c r="AK5" s="46"/>
      <c r="AL5" s="46"/>
      <c r="AM5" s="569"/>
      <c r="AN5" s="569"/>
      <c r="AO5" s="569"/>
      <c r="AP5" s="569"/>
      <c r="AQ5" s="569"/>
      <c r="AR5" s="569"/>
      <c r="AS5" s="569"/>
      <c r="AT5" s="569"/>
      <c r="AU5" s="569"/>
      <c r="AV5" s="569"/>
      <c r="AW5" s="569"/>
      <c r="AX5" s="569"/>
      <c r="AY5" s="569"/>
      <c r="AZ5" s="569"/>
      <c r="BA5" s="569"/>
      <c r="BB5" s="569"/>
      <c r="BC5" s="569"/>
      <c r="BD5" s="569"/>
    </row>
    <row r="6" spans="1:56">
      <c r="A6" s="48"/>
      <c r="B6" s="49"/>
      <c r="C6" s="49"/>
      <c r="D6" s="50"/>
      <c r="E6" s="49"/>
      <c r="F6" s="49"/>
      <c r="G6" s="49"/>
      <c r="H6" s="49"/>
      <c r="I6" s="49"/>
      <c r="J6" s="49"/>
      <c r="K6" s="49"/>
      <c r="L6" s="49"/>
      <c r="M6" s="49"/>
      <c r="N6" s="49"/>
      <c r="O6" s="49"/>
      <c r="P6" s="51"/>
      <c r="Q6" s="40"/>
      <c r="R6" s="40"/>
      <c r="S6" s="40"/>
      <c r="T6" s="40"/>
      <c r="U6" s="40"/>
      <c r="V6" s="40"/>
      <c r="W6" s="40"/>
      <c r="X6" s="40"/>
      <c r="Y6" s="40"/>
      <c r="Z6" s="40"/>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569"/>
    </row>
    <row r="7" spans="1:56">
      <c r="A7" s="49"/>
      <c r="B7" s="49"/>
      <c r="C7" s="49"/>
      <c r="D7" s="552"/>
      <c r="E7" s="552"/>
      <c r="F7" s="552"/>
      <c r="G7" s="552"/>
      <c r="H7" s="552"/>
      <c r="I7" s="552"/>
      <c r="J7" s="552"/>
      <c r="K7" s="552"/>
      <c r="L7" s="552"/>
      <c r="M7" s="552"/>
      <c r="N7" s="552"/>
      <c r="O7" s="552"/>
      <c r="P7" s="552"/>
      <c r="Q7" s="552"/>
      <c r="R7" s="552"/>
      <c r="S7" s="552"/>
      <c r="T7" s="544"/>
      <c r="U7" s="52"/>
      <c r="V7" s="40"/>
      <c r="W7" s="40"/>
      <c r="X7" s="40"/>
      <c r="Y7" s="40"/>
      <c r="Z7" s="40"/>
      <c r="AA7" s="539"/>
      <c r="AB7" s="539"/>
      <c r="AC7" s="539"/>
      <c r="AD7" s="539"/>
      <c r="AE7" s="539"/>
      <c r="AF7" s="539"/>
      <c r="AG7" s="539"/>
      <c r="AH7" s="539"/>
      <c r="AI7" s="539"/>
      <c r="AJ7" s="53"/>
      <c r="AK7" s="539"/>
      <c r="AL7" s="539"/>
      <c r="AM7" s="539"/>
      <c r="AN7" s="539"/>
      <c r="AO7" s="539"/>
      <c r="AP7" s="539"/>
      <c r="AQ7" s="539"/>
      <c r="AR7" s="539"/>
      <c r="AS7" s="539"/>
      <c r="AT7" s="539"/>
      <c r="AU7" s="539"/>
      <c r="AV7" s="539"/>
      <c r="AW7" s="539"/>
      <c r="AX7" s="539"/>
      <c r="AY7" s="539"/>
      <c r="AZ7" s="539"/>
      <c r="BA7" s="539"/>
      <c r="BB7" s="539"/>
      <c r="BC7" s="539"/>
      <c r="BD7" s="539"/>
    </row>
    <row r="8" spans="1:56">
      <c r="A8" s="54"/>
      <c r="B8" s="40"/>
      <c r="C8" s="40"/>
      <c r="D8" s="554"/>
      <c r="E8" s="554"/>
      <c r="F8" s="554"/>
      <c r="G8" s="554"/>
      <c r="H8" s="554"/>
      <c r="I8" s="554"/>
      <c r="J8" s="554"/>
      <c r="K8" s="554"/>
      <c r="L8" s="553"/>
      <c r="M8" s="553"/>
      <c r="N8" s="553"/>
      <c r="O8" s="553"/>
      <c r="P8" s="539"/>
      <c r="Q8" s="539"/>
      <c r="R8" s="539"/>
      <c r="S8" s="539"/>
      <c r="T8" s="539"/>
      <c r="U8" s="539"/>
      <c r="V8" s="40"/>
      <c r="W8" s="40"/>
      <c r="X8" s="40"/>
      <c r="Y8" s="40"/>
      <c r="Z8" s="40"/>
      <c r="AA8" s="553"/>
      <c r="AB8" s="553"/>
      <c r="AC8" s="553"/>
      <c r="AD8" s="540"/>
      <c r="AE8" s="540"/>
      <c r="AF8" s="540"/>
      <c r="AG8" s="553"/>
      <c r="AH8" s="553"/>
      <c r="AI8" s="553"/>
      <c r="AJ8" s="55"/>
      <c r="AK8" s="540"/>
      <c r="AL8" s="540"/>
      <c r="AM8" s="553"/>
      <c r="AN8" s="553"/>
      <c r="AO8" s="553"/>
      <c r="AP8" s="540"/>
      <c r="AQ8" s="540"/>
      <c r="AR8" s="540"/>
      <c r="AS8" s="553"/>
      <c r="AT8" s="553"/>
      <c r="AU8" s="553"/>
      <c r="AV8" s="540"/>
      <c r="AW8" s="540"/>
      <c r="AX8" s="540"/>
      <c r="AY8" s="553"/>
      <c r="AZ8" s="553"/>
      <c r="BA8" s="553"/>
      <c r="BB8" s="540"/>
      <c r="BC8" s="540"/>
      <c r="BD8" s="540"/>
    </row>
    <row r="9" spans="1:56" ht="15.75" thickBot="1">
      <c r="A9" s="40"/>
      <c r="B9" s="40"/>
      <c r="C9" s="40"/>
      <c r="D9" s="56"/>
      <c r="E9" s="40"/>
      <c r="F9" s="40"/>
      <c r="G9" s="40"/>
      <c r="H9" s="40"/>
      <c r="I9" s="40"/>
      <c r="J9" s="40"/>
      <c r="K9" s="40"/>
      <c r="L9" s="40"/>
      <c r="M9" s="40"/>
      <c r="N9" s="40"/>
      <c r="O9" s="40"/>
      <c r="P9" s="57"/>
      <c r="Q9" s="40"/>
      <c r="R9" s="40"/>
      <c r="S9" s="40"/>
      <c r="T9" s="40"/>
      <c r="U9" s="40"/>
      <c r="V9" s="40"/>
      <c r="W9" s="40"/>
      <c r="X9" s="40"/>
      <c r="Y9" s="40"/>
      <c r="Z9" s="40"/>
      <c r="AA9" s="539"/>
      <c r="AB9" s="539"/>
      <c r="AC9" s="539"/>
      <c r="AD9" s="539"/>
      <c r="AE9" s="539"/>
      <c r="AF9" s="539"/>
      <c r="AG9" s="539"/>
      <c r="AH9" s="539"/>
      <c r="AI9" s="539"/>
      <c r="AJ9" s="53"/>
      <c r="AK9" s="539"/>
      <c r="AL9" s="539"/>
      <c r="AM9" s="539"/>
      <c r="AN9" s="539"/>
      <c r="AO9" s="539"/>
      <c r="AP9" s="539"/>
      <c r="AQ9" s="539"/>
      <c r="AR9" s="539"/>
      <c r="AS9" s="539"/>
      <c r="AT9" s="539"/>
      <c r="AU9" s="539"/>
      <c r="AV9" s="539"/>
      <c r="AW9" s="539"/>
      <c r="AX9" s="539"/>
      <c r="AY9" s="539"/>
      <c r="AZ9" s="539"/>
      <c r="BA9" s="539"/>
      <c r="BB9" s="539"/>
      <c r="BC9" s="539"/>
      <c r="BD9" s="539"/>
    </row>
    <row r="10" spans="1:56" ht="15" customHeight="1">
      <c r="A10" s="570" t="s">
        <v>9</v>
      </c>
      <c r="B10" s="571"/>
      <c r="C10" s="58"/>
      <c r="D10" s="555"/>
      <c r="E10" s="556"/>
      <c r="F10" s="556"/>
      <c r="G10" s="556"/>
      <c r="H10" s="556"/>
      <c r="I10" s="556"/>
      <c r="J10" s="556"/>
      <c r="K10" s="556"/>
      <c r="L10" s="556"/>
      <c r="M10" s="556"/>
      <c r="N10" s="556"/>
      <c r="O10" s="556"/>
      <c r="P10" s="556"/>
      <c r="Q10" s="556"/>
      <c r="R10" s="556"/>
      <c r="S10" s="556"/>
      <c r="T10" s="556"/>
      <c r="U10" s="556"/>
      <c r="V10" s="556"/>
      <c r="W10" s="556"/>
      <c r="X10" s="556"/>
      <c r="Y10" s="556"/>
      <c r="Z10" s="556"/>
      <c r="AA10" s="559" t="s">
        <v>10</v>
      </c>
      <c r="AB10" s="559"/>
      <c r="AC10" s="559"/>
      <c r="AD10" s="559"/>
      <c r="AE10" s="559"/>
      <c r="AF10" s="559"/>
      <c r="AG10" s="560" t="s">
        <v>10</v>
      </c>
      <c r="AH10" s="560"/>
      <c r="AI10" s="560"/>
      <c r="AJ10" s="560"/>
      <c r="AK10" s="560"/>
      <c r="AL10" s="560"/>
      <c r="AM10" s="559" t="s">
        <v>10</v>
      </c>
      <c r="AN10" s="559"/>
      <c r="AO10" s="559"/>
      <c r="AP10" s="559"/>
      <c r="AQ10" s="559"/>
      <c r="AR10" s="559"/>
      <c r="AS10" s="583" t="s">
        <v>10</v>
      </c>
      <c r="AT10" s="583"/>
      <c r="AU10" s="583"/>
      <c r="AV10" s="583"/>
      <c r="AW10" s="583"/>
      <c r="AX10" s="583"/>
      <c r="AY10" s="584" t="s">
        <v>10</v>
      </c>
      <c r="AZ10" s="584"/>
      <c r="BA10" s="584"/>
      <c r="BB10" s="584"/>
      <c r="BC10" s="584"/>
      <c r="BD10" s="584"/>
    </row>
    <row r="11" spans="1:56" ht="15.75" thickBot="1">
      <c r="A11" s="572"/>
      <c r="B11" s="573"/>
      <c r="C11" s="59"/>
      <c r="D11" s="557"/>
      <c r="E11" s="558"/>
      <c r="F11" s="558"/>
      <c r="G11" s="558"/>
      <c r="H11" s="558"/>
      <c r="I11" s="558"/>
      <c r="J11" s="558"/>
      <c r="K11" s="558"/>
      <c r="L11" s="558"/>
      <c r="M11" s="558"/>
      <c r="N11" s="558"/>
      <c r="O11" s="558"/>
      <c r="P11" s="558"/>
      <c r="Q11" s="558"/>
      <c r="R11" s="558"/>
      <c r="S11" s="558"/>
      <c r="T11" s="558"/>
      <c r="U11" s="558"/>
      <c r="V11" s="558"/>
      <c r="W11" s="558"/>
      <c r="X11" s="558"/>
      <c r="Y11" s="558"/>
      <c r="Z11" s="558"/>
      <c r="AA11" s="561" t="s">
        <v>11</v>
      </c>
      <c r="AB11" s="561"/>
      <c r="AC11" s="561"/>
      <c r="AD11" s="561"/>
      <c r="AE11" s="561"/>
      <c r="AF11" s="561"/>
      <c r="AG11" s="562" t="s">
        <v>12</v>
      </c>
      <c r="AH11" s="562"/>
      <c r="AI11" s="562"/>
      <c r="AJ11" s="562"/>
      <c r="AK11" s="562"/>
      <c r="AL11" s="562"/>
      <c r="AM11" s="561" t="s">
        <v>13</v>
      </c>
      <c r="AN11" s="561"/>
      <c r="AO11" s="561"/>
      <c r="AP11" s="561"/>
      <c r="AQ11" s="561"/>
      <c r="AR11" s="561"/>
      <c r="AS11" s="581" t="s">
        <v>14</v>
      </c>
      <c r="AT11" s="581"/>
      <c r="AU11" s="581"/>
      <c r="AV11" s="581"/>
      <c r="AW11" s="581"/>
      <c r="AX11" s="581"/>
      <c r="AY11" s="582" t="s">
        <v>15</v>
      </c>
      <c r="AZ11" s="582"/>
      <c r="BA11" s="582"/>
      <c r="BB11" s="582"/>
      <c r="BC11" s="582"/>
      <c r="BD11" s="582"/>
    </row>
    <row r="12" spans="1:56" ht="15" customHeight="1" thickBot="1">
      <c r="A12" s="574"/>
      <c r="B12" s="575"/>
      <c r="C12" s="59"/>
      <c r="D12" s="608" t="s">
        <v>16</v>
      </c>
      <c r="E12" s="609"/>
      <c r="F12" s="608"/>
      <c r="G12" s="608"/>
      <c r="H12" s="608"/>
      <c r="I12" s="608"/>
      <c r="J12" s="608"/>
      <c r="K12" s="608"/>
      <c r="L12" s="608"/>
      <c r="M12" s="608"/>
      <c r="N12" s="608"/>
      <c r="O12" s="608"/>
      <c r="P12" s="608"/>
      <c r="Q12" s="608"/>
      <c r="R12" s="608"/>
      <c r="S12" s="610"/>
      <c r="T12" s="536"/>
      <c r="U12" s="536"/>
      <c r="V12" s="576" t="s">
        <v>17</v>
      </c>
      <c r="W12" s="576"/>
      <c r="X12" s="576"/>
      <c r="Y12" s="576"/>
      <c r="Z12" s="576"/>
      <c r="AA12" s="577" t="s">
        <v>18</v>
      </c>
      <c r="AB12" s="577"/>
      <c r="AC12" s="577"/>
      <c r="AD12" s="578" t="s">
        <v>19</v>
      </c>
      <c r="AE12" s="577" t="s">
        <v>20</v>
      </c>
      <c r="AF12" s="577" t="s">
        <v>21</v>
      </c>
      <c r="AG12" s="599" t="s">
        <v>18</v>
      </c>
      <c r="AH12" s="599"/>
      <c r="AI12" s="599"/>
      <c r="AJ12" s="611" t="s">
        <v>19</v>
      </c>
      <c r="AK12" s="599" t="s">
        <v>20</v>
      </c>
      <c r="AL12" s="599" t="s">
        <v>21</v>
      </c>
      <c r="AM12" s="577" t="s">
        <v>18</v>
      </c>
      <c r="AN12" s="577"/>
      <c r="AO12" s="577"/>
      <c r="AP12" s="577" t="s">
        <v>19</v>
      </c>
      <c r="AQ12" s="577" t="s">
        <v>20</v>
      </c>
      <c r="AR12" s="577" t="s">
        <v>21</v>
      </c>
      <c r="AS12" s="567" t="s">
        <v>18</v>
      </c>
      <c r="AT12" s="567"/>
      <c r="AU12" s="567"/>
      <c r="AV12" s="567" t="s">
        <v>19</v>
      </c>
      <c r="AW12" s="567" t="s">
        <v>20</v>
      </c>
      <c r="AX12" s="567" t="s">
        <v>21</v>
      </c>
      <c r="AY12" s="563" t="s">
        <v>18</v>
      </c>
      <c r="AZ12" s="563"/>
      <c r="BA12" s="563"/>
      <c r="BB12" s="563" t="s">
        <v>19</v>
      </c>
      <c r="BC12" s="60"/>
      <c r="BD12" s="565" t="s">
        <v>22</v>
      </c>
    </row>
    <row r="13" spans="1:56" ht="75.75" thickBot="1">
      <c r="A13" s="61" t="s">
        <v>23</v>
      </c>
      <c r="B13" s="62" t="s">
        <v>24</v>
      </c>
      <c r="C13" s="606" t="s">
        <v>25</v>
      </c>
      <c r="D13" s="63" t="s">
        <v>26</v>
      </c>
      <c r="E13" s="64" t="s">
        <v>27</v>
      </c>
      <c r="F13" s="65" t="s">
        <v>28</v>
      </c>
      <c r="G13" s="66" t="s">
        <v>29</v>
      </c>
      <c r="H13" s="66" t="s">
        <v>30</v>
      </c>
      <c r="I13" s="66" t="s">
        <v>31</v>
      </c>
      <c r="J13" s="66" t="s">
        <v>32</v>
      </c>
      <c r="K13" s="66" t="s">
        <v>33</v>
      </c>
      <c r="L13" s="66" t="s">
        <v>34</v>
      </c>
      <c r="M13" s="66" t="s">
        <v>35</v>
      </c>
      <c r="N13" s="66" t="s">
        <v>36</v>
      </c>
      <c r="O13" s="66" t="s">
        <v>37</v>
      </c>
      <c r="P13" s="66" t="s">
        <v>38</v>
      </c>
      <c r="Q13" s="66" t="s">
        <v>39</v>
      </c>
      <c r="R13" s="66" t="s">
        <v>40</v>
      </c>
      <c r="S13" s="66" t="s">
        <v>41</v>
      </c>
      <c r="T13" s="66" t="s">
        <v>42</v>
      </c>
      <c r="U13" s="66" t="s">
        <v>43</v>
      </c>
      <c r="V13" s="535" t="s">
        <v>44</v>
      </c>
      <c r="W13" s="535" t="s">
        <v>45</v>
      </c>
      <c r="X13" s="602" t="s">
        <v>46</v>
      </c>
      <c r="Y13" s="603"/>
      <c r="Z13" s="535" t="s">
        <v>47</v>
      </c>
      <c r="AA13" s="537" t="s">
        <v>29</v>
      </c>
      <c r="AB13" s="534" t="s">
        <v>48</v>
      </c>
      <c r="AC13" s="534" t="s">
        <v>49</v>
      </c>
      <c r="AD13" s="579"/>
      <c r="AE13" s="580"/>
      <c r="AF13" s="580"/>
      <c r="AG13" s="535" t="s">
        <v>29</v>
      </c>
      <c r="AH13" s="535" t="s">
        <v>48</v>
      </c>
      <c r="AI13" s="535" t="s">
        <v>49</v>
      </c>
      <c r="AJ13" s="612"/>
      <c r="AK13" s="607"/>
      <c r="AL13" s="607"/>
      <c r="AM13" s="534" t="s">
        <v>29</v>
      </c>
      <c r="AN13" s="534" t="s">
        <v>48</v>
      </c>
      <c r="AO13" s="534" t="s">
        <v>49</v>
      </c>
      <c r="AP13" s="580"/>
      <c r="AQ13" s="580"/>
      <c r="AR13" s="580"/>
      <c r="AS13" s="538" t="s">
        <v>29</v>
      </c>
      <c r="AT13" s="538" t="s">
        <v>48</v>
      </c>
      <c r="AU13" s="538" t="s">
        <v>49</v>
      </c>
      <c r="AV13" s="568"/>
      <c r="AW13" s="568"/>
      <c r="AX13" s="568"/>
      <c r="AY13" s="541" t="s">
        <v>29</v>
      </c>
      <c r="AZ13" s="541" t="s">
        <v>48</v>
      </c>
      <c r="BA13" s="541" t="s">
        <v>49</v>
      </c>
      <c r="BB13" s="564"/>
      <c r="BC13" s="67" t="s">
        <v>50</v>
      </c>
      <c r="BD13" s="566"/>
    </row>
    <row r="14" spans="1:56" ht="30" thickBot="1">
      <c r="A14" s="68"/>
      <c r="B14" s="69"/>
      <c r="C14" s="606"/>
      <c r="D14" s="70" t="s">
        <v>51</v>
      </c>
      <c r="E14" s="71"/>
      <c r="F14" s="72" t="s">
        <v>51</v>
      </c>
      <c r="G14" s="73" t="s">
        <v>51</v>
      </c>
      <c r="H14" s="73" t="s">
        <v>51</v>
      </c>
      <c r="I14" s="73" t="s">
        <v>51</v>
      </c>
      <c r="J14" s="73" t="s">
        <v>51</v>
      </c>
      <c r="K14" s="73" t="s">
        <v>51</v>
      </c>
      <c r="L14" s="74" t="s">
        <v>51</v>
      </c>
      <c r="M14" s="74" t="s">
        <v>51</v>
      </c>
      <c r="N14" s="74" t="s">
        <v>51</v>
      </c>
      <c r="O14" s="74" t="s">
        <v>51</v>
      </c>
      <c r="P14" s="73" t="s">
        <v>51</v>
      </c>
      <c r="Q14" s="73" t="s">
        <v>51</v>
      </c>
      <c r="R14" s="73" t="s">
        <v>51</v>
      </c>
      <c r="S14" s="73" t="s">
        <v>51</v>
      </c>
      <c r="T14" s="73"/>
      <c r="U14" s="73"/>
      <c r="V14" s="75" t="s">
        <v>52</v>
      </c>
      <c r="W14" s="75" t="s">
        <v>51</v>
      </c>
      <c r="X14" s="75" t="s">
        <v>53</v>
      </c>
      <c r="Y14" s="75" t="s">
        <v>54</v>
      </c>
      <c r="Z14" s="75" t="s">
        <v>51</v>
      </c>
      <c r="AA14" s="76" t="s">
        <v>51</v>
      </c>
      <c r="AB14" s="76" t="s">
        <v>51</v>
      </c>
      <c r="AC14" s="76"/>
      <c r="AD14" s="77" t="s">
        <v>51</v>
      </c>
      <c r="AE14" s="76" t="s">
        <v>51</v>
      </c>
      <c r="AF14" s="76" t="s">
        <v>51</v>
      </c>
      <c r="AG14" s="75" t="s">
        <v>51</v>
      </c>
      <c r="AH14" s="75" t="s">
        <v>51</v>
      </c>
      <c r="AI14" s="75" t="s">
        <v>51</v>
      </c>
      <c r="AJ14" s="78" t="s">
        <v>51</v>
      </c>
      <c r="AK14" s="75" t="s">
        <v>51</v>
      </c>
      <c r="AL14" s="75" t="s">
        <v>51</v>
      </c>
      <c r="AM14" s="76" t="s">
        <v>51</v>
      </c>
      <c r="AN14" s="76" t="s">
        <v>51</v>
      </c>
      <c r="AO14" s="76" t="s">
        <v>51</v>
      </c>
      <c r="AP14" s="76"/>
      <c r="AQ14" s="76" t="s">
        <v>51</v>
      </c>
      <c r="AR14" s="76" t="s">
        <v>51</v>
      </c>
      <c r="AS14" s="79" t="s">
        <v>51</v>
      </c>
      <c r="AT14" s="79" t="s">
        <v>51</v>
      </c>
      <c r="AU14" s="79" t="s">
        <v>51</v>
      </c>
      <c r="AV14" s="79" t="s">
        <v>51</v>
      </c>
      <c r="AW14" s="79" t="s">
        <v>51</v>
      </c>
      <c r="AX14" s="79" t="s">
        <v>51</v>
      </c>
      <c r="AY14" s="80" t="s">
        <v>51</v>
      </c>
      <c r="AZ14" s="80"/>
      <c r="BA14" s="80" t="s">
        <v>51</v>
      </c>
      <c r="BB14" s="80" t="s">
        <v>51</v>
      </c>
      <c r="BC14" s="81"/>
      <c r="BD14" s="82" t="s">
        <v>51</v>
      </c>
    </row>
    <row r="15" spans="1:56" ht="151.5" customHeight="1">
      <c r="A15" s="83">
        <v>1</v>
      </c>
      <c r="B15" s="84" t="s">
        <v>55</v>
      </c>
      <c r="C15" s="85" t="s">
        <v>56</v>
      </c>
      <c r="D15" s="86" t="s">
        <v>57</v>
      </c>
      <c r="E15" s="87">
        <v>0.06</v>
      </c>
      <c r="F15" s="88" t="s">
        <v>58</v>
      </c>
      <c r="G15" s="89" t="s">
        <v>59</v>
      </c>
      <c r="H15" s="89" t="s">
        <v>60</v>
      </c>
      <c r="I15" s="88" t="s">
        <v>61</v>
      </c>
      <c r="J15" s="90" t="s">
        <v>62</v>
      </c>
      <c r="K15" s="88" t="s">
        <v>63</v>
      </c>
      <c r="L15" s="91">
        <v>0</v>
      </c>
      <c r="M15" s="91">
        <v>0.2</v>
      </c>
      <c r="N15" s="91">
        <v>0.35</v>
      </c>
      <c r="O15" s="91">
        <v>0.4</v>
      </c>
      <c r="P15" s="92">
        <f>SUM(L15:O15)</f>
        <v>0.95000000000000007</v>
      </c>
      <c r="Q15" s="88" t="s">
        <v>64</v>
      </c>
      <c r="R15" s="93" t="s">
        <v>65</v>
      </c>
      <c r="S15" s="90" t="s">
        <v>66</v>
      </c>
      <c r="T15" s="90" t="s">
        <v>67</v>
      </c>
      <c r="U15" s="88"/>
      <c r="V15" s="94"/>
      <c r="W15" s="94"/>
      <c r="X15" s="94"/>
      <c r="Y15" s="95"/>
      <c r="Z15" s="96"/>
      <c r="AA15" s="97" t="str">
        <f>$G$15</f>
        <v>Porcentaje de Ejecución del Plan de Acción del Consejo Local de Gobierno</v>
      </c>
      <c r="AB15" s="98">
        <f>L15</f>
        <v>0</v>
      </c>
      <c r="AC15" s="99">
        <v>0</v>
      </c>
      <c r="AD15" s="100">
        <v>1</v>
      </c>
      <c r="AE15" s="101" t="s">
        <v>68</v>
      </c>
      <c r="AF15" s="101" t="s">
        <v>69</v>
      </c>
      <c r="AG15" s="102" t="str">
        <f>$G$15</f>
        <v>Porcentaje de Ejecución del Plan de Acción del Consejo Local de Gobierno</v>
      </c>
      <c r="AH15" s="103">
        <f>M15</f>
        <v>0.2</v>
      </c>
      <c r="AI15" s="104">
        <v>0.22</v>
      </c>
      <c r="AJ15" s="105">
        <v>1</v>
      </c>
      <c r="AK15" s="88" t="s">
        <v>70</v>
      </c>
      <c r="AL15" s="88" t="s">
        <v>71</v>
      </c>
      <c r="AM15" s="102" t="str">
        <f>$G$15</f>
        <v>Porcentaje de Ejecución del Plan de Acción del Consejo Local de Gobierno</v>
      </c>
      <c r="AN15" s="103">
        <f>N15</f>
        <v>0.35</v>
      </c>
      <c r="AO15" s="473">
        <v>0.35</v>
      </c>
      <c r="AP15" s="105">
        <f>AO15/AN15</f>
        <v>1</v>
      </c>
      <c r="AQ15" s="88" t="s">
        <v>72</v>
      </c>
      <c r="AR15" s="108" t="s">
        <v>73</v>
      </c>
      <c r="AS15" s="102" t="str">
        <f>$G$15</f>
        <v>Porcentaje de Ejecución del Plan de Acción del Consejo Local de Gobierno</v>
      </c>
      <c r="AT15" s="103">
        <f>O15</f>
        <v>0.4</v>
      </c>
      <c r="AU15" s="104">
        <v>0.4</v>
      </c>
      <c r="AV15" s="493">
        <f>AT15/AU15</f>
        <v>1</v>
      </c>
      <c r="AW15" s="109" t="s">
        <v>74</v>
      </c>
      <c r="AX15" s="494" t="s">
        <v>75</v>
      </c>
      <c r="AY15" s="102" t="str">
        <f>$G$15</f>
        <v>Porcentaje de Ejecución del Plan de Acción del Consejo Local de Gobierno</v>
      </c>
      <c r="AZ15" s="103">
        <f>P15</f>
        <v>0.95000000000000007</v>
      </c>
      <c r="BA15" s="104">
        <f>+AU15+AO15+AI15+AC15</f>
        <v>0.97</v>
      </c>
      <c r="BB15" s="505">
        <v>1</v>
      </c>
      <c r="BC15" s="523">
        <f>BB15*E15</f>
        <v>0.06</v>
      </c>
      <c r="BD15" s="109" t="s">
        <v>74</v>
      </c>
    </row>
    <row r="16" spans="1:56" ht="209.25" customHeight="1">
      <c r="A16" s="110">
        <v>2</v>
      </c>
      <c r="B16" s="111"/>
      <c r="C16" s="112"/>
      <c r="D16" s="113" t="s">
        <v>76</v>
      </c>
      <c r="E16" s="114">
        <v>0.05</v>
      </c>
      <c r="F16" s="115" t="s">
        <v>77</v>
      </c>
      <c r="G16" s="116" t="s">
        <v>78</v>
      </c>
      <c r="H16" s="116" t="s">
        <v>79</v>
      </c>
      <c r="I16" s="115" t="s">
        <v>80</v>
      </c>
      <c r="J16" s="117" t="s">
        <v>62</v>
      </c>
      <c r="K16" s="115" t="s">
        <v>81</v>
      </c>
      <c r="L16" s="118">
        <v>0.4</v>
      </c>
      <c r="M16" s="119">
        <v>0</v>
      </c>
      <c r="N16" s="119">
        <v>0</v>
      </c>
      <c r="O16" s="119">
        <v>0</v>
      </c>
      <c r="P16" s="120">
        <f>SUM(L16:O16)</f>
        <v>0.4</v>
      </c>
      <c r="Q16" s="115" t="s">
        <v>64</v>
      </c>
      <c r="R16" s="121" t="s">
        <v>82</v>
      </c>
      <c r="S16" s="117" t="s">
        <v>83</v>
      </c>
      <c r="T16" s="117" t="s">
        <v>84</v>
      </c>
      <c r="U16" s="115"/>
      <c r="V16" s="122"/>
      <c r="W16" s="122"/>
      <c r="X16" s="122"/>
      <c r="Y16" s="123"/>
      <c r="Z16" s="124"/>
      <c r="AA16" s="125" t="str">
        <f>$G$16</f>
        <v>Porcentaje de Participación de los Ciudadanos en la Audiencia de Rendición de Cuentas</v>
      </c>
      <c r="AB16" s="126">
        <f t="shared" ref="AB16:AB58" si="0">L16</f>
        <v>0.4</v>
      </c>
      <c r="AC16" s="127">
        <v>0</v>
      </c>
      <c r="AD16" s="128"/>
      <c r="AE16" s="129" t="s">
        <v>85</v>
      </c>
      <c r="AF16" s="129" t="s">
        <v>86</v>
      </c>
      <c r="AG16" s="130" t="str">
        <f>$G$16</f>
        <v>Porcentaje de Participación de los Ciudadanos en la Audiencia de Rendición de Cuentas</v>
      </c>
      <c r="AH16" s="131">
        <f t="shared" ref="AH16:AH58" si="1">M16</f>
        <v>0</v>
      </c>
      <c r="AI16" s="132" t="s">
        <v>87</v>
      </c>
      <c r="AJ16" s="133"/>
      <c r="AK16" s="115" t="s">
        <v>88</v>
      </c>
      <c r="AL16" s="115" t="s">
        <v>89</v>
      </c>
      <c r="AM16" s="130" t="str">
        <f>$G$16</f>
        <v>Porcentaje de Participación de los Ciudadanos en la Audiencia de Rendición de Cuentas</v>
      </c>
      <c r="AN16" s="131">
        <f t="shared" ref="AN16:AN58" si="2">N16</f>
        <v>0</v>
      </c>
      <c r="AO16" s="132"/>
      <c r="AP16" s="134" t="s">
        <v>90</v>
      </c>
      <c r="AQ16" s="115" t="s">
        <v>91</v>
      </c>
      <c r="AR16" s="115" t="s">
        <v>92</v>
      </c>
      <c r="AS16" s="130" t="str">
        <f>$G$16</f>
        <v>Porcentaje de Participación de los Ciudadanos en la Audiencia de Rendición de Cuentas</v>
      </c>
      <c r="AT16" s="131">
        <f>O16</f>
        <v>0</v>
      </c>
      <c r="AU16" s="132">
        <v>0</v>
      </c>
      <c r="AV16" s="134" t="s">
        <v>93</v>
      </c>
      <c r="AW16" s="135" t="s">
        <v>94</v>
      </c>
      <c r="AX16" s="115" t="s">
        <v>95</v>
      </c>
      <c r="AY16" s="130" t="str">
        <f>$G$16</f>
        <v>Porcentaje de Participación de los Ciudadanos en la Audiencia de Rendición de Cuentas</v>
      </c>
      <c r="AZ16" s="131">
        <f t="shared" ref="AZ16:AZ25" si="3">P16</f>
        <v>0.4</v>
      </c>
      <c r="BA16" s="339">
        <v>0.4</v>
      </c>
      <c r="BB16" s="505">
        <f>BA16/AZ16</f>
        <v>1</v>
      </c>
      <c r="BC16" s="523">
        <f>BB16*E16</f>
        <v>0.05</v>
      </c>
      <c r="BD16" s="115" t="s">
        <v>96</v>
      </c>
    </row>
    <row r="17" spans="1:56" ht="102.75" customHeight="1">
      <c r="A17" s="110">
        <v>3</v>
      </c>
      <c r="B17" s="111"/>
      <c r="C17" s="112"/>
      <c r="D17" s="137" t="s">
        <v>97</v>
      </c>
      <c r="E17" s="138">
        <v>0.06</v>
      </c>
      <c r="F17" s="139" t="s">
        <v>77</v>
      </c>
      <c r="G17" s="140" t="s">
        <v>98</v>
      </c>
      <c r="H17" s="141" t="s">
        <v>99</v>
      </c>
      <c r="I17" s="139" t="s">
        <v>61</v>
      </c>
      <c r="J17" s="142" t="s">
        <v>62</v>
      </c>
      <c r="K17" s="139" t="s">
        <v>100</v>
      </c>
      <c r="L17" s="143">
        <v>0</v>
      </c>
      <c r="M17" s="143">
        <v>0.1</v>
      </c>
      <c r="N17" s="143">
        <v>0.1</v>
      </c>
      <c r="O17" s="143">
        <v>0.2</v>
      </c>
      <c r="P17" s="144">
        <f>SUM(L17:O17)</f>
        <v>0.4</v>
      </c>
      <c r="Q17" s="139" t="s">
        <v>101</v>
      </c>
      <c r="R17" s="145" t="s">
        <v>102</v>
      </c>
      <c r="S17" s="142" t="s">
        <v>103</v>
      </c>
      <c r="T17" s="142" t="s">
        <v>104</v>
      </c>
      <c r="U17" s="139"/>
      <c r="V17" s="146"/>
      <c r="W17" s="146"/>
      <c r="X17" s="146"/>
      <c r="Y17" s="147"/>
      <c r="Z17" s="148"/>
      <c r="AA17" s="149" t="str">
        <f>$G$17</f>
        <v>Porcentaje de Avance en el Cumplimiento Fisico del Plan de Desarrollo Local</v>
      </c>
      <c r="AB17" s="150">
        <f t="shared" si="0"/>
        <v>0</v>
      </c>
      <c r="AC17" s="151">
        <v>0</v>
      </c>
      <c r="AD17" s="152">
        <v>1</v>
      </c>
      <c r="AE17" s="153" t="s">
        <v>68</v>
      </c>
      <c r="AF17" s="153" t="s">
        <v>69</v>
      </c>
      <c r="AG17" s="154" t="str">
        <f>$G$17</f>
        <v>Porcentaje de Avance en el Cumplimiento Fisico del Plan de Desarrollo Local</v>
      </c>
      <c r="AH17" s="155">
        <f t="shared" si="1"/>
        <v>0.1</v>
      </c>
      <c r="AI17" s="156">
        <v>0.13700000000000001</v>
      </c>
      <c r="AJ17" s="157">
        <v>1</v>
      </c>
      <c r="AK17" s="139" t="s">
        <v>105</v>
      </c>
      <c r="AL17" s="139" t="s">
        <v>106</v>
      </c>
      <c r="AM17" s="154" t="str">
        <f>$G$17</f>
        <v>Porcentaje de Avance en el Cumplimiento Fisico del Plan de Desarrollo Local</v>
      </c>
      <c r="AN17" s="155">
        <f t="shared" si="2"/>
        <v>0.1</v>
      </c>
      <c r="AO17" s="475">
        <v>0.308</v>
      </c>
      <c r="AP17" s="474">
        <v>1</v>
      </c>
      <c r="AQ17" s="139" t="s">
        <v>107</v>
      </c>
      <c r="AR17" s="160" t="s">
        <v>108</v>
      </c>
      <c r="AS17" s="515" t="str">
        <f>$G$17</f>
        <v>Porcentaje de Avance en el Cumplimiento Fisico del Plan de Desarrollo Local</v>
      </c>
      <c r="AT17" s="516">
        <f>O17</f>
        <v>0.2</v>
      </c>
      <c r="AU17" s="613">
        <v>0.33700000000000002</v>
      </c>
      <c r="AV17" s="517">
        <v>1</v>
      </c>
      <c r="AW17" s="518" t="s">
        <v>109</v>
      </c>
      <c r="AX17" s="519" t="s">
        <v>110</v>
      </c>
      <c r="AY17" s="515" t="str">
        <f>$G$17</f>
        <v>Porcentaje de Avance en el Cumplimiento Fisico del Plan de Desarrollo Local</v>
      </c>
      <c r="AZ17" s="516">
        <f t="shared" si="3"/>
        <v>0.4</v>
      </c>
      <c r="BA17" s="614">
        <v>0.33700000000000002</v>
      </c>
      <c r="BB17" s="505">
        <f>BA17/AZ17</f>
        <v>0.84250000000000003</v>
      </c>
      <c r="BC17" s="523">
        <f>BB17*E17</f>
        <v>5.0549999999999998E-2</v>
      </c>
      <c r="BD17" s="518" t="s">
        <v>109</v>
      </c>
    </row>
    <row r="18" spans="1:56" ht="24.75" customHeight="1" thickBot="1">
      <c r="A18" s="162"/>
      <c r="B18" s="111"/>
      <c r="C18" s="163"/>
      <c r="D18" s="164" t="s">
        <v>111</v>
      </c>
      <c r="E18" s="165">
        <v>0.17</v>
      </c>
      <c r="F18" s="166"/>
      <c r="G18" s="167"/>
      <c r="H18" s="168"/>
      <c r="I18" s="166"/>
      <c r="J18" s="166"/>
      <c r="K18" s="166"/>
      <c r="L18" s="169"/>
      <c r="M18" s="169"/>
      <c r="N18" s="169"/>
      <c r="O18" s="169"/>
      <c r="P18" s="170"/>
      <c r="Q18" s="166"/>
      <c r="R18" s="166"/>
      <c r="S18" s="166"/>
      <c r="T18" s="166"/>
      <c r="U18" s="166"/>
      <c r="V18" s="166"/>
      <c r="W18" s="166"/>
      <c r="X18" s="166"/>
      <c r="Y18" s="171"/>
      <c r="Z18" s="172"/>
      <c r="AA18" s="173"/>
      <c r="AB18" s="169"/>
      <c r="AC18" s="174"/>
      <c r="AD18" s="175"/>
      <c r="AE18" s="176"/>
      <c r="AF18" s="176"/>
      <c r="AG18" s="177"/>
      <c r="AH18" s="178"/>
      <c r="AI18" s="179"/>
      <c r="AJ18" s="180"/>
      <c r="AK18" s="166"/>
      <c r="AL18" s="166"/>
      <c r="AM18" s="177"/>
      <c r="AN18" s="178"/>
      <c r="AO18" s="179"/>
      <c r="AP18" s="181"/>
      <c r="AQ18" s="166"/>
      <c r="AR18" s="166"/>
      <c r="AS18" s="177"/>
      <c r="AT18" s="178"/>
      <c r="AU18" s="179"/>
      <c r="AV18" s="181"/>
      <c r="AW18" s="182"/>
      <c r="AX18" s="166"/>
      <c r="AY18" s="177"/>
      <c r="AZ18" s="178"/>
      <c r="BA18" s="179"/>
      <c r="BB18" s="181"/>
      <c r="BC18" s="524"/>
      <c r="BD18" s="183"/>
    </row>
    <row r="19" spans="1:56" ht="409.5" customHeight="1" thickBot="1">
      <c r="A19" s="83">
        <v>4</v>
      </c>
      <c r="B19" s="111"/>
      <c r="C19" s="184" t="s">
        <v>112</v>
      </c>
      <c r="D19" s="185" t="s">
        <v>113</v>
      </c>
      <c r="E19" s="186">
        <v>0.04</v>
      </c>
      <c r="F19" s="166" t="s">
        <v>58</v>
      </c>
      <c r="G19" s="187" t="s">
        <v>114</v>
      </c>
      <c r="H19" s="187" t="s">
        <v>115</v>
      </c>
      <c r="I19" s="166" t="s">
        <v>61</v>
      </c>
      <c r="J19" s="188" t="s">
        <v>116</v>
      </c>
      <c r="K19" s="166" t="s">
        <v>117</v>
      </c>
      <c r="L19" s="189">
        <v>1</v>
      </c>
      <c r="M19" s="189">
        <v>1</v>
      </c>
      <c r="N19" s="189">
        <v>1</v>
      </c>
      <c r="O19" s="189">
        <v>1</v>
      </c>
      <c r="P19" s="190">
        <f>AVERAGE(L19:O19)</f>
        <v>1</v>
      </c>
      <c r="Q19" s="166" t="s">
        <v>64</v>
      </c>
      <c r="R19" s="191" t="s">
        <v>118</v>
      </c>
      <c r="S19" s="188" t="s">
        <v>119</v>
      </c>
      <c r="T19" s="188" t="s">
        <v>120</v>
      </c>
      <c r="U19" s="166"/>
      <c r="V19" s="192"/>
      <c r="W19" s="192"/>
      <c r="X19" s="192"/>
      <c r="Y19" s="193"/>
      <c r="Z19" s="194"/>
      <c r="AA19" s="173" t="str">
        <f>$G$19</f>
        <v xml:space="preserve">Porcentaje de Respuestas Oportunas de los ejercicios de control politico, derechos de petición y/o solicitudes de información que realice el Concejo de Bogota D.C y el Congreso de la República </v>
      </c>
      <c r="AB19" s="169">
        <f t="shared" si="0"/>
        <v>1</v>
      </c>
      <c r="AC19" s="195">
        <v>1</v>
      </c>
      <c r="AD19" s="196">
        <f>AC19/AB19</f>
        <v>1</v>
      </c>
      <c r="AE19" s="176" t="s">
        <v>121</v>
      </c>
      <c r="AF19" s="176" t="s">
        <v>122</v>
      </c>
      <c r="AG19" s="177" t="str">
        <f>$G$19</f>
        <v xml:space="preserve">Porcentaje de Respuestas Oportunas de los ejercicios de control politico, derechos de petición y/o solicitudes de información que realice el Concejo de Bogota D.C y el Congreso de la República </v>
      </c>
      <c r="AH19" s="178">
        <f t="shared" si="1"/>
        <v>1</v>
      </c>
      <c r="AI19" s="197">
        <v>1</v>
      </c>
      <c r="AJ19" s="198">
        <v>1</v>
      </c>
      <c r="AK19" s="187" t="s">
        <v>123</v>
      </c>
      <c r="AL19" s="166" t="s">
        <v>124</v>
      </c>
      <c r="AM19" s="177" t="str">
        <f>$G$19</f>
        <v xml:space="preserve">Porcentaje de Respuestas Oportunas de los ejercicios de control politico, derechos de petición y/o solicitudes de información que realice el Concejo de Bogota D.C y el Congreso de la República </v>
      </c>
      <c r="AN19" s="178">
        <f t="shared" si="2"/>
        <v>1</v>
      </c>
      <c r="AO19" s="197">
        <v>1</v>
      </c>
      <c r="AP19" s="476">
        <v>1</v>
      </c>
      <c r="AQ19" s="176" t="s">
        <v>125</v>
      </c>
      <c r="AR19" s="199" t="s">
        <v>126</v>
      </c>
      <c r="AS19" s="177" t="str">
        <f>$G$19</f>
        <v xml:space="preserve">Porcentaje de Respuestas Oportunas de los ejercicios de control politico, derechos de petición y/o solicitudes de información que realice el Concejo de Bogota D.C y el Congreso de la República </v>
      </c>
      <c r="AT19" s="178">
        <f>O19</f>
        <v>1</v>
      </c>
      <c r="AU19" s="197">
        <v>1</v>
      </c>
      <c r="AV19" s="493">
        <f>AT19/AU19</f>
        <v>1</v>
      </c>
      <c r="AW19" s="176" t="s">
        <v>127</v>
      </c>
      <c r="AX19" s="499" t="s">
        <v>128</v>
      </c>
      <c r="AY19" s="177" t="str">
        <f>$G$19</f>
        <v xml:space="preserve">Porcentaje de Respuestas Oportunas de los ejercicios de control politico, derechos de petición y/o solicitudes de información que realice el Concejo de Bogota D.C y el Congreso de la República </v>
      </c>
      <c r="AZ19" s="178">
        <f t="shared" si="3"/>
        <v>1</v>
      </c>
      <c r="BA19" s="197">
        <f>AVERAGE(AU19,AO19,AI19,AC19)</f>
        <v>1</v>
      </c>
      <c r="BB19" s="476">
        <f>BA19/AZ19</f>
        <v>1</v>
      </c>
      <c r="BC19" s="524">
        <f>BB19*E19</f>
        <v>0.04</v>
      </c>
      <c r="BD19" s="183" t="s">
        <v>129</v>
      </c>
    </row>
    <row r="20" spans="1:56" ht="27.75" customHeight="1" thickBot="1">
      <c r="A20" s="162"/>
      <c r="B20" s="111"/>
      <c r="C20" s="200"/>
      <c r="D20" s="201" t="s">
        <v>111</v>
      </c>
      <c r="E20" s="202">
        <v>0.04</v>
      </c>
      <c r="F20" s="203"/>
      <c r="G20" s="204"/>
      <c r="H20" s="205"/>
      <c r="I20" s="206"/>
      <c r="J20" s="207"/>
      <c r="K20" s="207"/>
      <c r="L20" s="208"/>
      <c r="M20" s="208"/>
      <c r="N20" s="208"/>
      <c r="O20" s="209"/>
      <c r="P20" s="210"/>
      <c r="Q20" s="211"/>
      <c r="R20" s="211"/>
      <c r="S20" s="212"/>
      <c r="T20" s="212"/>
      <c r="U20" s="211"/>
      <c r="V20" s="211"/>
      <c r="W20" s="211"/>
      <c r="X20" s="211"/>
      <c r="Y20" s="213"/>
      <c r="Z20" s="214"/>
      <c r="AA20" s="215"/>
      <c r="AB20" s="216"/>
      <c r="AC20" s="217"/>
      <c r="AD20" s="218"/>
      <c r="AE20" s="208"/>
      <c r="AF20" s="208"/>
      <c r="AG20" s="219"/>
      <c r="AH20" s="220"/>
      <c r="AI20" s="221"/>
      <c r="AJ20" s="222"/>
      <c r="AK20" s="211"/>
      <c r="AL20" s="211"/>
      <c r="AM20" s="219"/>
      <c r="AN20" s="220"/>
      <c r="AO20" s="221"/>
      <c r="AP20" s="223"/>
      <c r="AQ20" s="211"/>
      <c r="AR20" s="211"/>
      <c r="AS20" s="219"/>
      <c r="AT20" s="220"/>
      <c r="AU20" s="221"/>
      <c r="AV20" s="223"/>
      <c r="AW20" s="224"/>
      <c r="AX20" s="211"/>
      <c r="AY20" s="219"/>
      <c r="AZ20" s="220"/>
      <c r="BA20" s="221"/>
      <c r="BB20" s="223"/>
      <c r="BC20" s="525"/>
      <c r="BD20" s="225"/>
    </row>
    <row r="21" spans="1:56" ht="75" customHeight="1" thickBot="1">
      <c r="A21" s="83">
        <v>5</v>
      </c>
      <c r="B21" s="111"/>
      <c r="C21" s="226" t="s">
        <v>130</v>
      </c>
      <c r="D21" s="227" t="s">
        <v>131</v>
      </c>
      <c r="E21" s="228">
        <v>0.02</v>
      </c>
      <c r="F21" s="88" t="s">
        <v>58</v>
      </c>
      <c r="G21" s="102" t="s">
        <v>132</v>
      </c>
      <c r="H21" s="229" t="s">
        <v>133</v>
      </c>
      <c r="I21" s="88" t="s">
        <v>61</v>
      </c>
      <c r="J21" s="90" t="s">
        <v>62</v>
      </c>
      <c r="K21" s="88" t="s">
        <v>134</v>
      </c>
      <c r="L21" s="230">
        <v>0</v>
      </c>
      <c r="M21" s="231">
        <v>1</v>
      </c>
      <c r="N21" s="230">
        <v>0</v>
      </c>
      <c r="O21" s="230">
        <v>0</v>
      </c>
      <c r="P21" s="232">
        <f>SUM(L21:O21)</f>
        <v>1</v>
      </c>
      <c r="Q21" s="88" t="s">
        <v>64</v>
      </c>
      <c r="R21" s="90" t="s">
        <v>135</v>
      </c>
      <c r="S21" s="90" t="s">
        <v>136</v>
      </c>
      <c r="T21" s="90" t="s">
        <v>137</v>
      </c>
      <c r="U21" s="88"/>
      <c r="V21" s="88"/>
      <c r="W21" s="88"/>
      <c r="X21" s="88"/>
      <c r="Y21" s="233"/>
      <c r="Z21" s="234"/>
      <c r="AA21" s="97" t="str">
        <f>$G$21</f>
        <v>Plan de Comunicaciones Formulado e Implementado</v>
      </c>
      <c r="AB21" s="235">
        <f t="shared" si="0"/>
        <v>0</v>
      </c>
      <c r="AC21" s="235">
        <v>0</v>
      </c>
      <c r="AD21" s="100"/>
      <c r="AE21" s="101" t="s">
        <v>138</v>
      </c>
      <c r="AF21" s="101" t="s">
        <v>69</v>
      </c>
      <c r="AG21" s="102" t="str">
        <f>$G$21</f>
        <v>Plan de Comunicaciones Formulado e Implementado</v>
      </c>
      <c r="AH21" s="236">
        <f t="shared" si="1"/>
        <v>1</v>
      </c>
      <c r="AI21" s="106">
        <v>1</v>
      </c>
      <c r="AJ21" s="198">
        <v>1</v>
      </c>
      <c r="AK21" s="88" t="s">
        <v>139</v>
      </c>
      <c r="AL21" s="88" t="s">
        <v>140</v>
      </c>
      <c r="AM21" s="102" t="str">
        <f>$G$21</f>
        <v>Plan de Comunicaciones Formulado e Implementado</v>
      </c>
      <c r="AN21" s="236">
        <f t="shared" si="2"/>
        <v>0</v>
      </c>
      <c r="AO21" s="106"/>
      <c r="AP21" s="107" t="s">
        <v>90</v>
      </c>
      <c r="AQ21" s="88" t="s">
        <v>141</v>
      </c>
      <c r="AR21" s="108" t="s">
        <v>142</v>
      </c>
      <c r="AS21" s="102" t="str">
        <f>$G$21</f>
        <v>Plan de Comunicaciones Formulado e Implementado</v>
      </c>
      <c r="AT21" s="236">
        <f>O21</f>
        <v>0</v>
      </c>
      <c r="AU21" s="106">
        <v>0</v>
      </c>
      <c r="AV21" s="107" t="s">
        <v>93</v>
      </c>
      <c r="AW21" s="109" t="s">
        <v>143</v>
      </c>
      <c r="AX21" s="88" t="s">
        <v>144</v>
      </c>
      <c r="AY21" s="102" t="str">
        <f>$G$21</f>
        <v>Plan de Comunicaciones Formulado e Implementado</v>
      </c>
      <c r="AZ21" s="236">
        <f t="shared" si="3"/>
        <v>1</v>
      </c>
      <c r="BA21" s="106">
        <v>1</v>
      </c>
      <c r="BB21" s="105">
        <f>BA21/AZ21</f>
        <v>1</v>
      </c>
      <c r="BC21" s="523">
        <f>BB21*E21</f>
        <v>0.02</v>
      </c>
      <c r="BD21" s="88" t="s">
        <v>145</v>
      </c>
    </row>
    <row r="22" spans="1:56" ht="188.25" customHeight="1" thickBot="1">
      <c r="A22" s="110">
        <v>6</v>
      </c>
      <c r="B22" s="111"/>
      <c r="C22" s="237"/>
      <c r="D22" s="238" t="s">
        <v>146</v>
      </c>
      <c r="E22" s="114">
        <v>0.02</v>
      </c>
      <c r="F22" s="115" t="s">
        <v>58</v>
      </c>
      <c r="G22" s="130" t="s">
        <v>147</v>
      </c>
      <c r="H22" s="239" t="s">
        <v>148</v>
      </c>
      <c r="I22" s="115" t="s">
        <v>61</v>
      </c>
      <c r="J22" s="117" t="s">
        <v>62</v>
      </c>
      <c r="K22" s="115" t="s">
        <v>149</v>
      </c>
      <c r="L22" s="230">
        <v>0</v>
      </c>
      <c r="M22" s="230">
        <v>1</v>
      </c>
      <c r="N22" s="230">
        <v>1</v>
      </c>
      <c r="O22" s="230">
        <v>1</v>
      </c>
      <c r="P22" s="240">
        <f>SUM(L22:O22)</f>
        <v>3</v>
      </c>
      <c r="Q22" s="115" t="s">
        <v>64</v>
      </c>
      <c r="R22" s="117" t="s">
        <v>150</v>
      </c>
      <c r="S22" s="117" t="s">
        <v>136</v>
      </c>
      <c r="T22" s="117" t="s">
        <v>137</v>
      </c>
      <c r="U22" s="115"/>
      <c r="V22" s="115"/>
      <c r="W22" s="115"/>
      <c r="X22" s="115"/>
      <c r="Y22" s="241"/>
      <c r="Z22" s="242"/>
      <c r="AA22" s="125" t="str">
        <f>$G$22</f>
        <v>Campañas Externas Realizadas</v>
      </c>
      <c r="AB22" s="127">
        <f t="shared" si="0"/>
        <v>0</v>
      </c>
      <c r="AC22" s="127">
        <v>0</v>
      </c>
      <c r="AD22" s="243"/>
      <c r="AE22" s="129" t="s">
        <v>138</v>
      </c>
      <c r="AF22" s="129" t="s">
        <v>69</v>
      </c>
      <c r="AG22" s="130" t="str">
        <f>$G$22</f>
        <v>Campañas Externas Realizadas</v>
      </c>
      <c r="AH22" s="244">
        <f t="shared" si="1"/>
        <v>1</v>
      </c>
      <c r="AI22" s="132">
        <v>4</v>
      </c>
      <c r="AJ22" s="133">
        <v>1</v>
      </c>
      <c r="AK22" s="115" t="s">
        <v>151</v>
      </c>
      <c r="AL22" s="115" t="s">
        <v>152</v>
      </c>
      <c r="AM22" s="130" t="str">
        <f>$G$22</f>
        <v>Campañas Externas Realizadas</v>
      </c>
      <c r="AN22" s="244">
        <f t="shared" si="2"/>
        <v>1</v>
      </c>
      <c r="AO22" s="132">
        <v>1</v>
      </c>
      <c r="AP22" s="133">
        <f>AO22/AN22</f>
        <v>1</v>
      </c>
      <c r="AQ22" s="115" t="s">
        <v>153</v>
      </c>
      <c r="AR22" s="245" t="s">
        <v>154</v>
      </c>
      <c r="AS22" s="130" t="str">
        <f>$G$22</f>
        <v>Campañas Externas Realizadas</v>
      </c>
      <c r="AT22" s="244">
        <f>O22</f>
        <v>1</v>
      </c>
      <c r="AU22" s="132">
        <v>4</v>
      </c>
      <c r="AV22" s="133">
        <v>1</v>
      </c>
      <c r="AW22" s="135" t="s">
        <v>155</v>
      </c>
      <c r="AX22" s="500" t="s">
        <v>156</v>
      </c>
      <c r="AY22" s="130" t="str">
        <f>$G$22</f>
        <v>Campañas Externas Realizadas</v>
      </c>
      <c r="AZ22" s="244">
        <f t="shared" si="3"/>
        <v>3</v>
      </c>
      <c r="BA22" s="132">
        <f>+AU22+AO22+AI22+AC22</f>
        <v>9</v>
      </c>
      <c r="BB22" s="133">
        <v>1</v>
      </c>
      <c r="BC22" s="508">
        <f>BB22*E22</f>
        <v>0.02</v>
      </c>
      <c r="BD22" s="136" t="s">
        <v>157</v>
      </c>
    </row>
    <row r="23" spans="1:56" ht="261" customHeight="1" thickBot="1">
      <c r="A23" s="83">
        <v>7</v>
      </c>
      <c r="B23" s="111"/>
      <c r="C23" s="237"/>
      <c r="D23" s="246" t="s">
        <v>158</v>
      </c>
      <c r="E23" s="114">
        <v>0.03</v>
      </c>
      <c r="F23" s="247" t="s">
        <v>58</v>
      </c>
      <c r="G23" s="248" t="s">
        <v>159</v>
      </c>
      <c r="H23" s="249" t="s">
        <v>160</v>
      </c>
      <c r="I23" s="247" t="s">
        <v>61</v>
      </c>
      <c r="J23" s="250" t="s">
        <v>62</v>
      </c>
      <c r="K23" s="247" t="s">
        <v>161</v>
      </c>
      <c r="L23" s="251">
        <v>1</v>
      </c>
      <c r="M23" s="251">
        <v>2</v>
      </c>
      <c r="N23" s="251">
        <v>3</v>
      </c>
      <c r="O23" s="251">
        <v>3</v>
      </c>
      <c r="P23" s="252">
        <f>SUM(L23:O23)</f>
        <v>9</v>
      </c>
      <c r="Q23" s="247" t="s">
        <v>64</v>
      </c>
      <c r="R23" s="250" t="s">
        <v>150</v>
      </c>
      <c r="S23" s="250" t="s">
        <v>136</v>
      </c>
      <c r="T23" s="250" t="s">
        <v>162</v>
      </c>
      <c r="U23" s="247"/>
      <c r="V23" s="247"/>
      <c r="W23" s="247"/>
      <c r="X23" s="247"/>
      <c r="Y23" s="253"/>
      <c r="Z23" s="254"/>
      <c r="AA23" s="255" t="str">
        <f>$G$23</f>
        <v>Campañas Internas Realizadas</v>
      </c>
      <c r="AB23" s="256">
        <f t="shared" si="0"/>
        <v>1</v>
      </c>
      <c r="AC23" s="256">
        <v>1</v>
      </c>
      <c r="AD23" s="257">
        <f>AC23/AB23</f>
        <v>1</v>
      </c>
      <c r="AE23" s="258" t="s">
        <v>163</v>
      </c>
      <c r="AF23" s="258" t="s">
        <v>164</v>
      </c>
      <c r="AG23" s="248" t="str">
        <f>$G$23</f>
        <v>Campañas Internas Realizadas</v>
      </c>
      <c r="AH23" s="259">
        <f t="shared" si="1"/>
        <v>2</v>
      </c>
      <c r="AI23" s="260">
        <v>4</v>
      </c>
      <c r="AJ23" s="133">
        <v>1</v>
      </c>
      <c r="AK23" s="247" t="s">
        <v>165</v>
      </c>
      <c r="AL23" s="247" t="s">
        <v>166</v>
      </c>
      <c r="AM23" s="248" t="str">
        <f>$G$23</f>
        <v>Campañas Internas Realizadas</v>
      </c>
      <c r="AN23" s="259">
        <f t="shared" si="2"/>
        <v>3</v>
      </c>
      <c r="AO23" s="260">
        <v>3</v>
      </c>
      <c r="AP23" s="360">
        <f>AO23/AN23</f>
        <v>1</v>
      </c>
      <c r="AQ23" s="247" t="s">
        <v>167</v>
      </c>
      <c r="AR23" s="261" t="s">
        <v>168</v>
      </c>
      <c r="AS23" s="248" t="str">
        <f>$G$23</f>
        <v>Campañas Internas Realizadas</v>
      </c>
      <c r="AT23" s="259">
        <f>O23</f>
        <v>3</v>
      </c>
      <c r="AU23" s="260">
        <v>3</v>
      </c>
      <c r="AV23" s="360">
        <f>AU23/AT23</f>
        <v>1</v>
      </c>
      <c r="AW23" s="135" t="s">
        <v>169</v>
      </c>
      <c r="AX23" s="501" t="s">
        <v>170</v>
      </c>
      <c r="AY23" s="248" t="str">
        <f>$G$23</f>
        <v>Campañas Internas Realizadas</v>
      </c>
      <c r="AZ23" s="259">
        <f t="shared" si="3"/>
        <v>9</v>
      </c>
      <c r="BA23" s="132">
        <f>+AU23+AO23+AI23+AC23</f>
        <v>11</v>
      </c>
      <c r="BB23" s="360">
        <v>1</v>
      </c>
      <c r="BC23" s="526">
        <f>BB23*E23</f>
        <v>0.03</v>
      </c>
      <c r="BD23" s="262" t="s">
        <v>171</v>
      </c>
    </row>
    <row r="24" spans="1:56" ht="29.25" customHeight="1" thickBot="1">
      <c r="A24" s="162"/>
      <c r="B24" s="111"/>
      <c r="C24" s="263"/>
      <c r="D24" s="264" t="s">
        <v>111</v>
      </c>
      <c r="E24" s="265">
        <v>7.0000000000000007E-2</v>
      </c>
      <c r="F24" s="203"/>
      <c r="G24" s="204"/>
      <c r="H24" s="205"/>
      <c r="I24" s="206"/>
      <c r="J24" s="207"/>
      <c r="K24" s="207"/>
      <c r="L24" s="208"/>
      <c r="M24" s="208"/>
      <c r="N24" s="208"/>
      <c r="O24" s="209"/>
      <c r="P24" s="210"/>
      <c r="Q24" s="211"/>
      <c r="R24" s="211"/>
      <c r="S24" s="212"/>
      <c r="T24" s="212"/>
      <c r="U24" s="211"/>
      <c r="V24" s="211"/>
      <c r="W24" s="211"/>
      <c r="X24" s="211"/>
      <c r="Y24" s="213"/>
      <c r="Z24" s="214"/>
      <c r="AA24" s="215"/>
      <c r="AB24" s="216"/>
      <c r="AC24" s="217"/>
      <c r="AD24" s="218"/>
      <c r="AE24" s="208"/>
      <c r="AF24" s="208"/>
      <c r="AG24" s="219"/>
      <c r="AH24" s="220"/>
      <c r="AI24" s="221"/>
      <c r="AJ24" s="222"/>
      <c r="AK24" s="211"/>
      <c r="AL24" s="211"/>
      <c r="AM24" s="219"/>
      <c r="AN24" s="220"/>
      <c r="AO24" s="221"/>
      <c r="AP24" s="223"/>
      <c r="AQ24" s="211"/>
      <c r="AR24" s="211"/>
      <c r="AS24" s="219"/>
      <c r="AT24" s="220"/>
      <c r="AU24" s="221"/>
      <c r="AV24" s="223"/>
      <c r="AW24" s="224"/>
      <c r="AX24" s="211"/>
      <c r="AY24" s="219"/>
      <c r="AZ24" s="220"/>
      <c r="BA24" s="221"/>
      <c r="BB24" s="222"/>
      <c r="BC24" s="525"/>
      <c r="BD24" s="225"/>
    </row>
    <row r="25" spans="1:56" s="283" customFormat="1" ht="240.75" customHeight="1">
      <c r="A25" s="266">
        <v>8</v>
      </c>
      <c r="B25" s="267"/>
      <c r="C25" s="268" t="s">
        <v>172</v>
      </c>
      <c r="D25" s="269" t="s">
        <v>173</v>
      </c>
      <c r="E25" s="270">
        <v>0.02</v>
      </c>
      <c r="F25" s="271" t="s">
        <v>77</v>
      </c>
      <c r="G25" s="272" t="s">
        <v>174</v>
      </c>
      <c r="H25" s="272" t="s">
        <v>175</v>
      </c>
      <c r="I25" s="271">
        <v>2</v>
      </c>
      <c r="J25" s="271" t="s">
        <v>62</v>
      </c>
      <c r="K25" s="271" t="s">
        <v>176</v>
      </c>
      <c r="L25" s="273">
        <v>0</v>
      </c>
      <c r="M25" s="273">
        <v>0</v>
      </c>
      <c r="N25" s="274">
        <v>2</v>
      </c>
      <c r="O25" s="274">
        <v>0</v>
      </c>
      <c r="P25" s="274">
        <v>2</v>
      </c>
      <c r="Q25" s="271" t="s">
        <v>64</v>
      </c>
      <c r="R25" s="271" t="s">
        <v>177</v>
      </c>
      <c r="S25" s="275" t="s">
        <v>178</v>
      </c>
      <c r="T25" s="276" t="s">
        <v>179</v>
      </c>
      <c r="U25" s="271" t="s">
        <v>180</v>
      </c>
      <c r="V25" s="277"/>
      <c r="W25" s="277"/>
      <c r="X25" s="277"/>
      <c r="Y25" s="95"/>
      <c r="Z25" s="278"/>
      <c r="AA25" s="97" t="str">
        <f>$G$25</f>
        <v>Actuaciones de obras anteriores a la ley 1801/2016 archivadas en la vigencia 2018</v>
      </c>
      <c r="AB25" s="98">
        <f t="shared" si="0"/>
        <v>0</v>
      </c>
      <c r="AC25" s="99" t="s">
        <v>181</v>
      </c>
      <c r="AD25" s="99" t="s">
        <v>181</v>
      </c>
      <c r="AE25" s="99" t="s">
        <v>181</v>
      </c>
      <c r="AF25" s="99" t="s">
        <v>181</v>
      </c>
      <c r="AG25" s="97" t="str">
        <f>$G$25</f>
        <v>Actuaciones de obras anteriores a la ley 1801/2016 archivadas en la vigencia 2018</v>
      </c>
      <c r="AH25" s="98">
        <f t="shared" si="1"/>
        <v>0</v>
      </c>
      <c r="AI25" s="132" t="s">
        <v>87</v>
      </c>
      <c r="AJ25" s="100"/>
      <c r="AK25" s="97"/>
      <c r="AL25" s="97"/>
      <c r="AM25" s="97" t="str">
        <f>$G$25</f>
        <v>Actuaciones de obras anteriores a la ley 1801/2016 archivadas en la vigencia 2018</v>
      </c>
      <c r="AN25" s="235">
        <f t="shared" si="2"/>
        <v>2</v>
      </c>
      <c r="AO25" s="235">
        <v>0</v>
      </c>
      <c r="AP25" s="100">
        <f t="shared" ref="AP25:AP31" si="4">AO25/AN25</f>
        <v>0</v>
      </c>
      <c r="AQ25" s="280" t="s">
        <v>182</v>
      </c>
      <c r="AR25" s="281" t="s">
        <v>183</v>
      </c>
      <c r="AS25" s="97" t="str">
        <f>$G$25</f>
        <v>Actuaciones de obras anteriores a la ley 1801/2016 archivadas en la vigencia 2018</v>
      </c>
      <c r="AT25" s="98">
        <f t="shared" ref="AT25:AT32" si="5">O25</f>
        <v>0</v>
      </c>
      <c r="AU25" s="235">
        <v>0</v>
      </c>
      <c r="AV25" s="279" t="s">
        <v>93</v>
      </c>
      <c r="AW25" s="233" t="s">
        <v>184</v>
      </c>
      <c r="AX25" s="97" t="s">
        <v>185</v>
      </c>
      <c r="AY25" s="97" t="str">
        <f>$G$25</f>
        <v>Actuaciones de obras anteriores a la ley 1801/2016 archivadas en la vigencia 2018</v>
      </c>
      <c r="AZ25" s="235">
        <f t="shared" si="3"/>
        <v>2</v>
      </c>
      <c r="BA25" s="98">
        <v>1</v>
      </c>
      <c r="BB25" s="100">
        <v>1</v>
      </c>
      <c r="BC25" s="511">
        <f>BB25*E25</f>
        <v>0.02</v>
      </c>
      <c r="BD25" s="282" t="s">
        <v>186</v>
      </c>
    </row>
    <row r="26" spans="1:56" ht="167.25" customHeight="1" thickBot="1">
      <c r="A26" s="110">
        <v>9</v>
      </c>
      <c r="B26" s="111"/>
      <c r="C26" s="284"/>
      <c r="D26" s="269" t="s">
        <v>187</v>
      </c>
      <c r="E26" s="285" t="s">
        <v>188</v>
      </c>
      <c r="F26" s="286" t="s">
        <v>58</v>
      </c>
      <c r="G26" s="287" t="s">
        <v>189</v>
      </c>
      <c r="H26" s="287" t="s">
        <v>190</v>
      </c>
      <c r="I26" s="286"/>
      <c r="J26" s="288"/>
      <c r="K26" s="288"/>
      <c r="L26" s="289"/>
      <c r="M26" s="290"/>
      <c r="N26" s="289"/>
      <c r="O26" s="289"/>
      <c r="P26" s="290"/>
      <c r="Q26" s="286" t="s">
        <v>64</v>
      </c>
      <c r="R26" s="288" t="s">
        <v>177</v>
      </c>
      <c r="S26" s="286" t="s">
        <v>178</v>
      </c>
      <c r="T26" s="286" t="s">
        <v>179</v>
      </c>
      <c r="U26" s="286" t="s">
        <v>180</v>
      </c>
      <c r="V26" s="122"/>
      <c r="W26" s="122"/>
      <c r="X26" s="122"/>
      <c r="Y26" s="123"/>
      <c r="Z26" s="124"/>
      <c r="AA26" s="125" t="str">
        <f>$G$26</f>
        <v>Actuaciones de establecimiento de comercio anteriores a la ley 1801/2016 archivadas en la vigencia 2018</v>
      </c>
      <c r="AB26" s="126">
        <f t="shared" si="0"/>
        <v>0</v>
      </c>
      <c r="AC26" s="127" t="s">
        <v>69</v>
      </c>
      <c r="AD26" s="128"/>
      <c r="AE26" s="291" t="s">
        <v>191</v>
      </c>
      <c r="AF26" s="292"/>
      <c r="AG26" s="130" t="str">
        <f>$G$26</f>
        <v>Actuaciones de establecimiento de comercio anteriores a la ley 1801/2016 archivadas en la vigencia 2018</v>
      </c>
      <c r="AH26" s="131">
        <f t="shared" si="1"/>
        <v>0</v>
      </c>
      <c r="AI26" s="132" t="s">
        <v>87</v>
      </c>
      <c r="AJ26" s="133"/>
      <c r="AK26" s="115"/>
      <c r="AL26" s="115"/>
      <c r="AM26" s="130" t="str">
        <f>$G$26</f>
        <v>Actuaciones de establecimiento de comercio anteriores a la ley 1801/2016 archivadas en la vigencia 2018</v>
      </c>
      <c r="AN26" s="131">
        <f t="shared" si="2"/>
        <v>0</v>
      </c>
      <c r="AO26" s="132"/>
      <c r="AP26" s="134" t="s">
        <v>90</v>
      </c>
      <c r="AQ26" s="115" t="s">
        <v>191</v>
      </c>
      <c r="AR26" s="245" t="s">
        <v>192</v>
      </c>
      <c r="AS26" s="130" t="str">
        <f>$G$26</f>
        <v>Actuaciones de establecimiento de comercio anteriores a la ley 1801/2016 archivadas en la vigencia 2018</v>
      </c>
      <c r="AT26" s="131">
        <f t="shared" si="5"/>
        <v>0</v>
      </c>
      <c r="AU26" s="132" t="s">
        <v>95</v>
      </c>
      <c r="AV26" s="134" t="s">
        <v>69</v>
      </c>
      <c r="AW26" s="134" t="s">
        <v>90</v>
      </c>
      <c r="AX26" s="115" t="s">
        <v>191</v>
      </c>
      <c r="AY26" s="130" t="str">
        <f>$G$26</f>
        <v>Actuaciones de establecimiento de comercio anteriores a la ley 1801/2016 archivadas en la vigencia 2018</v>
      </c>
      <c r="AZ26" s="131">
        <f t="shared" ref="AZ26:AZ58" si="6">P26</f>
        <v>0</v>
      </c>
      <c r="BA26" s="132"/>
      <c r="BB26" s="134" t="s">
        <v>69</v>
      </c>
      <c r="BC26" s="508" t="s">
        <v>69</v>
      </c>
      <c r="BD26" s="136"/>
    </row>
    <row r="27" spans="1:56" ht="131.25" customHeight="1">
      <c r="A27" s="83">
        <v>10</v>
      </c>
      <c r="B27" s="111"/>
      <c r="C27" s="284"/>
      <c r="D27" s="293" t="s">
        <v>193</v>
      </c>
      <c r="E27" s="285" t="s">
        <v>188</v>
      </c>
      <c r="F27" s="115" t="s">
        <v>58</v>
      </c>
      <c r="G27" s="116" t="s">
        <v>194</v>
      </c>
      <c r="H27" s="116" t="s">
        <v>195</v>
      </c>
      <c r="I27" s="294" t="s">
        <v>196</v>
      </c>
      <c r="J27" s="295"/>
      <c r="K27" s="115" t="s">
        <v>197</v>
      </c>
      <c r="L27" s="296" t="s">
        <v>69</v>
      </c>
      <c r="M27" s="296" t="s">
        <v>69</v>
      </c>
      <c r="N27" s="296" t="s">
        <v>69</v>
      </c>
      <c r="O27" s="296" t="s">
        <v>69</v>
      </c>
      <c r="P27" s="297" t="s">
        <v>69</v>
      </c>
      <c r="Q27" s="115" t="s">
        <v>64</v>
      </c>
      <c r="R27" s="295" t="s">
        <v>198</v>
      </c>
      <c r="S27" s="295" t="s">
        <v>198</v>
      </c>
      <c r="T27" s="295" t="s">
        <v>198</v>
      </c>
      <c r="U27" s="115"/>
      <c r="V27" s="122"/>
      <c r="W27" s="122"/>
      <c r="X27" s="122"/>
      <c r="Y27" s="123"/>
      <c r="Z27" s="124"/>
      <c r="AA27" s="298" t="str">
        <f>$G$27</f>
        <v>Acciones de Control u Operativos en Materia de Urbanimos Relacionados con la Integridad del Espacio Público Realizados</v>
      </c>
      <c r="AB27" s="127" t="str">
        <f t="shared" si="0"/>
        <v>N/A</v>
      </c>
      <c r="AC27" s="127" t="s">
        <v>69</v>
      </c>
      <c r="AD27" s="128"/>
      <c r="AE27" s="291" t="s">
        <v>191</v>
      </c>
      <c r="AF27" s="129"/>
      <c r="AG27" s="130" t="str">
        <f>$G$27</f>
        <v>Acciones de Control u Operativos en Materia de Urbanimos Relacionados con la Integridad del Espacio Público Realizados</v>
      </c>
      <c r="AH27" s="244" t="str">
        <f t="shared" si="1"/>
        <v>N/A</v>
      </c>
      <c r="AI27" s="132"/>
      <c r="AJ27" s="133"/>
      <c r="AK27" s="115"/>
      <c r="AL27" s="115"/>
      <c r="AM27" s="130" t="str">
        <f>$G$27</f>
        <v>Acciones de Control u Operativos en Materia de Urbanimos Relacionados con la Integridad del Espacio Público Realizados</v>
      </c>
      <c r="AN27" s="244" t="str">
        <f t="shared" si="2"/>
        <v>N/A</v>
      </c>
      <c r="AO27" s="132" t="s">
        <v>69</v>
      </c>
      <c r="AP27" s="132" t="s">
        <v>69</v>
      </c>
      <c r="AQ27" s="115" t="s">
        <v>191</v>
      </c>
      <c r="AR27" s="245" t="s">
        <v>199</v>
      </c>
      <c r="AS27" s="130" t="str">
        <f>$G$27</f>
        <v>Acciones de Control u Operativos en Materia de Urbanimos Relacionados con la Integridad del Espacio Público Realizados</v>
      </c>
      <c r="AT27" s="244" t="str">
        <f t="shared" si="5"/>
        <v>N/A</v>
      </c>
      <c r="AU27" s="132" t="s">
        <v>95</v>
      </c>
      <c r="AV27" s="134" t="s">
        <v>69</v>
      </c>
      <c r="AW27" s="132" t="s">
        <v>69</v>
      </c>
      <c r="AX27" s="115" t="s">
        <v>191</v>
      </c>
      <c r="AY27" s="130" t="str">
        <f>$G$27</f>
        <v>Acciones de Control u Operativos en Materia de Urbanimos Relacionados con la Integridad del Espacio Público Realizados</v>
      </c>
      <c r="AZ27" s="244" t="str">
        <f t="shared" si="6"/>
        <v>N/A</v>
      </c>
      <c r="BA27" s="132"/>
      <c r="BB27" s="134" t="s">
        <v>69</v>
      </c>
      <c r="BC27" s="508" t="s">
        <v>69</v>
      </c>
      <c r="BD27" s="136"/>
    </row>
    <row r="28" spans="1:56" ht="93.75" customHeight="1" thickBot="1">
      <c r="A28" s="110">
        <v>11</v>
      </c>
      <c r="B28" s="111"/>
      <c r="C28" s="284"/>
      <c r="D28" s="293" t="s">
        <v>200</v>
      </c>
      <c r="E28" s="285" t="s">
        <v>188</v>
      </c>
      <c r="F28" s="115" t="s">
        <v>58</v>
      </c>
      <c r="G28" s="116" t="s">
        <v>201</v>
      </c>
      <c r="H28" s="116" t="s">
        <v>202</v>
      </c>
      <c r="I28" s="294" t="s">
        <v>196</v>
      </c>
      <c r="J28" s="295"/>
      <c r="K28" s="115" t="s">
        <v>203</v>
      </c>
      <c r="L28" s="296" t="s">
        <v>69</v>
      </c>
      <c r="M28" s="296" t="s">
        <v>69</v>
      </c>
      <c r="N28" s="296" t="s">
        <v>69</v>
      </c>
      <c r="O28" s="296" t="s">
        <v>69</v>
      </c>
      <c r="P28" s="297" t="s">
        <v>69</v>
      </c>
      <c r="Q28" s="115" t="s">
        <v>64</v>
      </c>
      <c r="R28" s="295" t="s">
        <v>198</v>
      </c>
      <c r="S28" s="295" t="s">
        <v>198</v>
      </c>
      <c r="T28" s="295" t="s">
        <v>198</v>
      </c>
      <c r="U28" s="115"/>
      <c r="V28" s="122"/>
      <c r="W28" s="122"/>
      <c r="X28" s="122"/>
      <c r="Y28" s="123"/>
      <c r="Z28" s="124"/>
      <c r="AA28" s="298" t="str">
        <f>$G$28</f>
        <v>Acciones de Control u Operativos en materia de actividad economica Realizados</v>
      </c>
      <c r="AB28" s="127" t="str">
        <f t="shared" si="0"/>
        <v>N/A</v>
      </c>
      <c r="AC28" s="127" t="s">
        <v>69</v>
      </c>
      <c r="AD28" s="128"/>
      <c r="AE28" s="291" t="s">
        <v>191</v>
      </c>
      <c r="AF28" s="129"/>
      <c r="AG28" s="130" t="str">
        <f>$G$28</f>
        <v>Acciones de Control u Operativos en materia de actividad economica Realizados</v>
      </c>
      <c r="AH28" s="244" t="str">
        <f t="shared" si="1"/>
        <v>N/A</v>
      </c>
      <c r="AI28" s="132"/>
      <c r="AJ28" s="133"/>
      <c r="AK28" s="115"/>
      <c r="AL28" s="115"/>
      <c r="AM28" s="130" t="str">
        <f>$G$28</f>
        <v>Acciones de Control u Operativos en materia de actividad economica Realizados</v>
      </c>
      <c r="AN28" s="244" t="str">
        <f t="shared" si="2"/>
        <v>N/A</v>
      </c>
      <c r="AO28" s="132" t="s">
        <v>69</v>
      </c>
      <c r="AP28" s="132" t="s">
        <v>69</v>
      </c>
      <c r="AQ28" s="115" t="s">
        <v>191</v>
      </c>
      <c r="AR28" s="245" t="s">
        <v>204</v>
      </c>
      <c r="AS28" s="130" t="str">
        <f>$G$28</f>
        <v>Acciones de Control u Operativos en materia de actividad economica Realizados</v>
      </c>
      <c r="AT28" s="244" t="str">
        <f t="shared" si="5"/>
        <v>N/A</v>
      </c>
      <c r="AU28" s="132" t="s">
        <v>95</v>
      </c>
      <c r="AV28" s="134" t="s">
        <v>69</v>
      </c>
      <c r="AW28" s="132" t="s">
        <v>69</v>
      </c>
      <c r="AX28" s="115" t="s">
        <v>191</v>
      </c>
      <c r="AY28" s="130" t="str">
        <f>$G$28</f>
        <v>Acciones de Control u Operativos en materia de actividad economica Realizados</v>
      </c>
      <c r="AZ28" s="244" t="str">
        <f t="shared" si="6"/>
        <v>N/A</v>
      </c>
      <c r="BA28" s="132"/>
      <c r="BB28" s="134" t="s">
        <v>69</v>
      </c>
      <c r="BC28" s="508" t="s">
        <v>69</v>
      </c>
      <c r="BD28" s="136"/>
    </row>
    <row r="29" spans="1:56" ht="121.5" customHeight="1">
      <c r="A29" s="83">
        <v>12</v>
      </c>
      <c r="B29" s="111"/>
      <c r="C29" s="284"/>
      <c r="D29" s="293" t="s">
        <v>205</v>
      </c>
      <c r="E29" s="285" t="s">
        <v>188</v>
      </c>
      <c r="F29" s="115" t="s">
        <v>58</v>
      </c>
      <c r="G29" s="116" t="s">
        <v>206</v>
      </c>
      <c r="H29" s="116" t="s">
        <v>207</v>
      </c>
      <c r="I29" s="294" t="s">
        <v>196</v>
      </c>
      <c r="J29" s="295"/>
      <c r="K29" s="115" t="s">
        <v>208</v>
      </c>
      <c r="L29" s="296" t="s">
        <v>69</v>
      </c>
      <c r="M29" s="296" t="s">
        <v>69</v>
      </c>
      <c r="N29" s="296" t="s">
        <v>69</v>
      </c>
      <c r="O29" s="296" t="s">
        <v>69</v>
      </c>
      <c r="P29" s="297" t="s">
        <v>69</v>
      </c>
      <c r="Q29" s="115" t="s">
        <v>64</v>
      </c>
      <c r="R29" s="295" t="s">
        <v>198</v>
      </c>
      <c r="S29" s="295" t="s">
        <v>198</v>
      </c>
      <c r="T29" s="295" t="s">
        <v>198</v>
      </c>
      <c r="U29" s="115"/>
      <c r="V29" s="122"/>
      <c r="W29" s="122"/>
      <c r="X29" s="122"/>
      <c r="Y29" s="123"/>
      <c r="Z29" s="124"/>
      <c r="AA29" s="298" t="str">
        <f>$G$29</f>
        <v>Acciones de control u operativos en materia de urbanismo relacionados con la integridad urbanistica Realizados</v>
      </c>
      <c r="AB29" s="127" t="str">
        <f t="shared" si="0"/>
        <v>N/A</v>
      </c>
      <c r="AC29" s="127" t="s">
        <v>69</v>
      </c>
      <c r="AD29" s="128"/>
      <c r="AE29" s="291" t="s">
        <v>191</v>
      </c>
      <c r="AF29" s="129"/>
      <c r="AG29" s="130" t="str">
        <f>$G$29</f>
        <v>Acciones de control u operativos en materia de urbanismo relacionados con la integridad urbanistica Realizados</v>
      </c>
      <c r="AH29" s="244" t="str">
        <f t="shared" si="1"/>
        <v>N/A</v>
      </c>
      <c r="AI29" s="132"/>
      <c r="AJ29" s="133"/>
      <c r="AK29" s="115"/>
      <c r="AL29" s="115"/>
      <c r="AM29" s="130" t="str">
        <f>$G$29</f>
        <v>Acciones de control u operativos en materia de urbanismo relacionados con la integridad urbanistica Realizados</v>
      </c>
      <c r="AN29" s="244" t="str">
        <f t="shared" si="2"/>
        <v>N/A</v>
      </c>
      <c r="AO29" s="132" t="s">
        <v>69</v>
      </c>
      <c r="AP29" s="132" t="s">
        <v>69</v>
      </c>
      <c r="AQ29" s="115" t="s">
        <v>191</v>
      </c>
      <c r="AR29" s="245" t="s">
        <v>209</v>
      </c>
      <c r="AS29" s="130" t="str">
        <f>$G$29</f>
        <v>Acciones de control u operativos en materia de urbanismo relacionados con la integridad urbanistica Realizados</v>
      </c>
      <c r="AT29" s="244" t="str">
        <f t="shared" si="5"/>
        <v>N/A</v>
      </c>
      <c r="AU29" s="132" t="s">
        <v>95</v>
      </c>
      <c r="AV29" s="134" t="s">
        <v>69</v>
      </c>
      <c r="AW29" s="132" t="s">
        <v>69</v>
      </c>
      <c r="AX29" s="115" t="s">
        <v>191</v>
      </c>
      <c r="AY29" s="130" t="str">
        <f>$G$29</f>
        <v>Acciones de control u operativos en materia de urbanismo relacionados con la integridad urbanistica Realizados</v>
      </c>
      <c r="AZ29" s="244" t="str">
        <f t="shared" si="6"/>
        <v>N/A</v>
      </c>
      <c r="BA29" s="132"/>
      <c r="BB29" s="134" t="s">
        <v>69</v>
      </c>
      <c r="BC29" s="508" t="s">
        <v>69</v>
      </c>
      <c r="BD29" s="136"/>
    </row>
    <row r="30" spans="1:56" ht="409.5" customHeight="1" thickBot="1">
      <c r="A30" s="110">
        <v>13</v>
      </c>
      <c r="B30" s="111"/>
      <c r="C30" s="284"/>
      <c r="D30" s="293" t="s">
        <v>210</v>
      </c>
      <c r="E30" s="299">
        <v>0.06</v>
      </c>
      <c r="F30" s="115" t="s">
        <v>58</v>
      </c>
      <c r="G30" s="116" t="s">
        <v>211</v>
      </c>
      <c r="H30" s="116" t="s">
        <v>212</v>
      </c>
      <c r="I30" s="117" t="s">
        <v>213</v>
      </c>
      <c r="J30" s="117" t="s">
        <v>62</v>
      </c>
      <c r="K30" s="115" t="s">
        <v>214</v>
      </c>
      <c r="L30" s="300">
        <v>3</v>
      </c>
      <c r="M30" s="230">
        <v>3</v>
      </c>
      <c r="N30" s="230">
        <v>3</v>
      </c>
      <c r="O30" s="230">
        <v>3</v>
      </c>
      <c r="P30" s="240">
        <f>SUM(L30:O30)</f>
        <v>12</v>
      </c>
      <c r="Q30" s="115" t="s">
        <v>64</v>
      </c>
      <c r="R30" s="117" t="s">
        <v>215</v>
      </c>
      <c r="S30" s="117" t="s">
        <v>216</v>
      </c>
      <c r="T30" s="117" t="s">
        <v>217</v>
      </c>
      <c r="U30" s="115"/>
      <c r="V30" s="122"/>
      <c r="W30" s="122"/>
      <c r="X30" s="122"/>
      <c r="Y30" s="123"/>
      <c r="Z30" s="124"/>
      <c r="AA30" s="125" t="str">
        <f>$G$30</f>
        <v>Acciones de control u operativos en materia de ambiente, mineria y relaciones con los animales Realizados</v>
      </c>
      <c r="AB30" s="127">
        <f t="shared" si="0"/>
        <v>3</v>
      </c>
      <c r="AC30" s="127">
        <v>4</v>
      </c>
      <c r="AD30" s="243">
        <v>1</v>
      </c>
      <c r="AE30" s="125" t="s">
        <v>218</v>
      </c>
      <c r="AF30" s="129" t="s">
        <v>219</v>
      </c>
      <c r="AG30" s="130" t="str">
        <f>$G$30</f>
        <v>Acciones de control u operativos en materia de ambiente, mineria y relaciones con los animales Realizados</v>
      </c>
      <c r="AH30" s="244">
        <f t="shared" si="1"/>
        <v>3</v>
      </c>
      <c r="AI30" s="132">
        <v>3</v>
      </c>
      <c r="AJ30" s="133">
        <v>1</v>
      </c>
      <c r="AK30" s="115" t="s">
        <v>220</v>
      </c>
      <c r="AL30" s="115" t="s">
        <v>221</v>
      </c>
      <c r="AM30" s="130" t="str">
        <f>$G$30</f>
        <v>Acciones de control u operativos en materia de ambiente, mineria y relaciones con los animales Realizados</v>
      </c>
      <c r="AN30" s="244">
        <f t="shared" si="2"/>
        <v>3</v>
      </c>
      <c r="AO30" s="132">
        <v>3</v>
      </c>
      <c r="AP30" s="133">
        <f t="shared" si="4"/>
        <v>1</v>
      </c>
      <c r="AQ30" s="115" t="s">
        <v>222</v>
      </c>
      <c r="AR30" s="245" t="s">
        <v>223</v>
      </c>
      <c r="AS30" s="130" t="str">
        <f>$G$30</f>
        <v>Acciones de control u operativos en materia de ambiente, mineria y relaciones con los animales Realizados</v>
      </c>
      <c r="AT30" s="244">
        <f t="shared" si="5"/>
        <v>3</v>
      </c>
      <c r="AU30" s="132">
        <v>8</v>
      </c>
      <c r="AV30" s="133">
        <v>1</v>
      </c>
      <c r="AW30" s="115" t="s">
        <v>224</v>
      </c>
      <c r="AX30" s="500" t="s">
        <v>225</v>
      </c>
      <c r="AY30" s="130" t="str">
        <f>$G$30</f>
        <v>Acciones de control u operativos en materia de ambiente, mineria y relaciones con los animales Realizados</v>
      </c>
      <c r="AZ30" s="244">
        <f t="shared" si="6"/>
        <v>12</v>
      </c>
      <c r="BA30" s="132">
        <f>+AU30+AO30+AI30+AC30</f>
        <v>18</v>
      </c>
      <c r="BB30" s="133">
        <v>1</v>
      </c>
      <c r="BC30" s="508">
        <f>BB30*E30</f>
        <v>0.06</v>
      </c>
      <c r="BD30" s="136" t="s">
        <v>226</v>
      </c>
    </row>
    <row r="31" spans="1:56" ht="213" customHeight="1">
      <c r="A31" s="83">
        <v>14</v>
      </c>
      <c r="B31" s="111"/>
      <c r="C31" s="284"/>
      <c r="D31" s="293" t="s">
        <v>227</v>
      </c>
      <c r="E31" s="299">
        <v>0.02</v>
      </c>
      <c r="F31" s="115" t="s">
        <v>58</v>
      </c>
      <c r="G31" s="116" t="s">
        <v>228</v>
      </c>
      <c r="H31" s="116" t="s">
        <v>229</v>
      </c>
      <c r="I31" s="117" t="s">
        <v>213</v>
      </c>
      <c r="J31" s="117" t="s">
        <v>62</v>
      </c>
      <c r="K31" s="115" t="s">
        <v>230</v>
      </c>
      <c r="L31" s="300">
        <v>0</v>
      </c>
      <c r="M31" s="230">
        <v>0</v>
      </c>
      <c r="N31" s="230">
        <v>4</v>
      </c>
      <c r="O31" s="230">
        <v>6</v>
      </c>
      <c r="P31" s="240">
        <f>SUM(L31:O31)</f>
        <v>10</v>
      </c>
      <c r="Q31" s="115" t="s">
        <v>64</v>
      </c>
      <c r="R31" s="117" t="s">
        <v>231</v>
      </c>
      <c r="S31" s="117" t="s">
        <v>232</v>
      </c>
      <c r="T31" s="117" t="s">
        <v>233</v>
      </c>
      <c r="U31" s="115"/>
      <c r="V31" s="122"/>
      <c r="W31" s="122"/>
      <c r="X31" s="122"/>
      <c r="Y31" s="123"/>
      <c r="Z31" s="124"/>
      <c r="AA31" s="125" t="str">
        <f>$G$31</f>
        <v>Acciones de control u operativos en materia de convivencia relacionados con articulos pirotécnicos y sustancias peligrosas Realizados</v>
      </c>
      <c r="AB31" s="127">
        <f t="shared" si="0"/>
        <v>0</v>
      </c>
      <c r="AC31" s="127">
        <v>1</v>
      </c>
      <c r="AD31" s="243">
        <v>1</v>
      </c>
      <c r="AE31" s="125" t="s">
        <v>234</v>
      </c>
      <c r="AF31" s="129" t="s">
        <v>235</v>
      </c>
      <c r="AG31" s="130" t="str">
        <f>$G$31</f>
        <v>Acciones de control u operativos en materia de convivencia relacionados con articulos pirotécnicos y sustancias peligrosas Realizados</v>
      </c>
      <c r="AH31" s="244">
        <f t="shared" si="1"/>
        <v>0</v>
      </c>
      <c r="AI31" s="132">
        <v>0</v>
      </c>
      <c r="AJ31" s="133"/>
      <c r="AK31" s="115" t="s">
        <v>236</v>
      </c>
      <c r="AL31" s="115" t="s">
        <v>237</v>
      </c>
      <c r="AM31" s="130" t="str">
        <f>$G$31</f>
        <v>Acciones de control u operativos en materia de convivencia relacionados con articulos pirotécnicos y sustancias peligrosas Realizados</v>
      </c>
      <c r="AN31" s="244">
        <f t="shared" si="2"/>
        <v>4</v>
      </c>
      <c r="AO31" s="132">
        <v>4</v>
      </c>
      <c r="AP31" s="133">
        <f t="shared" si="4"/>
        <v>1</v>
      </c>
      <c r="AQ31" s="115" t="s">
        <v>238</v>
      </c>
      <c r="AR31" s="245" t="s">
        <v>239</v>
      </c>
      <c r="AS31" s="130" t="str">
        <f>$G$31</f>
        <v>Acciones de control u operativos en materia de convivencia relacionados con articulos pirotécnicos y sustancias peligrosas Realizados</v>
      </c>
      <c r="AT31" s="244">
        <f t="shared" si="5"/>
        <v>6</v>
      </c>
      <c r="AU31" s="132">
        <v>9</v>
      </c>
      <c r="AV31" s="133">
        <v>1</v>
      </c>
      <c r="AW31" s="135" t="s">
        <v>240</v>
      </c>
      <c r="AX31" s="500" t="s">
        <v>241</v>
      </c>
      <c r="AY31" s="130" t="str">
        <f>$G$31</f>
        <v>Acciones de control u operativos en materia de convivencia relacionados con articulos pirotécnicos y sustancias peligrosas Realizados</v>
      </c>
      <c r="AZ31" s="244">
        <f t="shared" si="6"/>
        <v>10</v>
      </c>
      <c r="BA31" s="132">
        <f>+AU31+AO31+AI31+AC31</f>
        <v>14</v>
      </c>
      <c r="BB31" s="133">
        <v>1</v>
      </c>
      <c r="BC31" s="508">
        <f>BB31*E31</f>
        <v>0.02</v>
      </c>
      <c r="BD31" s="136" t="s">
        <v>242</v>
      </c>
    </row>
    <row r="32" spans="1:56" ht="283.5" customHeight="1">
      <c r="A32" s="110">
        <v>15</v>
      </c>
      <c r="B32" s="111"/>
      <c r="C32" s="284"/>
      <c r="D32" s="301" t="s">
        <v>243</v>
      </c>
      <c r="E32" s="302">
        <v>0.03</v>
      </c>
      <c r="F32" s="286" t="s">
        <v>58</v>
      </c>
      <c r="G32" s="303" t="s">
        <v>244</v>
      </c>
      <c r="H32" s="304" t="s">
        <v>245</v>
      </c>
      <c r="I32" s="286" t="s">
        <v>69</v>
      </c>
      <c r="J32" s="286" t="s">
        <v>62</v>
      </c>
      <c r="K32" s="286" t="s">
        <v>246</v>
      </c>
      <c r="L32" s="305">
        <v>0</v>
      </c>
      <c r="M32" s="305">
        <v>0</v>
      </c>
      <c r="N32" s="305">
        <v>0</v>
      </c>
      <c r="O32" s="305">
        <v>0.85</v>
      </c>
      <c r="P32" s="305">
        <v>0.85</v>
      </c>
      <c r="Q32" s="286" t="s">
        <v>64</v>
      </c>
      <c r="R32" s="286" t="s">
        <v>247</v>
      </c>
      <c r="S32" s="286" t="s">
        <v>178</v>
      </c>
      <c r="T32" s="286" t="s">
        <v>248</v>
      </c>
      <c r="U32" s="286" t="s">
        <v>180</v>
      </c>
      <c r="V32" s="122"/>
      <c r="W32" s="122"/>
      <c r="X32" s="122"/>
      <c r="Y32" s="123"/>
      <c r="Z32" s="124"/>
      <c r="AA32" s="125" t="str">
        <f>$G$32</f>
        <v>Porcentaje de auto que avocan conocimiento</v>
      </c>
      <c r="AB32" s="126">
        <f t="shared" si="0"/>
        <v>0</v>
      </c>
      <c r="AC32" s="306">
        <v>1</v>
      </c>
      <c r="AD32" s="243">
        <v>1</v>
      </c>
      <c r="AE32" s="129" t="s">
        <v>249</v>
      </c>
      <c r="AF32" s="129" t="s">
        <v>250</v>
      </c>
      <c r="AG32" s="130" t="str">
        <f>$G$32</f>
        <v>Porcentaje de auto que avocan conocimiento</v>
      </c>
      <c r="AH32" s="131">
        <f t="shared" si="1"/>
        <v>0</v>
      </c>
      <c r="AI32" s="132" t="s">
        <v>87</v>
      </c>
      <c r="AJ32" s="133"/>
      <c r="AK32" s="115" t="s">
        <v>251</v>
      </c>
      <c r="AL32" s="115" t="s">
        <v>252</v>
      </c>
      <c r="AM32" s="130" t="str">
        <f>$G$32</f>
        <v>Porcentaje de auto que avocan conocimiento</v>
      </c>
      <c r="AN32" s="131">
        <f t="shared" si="2"/>
        <v>0</v>
      </c>
      <c r="AO32" s="132"/>
      <c r="AP32" s="134" t="s">
        <v>90</v>
      </c>
      <c r="AQ32" s="115" t="s">
        <v>90</v>
      </c>
      <c r="AR32" s="115" t="s">
        <v>92</v>
      </c>
      <c r="AS32" s="130" t="str">
        <f>$G$32</f>
        <v>Porcentaje de auto que avocan conocimiento</v>
      </c>
      <c r="AT32" s="131">
        <f t="shared" si="5"/>
        <v>0.85</v>
      </c>
      <c r="AU32" s="131">
        <v>1</v>
      </c>
      <c r="AV32" s="493">
        <v>1</v>
      </c>
      <c r="AW32" s="135" t="s">
        <v>253</v>
      </c>
      <c r="AX32" s="500" t="s">
        <v>254</v>
      </c>
      <c r="AY32" s="130" t="str">
        <f>$G$32</f>
        <v>Porcentaje de auto que avocan conocimiento</v>
      </c>
      <c r="AZ32" s="131">
        <f t="shared" si="6"/>
        <v>0.85</v>
      </c>
      <c r="BA32" s="339">
        <v>1</v>
      </c>
      <c r="BB32" s="133">
        <v>1</v>
      </c>
      <c r="BC32" s="508">
        <f>BB32*E32</f>
        <v>0.03</v>
      </c>
      <c r="BD32" s="136" t="s">
        <v>255</v>
      </c>
    </row>
    <row r="33" spans="1:56" ht="283.5" customHeight="1" thickBot="1">
      <c r="A33" s="162">
        <v>16</v>
      </c>
      <c r="B33" s="111"/>
      <c r="C33" s="284"/>
      <c r="D33" s="307" t="s">
        <v>256</v>
      </c>
      <c r="E33" s="302">
        <v>0.05</v>
      </c>
      <c r="F33" s="286" t="s">
        <v>58</v>
      </c>
      <c r="G33" s="303" t="s">
        <v>257</v>
      </c>
      <c r="H33" s="308" t="s">
        <v>258</v>
      </c>
      <c r="I33" s="286" t="s">
        <v>69</v>
      </c>
      <c r="J33" s="286" t="s">
        <v>62</v>
      </c>
      <c r="K33" s="286" t="s">
        <v>259</v>
      </c>
      <c r="L33" s="305">
        <v>0</v>
      </c>
      <c r="M33" s="305">
        <v>0</v>
      </c>
      <c r="N33" s="305">
        <v>0</v>
      </c>
      <c r="O33" s="305">
        <v>0.5</v>
      </c>
      <c r="P33" s="305">
        <v>0.5</v>
      </c>
      <c r="Q33" s="286" t="s">
        <v>64</v>
      </c>
      <c r="R33" s="286"/>
      <c r="S33" s="286" t="s">
        <v>260</v>
      </c>
      <c r="T33" s="286"/>
      <c r="U33" s="286" t="s">
        <v>261</v>
      </c>
      <c r="V33" s="146"/>
      <c r="W33" s="146"/>
      <c r="X33" s="146"/>
      <c r="Y33" s="147"/>
      <c r="Z33" s="148"/>
      <c r="AA33" s="125" t="str">
        <f>$G$33</f>
        <v>Porcentaje de actuaciones policivas resuletas</v>
      </c>
      <c r="AB33" s="126">
        <f t="shared" si="0"/>
        <v>0</v>
      </c>
      <c r="AC33" s="151" t="s">
        <v>181</v>
      </c>
      <c r="AD33" s="151" t="s">
        <v>181</v>
      </c>
      <c r="AE33" s="151" t="s">
        <v>181</v>
      </c>
      <c r="AF33" s="153"/>
      <c r="AG33" s="125" t="str">
        <f>$G$33</f>
        <v>Porcentaje de actuaciones policivas resuletas</v>
      </c>
      <c r="AH33" s="155">
        <v>0</v>
      </c>
      <c r="AI33" s="132" t="s">
        <v>87</v>
      </c>
      <c r="AJ33" s="157"/>
      <c r="AK33" s="139" t="s">
        <v>262</v>
      </c>
      <c r="AL33" s="139" t="s">
        <v>237</v>
      </c>
      <c r="AM33" s="125" t="str">
        <f>$G$33</f>
        <v>Porcentaje de actuaciones policivas resuletas</v>
      </c>
      <c r="AN33" s="155">
        <v>0</v>
      </c>
      <c r="AO33" s="158"/>
      <c r="AP33" s="159" t="s">
        <v>90</v>
      </c>
      <c r="AQ33" s="139" t="s">
        <v>90</v>
      </c>
      <c r="AR33" s="139" t="s">
        <v>92</v>
      </c>
      <c r="AS33" s="125" t="str">
        <f>$G$33</f>
        <v>Porcentaje de actuaciones policivas resuletas</v>
      </c>
      <c r="AT33" s="155">
        <v>0.5</v>
      </c>
      <c r="AU33" s="155">
        <v>0.746</v>
      </c>
      <c r="AV33" s="493">
        <f>+AU33/AT33</f>
        <v>1.492</v>
      </c>
      <c r="AW33" s="139" t="s">
        <v>263</v>
      </c>
      <c r="AX33" s="504" t="s">
        <v>264</v>
      </c>
      <c r="AY33" s="154"/>
      <c r="AZ33" s="155">
        <v>0.5</v>
      </c>
      <c r="BA33" s="156">
        <v>0.746</v>
      </c>
      <c r="BB33" s="133">
        <v>1</v>
      </c>
      <c r="BC33" s="508">
        <f>BB33*E33</f>
        <v>0.05</v>
      </c>
      <c r="BD33" s="161" t="s">
        <v>265</v>
      </c>
    </row>
    <row r="34" spans="1:56" ht="35.25" customHeight="1" thickBot="1">
      <c r="A34" s="162"/>
      <c r="B34" s="111"/>
      <c r="C34" s="309"/>
      <c r="D34" s="310" t="s">
        <v>111</v>
      </c>
      <c r="E34" s="311">
        <v>0.18</v>
      </c>
      <c r="F34" s="166"/>
      <c r="G34" s="167"/>
      <c r="H34" s="187"/>
      <c r="I34" s="166"/>
      <c r="J34" s="166"/>
      <c r="K34" s="166"/>
      <c r="L34" s="176"/>
      <c r="M34" s="176"/>
      <c r="N34" s="176"/>
      <c r="O34" s="169"/>
      <c r="P34" s="312"/>
      <c r="Q34" s="166"/>
      <c r="R34" s="166"/>
      <c r="S34" s="313"/>
      <c r="T34" s="313"/>
      <c r="U34" s="166"/>
      <c r="V34" s="166"/>
      <c r="W34" s="166"/>
      <c r="X34" s="166"/>
      <c r="Y34" s="171"/>
      <c r="Z34" s="172"/>
      <c r="AA34" s="173"/>
      <c r="AB34" s="169"/>
      <c r="AC34" s="174"/>
      <c r="AD34" s="175"/>
      <c r="AE34" s="176"/>
      <c r="AF34" s="176"/>
      <c r="AG34" s="177"/>
      <c r="AH34" s="178"/>
      <c r="AI34" s="179"/>
      <c r="AJ34" s="180"/>
      <c r="AK34" s="166"/>
      <c r="AL34" s="166"/>
      <c r="AM34" s="177"/>
      <c r="AN34" s="178"/>
      <c r="AO34" s="179"/>
      <c r="AP34" s="181"/>
      <c r="AQ34" s="166"/>
      <c r="AR34" s="166"/>
      <c r="AS34" s="177"/>
      <c r="AT34" s="178">
        <f t="shared" ref="AT34:AT44" si="7">O34</f>
        <v>0</v>
      </c>
      <c r="AU34" s="179"/>
      <c r="AV34" s="181"/>
      <c r="AW34" s="182"/>
      <c r="AX34" s="166"/>
      <c r="AY34" s="177"/>
      <c r="AZ34" s="178"/>
      <c r="BA34" s="179"/>
      <c r="BB34" s="181"/>
      <c r="BC34" s="524"/>
      <c r="BD34" s="183"/>
    </row>
    <row r="35" spans="1:56" ht="163.5" customHeight="1">
      <c r="A35" s="83">
        <v>17</v>
      </c>
      <c r="B35" s="111"/>
      <c r="C35" s="314" t="s">
        <v>266</v>
      </c>
      <c r="D35" s="315" t="s">
        <v>267</v>
      </c>
      <c r="E35" s="507">
        <v>5.0000000000000001E-3</v>
      </c>
      <c r="F35" s="316" t="s">
        <v>77</v>
      </c>
      <c r="G35" s="317" t="s">
        <v>268</v>
      </c>
      <c r="H35" s="317" t="s">
        <v>269</v>
      </c>
      <c r="I35" s="318" t="s">
        <v>213</v>
      </c>
      <c r="J35" s="318" t="s">
        <v>62</v>
      </c>
      <c r="K35" s="316" t="s">
        <v>270</v>
      </c>
      <c r="L35" s="319">
        <v>0</v>
      </c>
      <c r="M35" s="319">
        <v>0.5</v>
      </c>
      <c r="N35" s="319">
        <v>0.3</v>
      </c>
      <c r="O35" s="319">
        <v>0.15</v>
      </c>
      <c r="P35" s="320">
        <f>SUM(L35:O35)</f>
        <v>0.95000000000000007</v>
      </c>
      <c r="Q35" s="316" t="s">
        <v>271</v>
      </c>
      <c r="R35" s="318" t="s">
        <v>272</v>
      </c>
      <c r="S35" s="318" t="s">
        <v>273</v>
      </c>
      <c r="T35" s="318" t="s">
        <v>274</v>
      </c>
      <c r="U35" s="316"/>
      <c r="V35" s="316"/>
      <c r="W35" s="316"/>
      <c r="X35" s="316"/>
      <c r="Y35" s="321"/>
      <c r="Z35" s="322"/>
      <c r="AA35" s="323" t="str">
        <f>$G$35</f>
        <v>Porcentaje de Compromisos del Presupuesto de Inversión Directa Disponible a la Vigencia para el FDL</v>
      </c>
      <c r="AB35" s="324">
        <f t="shared" si="0"/>
        <v>0</v>
      </c>
      <c r="AC35" s="325">
        <v>9.65</v>
      </c>
      <c r="AD35" s="326">
        <v>1</v>
      </c>
      <c r="AE35" s="327" t="s">
        <v>275</v>
      </c>
      <c r="AF35" s="327" t="s">
        <v>276</v>
      </c>
      <c r="AG35" s="328" t="str">
        <f>$G$35</f>
        <v>Porcentaje de Compromisos del Presupuesto de Inversión Directa Disponible a la Vigencia para el FDL</v>
      </c>
      <c r="AH35" s="329">
        <f t="shared" si="1"/>
        <v>0.5</v>
      </c>
      <c r="AI35" s="330">
        <v>0.13469999999999999</v>
      </c>
      <c r="AJ35" s="331">
        <f t="shared" ref="AJ35:AJ44" si="8">AI35/AH35</f>
        <v>0.26939999999999997</v>
      </c>
      <c r="AK35" s="332" t="s">
        <v>277</v>
      </c>
      <c r="AL35" s="332" t="s">
        <v>276</v>
      </c>
      <c r="AM35" s="328" t="str">
        <f>$G$35</f>
        <v>Porcentaje de Compromisos del Presupuesto de Inversión Directa Disponible a la Vigencia para el FDL</v>
      </c>
      <c r="AN35" s="329">
        <f t="shared" si="2"/>
        <v>0.3</v>
      </c>
      <c r="AO35" s="330">
        <v>0.2084</v>
      </c>
      <c r="AP35" s="331">
        <f t="shared" ref="AP35:AP44" si="9">AO35/AN35</f>
        <v>0.69466666666666665</v>
      </c>
      <c r="AQ35" s="316" t="s">
        <v>278</v>
      </c>
      <c r="AR35" s="333" t="s">
        <v>279</v>
      </c>
      <c r="AS35" s="328" t="str">
        <f>$G$35</f>
        <v>Porcentaje de Compromisos del Presupuesto de Inversión Directa Disponible a la Vigencia para el FDL</v>
      </c>
      <c r="AT35" s="329">
        <f t="shared" si="7"/>
        <v>0.15</v>
      </c>
      <c r="AU35" s="330">
        <v>0.373</v>
      </c>
      <c r="AV35" s="331">
        <v>1</v>
      </c>
      <c r="AW35" s="502" t="s">
        <v>280</v>
      </c>
      <c r="AX35" s="316" t="s">
        <v>272</v>
      </c>
      <c r="AY35" s="328" t="str">
        <f>$G$35</f>
        <v>Porcentaje de Compromisos del Presupuesto de Inversión Directa Disponible a la Vigencia para el FDL</v>
      </c>
      <c r="AZ35" s="329">
        <f t="shared" si="6"/>
        <v>0.95000000000000007</v>
      </c>
      <c r="BA35" s="330">
        <v>0.97299999999999998</v>
      </c>
      <c r="BB35" s="506">
        <v>1</v>
      </c>
      <c r="BC35" s="506">
        <f t="shared" ref="BC35:BC44" si="10">BB35*E35</f>
        <v>5.0000000000000001E-3</v>
      </c>
      <c r="BD35" s="502" t="s">
        <v>280</v>
      </c>
    </row>
    <row r="36" spans="1:56" ht="99" customHeight="1" thickBot="1">
      <c r="A36" s="110">
        <v>18</v>
      </c>
      <c r="B36" s="111"/>
      <c r="C36" s="284"/>
      <c r="D36" s="334" t="s">
        <v>281</v>
      </c>
      <c r="E36" s="114">
        <v>0.01</v>
      </c>
      <c r="F36" s="115" t="s">
        <v>58</v>
      </c>
      <c r="G36" s="116" t="s">
        <v>282</v>
      </c>
      <c r="H36" s="116" t="s">
        <v>283</v>
      </c>
      <c r="I36" s="117" t="s">
        <v>213</v>
      </c>
      <c r="J36" s="117" t="s">
        <v>62</v>
      </c>
      <c r="K36" s="115" t="s">
        <v>284</v>
      </c>
      <c r="L36" s="118">
        <v>0</v>
      </c>
      <c r="M36" s="118">
        <v>0.05</v>
      </c>
      <c r="N36" s="118">
        <v>0.05</v>
      </c>
      <c r="O36" s="118">
        <v>0.2</v>
      </c>
      <c r="P36" s="120">
        <f>SUM(L36:O36)</f>
        <v>0.30000000000000004</v>
      </c>
      <c r="Q36" s="115" t="s">
        <v>271</v>
      </c>
      <c r="R36" s="117" t="s">
        <v>272</v>
      </c>
      <c r="S36" s="117" t="s">
        <v>285</v>
      </c>
      <c r="T36" s="117" t="s">
        <v>274</v>
      </c>
      <c r="U36" s="115"/>
      <c r="V36" s="115"/>
      <c r="W36" s="115"/>
      <c r="X36" s="115"/>
      <c r="Y36" s="241"/>
      <c r="Z36" s="242"/>
      <c r="AA36" s="125" t="str">
        <f>$G$36</f>
        <v>Porcentaje de Giros de Presupuesto de Inversión Directa Realizados</v>
      </c>
      <c r="AB36" s="126">
        <f t="shared" si="0"/>
        <v>0</v>
      </c>
      <c r="AC36" s="127">
        <v>1.53</v>
      </c>
      <c r="AD36" s="335">
        <v>1</v>
      </c>
      <c r="AE36" s="336" t="s">
        <v>286</v>
      </c>
      <c r="AF36" s="327" t="s">
        <v>276</v>
      </c>
      <c r="AG36" s="130" t="str">
        <f>$G$36</f>
        <v>Porcentaje de Giros de Presupuesto de Inversión Directa Realizados</v>
      </c>
      <c r="AH36" s="131">
        <f t="shared" si="1"/>
        <v>0.05</v>
      </c>
      <c r="AI36" s="337">
        <v>5.1400000000000001E-2</v>
      </c>
      <c r="AJ36" s="133">
        <v>1</v>
      </c>
      <c r="AK36" s="338" t="s">
        <v>287</v>
      </c>
      <c r="AL36" s="332" t="s">
        <v>276</v>
      </c>
      <c r="AM36" s="130" t="str">
        <f>$G$36</f>
        <v>Porcentaje de Giros de Presupuesto de Inversión Directa Realizados</v>
      </c>
      <c r="AN36" s="131">
        <f t="shared" si="2"/>
        <v>0.05</v>
      </c>
      <c r="AO36" s="337">
        <v>0.10489999999999999</v>
      </c>
      <c r="AP36" s="133">
        <v>1</v>
      </c>
      <c r="AQ36" s="115" t="s">
        <v>288</v>
      </c>
      <c r="AR36" s="245" t="s">
        <v>289</v>
      </c>
      <c r="AS36" s="130" t="str">
        <f>$G$36</f>
        <v>Porcentaje de Giros de Presupuesto de Inversión Directa Realizados</v>
      </c>
      <c r="AT36" s="131">
        <f t="shared" si="7"/>
        <v>0.2</v>
      </c>
      <c r="AU36" s="330">
        <v>0.32200000000000001</v>
      </c>
      <c r="AV36" s="493">
        <v>1</v>
      </c>
      <c r="AW36" s="502" t="s">
        <v>288</v>
      </c>
      <c r="AX36" s="115" t="s">
        <v>272</v>
      </c>
      <c r="AY36" s="130" t="str">
        <f>$G$36</f>
        <v>Porcentaje de Giros de Presupuesto de Inversión Directa Realizados</v>
      </c>
      <c r="AZ36" s="131">
        <f t="shared" si="6"/>
        <v>0.30000000000000004</v>
      </c>
      <c r="BA36" s="337">
        <v>0.32200000000000001</v>
      </c>
      <c r="BB36" s="508">
        <v>1</v>
      </c>
      <c r="BC36" s="508">
        <f t="shared" si="10"/>
        <v>0.01</v>
      </c>
      <c r="BD36" s="136" t="s">
        <v>290</v>
      </c>
    </row>
    <row r="37" spans="1:56" ht="117" customHeight="1">
      <c r="A37" s="83">
        <v>19</v>
      </c>
      <c r="B37" s="111"/>
      <c r="C37" s="284"/>
      <c r="D37" s="334" t="s">
        <v>291</v>
      </c>
      <c r="E37" s="114">
        <v>0.02</v>
      </c>
      <c r="F37" s="115" t="s">
        <v>58</v>
      </c>
      <c r="G37" s="116" t="s">
        <v>292</v>
      </c>
      <c r="H37" s="116" t="s">
        <v>293</v>
      </c>
      <c r="I37" s="117" t="s">
        <v>213</v>
      </c>
      <c r="J37" s="117" t="s">
        <v>62</v>
      </c>
      <c r="K37" s="115" t="s">
        <v>294</v>
      </c>
      <c r="L37" s="118">
        <v>0</v>
      </c>
      <c r="M37" s="118">
        <v>0</v>
      </c>
      <c r="N37" s="118">
        <v>0.2</v>
      </c>
      <c r="O37" s="118">
        <v>0.3</v>
      </c>
      <c r="P37" s="120">
        <f>SUM(L37:O37)</f>
        <v>0.5</v>
      </c>
      <c r="Q37" s="115" t="s">
        <v>271</v>
      </c>
      <c r="R37" s="117" t="s">
        <v>272</v>
      </c>
      <c r="S37" s="117" t="s">
        <v>285</v>
      </c>
      <c r="T37" s="117" t="s">
        <v>274</v>
      </c>
      <c r="U37" s="115"/>
      <c r="V37" s="115"/>
      <c r="W37" s="115"/>
      <c r="X37" s="115"/>
      <c r="Y37" s="241"/>
      <c r="Z37" s="242"/>
      <c r="AA37" s="125" t="str">
        <f>$G$37</f>
        <v>Porcentaje de Giros de Presupuesto Comprometido Constituido como Obligaciones por Pagar de la Vigencia 2017 Realizados</v>
      </c>
      <c r="AB37" s="126">
        <f t="shared" si="0"/>
        <v>0</v>
      </c>
      <c r="AC37" s="127">
        <v>25.02</v>
      </c>
      <c r="AD37" s="335">
        <v>1</v>
      </c>
      <c r="AE37" s="129" t="s">
        <v>295</v>
      </c>
      <c r="AF37" s="327" t="s">
        <v>276</v>
      </c>
      <c r="AG37" s="130" t="str">
        <f>$G$37</f>
        <v>Porcentaje de Giros de Presupuesto Comprometido Constituido como Obligaciones por Pagar de la Vigencia 2017 Realizados</v>
      </c>
      <c r="AH37" s="131">
        <f t="shared" si="1"/>
        <v>0</v>
      </c>
      <c r="AI37" s="132" t="s">
        <v>87</v>
      </c>
      <c r="AJ37" s="132" t="s">
        <v>87</v>
      </c>
      <c r="AK37" s="239" t="s">
        <v>296</v>
      </c>
      <c r="AL37" s="332" t="s">
        <v>276</v>
      </c>
      <c r="AM37" s="130" t="str">
        <f>$G$37</f>
        <v>Porcentaje de Giros de Presupuesto Comprometido Constituido como Obligaciones por Pagar de la Vigencia 2017 Realizados</v>
      </c>
      <c r="AN37" s="131">
        <f t="shared" si="2"/>
        <v>0.2</v>
      </c>
      <c r="AO37" s="337">
        <v>0.82430000000000003</v>
      </c>
      <c r="AP37" s="133">
        <v>1</v>
      </c>
      <c r="AQ37" s="115" t="s">
        <v>297</v>
      </c>
      <c r="AR37" s="245" t="s">
        <v>298</v>
      </c>
      <c r="AS37" s="130" t="str">
        <f>$G$37</f>
        <v>Porcentaje de Giros de Presupuesto Comprometido Constituido como Obligaciones por Pagar de la Vigencia 2017 Realizados</v>
      </c>
      <c r="AT37" s="131">
        <f t="shared" si="7"/>
        <v>0.3</v>
      </c>
      <c r="AU37" s="330">
        <v>0.92220000000000002</v>
      </c>
      <c r="AV37" s="133">
        <v>1</v>
      </c>
      <c r="AW37" s="502" t="s">
        <v>299</v>
      </c>
      <c r="AX37" s="115" t="s">
        <v>272</v>
      </c>
      <c r="AY37" s="130" t="str">
        <f>$G$37</f>
        <v>Porcentaje de Giros de Presupuesto Comprometido Constituido como Obligaciones por Pagar de la Vigencia 2017 Realizados</v>
      </c>
      <c r="AZ37" s="131">
        <f t="shared" si="6"/>
        <v>0.5</v>
      </c>
      <c r="BA37" s="337">
        <v>0.92220000000000002</v>
      </c>
      <c r="BB37" s="508">
        <v>1</v>
      </c>
      <c r="BC37" s="508">
        <f t="shared" si="10"/>
        <v>0.02</v>
      </c>
      <c r="BD37" s="502" t="s">
        <v>299</v>
      </c>
    </row>
    <row r="38" spans="1:56" ht="192.75" customHeight="1" thickBot="1">
      <c r="A38" s="110">
        <v>20</v>
      </c>
      <c r="B38" s="111"/>
      <c r="C38" s="284"/>
      <c r="D38" s="334" t="s">
        <v>300</v>
      </c>
      <c r="E38" s="114">
        <v>0.01</v>
      </c>
      <c r="F38" s="115" t="s">
        <v>58</v>
      </c>
      <c r="G38" s="116" t="s">
        <v>301</v>
      </c>
      <c r="H38" s="116" t="s">
        <v>302</v>
      </c>
      <c r="I38" s="117" t="s">
        <v>213</v>
      </c>
      <c r="J38" s="117" t="s">
        <v>62</v>
      </c>
      <c r="K38" s="115" t="s">
        <v>303</v>
      </c>
      <c r="L38" s="118">
        <v>0</v>
      </c>
      <c r="M38" s="118">
        <v>0.05</v>
      </c>
      <c r="N38" s="118">
        <v>0.5</v>
      </c>
      <c r="O38" s="118">
        <v>0.45</v>
      </c>
      <c r="P38" s="120">
        <f>SUM(L38:O38)</f>
        <v>1</v>
      </c>
      <c r="Q38" s="115" t="s">
        <v>64</v>
      </c>
      <c r="R38" s="117" t="s">
        <v>304</v>
      </c>
      <c r="S38" s="117" t="s">
        <v>305</v>
      </c>
      <c r="T38" s="117" t="s">
        <v>306</v>
      </c>
      <c r="U38" s="115"/>
      <c r="V38" s="115"/>
      <c r="W38" s="115"/>
      <c r="X38" s="115"/>
      <c r="Y38" s="241"/>
      <c r="Z38" s="242"/>
      <c r="AA38" s="125" t="str">
        <f>$G$38</f>
        <v>Porcentaje de Procesos Contractuales de Malla Vial y Parques de la Vigencia 2018 Realizados Utilizando los Pliegos Tipo</v>
      </c>
      <c r="AB38" s="126">
        <f t="shared" si="0"/>
        <v>0</v>
      </c>
      <c r="AC38" s="306">
        <v>0</v>
      </c>
      <c r="AD38" s="243"/>
      <c r="AE38" s="129" t="s">
        <v>138</v>
      </c>
      <c r="AF38" s="129" t="s">
        <v>69</v>
      </c>
      <c r="AG38" s="130" t="str">
        <f>$G$38</f>
        <v>Porcentaje de Procesos Contractuales de Malla Vial y Parques de la Vigencia 2018 Realizados Utilizando los Pliegos Tipo</v>
      </c>
      <c r="AH38" s="131">
        <f t="shared" si="1"/>
        <v>0.05</v>
      </c>
      <c r="AI38" s="339">
        <v>0.05</v>
      </c>
      <c r="AJ38" s="133">
        <f t="shared" si="8"/>
        <v>1</v>
      </c>
      <c r="AK38" s="115" t="s">
        <v>307</v>
      </c>
      <c r="AL38" s="332" t="s">
        <v>308</v>
      </c>
      <c r="AM38" s="130" t="str">
        <f>$G$38</f>
        <v>Porcentaje de Procesos Contractuales de Malla Vial y Parques de la Vigencia 2018 Realizados Utilizando los Pliegos Tipo</v>
      </c>
      <c r="AN38" s="131">
        <f t="shared" si="2"/>
        <v>0.5</v>
      </c>
      <c r="AO38" s="339">
        <v>0.5</v>
      </c>
      <c r="AP38" s="133">
        <f t="shared" si="9"/>
        <v>1</v>
      </c>
      <c r="AQ38" s="115" t="s">
        <v>309</v>
      </c>
      <c r="AR38" s="245" t="s">
        <v>310</v>
      </c>
      <c r="AS38" s="130" t="str">
        <f>$G$38</f>
        <v>Porcentaje de Procesos Contractuales de Malla Vial y Parques de la Vigencia 2018 Realizados Utilizando los Pliegos Tipo</v>
      </c>
      <c r="AT38" s="131">
        <f t="shared" si="7"/>
        <v>0.45</v>
      </c>
      <c r="AU38" s="340">
        <v>0.45</v>
      </c>
      <c r="AV38" s="493">
        <f>AT38/AU38</f>
        <v>1</v>
      </c>
      <c r="AW38" s="115" t="s">
        <v>309</v>
      </c>
      <c r="AX38" s="115" t="s">
        <v>311</v>
      </c>
      <c r="AY38" s="130" t="str">
        <f>$G$38</f>
        <v>Porcentaje de Procesos Contractuales de Malla Vial y Parques de la Vigencia 2018 Realizados Utilizando los Pliegos Tipo</v>
      </c>
      <c r="AZ38" s="131">
        <f t="shared" si="6"/>
        <v>1</v>
      </c>
      <c r="BA38" s="339">
        <f>SUM(AU38+AO38+AI38+AC38)</f>
        <v>1</v>
      </c>
      <c r="BB38" s="493">
        <f>BA38/AZ38</f>
        <v>1</v>
      </c>
      <c r="BC38" s="508">
        <f t="shared" si="10"/>
        <v>0.01</v>
      </c>
      <c r="BD38" s="136" t="s">
        <v>312</v>
      </c>
    </row>
    <row r="39" spans="1:56" ht="301.5" customHeight="1">
      <c r="A39" s="83">
        <v>21</v>
      </c>
      <c r="B39" s="111"/>
      <c r="C39" s="284"/>
      <c r="D39" s="334" t="s">
        <v>313</v>
      </c>
      <c r="E39" s="114">
        <v>0.03</v>
      </c>
      <c r="F39" s="115" t="s">
        <v>58</v>
      </c>
      <c r="G39" s="116" t="s">
        <v>314</v>
      </c>
      <c r="H39" s="116" t="s">
        <v>315</v>
      </c>
      <c r="I39" s="117" t="s">
        <v>213</v>
      </c>
      <c r="J39" s="117" t="s">
        <v>116</v>
      </c>
      <c r="K39" s="115" t="s">
        <v>316</v>
      </c>
      <c r="L39" s="118">
        <v>1</v>
      </c>
      <c r="M39" s="118">
        <v>1</v>
      </c>
      <c r="N39" s="118">
        <v>1</v>
      </c>
      <c r="O39" s="118">
        <v>1</v>
      </c>
      <c r="P39" s="120">
        <f>AVERAGE(L39:O39)</f>
        <v>1</v>
      </c>
      <c r="Q39" s="115" t="s">
        <v>64</v>
      </c>
      <c r="R39" s="117" t="s">
        <v>304</v>
      </c>
      <c r="S39" s="117" t="s">
        <v>317</v>
      </c>
      <c r="T39" s="117" t="s">
        <v>318</v>
      </c>
      <c r="U39" s="115"/>
      <c r="V39" s="115"/>
      <c r="W39" s="115"/>
      <c r="X39" s="115"/>
      <c r="Y39" s="241"/>
      <c r="Z39" s="242"/>
      <c r="AA39" s="125" t="str">
        <f>$G$39</f>
        <v>Porcentaje de Publicación de los Procesos Contractuales del FDL y Modificaciones Contractuales Realizado</v>
      </c>
      <c r="AB39" s="126">
        <f t="shared" si="0"/>
        <v>1</v>
      </c>
      <c r="AC39" s="306">
        <v>1</v>
      </c>
      <c r="AD39" s="243">
        <f>AC39/AB39</f>
        <v>1</v>
      </c>
      <c r="AE39" s="129" t="s">
        <v>319</v>
      </c>
      <c r="AF39" s="129" t="s">
        <v>320</v>
      </c>
      <c r="AG39" s="130" t="str">
        <f>$G$39</f>
        <v>Porcentaje de Publicación de los Procesos Contractuales del FDL y Modificaciones Contractuales Realizado</v>
      </c>
      <c r="AH39" s="131">
        <f t="shared" si="1"/>
        <v>1</v>
      </c>
      <c r="AI39" s="340">
        <v>1</v>
      </c>
      <c r="AJ39" s="133">
        <f t="shared" si="8"/>
        <v>1</v>
      </c>
      <c r="AK39" s="239" t="s">
        <v>321</v>
      </c>
      <c r="AL39" s="115" t="s">
        <v>322</v>
      </c>
      <c r="AM39" s="130" t="str">
        <f>$G$39</f>
        <v>Porcentaje de Publicación de los Procesos Contractuales del FDL y Modificaciones Contractuales Realizado</v>
      </c>
      <c r="AN39" s="131">
        <f t="shared" si="2"/>
        <v>1</v>
      </c>
      <c r="AO39" s="339">
        <v>1</v>
      </c>
      <c r="AP39" s="133">
        <f t="shared" si="9"/>
        <v>1</v>
      </c>
      <c r="AQ39" s="239" t="s">
        <v>323</v>
      </c>
      <c r="AR39" s="245" t="s">
        <v>324</v>
      </c>
      <c r="AS39" s="130" t="str">
        <f>$G$39</f>
        <v>Porcentaje de Publicación de los Procesos Contractuales del FDL y Modificaciones Contractuales Realizado</v>
      </c>
      <c r="AT39" s="131">
        <f t="shared" si="7"/>
        <v>1</v>
      </c>
      <c r="AU39" s="340">
        <v>1</v>
      </c>
      <c r="AV39" s="493">
        <f>AT39/AU39</f>
        <v>1</v>
      </c>
      <c r="AW39" s="239" t="s">
        <v>325</v>
      </c>
      <c r="AX39" s="115" t="s">
        <v>326</v>
      </c>
      <c r="AY39" s="130" t="str">
        <f>$G$39</f>
        <v>Porcentaje de Publicación de los Procesos Contractuales del FDL y Modificaciones Contractuales Realizado</v>
      </c>
      <c r="AZ39" s="131">
        <f t="shared" si="6"/>
        <v>1</v>
      </c>
      <c r="BA39" s="339">
        <v>1</v>
      </c>
      <c r="BB39" s="493">
        <f>BA39/AZ39</f>
        <v>1</v>
      </c>
      <c r="BC39" s="508">
        <f t="shared" si="10"/>
        <v>0.03</v>
      </c>
      <c r="BD39" s="136" t="s">
        <v>327</v>
      </c>
    </row>
    <row r="40" spans="1:56" ht="135" customHeight="1" thickBot="1">
      <c r="A40" s="110">
        <v>22</v>
      </c>
      <c r="B40" s="111"/>
      <c r="C40" s="284"/>
      <c r="D40" s="334" t="s">
        <v>328</v>
      </c>
      <c r="E40" s="341">
        <v>0.01</v>
      </c>
      <c r="F40" s="115" t="s">
        <v>58</v>
      </c>
      <c r="G40" s="116" t="s">
        <v>329</v>
      </c>
      <c r="H40" s="116" t="s">
        <v>329</v>
      </c>
      <c r="I40" s="117" t="s">
        <v>213</v>
      </c>
      <c r="J40" s="117" t="s">
        <v>62</v>
      </c>
      <c r="K40" s="115" t="s">
        <v>330</v>
      </c>
      <c r="L40" s="118">
        <v>0</v>
      </c>
      <c r="M40" s="118">
        <v>0.2</v>
      </c>
      <c r="N40" s="118">
        <v>0.3</v>
      </c>
      <c r="O40" s="118">
        <v>0.3</v>
      </c>
      <c r="P40" s="120">
        <f>SUM(L40:O40)</f>
        <v>0.8</v>
      </c>
      <c r="Q40" s="115" t="s">
        <v>64</v>
      </c>
      <c r="R40" s="117" t="s">
        <v>331</v>
      </c>
      <c r="S40" s="117" t="s">
        <v>332</v>
      </c>
      <c r="T40" s="117" t="s">
        <v>333</v>
      </c>
      <c r="U40" s="115"/>
      <c r="V40" s="115"/>
      <c r="W40" s="115"/>
      <c r="X40" s="115"/>
      <c r="Y40" s="241"/>
      <c r="Z40" s="242"/>
      <c r="AA40" s="125" t="str">
        <f>$G$40</f>
        <v>Porcentaje de bienes de caracteristicas tecnicas uniformes de común utilización aquiridos a través del portal CCE</v>
      </c>
      <c r="AB40" s="126">
        <f t="shared" si="0"/>
        <v>0</v>
      </c>
      <c r="AC40" s="306">
        <v>0.2</v>
      </c>
      <c r="AD40" s="243">
        <v>1</v>
      </c>
      <c r="AE40" s="129" t="s">
        <v>334</v>
      </c>
      <c r="AF40" s="129" t="s">
        <v>335</v>
      </c>
      <c r="AG40" s="130" t="str">
        <f>$G$40</f>
        <v>Porcentaje de bienes de caracteristicas tecnicas uniformes de común utilización aquiridos a través del portal CCE</v>
      </c>
      <c r="AH40" s="131">
        <f t="shared" si="1"/>
        <v>0.2</v>
      </c>
      <c r="AI40" s="339">
        <v>0.2</v>
      </c>
      <c r="AJ40" s="133">
        <f t="shared" si="8"/>
        <v>1</v>
      </c>
      <c r="AK40" s="115" t="s">
        <v>336</v>
      </c>
      <c r="AL40" s="115" t="s">
        <v>337</v>
      </c>
      <c r="AM40" s="130" t="str">
        <f>$G$40</f>
        <v>Porcentaje de bienes de caracteristicas tecnicas uniformes de común utilización aquiridos a través del portal CCE</v>
      </c>
      <c r="AN40" s="131">
        <f t="shared" si="2"/>
        <v>0.3</v>
      </c>
      <c r="AO40" s="339">
        <v>0.3</v>
      </c>
      <c r="AP40" s="133">
        <f t="shared" si="9"/>
        <v>1</v>
      </c>
      <c r="AQ40" s="115" t="s">
        <v>338</v>
      </c>
      <c r="AR40" s="245" t="s">
        <v>339</v>
      </c>
      <c r="AS40" s="130" t="str">
        <f>$G$40</f>
        <v>Porcentaje de bienes de caracteristicas tecnicas uniformes de común utilización aquiridos a través del portal CCE</v>
      </c>
      <c r="AT40" s="131">
        <f t="shared" si="7"/>
        <v>0.3</v>
      </c>
      <c r="AU40" s="340">
        <v>0.3</v>
      </c>
      <c r="AV40" s="133">
        <f>AU40/AT40</f>
        <v>1</v>
      </c>
      <c r="AW40" s="115" t="s">
        <v>340</v>
      </c>
      <c r="AX40" s="115" t="s">
        <v>341</v>
      </c>
      <c r="AY40" s="130" t="str">
        <f>$G$40</f>
        <v>Porcentaje de bienes de caracteristicas tecnicas uniformes de común utilización aquiridos a través del portal CCE</v>
      </c>
      <c r="AZ40" s="131">
        <f t="shared" si="6"/>
        <v>0.8</v>
      </c>
      <c r="BA40" s="339">
        <f>+AU40+AO40+AI40+AC40</f>
        <v>1</v>
      </c>
      <c r="BB40" s="493">
        <v>1</v>
      </c>
      <c r="BC40" s="508">
        <f t="shared" si="10"/>
        <v>0.01</v>
      </c>
      <c r="BD40" s="136" t="s">
        <v>342</v>
      </c>
    </row>
    <row r="41" spans="1:56" ht="261" customHeight="1">
      <c r="A41" s="83">
        <v>23</v>
      </c>
      <c r="B41" s="111"/>
      <c r="C41" s="284"/>
      <c r="D41" s="334" t="s">
        <v>343</v>
      </c>
      <c r="E41" s="114">
        <v>0.05</v>
      </c>
      <c r="F41" s="115" t="s">
        <v>58</v>
      </c>
      <c r="G41" s="116" t="s">
        <v>344</v>
      </c>
      <c r="H41" s="116" t="s">
        <v>345</v>
      </c>
      <c r="I41" s="117" t="s">
        <v>213</v>
      </c>
      <c r="J41" s="117" t="s">
        <v>116</v>
      </c>
      <c r="K41" s="115" t="s">
        <v>346</v>
      </c>
      <c r="L41" s="118">
        <v>1</v>
      </c>
      <c r="M41" s="118">
        <v>1</v>
      </c>
      <c r="N41" s="118">
        <v>1</v>
      </c>
      <c r="O41" s="118">
        <v>1</v>
      </c>
      <c r="P41" s="120">
        <v>1</v>
      </c>
      <c r="Q41" s="115" t="s">
        <v>64</v>
      </c>
      <c r="R41" s="117" t="s">
        <v>347</v>
      </c>
      <c r="S41" s="117" t="s">
        <v>348</v>
      </c>
      <c r="T41" s="117" t="s">
        <v>349</v>
      </c>
      <c r="U41" s="115"/>
      <c r="V41" s="115"/>
      <c r="W41" s="115"/>
      <c r="X41" s="115"/>
      <c r="Y41" s="241"/>
      <c r="Z41" s="242"/>
      <c r="AA41" s="125" t="str">
        <f>$G$41</f>
        <v>Porcentaje de Lineamientos Establecidos en la Directiva 12 de 2016 o Aquella que la Modifique Aplicados</v>
      </c>
      <c r="AB41" s="126">
        <f t="shared" si="0"/>
        <v>1</v>
      </c>
      <c r="AC41" s="126">
        <v>1</v>
      </c>
      <c r="AD41" s="335">
        <v>1</v>
      </c>
      <c r="AE41" s="129" t="s">
        <v>350</v>
      </c>
      <c r="AF41" s="129" t="s">
        <v>351</v>
      </c>
      <c r="AG41" s="130" t="str">
        <f>$G$41</f>
        <v>Porcentaje de Lineamientos Establecidos en la Directiva 12 de 2016 o Aquella que la Modifique Aplicados</v>
      </c>
      <c r="AH41" s="131">
        <f t="shared" si="1"/>
        <v>1</v>
      </c>
      <c r="AI41" s="339">
        <v>1</v>
      </c>
      <c r="AJ41" s="133">
        <f t="shared" si="8"/>
        <v>1</v>
      </c>
      <c r="AK41" s="115" t="s">
        <v>352</v>
      </c>
      <c r="AL41" s="115" t="s">
        <v>353</v>
      </c>
      <c r="AM41" s="130" t="str">
        <f>$G$41</f>
        <v>Porcentaje de Lineamientos Establecidos en la Directiva 12 de 2016 o Aquella que la Modifique Aplicados</v>
      </c>
      <c r="AN41" s="131">
        <f t="shared" si="2"/>
        <v>1</v>
      </c>
      <c r="AO41" s="339">
        <v>1</v>
      </c>
      <c r="AP41" s="133">
        <f t="shared" si="9"/>
        <v>1</v>
      </c>
      <c r="AQ41" s="115" t="s">
        <v>354</v>
      </c>
      <c r="AR41" s="245" t="s">
        <v>355</v>
      </c>
      <c r="AS41" s="130" t="str">
        <f>$G$41</f>
        <v>Porcentaje de Lineamientos Establecidos en la Directiva 12 de 2016 o Aquella que la Modifique Aplicados</v>
      </c>
      <c r="AT41" s="131">
        <f t="shared" si="7"/>
        <v>1</v>
      </c>
      <c r="AU41" s="133">
        <v>1</v>
      </c>
      <c r="AV41" s="133">
        <f>+AU41/AT41</f>
        <v>1</v>
      </c>
      <c r="AW41" s="115" t="s">
        <v>356</v>
      </c>
      <c r="AX41" s="500" t="s">
        <v>357</v>
      </c>
      <c r="AY41" s="130" t="str">
        <f>$G$41</f>
        <v>Porcentaje de Lineamientos Establecidos en la Directiva 12 de 2016 o Aquella que la Modifique Aplicados</v>
      </c>
      <c r="AZ41" s="131">
        <f t="shared" si="6"/>
        <v>1</v>
      </c>
      <c r="BA41" s="339">
        <f>AVERAGE(AU41,AO41,AI41,AC41)</f>
        <v>1</v>
      </c>
      <c r="BB41" s="493">
        <f>BA41/AZ41</f>
        <v>1</v>
      </c>
      <c r="BC41" s="508">
        <f t="shared" si="10"/>
        <v>0.05</v>
      </c>
      <c r="BD41" s="136" t="s">
        <v>358</v>
      </c>
    </row>
    <row r="42" spans="1:56" s="283" customFormat="1" ht="135.75" thickBot="1">
      <c r="A42" s="342">
        <v>24</v>
      </c>
      <c r="B42" s="267"/>
      <c r="C42" s="343"/>
      <c r="D42" s="344" t="s">
        <v>359</v>
      </c>
      <c r="E42" s="345">
        <v>0.01</v>
      </c>
      <c r="F42" s="125" t="s">
        <v>58</v>
      </c>
      <c r="G42" s="346" t="s">
        <v>360</v>
      </c>
      <c r="H42" s="125" t="s">
        <v>361</v>
      </c>
      <c r="I42" s="347" t="s">
        <v>80</v>
      </c>
      <c r="J42" s="347" t="s">
        <v>62</v>
      </c>
      <c r="K42" s="125" t="s">
        <v>362</v>
      </c>
      <c r="L42" s="118">
        <v>0</v>
      </c>
      <c r="M42" s="118">
        <v>0</v>
      </c>
      <c r="N42" s="118">
        <v>0.2</v>
      </c>
      <c r="O42" s="118">
        <v>0.8</v>
      </c>
      <c r="P42" s="120">
        <v>1</v>
      </c>
      <c r="Q42" s="125" t="s">
        <v>64</v>
      </c>
      <c r="R42" s="347" t="s">
        <v>363</v>
      </c>
      <c r="S42" s="347" t="s">
        <v>364</v>
      </c>
      <c r="T42" s="347" t="s">
        <v>365</v>
      </c>
      <c r="U42" s="125"/>
      <c r="V42" s="125"/>
      <c r="W42" s="125"/>
      <c r="X42" s="125"/>
      <c r="Y42" s="241"/>
      <c r="Z42" s="348"/>
      <c r="AA42" s="125" t="str">
        <f>$G$42</f>
        <v>Porcentaje de Ejecución del Plan de Implementación del SIPSE Local</v>
      </c>
      <c r="AB42" s="126">
        <f t="shared" si="0"/>
        <v>0</v>
      </c>
      <c r="AC42" s="306"/>
      <c r="AD42" s="243"/>
      <c r="AE42" s="129" t="s">
        <v>138</v>
      </c>
      <c r="AF42" s="129" t="s">
        <v>69</v>
      </c>
      <c r="AG42" s="125" t="str">
        <f>$G$42</f>
        <v>Porcentaje de Ejecución del Plan de Implementación del SIPSE Local</v>
      </c>
      <c r="AH42" s="126">
        <v>1</v>
      </c>
      <c r="AI42" s="126">
        <v>1</v>
      </c>
      <c r="AJ42" s="126">
        <v>1</v>
      </c>
      <c r="AK42" s="125" t="s">
        <v>366</v>
      </c>
      <c r="AL42" s="125" t="s">
        <v>367</v>
      </c>
      <c r="AM42" s="125" t="str">
        <f>$G$42</f>
        <v>Porcentaje de Ejecución del Plan de Implementación del SIPSE Local</v>
      </c>
      <c r="AN42" s="126">
        <f t="shared" si="2"/>
        <v>0.2</v>
      </c>
      <c r="AO42" s="480">
        <v>0.94</v>
      </c>
      <c r="AP42" s="481">
        <v>1</v>
      </c>
      <c r="AQ42" s="482" t="s">
        <v>368</v>
      </c>
      <c r="AR42" s="482" t="s">
        <v>369</v>
      </c>
      <c r="AS42" s="125" t="str">
        <f>$G$42</f>
        <v>Porcentaje de Ejecución del Plan de Implementación del SIPSE Local</v>
      </c>
      <c r="AT42" s="126">
        <v>1</v>
      </c>
      <c r="AU42" s="126">
        <v>1</v>
      </c>
      <c r="AV42" s="335">
        <f>AU42/AT42</f>
        <v>1</v>
      </c>
      <c r="AW42" s="125" t="s">
        <v>370</v>
      </c>
      <c r="AX42" s="125" t="s">
        <v>371</v>
      </c>
      <c r="AY42" s="125" t="str">
        <f>$G$42</f>
        <v>Porcentaje de Ejecución del Plan de Implementación del SIPSE Local</v>
      </c>
      <c r="AZ42" s="126">
        <f t="shared" si="6"/>
        <v>1</v>
      </c>
      <c r="BA42" s="339">
        <f>AVERAGE(AU42,AO42,AI42,AC42)</f>
        <v>0.98</v>
      </c>
      <c r="BB42" s="335">
        <f>BA42/AZ42</f>
        <v>0.98</v>
      </c>
      <c r="BC42" s="527">
        <f t="shared" si="10"/>
        <v>9.7999999999999997E-3</v>
      </c>
      <c r="BD42" s="349" t="s">
        <v>372</v>
      </c>
    </row>
    <row r="43" spans="1:56" s="283" customFormat="1" ht="93" customHeight="1">
      <c r="A43" s="266">
        <v>25</v>
      </c>
      <c r="B43" s="267"/>
      <c r="C43" s="343"/>
      <c r="D43" s="350" t="s">
        <v>373</v>
      </c>
      <c r="E43" s="345">
        <v>0.01</v>
      </c>
      <c r="F43" s="125" t="s">
        <v>58</v>
      </c>
      <c r="G43" s="346" t="s">
        <v>374</v>
      </c>
      <c r="H43" s="125" t="s">
        <v>375</v>
      </c>
      <c r="I43" s="347" t="s">
        <v>80</v>
      </c>
      <c r="J43" s="347" t="s">
        <v>116</v>
      </c>
      <c r="K43" s="125" t="s">
        <v>376</v>
      </c>
      <c r="L43" s="118">
        <v>1</v>
      </c>
      <c r="M43" s="118">
        <v>1</v>
      </c>
      <c r="N43" s="118">
        <v>1</v>
      </c>
      <c r="O43" s="118">
        <v>1</v>
      </c>
      <c r="P43" s="120">
        <v>1</v>
      </c>
      <c r="Q43" s="125" t="s">
        <v>64</v>
      </c>
      <c r="R43" s="347" t="s">
        <v>377</v>
      </c>
      <c r="S43" s="347" t="s">
        <v>378</v>
      </c>
      <c r="T43" s="347" t="s">
        <v>379</v>
      </c>
      <c r="U43" s="125"/>
      <c r="V43" s="125"/>
      <c r="W43" s="125"/>
      <c r="X43" s="125"/>
      <c r="Y43" s="241"/>
      <c r="Z43" s="348"/>
      <c r="AA43" s="125" t="str">
        <f>$G$43</f>
        <v>Porcentaje de asistencia a las jornadas programadas por la Dirección Financiera de la SDG</v>
      </c>
      <c r="AB43" s="126">
        <f t="shared" si="0"/>
        <v>1</v>
      </c>
      <c r="AC43" s="306">
        <v>1</v>
      </c>
      <c r="AD43" s="243">
        <f>AC43/AB43</f>
        <v>1</v>
      </c>
      <c r="AE43" s="129" t="s">
        <v>380</v>
      </c>
      <c r="AF43" s="129" t="s">
        <v>381</v>
      </c>
      <c r="AG43" s="125" t="str">
        <f>$G$43</f>
        <v>Porcentaje de asistencia a las jornadas programadas por la Dirección Financiera de la SDG</v>
      </c>
      <c r="AH43" s="126">
        <f t="shared" si="1"/>
        <v>1</v>
      </c>
      <c r="AI43" s="126">
        <v>1</v>
      </c>
      <c r="AJ43" s="126">
        <v>1</v>
      </c>
      <c r="AK43" s="125" t="s">
        <v>382</v>
      </c>
      <c r="AL43" s="125" t="s">
        <v>381</v>
      </c>
      <c r="AM43" s="125" t="str">
        <f>$G$43</f>
        <v>Porcentaje de asistencia a las jornadas programadas por la Dirección Financiera de la SDG</v>
      </c>
      <c r="AN43" s="126">
        <f t="shared" si="2"/>
        <v>1</v>
      </c>
      <c r="AO43" s="480">
        <v>1</v>
      </c>
      <c r="AP43" s="481">
        <f t="shared" si="9"/>
        <v>1</v>
      </c>
      <c r="AQ43" s="482" t="s">
        <v>383</v>
      </c>
      <c r="AR43" s="483" t="s">
        <v>384</v>
      </c>
      <c r="AS43" s="125" t="str">
        <f>$G$43</f>
        <v>Porcentaje de asistencia a las jornadas programadas por la Dirección Financiera de la SDG</v>
      </c>
      <c r="AT43" s="126">
        <f t="shared" si="7"/>
        <v>1</v>
      </c>
      <c r="AU43" s="126">
        <v>1</v>
      </c>
      <c r="AV43" s="243">
        <f>+AT43/AU43</f>
        <v>1</v>
      </c>
      <c r="AW43" s="125" t="s">
        <v>385</v>
      </c>
      <c r="AX43" s="495" t="s">
        <v>386</v>
      </c>
      <c r="AY43" s="125" t="str">
        <f>$G$43</f>
        <v>Porcentaje de asistencia a las jornadas programadas por la Dirección Financiera de la SDG</v>
      </c>
      <c r="AZ43" s="126">
        <f t="shared" si="6"/>
        <v>1</v>
      </c>
      <c r="BA43" s="339">
        <f>AVERAGE(AU43,AO43,AI43,AC43)</f>
        <v>1</v>
      </c>
      <c r="BB43" s="335">
        <f>BA43/AZ43</f>
        <v>1</v>
      </c>
      <c r="BC43" s="527">
        <f t="shared" si="10"/>
        <v>0.01</v>
      </c>
      <c r="BD43" s="349" t="s">
        <v>387</v>
      </c>
    </row>
    <row r="44" spans="1:56" ht="408.75" customHeight="1" thickBot="1">
      <c r="A44" s="110">
        <v>26</v>
      </c>
      <c r="B44" s="111"/>
      <c r="C44" s="284"/>
      <c r="D44" s="352" t="s">
        <v>388</v>
      </c>
      <c r="E44" s="353">
        <v>0.01</v>
      </c>
      <c r="F44" s="247" t="s">
        <v>77</v>
      </c>
      <c r="G44" s="354" t="s">
        <v>389</v>
      </c>
      <c r="H44" s="247" t="s">
        <v>390</v>
      </c>
      <c r="I44" s="250" t="s">
        <v>80</v>
      </c>
      <c r="J44" s="250" t="s">
        <v>116</v>
      </c>
      <c r="K44" s="247" t="s">
        <v>391</v>
      </c>
      <c r="L44" s="355">
        <v>1</v>
      </c>
      <c r="M44" s="355">
        <v>1</v>
      </c>
      <c r="N44" s="355">
        <v>1</v>
      </c>
      <c r="O44" s="355">
        <v>1</v>
      </c>
      <c r="P44" s="144">
        <f>AVERAGE(L44:O44)</f>
        <v>1</v>
      </c>
      <c r="Q44" s="247" t="s">
        <v>64</v>
      </c>
      <c r="R44" s="250" t="s">
        <v>392</v>
      </c>
      <c r="S44" s="250" t="s">
        <v>393</v>
      </c>
      <c r="T44" s="250" t="s">
        <v>394</v>
      </c>
      <c r="U44" s="247"/>
      <c r="V44" s="247"/>
      <c r="W44" s="247"/>
      <c r="X44" s="247"/>
      <c r="Y44" s="253"/>
      <c r="Z44" s="254"/>
      <c r="AA44" s="255" t="str">
        <f>$G$44</f>
        <v>Porcentaje de reporte de información insumo para contabilidad</v>
      </c>
      <c r="AB44" s="356">
        <f t="shared" si="0"/>
        <v>1</v>
      </c>
      <c r="AC44" s="357">
        <v>1</v>
      </c>
      <c r="AD44" s="257">
        <f>AC44/AB44</f>
        <v>1</v>
      </c>
      <c r="AE44" s="255" t="s">
        <v>395</v>
      </c>
      <c r="AF44" s="258" t="s">
        <v>396</v>
      </c>
      <c r="AG44" s="248" t="str">
        <f>$G$44</f>
        <v>Porcentaje de reporte de información insumo para contabilidad</v>
      </c>
      <c r="AH44" s="358">
        <f t="shared" si="1"/>
        <v>1</v>
      </c>
      <c r="AI44" s="359">
        <v>1</v>
      </c>
      <c r="AJ44" s="360">
        <f t="shared" si="8"/>
        <v>1</v>
      </c>
      <c r="AK44" s="247" t="s">
        <v>397</v>
      </c>
      <c r="AL44" s="247" t="s">
        <v>398</v>
      </c>
      <c r="AM44" s="248" t="str">
        <f>$G$44</f>
        <v>Porcentaje de reporte de información insumo para contabilidad</v>
      </c>
      <c r="AN44" s="358">
        <f t="shared" si="2"/>
        <v>1</v>
      </c>
      <c r="AO44" s="359">
        <v>1</v>
      </c>
      <c r="AP44" s="360">
        <f t="shared" si="9"/>
        <v>1</v>
      </c>
      <c r="AQ44" s="247" t="s">
        <v>399</v>
      </c>
      <c r="AR44" s="261" t="s">
        <v>400</v>
      </c>
      <c r="AS44" s="248" t="str">
        <f>$G$44</f>
        <v>Porcentaje de reporte de información insumo para contabilidad</v>
      </c>
      <c r="AT44" s="358">
        <f t="shared" si="7"/>
        <v>1</v>
      </c>
      <c r="AU44" s="359">
        <v>1</v>
      </c>
      <c r="AV44" s="243">
        <f>+AT44/AU44</f>
        <v>1</v>
      </c>
      <c r="AW44" s="247" t="s">
        <v>401</v>
      </c>
      <c r="AX44" s="501" t="s">
        <v>402</v>
      </c>
      <c r="AY44" s="248" t="str">
        <f>$G$44</f>
        <v>Porcentaje de reporte de información insumo para contabilidad</v>
      </c>
      <c r="AZ44" s="358">
        <f t="shared" si="6"/>
        <v>1</v>
      </c>
      <c r="BA44" s="339">
        <v>1</v>
      </c>
      <c r="BB44" s="509">
        <f>BA44/AZ44</f>
        <v>1</v>
      </c>
      <c r="BC44" s="526">
        <f t="shared" si="10"/>
        <v>0.01</v>
      </c>
      <c r="BD44" s="262" t="s">
        <v>403</v>
      </c>
    </row>
    <row r="45" spans="1:56" ht="28.5" customHeight="1" thickBot="1">
      <c r="A45" s="361"/>
      <c r="B45" s="111"/>
      <c r="C45" s="284"/>
      <c r="D45" s="362" t="s">
        <v>111</v>
      </c>
      <c r="E45" s="363">
        <v>0.17</v>
      </c>
      <c r="F45" s="364"/>
      <c r="G45" s="365"/>
      <c r="H45" s="365"/>
      <c r="I45" s="364"/>
      <c r="J45" s="207"/>
      <c r="K45" s="207"/>
      <c r="L45" s="366"/>
      <c r="M45" s="366"/>
      <c r="N45" s="366"/>
      <c r="O45" s="366"/>
      <c r="P45" s="367"/>
      <c r="Q45" s="364"/>
      <c r="R45" s="364"/>
      <c r="S45" s="364"/>
      <c r="T45" s="364"/>
      <c r="U45" s="364"/>
      <c r="V45" s="364"/>
      <c r="W45" s="364"/>
      <c r="X45" s="364"/>
      <c r="Y45" s="368"/>
      <c r="Z45" s="369"/>
      <c r="AA45" s="275"/>
      <c r="AB45" s="370"/>
      <c r="AC45" s="371"/>
      <c r="AD45" s="372"/>
      <c r="AE45" s="373"/>
      <c r="AF45" s="373"/>
      <c r="AG45" s="374"/>
      <c r="AH45" s="375"/>
      <c r="AI45" s="376"/>
      <c r="AJ45" s="377"/>
      <c r="AK45" s="207"/>
      <c r="AL45" s="207"/>
      <c r="AM45" s="374"/>
      <c r="AN45" s="375"/>
      <c r="AO45" s="376"/>
      <c r="AP45" s="378"/>
      <c r="AQ45" s="207"/>
      <c r="AR45" s="207"/>
      <c r="AS45" s="374"/>
      <c r="AT45" s="375"/>
      <c r="AU45" s="376"/>
      <c r="AV45" s="378"/>
      <c r="AW45" s="379"/>
      <c r="AX45" s="207"/>
      <c r="AY45" s="374"/>
      <c r="AZ45" s="375"/>
      <c r="BA45" s="339"/>
      <c r="BB45" s="378"/>
      <c r="BC45" s="528"/>
      <c r="BD45" s="380"/>
    </row>
    <row r="46" spans="1:56" ht="355.5" customHeight="1" thickBot="1">
      <c r="A46" s="83">
        <v>27</v>
      </c>
      <c r="B46" s="111"/>
      <c r="C46" s="381" t="s">
        <v>404</v>
      </c>
      <c r="D46" s="185" t="s">
        <v>405</v>
      </c>
      <c r="E46" s="382">
        <v>7.0000000000000007E-2</v>
      </c>
      <c r="F46" s="166" t="s">
        <v>58</v>
      </c>
      <c r="G46" s="187" t="s">
        <v>406</v>
      </c>
      <c r="H46" s="383" t="s">
        <v>407</v>
      </c>
      <c r="I46" s="188" t="s">
        <v>80</v>
      </c>
      <c r="J46" s="188" t="s">
        <v>116</v>
      </c>
      <c r="K46" s="166" t="s">
        <v>408</v>
      </c>
      <c r="L46" s="384">
        <v>1</v>
      </c>
      <c r="M46" s="384">
        <v>1</v>
      </c>
      <c r="N46" s="384">
        <v>1</v>
      </c>
      <c r="O46" s="384">
        <v>1</v>
      </c>
      <c r="P46" s="385">
        <f>AVERAGE(L46:O46)</f>
        <v>1</v>
      </c>
      <c r="Q46" s="166" t="s">
        <v>64</v>
      </c>
      <c r="R46" s="188" t="s">
        <v>409</v>
      </c>
      <c r="S46" s="188" t="s">
        <v>410</v>
      </c>
      <c r="T46" s="188" t="s">
        <v>411</v>
      </c>
      <c r="U46" s="166"/>
      <c r="V46" s="386"/>
      <c r="W46" s="386"/>
      <c r="X46" s="386"/>
      <c r="Y46" s="387"/>
      <c r="Z46" s="388"/>
      <c r="AA46" s="173" t="str">
        <f>$G$46</f>
        <v>Porcentaje de Requerimientos Asignados a la Alcaldia Local Respondidos</v>
      </c>
      <c r="AB46" s="169">
        <f t="shared" si="0"/>
        <v>1</v>
      </c>
      <c r="AC46" s="195">
        <v>1</v>
      </c>
      <c r="AD46" s="196">
        <f>AC46/AB46</f>
        <v>1</v>
      </c>
      <c r="AE46" s="176" t="s">
        <v>412</v>
      </c>
      <c r="AF46" s="176" t="s">
        <v>413</v>
      </c>
      <c r="AG46" s="177" t="str">
        <f>$G$46</f>
        <v>Porcentaje de Requerimientos Asignados a la Alcaldia Local Respondidos</v>
      </c>
      <c r="AH46" s="178">
        <f t="shared" si="1"/>
        <v>1</v>
      </c>
      <c r="AI46" s="197">
        <v>1</v>
      </c>
      <c r="AJ46" s="198">
        <v>1</v>
      </c>
      <c r="AK46" s="187" t="s">
        <v>414</v>
      </c>
      <c r="AL46" s="187" t="s">
        <v>413</v>
      </c>
      <c r="AM46" s="177" t="str">
        <f>$G$46</f>
        <v>Porcentaje de Requerimientos Asignados a la Alcaldia Local Respondidos</v>
      </c>
      <c r="AN46" s="178">
        <f t="shared" si="2"/>
        <v>1</v>
      </c>
      <c r="AO46" s="197">
        <v>1</v>
      </c>
      <c r="AP46" s="180">
        <f>AO46/AN46</f>
        <v>1</v>
      </c>
      <c r="AQ46" s="166" t="s">
        <v>415</v>
      </c>
      <c r="AR46" s="199" t="s">
        <v>416</v>
      </c>
      <c r="AS46" s="177" t="str">
        <f>$G$46</f>
        <v>Porcentaje de Requerimientos Asignados a la Alcaldia Local Respondidos</v>
      </c>
      <c r="AT46" s="178">
        <f>O46</f>
        <v>1</v>
      </c>
      <c r="AU46" s="126">
        <v>1</v>
      </c>
      <c r="AV46" s="243">
        <f>+AT46/AU46</f>
        <v>1</v>
      </c>
      <c r="AW46" s="166" t="s">
        <v>417</v>
      </c>
      <c r="AX46" s="499" t="s">
        <v>418</v>
      </c>
      <c r="AY46" s="177" t="str">
        <f>$G$46</f>
        <v>Porcentaje de Requerimientos Asignados a la Alcaldia Local Respondidos</v>
      </c>
      <c r="AZ46" s="178">
        <f t="shared" si="6"/>
        <v>1</v>
      </c>
      <c r="BA46" s="339">
        <f>AVERAGE(AU46,AO46,AI46,AC46)</f>
        <v>1</v>
      </c>
      <c r="BB46" s="476">
        <f>BA46/AZ46</f>
        <v>1</v>
      </c>
      <c r="BC46" s="524">
        <f>BB46*E46</f>
        <v>7.0000000000000007E-2</v>
      </c>
      <c r="BD46" s="183" t="s">
        <v>419</v>
      </c>
    </row>
    <row r="47" spans="1:56" ht="32.25" customHeight="1" thickBot="1">
      <c r="A47" s="83"/>
      <c r="B47" s="111"/>
      <c r="C47" s="389"/>
      <c r="D47" s="390" t="s">
        <v>111</v>
      </c>
      <c r="E47" s="391">
        <v>7.0000000000000007E-2</v>
      </c>
      <c r="F47" s="392"/>
      <c r="G47" s="393"/>
      <c r="H47" s="393"/>
      <c r="I47" s="392"/>
      <c r="J47" s="394"/>
      <c r="K47" s="394"/>
      <c r="L47" s="395"/>
      <c r="M47" s="395"/>
      <c r="N47" s="395"/>
      <c r="O47" s="395"/>
      <c r="P47" s="396"/>
      <c r="Q47" s="392"/>
      <c r="R47" s="392"/>
      <c r="S47" s="392"/>
      <c r="T47" s="392"/>
      <c r="U47" s="392"/>
      <c r="V47" s="397"/>
      <c r="W47" s="397"/>
      <c r="X47" s="397"/>
      <c r="Y47" s="398"/>
      <c r="Z47" s="399"/>
      <c r="AA47" s="400"/>
      <c r="AB47" s="401"/>
      <c r="AC47" s="395"/>
      <c r="AD47" s="402"/>
      <c r="AE47" s="403"/>
      <c r="AF47" s="403"/>
      <c r="AG47" s="404"/>
      <c r="AH47" s="405"/>
      <c r="AI47" s="406"/>
      <c r="AJ47" s="407"/>
      <c r="AK47" s="392"/>
      <c r="AL47" s="392"/>
      <c r="AM47" s="404"/>
      <c r="AN47" s="405"/>
      <c r="AO47" s="406"/>
      <c r="AP47" s="408"/>
      <c r="AQ47" s="392"/>
      <c r="AR47" s="392"/>
      <c r="AS47" s="404"/>
      <c r="AT47" s="405"/>
      <c r="AU47" s="406"/>
      <c r="AV47" s="408"/>
      <c r="AW47" s="409"/>
      <c r="AX47" s="392"/>
      <c r="AY47" s="404"/>
      <c r="AZ47" s="405"/>
      <c r="BA47" s="339"/>
      <c r="BB47" s="408"/>
      <c r="BC47" s="529"/>
      <c r="BD47" s="410"/>
    </row>
    <row r="48" spans="1:56" s="283" customFormat="1" ht="250.5" customHeight="1" thickBot="1">
      <c r="A48" s="266">
        <v>28</v>
      </c>
      <c r="B48" s="267"/>
      <c r="C48" s="411" t="s">
        <v>420</v>
      </c>
      <c r="D48" s="412" t="s">
        <v>421</v>
      </c>
      <c r="E48" s="413">
        <v>0.05</v>
      </c>
      <c r="F48" s="414" t="s">
        <v>77</v>
      </c>
      <c r="G48" s="415" t="s">
        <v>422</v>
      </c>
      <c r="H48" s="415" t="s">
        <v>423</v>
      </c>
      <c r="I48" s="414">
        <v>508</v>
      </c>
      <c r="J48" s="400" t="s">
        <v>62</v>
      </c>
      <c r="K48" s="400" t="s">
        <v>424</v>
      </c>
      <c r="L48" s="414"/>
      <c r="M48" s="414"/>
      <c r="N48" s="416" t="s">
        <v>425</v>
      </c>
      <c r="O48" s="416" t="s">
        <v>425</v>
      </c>
      <c r="P48" s="416">
        <v>1</v>
      </c>
      <c r="Q48" s="414" t="s">
        <v>64</v>
      </c>
      <c r="R48" s="414" t="s">
        <v>426</v>
      </c>
      <c r="S48" s="414" t="s">
        <v>427</v>
      </c>
      <c r="T48" s="400" t="s">
        <v>428</v>
      </c>
      <c r="U48" s="400" t="s">
        <v>180</v>
      </c>
      <c r="V48" s="97"/>
      <c r="W48" s="97"/>
      <c r="X48" s="97"/>
      <c r="Y48" s="233"/>
      <c r="Z48" s="417"/>
      <c r="AA48" s="97" t="str">
        <f>$G$48</f>
        <v>TRD de contratos aplicada para la serie de contratos en la alcaldía local para la documentación producida entre el 29 de diciembre de 2006 al 29 de septiembre de 2016</v>
      </c>
      <c r="AB48" s="235">
        <f t="shared" si="0"/>
        <v>0</v>
      </c>
      <c r="AC48" s="235" t="s">
        <v>181</v>
      </c>
      <c r="AD48" s="235" t="s">
        <v>181</v>
      </c>
      <c r="AE48" s="235" t="s">
        <v>181</v>
      </c>
      <c r="AF48" s="235" t="s">
        <v>181</v>
      </c>
      <c r="AG48" s="97" t="str">
        <f>$G$48</f>
        <v>TRD de contratos aplicada para la serie de contratos en la alcaldía local para la documentación producida entre el 29 de diciembre de 2006 al 29 de septiembre de 2016</v>
      </c>
      <c r="AH48" s="235">
        <f t="shared" si="1"/>
        <v>0</v>
      </c>
      <c r="AI48" s="132" t="s">
        <v>87</v>
      </c>
      <c r="AJ48" s="100"/>
      <c r="AK48" s="97"/>
      <c r="AL48" s="97"/>
      <c r="AM48" s="97" t="str">
        <f>$G$48</f>
        <v>TRD de contratos aplicada para la serie de contratos en la alcaldía local para la documentación producida entre el 29 de diciembre de 2006 al 29 de septiembre de 2016</v>
      </c>
      <c r="AN48" s="235" t="str">
        <f t="shared" si="2"/>
        <v>50% (254)</v>
      </c>
      <c r="AO48" s="477">
        <v>9.4000000000000004E-3</v>
      </c>
      <c r="AP48" s="484">
        <f>0.94%/50%</f>
        <v>1.8799999999999997E-2</v>
      </c>
      <c r="AQ48" s="97" t="s">
        <v>429</v>
      </c>
      <c r="AR48" s="97" t="s">
        <v>430</v>
      </c>
      <c r="AS48" s="97" t="str">
        <f>$G$48</f>
        <v>TRD de contratos aplicada para la serie de contratos en la alcaldía local para la documentación producida entre el 29 de diciembre de 2006 al 29 de septiembre de 2016</v>
      </c>
      <c r="AT48" s="235" t="str">
        <f>O48</f>
        <v>50% (254)</v>
      </c>
      <c r="AU48" s="477">
        <v>0.10100000000000001</v>
      </c>
      <c r="AV48" s="100">
        <f>75/254</f>
        <v>0.29527559055118108</v>
      </c>
      <c r="AW48" s="233" t="s">
        <v>431</v>
      </c>
      <c r="AX48" s="520" t="s">
        <v>432</v>
      </c>
      <c r="AY48" s="97" t="str">
        <f>$G$48</f>
        <v>TRD de contratos aplicada para la serie de contratos en la alcaldía local para la documentación producida entre el 29 de diciembre de 2006 al 29 de septiembre de 2016</v>
      </c>
      <c r="AZ48" s="99">
        <f t="shared" si="6"/>
        <v>1</v>
      </c>
      <c r="BA48" s="337">
        <f>+AU48+AO48</f>
        <v>0.11040000000000001</v>
      </c>
      <c r="BB48" s="511">
        <f>BA48/AZ48</f>
        <v>0.11040000000000001</v>
      </c>
      <c r="BC48" s="511">
        <f>BB48*E48</f>
        <v>5.5200000000000006E-3</v>
      </c>
      <c r="BD48" s="282" t="s">
        <v>433</v>
      </c>
    </row>
    <row r="49" spans="1:60" s="283" customFormat="1" ht="30" customHeight="1" thickBot="1">
      <c r="A49" s="418"/>
      <c r="B49" s="267"/>
      <c r="C49" s="419"/>
      <c r="D49" s="420" t="s">
        <v>111</v>
      </c>
      <c r="E49" s="421">
        <v>0.05</v>
      </c>
      <c r="F49" s="422"/>
      <c r="G49" s="423"/>
      <c r="H49" s="423"/>
      <c r="I49" s="422"/>
      <c r="J49" s="422"/>
      <c r="K49" s="422"/>
      <c r="L49" s="424"/>
      <c r="M49" s="424"/>
      <c r="N49" s="424"/>
      <c r="O49" s="424"/>
      <c r="P49" s="425"/>
      <c r="Q49" s="422"/>
      <c r="R49" s="422"/>
      <c r="S49" s="422"/>
      <c r="T49" s="422"/>
      <c r="U49" s="422"/>
      <c r="V49" s="422"/>
      <c r="W49" s="422"/>
      <c r="X49" s="422"/>
      <c r="Y49" s="426"/>
      <c r="Z49" s="427"/>
      <c r="AA49" s="422"/>
      <c r="AB49" s="424"/>
      <c r="AC49" s="428"/>
      <c r="AD49" s="429"/>
      <c r="AE49" s="423"/>
      <c r="AF49" s="423"/>
      <c r="AG49" s="422"/>
      <c r="AH49" s="424"/>
      <c r="AI49" s="428"/>
      <c r="AJ49" s="430"/>
      <c r="AK49" s="422"/>
      <c r="AL49" s="422"/>
      <c r="AM49" s="422"/>
      <c r="AN49" s="424"/>
      <c r="AO49" s="428"/>
      <c r="AP49" s="429"/>
      <c r="AQ49" s="422"/>
      <c r="AR49" s="422"/>
      <c r="AS49" s="510"/>
      <c r="AT49" s="424"/>
      <c r="AU49" s="428"/>
      <c r="AV49" s="429"/>
      <c r="AW49" s="426"/>
      <c r="AX49" s="422"/>
      <c r="AY49" s="422"/>
      <c r="AZ49" s="424"/>
      <c r="BA49" s="339"/>
      <c r="BB49" s="429"/>
      <c r="BC49" s="530"/>
      <c r="BD49" s="431"/>
    </row>
    <row r="50" spans="1:60" s="283" customFormat="1" ht="409.5" customHeight="1" thickBot="1">
      <c r="A50" s="266">
        <v>31</v>
      </c>
      <c r="B50" s="267"/>
      <c r="C50" s="411" t="s">
        <v>434</v>
      </c>
      <c r="D50" s="412" t="s">
        <v>435</v>
      </c>
      <c r="E50" s="413">
        <v>0.05</v>
      </c>
      <c r="F50" s="400" t="s">
        <v>58</v>
      </c>
      <c r="G50" s="432" t="s">
        <v>436</v>
      </c>
      <c r="H50" s="400" t="s">
        <v>437</v>
      </c>
      <c r="I50" s="400" t="s">
        <v>69</v>
      </c>
      <c r="J50" s="400" t="s">
        <v>116</v>
      </c>
      <c r="K50" s="400" t="s">
        <v>438</v>
      </c>
      <c r="L50" s="401"/>
      <c r="M50" s="401"/>
      <c r="N50" s="401">
        <v>1</v>
      </c>
      <c r="O50" s="401">
        <v>1</v>
      </c>
      <c r="P50" s="401">
        <v>1</v>
      </c>
      <c r="Q50" s="400" t="s">
        <v>64</v>
      </c>
      <c r="R50" s="400" t="s">
        <v>439</v>
      </c>
      <c r="S50" s="400" t="s">
        <v>440</v>
      </c>
      <c r="T50" s="400" t="s">
        <v>441</v>
      </c>
      <c r="U50" s="400" t="s">
        <v>180</v>
      </c>
      <c r="V50" s="173"/>
      <c r="W50" s="173"/>
      <c r="X50" s="173"/>
      <c r="Y50" s="171"/>
      <c r="Z50" s="433"/>
      <c r="AA50" s="173" t="str">
        <f>$G$50</f>
        <v>Porcentaje del lineamientos de gestión de TIC Impartidas por la DTI del nivel central Cumplidas</v>
      </c>
      <c r="AB50" s="169">
        <f t="shared" si="0"/>
        <v>0</v>
      </c>
      <c r="AC50" s="235" t="s">
        <v>181</v>
      </c>
      <c r="AD50" s="235" t="s">
        <v>181</v>
      </c>
      <c r="AE50" s="235" t="s">
        <v>181</v>
      </c>
      <c r="AF50" s="235" t="s">
        <v>181</v>
      </c>
      <c r="AG50" s="173" t="str">
        <f>$G$50</f>
        <v>Porcentaje del lineamientos de gestión de TIC Impartidas por la DTI del nivel central Cumplidas</v>
      </c>
      <c r="AH50" s="169">
        <f t="shared" si="1"/>
        <v>0</v>
      </c>
      <c r="AI50" s="132" t="s">
        <v>87</v>
      </c>
      <c r="AJ50" s="196"/>
      <c r="AK50" s="173"/>
      <c r="AL50" s="173"/>
      <c r="AM50" s="173" t="str">
        <f>$G$50</f>
        <v>Porcentaje del lineamientos de gestión de TIC Impartidas por la DTI del nivel central Cumplidas</v>
      </c>
      <c r="AN50" s="169">
        <f t="shared" si="2"/>
        <v>1</v>
      </c>
      <c r="AO50" s="478">
        <v>0.25</v>
      </c>
      <c r="AP50" s="485">
        <f>AO50/AN50</f>
        <v>0.25</v>
      </c>
      <c r="AQ50" s="173" t="s">
        <v>442</v>
      </c>
      <c r="AR50" s="173" t="s">
        <v>443</v>
      </c>
      <c r="AS50" s="173" t="str">
        <f>$G$50</f>
        <v>Porcentaje del lineamientos de gestión de TIC Impartidas por la DTI del nivel central Cumplidas</v>
      </c>
      <c r="AT50" s="169">
        <f>O50</f>
        <v>1</v>
      </c>
      <c r="AU50" s="169">
        <v>0.65</v>
      </c>
      <c r="AV50" s="196">
        <f>+AU50/AT50</f>
        <v>0.65</v>
      </c>
      <c r="AW50" s="173" t="s">
        <v>444</v>
      </c>
      <c r="AX50" s="503" t="s">
        <v>445</v>
      </c>
      <c r="AY50" s="173" t="str">
        <f>$G$50</f>
        <v>Porcentaje del lineamientos de gestión de TIC Impartidas por la DTI del nivel central Cumplidas</v>
      </c>
      <c r="AZ50" s="169">
        <f>P50</f>
        <v>1</v>
      </c>
      <c r="BA50" s="339">
        <f>AVERAGE(AU50,AO50)</f>
        <v>0.45</v>
      </c>
      <c r="BB50" s="512">
        <f>BA50/AZ50</f>
        <v>0.45</v>
      </c>
      <c r="BC50" s="531">
        <f>BB50*E50</f>
        <v>2.2500000000000003E-2</v>
      </c>
      <c r="BD50" s="434" t="s">
        <v>446</v>
      </c>
    </row>
    <row r="51" spans="1:60" s="283" customFormat="1" ht="20.25" customHeight="1" thickBot="1">
      <c r="A51" s="266"/>
      <c r="B51" s="435"/>
      <c r="C51" s="419"/>
      <c r="D51" s="436" t="s">
        <v>111</v>
      </c>
      <c r="E51" s="437">
        <v>0.05</v>
      </c>
      <c r="F51" s="275"/>
      <c r="G51" s="373"/>
      <c r="H51" s="275"/>
      <c r="I51" s="275"/>
      <c r="J51" s="275"/>
      <c r="K51" s="275"/>
      <c r="L51" s="370"/>
      <c r="M51" s="370"/>
      <c r="N51" s="370"/>
      <c r="O51" s="370"/>
      <c r="P51" s="366"/>
      <c r="Q51" s="275"/>
      <c r="R51" s="275"/>
      <c r="S51" s="275"/>
      <c r="T51" s="275"/>
      <c r="U51" s="275"/>
      <c r="V51" s="275"/>
      <c r="W51" s="275"/>
      <c r="X51" s="275"/>
      <c r="Y51" s="438"/>
      <c r="Z51" s="439"/>
      <c r="AA51" s="275"/>
      <c r="AB51" s="370"/>
      <c r="AC51" s="440"/>
      <c r="AD51" s="372"/>
      <c r="AE51" s="373"/>
      <c r="AF51" s="373"/>
      <c r="AG51" s="275"/>
      <c r="AH51" s="370"/>
      <c r="AI51" s="440"/>
      <c r="AJ51" s="441"/>
      <c r="AK51" s="275"/>
      <c r="AL51" s="275"/>
      <c r="AM51" s="275"/>
      <c r="AN51" s="370"/>
      <c r="AO51" s="440"/>
      <c r="AP51" s="372"/>
      <c r="AQ51" s="275"/>
      <c r="AR51" s="275"/>
      <c r="AS51" s="275"/>
      <c r="AT51" s="370"/>
      <c r="AU51" s="440"/>
      <c r="AV51" s="372"/>
      <c r="AW51" s="438"/>
      <c r="AX51" s="275"/>
      <c r="AY51" s="275"/>
      <c r="AZ51" s="370"/>
      <c r="BA51" s="440"/>
      <c r="BB51" s="372"/>
      <c r="BC51" s="532"/>
      <c r="BD51" s="442"/>
    </row>
    <row r="52" spans="1:60" s="283" customFormat="1" ht="216.75" customHeight="1" thickBot="1">
      <c r="A52" s="266">
        <v>32</v>
      </c>
      <c r="B52" s="604" t="s">
        <v>447</v>
      </c>
      <c r="C52" s="596" t="s">
        <v>448</v>
      </c>
      <c r="D52" s="443" t="s">
        <v>449</v>
      </c>
      <c r="E52" s="444">
        <v>0.03</v>
      </c>
      <c r="F52" s="445" t="s">
        <v>450</v>
      </c>
      <c r="G52" s="445" t="s">
        <v>451</v>
      </c>
      <c r="H52" s="445" t="s">
        <v>452</v>
      </c>
      <c r="I52" s="445"/>
      <c r="J52" s="446" t="s">
        <v>62</v>
      </c>
      <c r="K52" s="445" t="s">
        <v>453</v>
      </c>
      <c r="L52" s="446">
        <v>0</v>
      </c>
      <c r="M52" s="446">
        <v>0</v>
      </c>
      <c r="N52" s="446">
        <v>0</v>
      </c>
      <c r="O52" s="446">
        <v>1</v>
      </c>
      <c r="P52" s="446">
        <v>1</v>
      </c>
      <c r="Q52" s="400" t="s">
        <v>64</v>
      </c>
      <c r="R52" s="400" t="s">
        <v>454</v>
      </c>
      <c r="S52" s="276"/>
      <c r="T52" s="400" t="s">
        <v>455</v>
      </c>
      <c r="U52" s="400" t="s">
        <v>180</v>
      </c>
      <c r="V52" s="97"/>
      <c r="W52" s="97"/>
      <c r="X52" s="97"/>
      <c r="Y52" s="233"/>
      <c r="Z52" s="417"/>
      <c r="AA52" s="97" t="str">
        <f>$G$52</f>
        <v>Ejercicios de evaluación de los requisitos legales aplicables el proceso/Alcaldía realizados</v>
      </c>
      <c r="AB52" s="235">
        <f t="shared" si="0"/>
        <v>0</v>
      </c>
      <c r="AC52" s="235">
        <v>0</v>
      </c>
      <c r="AD52" s="100"/>
      <c r="AE52" s="101" t="s">
        <v>138</v>
      </c>
      <c r="AF52" s="101" t="s">
        <v>69</v>
      </c>
      <c r="AG52" s="97" t="str">
        <f>$G$52</f>
        <v>Ejercicios de evaluación de los requisitos legales aplicables el proceso/Alcaldía realizados</v>
      </c>
      <c r="AH52" s="235">
        <f t="shared" si="1"/>
        <v>0</v>
      </c>
      <c r="AI52" s="132" t="s">
        <v>87</v>
      </c>
      <c r="AJ52" s="100"/>
      <c r="AK52" s="97"/>
      <c r="AL52" s="97"/>
      <c r="AM52" s="97" t="str">
        <f>$G$52</f>
        <v>Ejercicios de evaluación de los requisitos legales aplicables el proceso/Alcaldía realizados</v>
      </c>
      <c r="AN52" s="235">
        <f t="shared" si="2"/>
        <v>0</v>
      </c>
      <c r="AO52" s="235"/>
      <c r="AP52" s="279" t="s">
        <v>90</v>
      </c>
      <c r="AQ52" s="97" t="s">
        <v>456</v>
      </c>
      <c r="AR52" s="97" t="s">
        <v>457</v>
      </c>
      <c r="AS52" s="97" t="str">
        <f>$G$52</f>
        <v>Ejercicios de evaluación de los requisitos legales aplicables el proceso/Alcaldía realizados</v>
      </c>
      <c r="AT52" s="235">
        <f t="shared" ref="AT52:AT58" si="11">O52</f>
        <v>1</v>
      </c>
      <c r="AU52" s="235">
        <v>1</v>
      </c>
      <c r="AV52" s="128">
        <f>AU52/AT52</f>
        <v>1</v>
      </c>
      <c r="AW52" s="97" t="s">
        <v>458</v>
      </c>
      <c r="AX52" s="496" t="s">
        <v>459</v>
      </c>
      <c r="AY52" s="97" t="str">
        <f>$G$52</f>
        <v>Ejercicios de evaluación de los requisitos legales aplicables el proceso/Alcaldía realizados</v>
      </c>
      <c r="AZ52" s="235">
        <f t="shared" si="6"/>
        <v>1</v>
      </c>
      <c r="BA52" s="235">
        <v>1</v>
      </c>
      <c r="BB52" s="100">
        <f t="shared" ref="BB52:BB58" si="12">BA52/AZ52</f>
        <v>1</v>
      </c>
      <c r="BC52" s="511">
        <f t="shared" ref="BC52:BC58" si="13">BB52*E52</f>
        <v>0.03</v>
      </c>
      <c r="BD52" s="97" t="s">
        <v>458</v>
      </c>
    </row>
    <row r="53" spans="1:60" s="283" customFormat="1" ht="94.5" customHeight="1">
      <c r="A53" s="266">
        <v>36</v>
      </c>
      <c r="B53" s="605"/>
      <c r="C53" s="597"/>
      <c r="D53" s="443" t="s">
        <v>460</v>
      </c>
      <c r="E53" s="444">
        <v>0.03</v>
      </c>
      <c r="F53" s="445" t="s">
        <v>450</v>
      </c>
      <c r="G53" s="445" t="s">
        <v>461</v>
      </c>
      <c r="H53" s="445" t="s">
        <v>462</v>
      </c>
      <c r="I53" s="445"/>
      <c r="J53" s="446" t="s">
        <v>62</v>
      </c>
      <c r="K53" s="445" t="s">
        <v>461</v>
      </c>
      <c r="L53" s="446">
        <v>0</v>
      </c>
      <c r="M53" s="446">
        <v>1</v>
      </c>
      <c r="N53" s="446">
        <v>0</v>
      </c>
      <c r="O53" s="446">
        <v>1</v>
      </c>
      <c r="P53" s="446">
        <v>2</v>
      </c>
      <c r="Q53" s="276" t="s">
        <v>64</v>
      </c>
      <c r="R53" s="276" t="s">
        <v>463</v>
      </c>
      <c r="S53" s="276" t="s">
        <v>464</v>
      </c>
      <c r="T53" s="276" t="s">
        <v>465</v>
      </c>
      <c r="U53" s="276" t="s">
        <v>180</v>
      </c>
      <c r="V53" s="125"/>
      <c r="W53" s="125"/>
      <c r="X53" s="125"/>
      <c r="Y53" s="241"/>
      <c r="Z53" s="348"/>
      <c r="AA53" s="125" t="str">
        <f>$G$53</f>
        <v>Mediciones de desempeño ambiental realizadas en el proceso/alcaldia local</v>
      </c>
      <c r="AB53" s="127">
        <f t="shared" si="0"/>
        <v>0</v>
      </c>
      <c r="AC53" s="306" t="s">
        <v>466</v>
      </c>
      <c r="AD53" s="243" t="s">
        <v>467</v>
      </c>
      <c r="AE53" s="101" t="s">
        <v>138</v>
      </c>
      <c r="AF53" s="129" t="s">
        <v>69</v>
      </c>
      <c r="AG53" s="125" t="str">
        <f>$G$53</f>
        <v>Mediciones de desempeño ambiental realizadas en el proceso/alcaldia local</v>
      </c>
      <c r="AH53" s="127">
        <f t="shared" si="1"/>
        <v>1</v>
      </c>
      <c r="AI53" s="127">
        <v>1</v>
      </c>
      <c r="AJ53" s="243">
        <v>1</v>
      </c>
      <c r="AK53" s="243" t="s">
        <v>468</v>
      </c>
      <c r="AL53" s="125" t="s">
        <v>469</v>
      </c>
      <c r="AM53" s="125" t="str">
        <f>$G$53</f>
        <v>Mediciones de desempeño ambiental realizadas en el proceso/alcaldia local</v>
      </c>
      <c r="AN53" s="127">
        <f t="shared" si="2"/>
        <v>0</v>
      </c>
      <c r="AO53" s="127"/>
      <c r="AP53" s="128" t="s">
        <v>90</v>
      </c>
      <c r="AQ53" s="125" t="s">
        <v>470</v>
      </c>
      <c r="AR53" s="125" t="s">
        <v>471</v>
      </c>
      <c r="AS53" s="125" t="str">
        <f>$G$53</f>
        <v>Mediciones de desempeño ambiental realizadas en el proceso/alcaldia local</v>
      </c>
      <c r="AT53" s="127">
        <f t="shared" si="11"/>
        <v>1</v>
      </c>
      <c r="AU53" s="127">
        <v>1</v>
      </c>
      <c r="AV53" s="128">
        <f>AU53/AT53</f>
        <v>1</v>
      </c>
      <c r="AW53" s="125" t="s">
        <v>472</v>
      </c>
      <c r="AX53" s="497" t="s">
        <v>473</v>
      </c>
      <c r="AY53" s="125" t="str">
        <f>$G$53</f>
        <v>Mediciones de desempeño ambiental realizadas en el proceso/alcaldia local</v>
      </c>
      <c r="AZ53" s="127">
        <f t="shared" si="6"/>
        <v>2</v>
      </c>
      <c r="BA53" s="127">
        <f>+AU53+AI53</f>
        <v>2</v>
      </c>
      <c r="BB53" s="243">
        <f t="shared" si="12"/>
        <v>1</v>
      </c>
      <c r="BC53" s="527">
        <f t="shared" si="13"/>
        <v>0.03</v>
      </c>
      <c r="BD53" s="349" t="s">
        <v>474</v>
      </c>
    </row>
    <row r="54" spans="1:60" s="283" customFormat="1" ht="178.5" customHeight="1" thickBot="1">
      <c r="A54" s="342">
        <v>37</v>
      </c>
      <c r="B54" s="605"/>
      <c r="C54" s="597"/>
      <c r="D54" s="492" t="s">
        <v>475</v>
      </c>
      <c r="E54" s="448">
        <v>2.5000000000000001E-2</v>
      </c>
      <c r="F54" s="446" t="s">
        <v>450</v>
      </c>
      <c r="G54" s="447" t="s">
        <v>476</v>
      </c>
      <c r="H54" s="447" t="s">
        <v>477</v>
      </c>
      <c r="I54" s="276">
        <v>2</v>
      </c>
      <c r="J54" s="276" t="s">
        <v>62</v>
      </c>
      <c r="K54" s="447" t="s">
        <v>478</v>
      </c>
      <c r="L54" s="449"/>
      <c r="M54" s="449"/>
      <c r="N54" s="449"/>
      <c r="O54" s="491">
        <v>1</v>
      </c>
      <c r="P54" s="491">
        <v>1</v>
      </c>
      <c r="Q54" s="276" t="s">
        <v>64</v>
      </c>
      <c r="R54" s="276" t="s">
        <v>479</v>
      </c>
      <c r="S54" s="276" t="s">
        <v>480</v>
      </c>
      <c r="T54" s="276" t="s">
        <v>481</v>
      </c>
      <c r="U54" s="276" t="s">
        <v>180</v>
      </c>
      <c r="V54" s="125"/>
      <c r="W54" s="125"/>
      <c r="X54" s="125"/>
      <c r="Y54" s="241"/>
      <c r="Z54" s="348"/>
      <c r="AA54" s="125" t="str">
        <f>$G$54</f>
        <v xml:space="preserve">Porcentaje de requerimientos ciudadanos con respuesta de fondo ingresados en la vigencia 2017, según verificación efectuada por el proceso de Servicio a la Ciudadanía </v>
      </c>
      <c r="AB54" s="127">
        <f t="shared" si="0"/>
        <v>0</v>
      </c>
      <c r="AC54" s="127">
        <v>1</v>
      </c>
      <c r="AD54" s="243">
        <v>1</v>
      </c>
      <c r="AE54" s="129" t="s">
        <v>482</v>
      </c>
      <c r="AF54" s="129" t="s">
        <v>483</v>
      </c>
      <c r="AG54" s="125" t="str">
        <f>$G$54</f>
        <v xml:space="preserve">Porcentaje de requerimientos ciudadanos con respuesta de fondo ingresados en la vigencia 2017, según verificación efectuada por el proceso de Servicio a la Ciudadanía </v>
      </c>
      <c r="AH54" s="127">
        <f t="shared" si="1"/>
        <v>0</v>
      </c>
      <c r="AI54" s="132" t="s">
        <v>87</v>
      </c>
      <c r="AJ54" s="243"/>
      <c r="AK54" s="125" t="s">
        <v>484</v>
      </c>
      <c r="AL54" s="125" t="s">
        <v>485</v>
      </c>
      <c r="AM54" s="125" t="str">
        <f>$G$54</f>
        <v xml:space="preserve">Porcentaje de requerimientos ciudadanos con respuesta de fondo ingresados en la vigencia 2017, según verificación efectuada por el proceso de Servicio a la Ciudadanía </v>
      </c>
      <c r="AN54" s="126"/>
      <c r="AO54" s="486"/>
      <c r="AP54" s="490" t="s">
        <v>90</v>
      </c>
      <c r="AQ54" s="482"/>
      <c r="AR54" s="482"/>
      <c r="AS54" s="125" t="str">
        <f>$G$54</f>
        <v xml:space="preserve">Porcentaje de requerimientos ciudadanos con respuesta de fondo ingresados en la vigencia 2017, según verificación efectuada por el proceso de Servicio a la Ciudadanía </v>
      </c>
      <c r="AT54" s="306">
        <f t="shared" si="11"/>
        <v>1</v>
      </c>
      <c r="AU54" s="126">
        <v>0.99</v>
      </c>
      <c r="AV54" s="335">
        <f>AU54/AT54</f>
        <v>0.99</v>
      </c>
      <c r="AW54" s="125" t="s">
        <v>486</v>
      </c>
      <c r="AX54" s="125" t="s">
        <v>487</v>
      </c>
      <c r="AY54" s="125" t="str">
        <f>$G$54</f>
        <v xml:space="preserve">Porcentaje de requerimientos ciudadanos con respuesta de fondo ingresados en la vigencia 2017, según verificación efectuada por el proceso de Servicio a la Ciudadanía </v>
      </c>
      <c r="AZ54" s="306">
        <f t="shared" si="6"/>
        <v>1</v>
      </c>
      <c r="BA54" s="126">
        <v>0.99</v>
      </c>
      <c r="BB54" s="243">
        <f t="shared" si="12"/>
        <v>0.99</v>
      </c>
      <c r="BC54" s="527">
        <f t="shared" si="13"/>
        <v>2.4750000000000001E-2</v>
      </c>
      <c r="BD54" s="125" t="s">
        <v>486</v>
      </c>
    </row>
    <row r="55" spans="1:60" s="283" customFormat="1" ht="112.5" customHeight="1" thickBot="1">
      <c r="A55" s="266">
        <v>38</v>
      </c>
      <c r="B55" s="605"/>
      <c r="C55" s="597"/>
      <c r="D55" s="443" t="s">
        <v>488</v>
      </c>
      <c r="E55" s="450">
        <v>2.5000000000000001E-2</v>
      </c>
      <c r="F55" s="445" t="s">
        <v>450</v>
      </c>
      <c r="G55" s="445" t="s">
        <v>489</v>
      </c>
      <c r="H55" s="445" t="s">
        <v>490</v>
      </c>
      <c r="I55" s="445"/>
      <c r="J55" s="446" t="s">
        <v>62</v>
      </c>
      <c r="K55" s="445" t="s">
        <v>491</v>
      </c>
      <c r="L55" s="446">
        <v>0</v>
      </c>
      <c r="M55" s="446">
        <v>1</v>
      </c>
      <c r="N55" s="446">
        <v>1</v>
      </c>
      <c r="O55" s="446">
        <v>0</v>
      </c>
      <c r="P55" s="446">
        <v>2</v>
      </c>
      <c r="Q55" s="276" t="s">
        <v>64</v>
      </c>
      <c r="R55" s="276" t="s">
        <v>492</v>
      </c>
      <c r="S55" s="276" t="s">
        <v>493</v>
      </c>
      <c r="T55" s="276" t="s">
        <v>494</v>
      </c>
      <c r="U55" s="276" t="s">
        <v>180</v>
      </c>
      <c r="V55" s="125"/>
      <c r="W55" s="125"/>
      <c r="X55" s="125"/>
      <c r="Y55" s="241"/>
      <c r="Z55" s="348"/>
      <c r="AA55" s="125" t="str">
        <f>$G$55</f>
        <v>Buenas practicas y lecciones aprendidas identificadas por proceso o Alcaldía Local en la herramienta de gestión del conocimiento (AGORA)</v>
      </c>
      <c r="AB55" s="127">
        <f t="shared" si="0"/>
        <v>0</v>
      </c>
      <c r="AC55" s="306" t="s">
        <v>466</v>
      </c>
      <c r="AD55" s="243" t="s">
        <v>467</v>
      </c>
      <c r="AE55" s="101" t="s">
        <v>138</v>
      </c>
      <c r="AF55" s="129" t="s">
        <v>69</v>
      </c>
      <c r="AG55" s="125" t="str">
        <f>$G$55</f>
        <v>Buenas practicas y lecciones aprendidas identificadas por proceso o Alcaldía Local en la herramienta de gestión del conocimiento (AGORA)</v>
      </c>
      <c r="AH55" s="127">
        <f t="shared" si="1"/>
        <v>1</v>
      </c>
      <c r="AI55" s="127">
        <v>0</v>
      </c>
      <c r="AJ55" s="243">
        <v>0</v>
      </c>
      <c r="AK55" s="125" t="s">
        <v>495</v>
      </c>
      <c r="AL55" s="125" t="s">
        <v>496</v>
      </c>
      <c r="AM55" s="125" t="str">
        <f>$G$55</f>
        <v>Buenas practicas y lecciones aprendidas identificadas por proceso o Alcaldía Local en la herramienta de gestión del conocimiento (AGORA)</v>
      </c>
      <c r="AN55" s="127">
        <f t="shared" si="2"/>
        <v>1</v>
      </c>
      <c r="AO55" s="486">
        <v>1</v>
      </c>
      <c r="AP55" s="481">
        <f>AO55/AN55</f>
        <v>1</v>
      </c>
      <c r="AQ55" s="125" t="s">
        <v>497</v>
      </c>
      <c r="AR55" s="351" t="s">
        <v>498</v>
      </c>
      <c r="AS55" s="125" t="str">
        <f>$G$55</f>
        <v>Buenas practicas y lecciones aprendidas identificadas por proceso o Alcaldía Local en la herramienta de gestión del conocimiento (AGORA)</v>
      </c>
      <c r="AT55" s="127">
        <f t="shared" si="11"/>
        <v>0</v>
      </c>
      <c r="AU55" s="127">
        <v>0</v>
      </c>
      <c r="AV55" s="128" t="s">
        <v>93</v>
      </c>
      <c r="AW55" s="125" t="s">
        <v>499</v>
      </c>
      <c r="AX55" s="125" t="s">
        <v>95</v>
      </c>
      <c r="AY55" s="125" t="str">
        <f>$G$55</f>
        <v>Buenas practicas y lecciones aprendidas identificadas por proceso o Alcaldía Local en la herramienta de gestión del conocimiento (AGORA)</v>
      </c>
      <c r="AZ55" s="127">
        <f t="shared" si="6"/>
        <v>2</v>
      </c>
      <c r="BA55" s="127">
        <v>1</v>
      </c>
      <c r="BB55" s="243">
        <f t="shared" si="12"/>
        <v>0.5</v>
      </c>
      <c r="BC55" s="527">
        <f t="shared" si="13"/>
        <v>1.2500000000000001E-2</v>
      </c>
      <c r="BD55" s="349" t="s">
        <v>500</v>
      </c>
    </row>
    <row r="56" spans="1:60" s="283" customFormat="1" ht="108" customHeight="1" thickBot="1">
      <c r="A56" s="342">
        <v>39</v>
      </c>
      <c r="B56" s="605"/>
      <c r="C56" s="597"/>
      <c r="D56" s="443" t="s">
        <v>501</v>
      </c>
      <c r="E56" s="444">
        <v>0.03</v>
      </c>
      <c r="F56" s="445" t="s">
        <v>450</v>
      </c>
      <c r="G56" s="445" t="s">
        <v>502</v>
      </c>
      <c r="H56" s="445" t="s">
        <v>503</v>
      </c>
      <c r="I56" s="445">
        <v>171</v>
      </c>
      <c r="J56" s="446" t="s">
        <v>62</v>
      </c>
      <c r="K56" s="445" t="s">
        <v>504</v>
      </c>
      <c r="L56" s="451"/>
      <c r="M56" s="444">
        <v>0.5</v>
      </c>
      <c r="N56" s="446"/>
      <c r="O56" s="444">
        <v>0.5</v>
      </c>
      <c r="P56" s="444">
        <v>1</v>
      </c>
      <c r="Q56" s="276" t="s">
        <v>101</v>
      </c>
      <c r="R56" s="276" t="s">
        <v>505</v>
      </c>
      <c r="S56" s="276" t="s">
        <v>493</v>
      </c>
      <c r="T56" s="276" t="s">
        <v>506</v>
      </c>
      <c r="U56" s="276" t="s">
        <v>180</v>
      </c>
      <c r="V56" s="125"/>
      <c r="W56" s="125"/>
      <c r="X56" s="125"/>
      <c r="Y56" s="241"/>
      <c r="Z56" s="348"/>
      <c r="AA56" s="125" t="str">
        <f>$G$56</f>
        <v>Porcentaje de depuración de las comunicaciones en el aplicatio de gestión documental</v>
      </c>
      <c r="AB56" s="126">
        <f t="shared" si="0"/>
        <v>0</v>
      </c>
      <c r="AC56" s="306" t="s">
        <v>466</v>
      </c>
      <c r="AD56" s="243" t="s">
        <v>467</v>
      </c>
      <c r="AE56" s="101" t="s">
        <v>138</v>
      </c>
      <c r="AF56" s="129" t="s">
        <v>507</v>
      </c>
      <c r="AG56" s="125" t="str">
        <f>$G$56</f>
        <v>Porcentaje de depuración de las comunicaciones en el aplicatio de gestión documental</v>
      </c>
      <c r="AH56" s="126">
        <f t="shared" si="1"/>
        <v>0.5</v>
      </c>
      <c r="AI56" s="126">
        <v>0</v>
      </c>
      <c r="AJ56" s="243">
        <f>AI56/AH56</f>
        <v>0</v>
      </c>
      <c r="AK56" s="125" t="s">
        <v>508</v>
      </c>
      <c r="AL56" s="125" t="s">
        <v>509</v>
      </c>
      <c r="AM56" s="125" t="str">
        <f>$G$56</f>
        <v>Porcentaje de depuración de las comunicaciones en el aplicatio de gestión documental</v>
      </c>
      <c r="AN56" s="126">
        <f t="shared" si="2"/>
        <v>0</v>
      </c>
      <c r="AO56" s="127"/>
      <c r="AP56" s="128" t="s">
        <v>90</v>
      </c>
      <c r="AQ56" s="125" t="s">
        <v>510</v>
      </c>
      <c r="AR56" s="125" t="s">
        <v>471</v>
      </c>
      <c r="AS56" s="125" t="str">
        <f>$G$56</f>
        <v>Porcentaje de depuración de las comunicaciones en el aplicatio de gestión documental</v>
      </c>
      <c r="AT56" s="126">
        <f t="shared" si="11"/>
        <v>0.5</v>
      </c>
      <c r="AU56" s="126">
        <v>0.88</v>
      </c>
      <c r="AV56" s="335">
        <v>1</v>
      </c>
      <c r="AW56" s="125" t="s">
        <v>511</v>
      </c>
      <c r="AX56" s="495" t="s">
        <v>512</v>
      </c>
      <c r="AY56" s="513" t="s">
        <v>513</v>
      </c>
      <c r="AZ56" s="126">
        <f t="shared" si="6"/>
        <v>1</v>
      </c>
      <c r="BA56" s="126">
        <v>0.88</v>
      </c>
      <c r="BB56" s="243">
        <f t="shared" si="12"/>
        <v>0.88</v>
      </c>
      <c r="BC56" s="527">
        <f t="shared" si="13"/>
        <v>2.64E-2</v>
      </c>
      <c r="BD56" s="349" t="s">
        <v>514</v>
      </c>
      <c r="BG56" s="125"/>
      <c r="BH56" s="513"/>
    </row>
    <row r="57" spans="1:60" s="283" customFormat="1" ht="206.25" customHeight="1">
      <c r="A57" s="266">
        <v>42</v>
      </c>
      <c r="B57" s="605"/>
      <c r="C57" s="597"/>
      <c r="D57" s="443" t="s">
        <v>515</v>
      </c>
      <c r="E57" s="444">
        <v>0.03</v>
      </c>
      <c r="F57" s="445" t="s">
        <v>450</v>
      </c>
      <c r="G57" s="445" t="s">
        <v>516</v>
      </c>
      <c r="H57" s="445" t="s">
        <v>517</v>
      </c>
      <c r="I57" s="445" t="s">
        <v>69</v>
      </c>
      <c r="J57" s="446" t="s">
        <v>116</v>
      </c>
      <c r="K57" s="445" t="s">
        <v>518</v>
      </c>
      <c r="L57" s="444">
        <v>1</v>
      </c>
      <c r="M57" s="444">
        <v>1</v>
      </c>
      <c r="N57" s="444">
        <v>1</v>
      </c>
      <c r="O57" s="444">
        <v>1</v>
      </c>
      <c r="P57" s="444">
        <v>1</v>
      </c>
      <c r="Q57" s="276" t="s">
        <v>64</v>
      </c>
      <c r="R57" s="276" t="s">
        <v>519</v>
      </c>
      <c r="S57" s="276" t="s">
        <v>480</v>
      </c>
      <c r="T57" s="276" t="s">
        <v>520</v>
      </c>
      <c r="U57" s="276" t="s">
        <v>180</v>
      </c>
      <c r="V57" s="125"/>
      <c r="W57" s="125"/>
      <c r="X57" s="125"/>
      <c r="Y57" s="241"/>
      <c r="Z57" s="348"/>
      <c r="AA57" s="125" t="str">
        <f>$G$57</f>
        <v>Acciones correctivas documentadas y vigentes</v>
      </c>
      <c r="AB57" s="126">
        <f t="shared" si="0"/>
        <v>1</v>
      </c>
      <c r="AC57" s="452">
        <v>0.78700000000000003</v>
      </c>
      <c r="AD57" s="452">
        <v>0.78700000000000003</v>
      </c>
      <c r="AE57" s="129" t="s">
        <v>521</v>
      </c>
      <c r="AF57" s="129"/>
      <c r="AG57" s="125" t="str">
        <f>$G$57</f>
        <v>Acciones correctivas documentadas y vigentes</v>
      </c>
      <c r="AH57" s="126">
        <f t="shared" si="1"/>
        <v>1</v>
      </c>
      <c r="AI57" s="452">
        <v>0.63</v>
      </c>
      <c r="AJ57" s="452">
        <f>AI57/AH57</f>
        <v>0.63</v>
      </c>
      <c r="AK57" s="125" t="s">
        <v>522</v>
      </c>
      <c r="AL57" s="125" t="s">
        <v>523</v>
      </c>
      <c r="AM57" s="125" t="str">
        <f>$G$57</f>
        <v>Acciones correctivas documentadas y vigentes</v>
      </c>
      <c r="AN57" s="126">
        <f t="shared" si="2"/>
        <v>1</v>
      </c>
      <c r="AO57" s="480">
        <v>0.64</v>
      </c>
      <c r="AP57" s="481">
        <f>AO57/AN57</f>
        <v>0.64</v>
      </c>
      <c r="AQ57" s="482" t="s">
        <v>524</v>
      </c>
      <c r="AR57" s="125" t="s">
        <v>525</v>
      </c>
      <c r="AS57" s="125" t="str">
        <f>$G$57</f>
        <v>Acciones correctivas documentadas y vigentes</v>
      </c>
      <c r="AT57" s="126">
        <f t="shared" si="11"/>
        <v>1</v>
      </c>
      <c r="AU57" s="126">
        <v>1</v>
      </c>
      <c r="AV57" s="335">
        <f>AU57/AT57</f>
        <v>1</v>
      </c>
      <c r="AW57" s="125" t="s">
        <v>526</v>
      </c>
      <c r="AX57" s="125" t="s">
        <v>527</v>
      </c>
      <c r="AY57" s="125" t="str">
        <f>$G$57</f>
        <v>Acciones correctivas documentadas y vigentes</v>
      </c>
      <c r="AZ57" s="126">
        <f t="shared" si="6"/>
        <v>1</v>
      </c>
      <c r="BA57" s="126">
        <v>1</v>
      </c>
      <c r="BB57" s="243">
        <f t="shared" si="12"/>
        <v>1</v>
      </c>
      <c r="BC57" s="527">
        <f t="shared" si="13"/>
        <v>0.03</v>
      </c>
      <c r="BD57" s="125" t="s">
        <v>526</v>
      </c>
    </row>
    <row r="58" spans="1:60" s="283" customFormat="1" ht="163.5" customHeight="1">
      <c r="A58" s="342">
        <v>43</v>
      </c>
      <c r="B58" s="605"/>
      <c r="C58" s="598"/>
      <c r="D58" s="453" t="s">
        <v>528</v>
      </c>
      <c r="E58" s="454">
        <v>0.03</v>
      </c>
      <c r="F58" s="455" t="s">
        <v>450</v>
      </c>
      <c r="G58" s="455" t="s">
        <v>529</v>
      </c>
      <c r="H58" s="455" t="s">
        <v>530</v>
      </c>
      <c r="I58" s="455"/>
      <c r="J58" s="543" t="s">
        <v>116</v>
      </c>
      <c r="K58" s="455" t="s">
        <v>531</v>
      </c>
      <c r="L58" s="454">
        <v>1</v>
      </c>
      <c r="M58" s="454">
        <v>1</v>
      </c>
      <c r="N58" s="454">
        <v>1</v>
      </c>
      <c r="O58" s="454">
        <v>1</v>
      </c>
      <c r="P58" s="454">
        <v>1</v>
      </c>
      <c r="Q58" s="456" t="s">
        <v>64</v>
      </c>
      <c r="R58" s="543" t="s">
        <v>532</v>
      </c>
      <c r="S58" s="456" t="s">
        <v>533</v>
      </c>
      <c r="T58" s="456" t="s">
        <v>534</v>
      </c>
      <c r="U58" s="456" t="s">
        <v>180</v>
      </c>
      <c r="V58" s="255"/>
      <c r="W58" s="255"/>
      <c r="X58" s="255"/>
      <c r="Y58" s="253"/>
      <c r="Z58" s="457"/>
      <c r="AA58" s="255" t="str">
        <f>$G$58</f>
        <v>Información publicada según lineamientos de la ley de transparencia 1712 de 2014</v>
      </c>
      <c r="AB58" s="356">
        <f t="shared" si="0"/>
        <v>1</v>
      </c>
      <c r="AC58" s="357">
        <v>0.97799999999999998</v>
      </c>
      <c r="AD58" s="357">
        <v>0.97799999999999998</v>
      </c>
      <c r="AE58" s="258" t="s">
        <v>535</v>
      </c>
      <c r="AF58" s="258" t="s">
        <v>536</v>
      </c>
      <c r="AG58" s="255" t="str">
        <f>$G$58</f>
        <v>Información publicada según lineamientos de la ley de transparencia 1712 de 2014</v>
      </c>
      <c r="AH58" s="356">
        <f t="shared" si="1"/>
        <v>1</v>
      </c>
      <c r="AI58" s="356">
        <v>0.98</v>
      </c>
      <c r="AJ58" s="257">
        <v>0.98</v>
      </c>
      <c r="AK58" s="255" t="s">
        <v>537</v>
      </c>
      <c r="AL58" s="255" t="s">
        <v>538</v>
      </c>
      <c r="AM58" s="255" t="str">
        <f>$G$58</f>
        <v>Información publicada según lineamientos de la ley de transparencia 1712 de 2014</v>
      </c>
      <c r="AN58" s="356">
        <f t="shared" si="2"/>
        <v>1</v>
      </c>
      <c r="AO58" s="487">
        <v>0.98</v>
      </c>
      <c r="AP58" s="488">
        <f>AO58/AN58</f>
        <v>0.98</v>
      </c>
      <c r="AQ58" s="489" t="s">
        <v>539</v>
      </c>
      <c r="AR58" s="479" t="s">
        <v>536</v>
      </c>
      <c r="AS58" s="255" t="str">
        <f>$G$58</f>
        <v>Información publicada según lineamientos de la ley de transparencia 1712 de 2014</v>
      </c>
      <c r="AT58" s="356">
        <f t="shared" si="11"/>
        <v>1</v>
      </c>
      <c r="AU58" s="356">
        <v>0.98</v>
      </c>
      <c r="AV58" s="514">
        <f>AU58/AT58</f>
        <v>0.98</v>
      </c>
      <c r="AW58" s="253" t="s">
        <v>540</v>
      </c>
      <c r="AX58" s="498" t="s">
        <v>536</v>
      </c>
      <c r="AY58" s="255" t="str">
        <f>$G$58</f>
        <v>Información publicada según lineamientos de la ley de transparencia 1712 de 2014</v>
      </c>
      <c r="AZ58" s="356">
        <f t="shared" si="6"/>
        <v>1</v>
      </c>
      <c r="BA58" s="356">
        <f>AVERAGE(AU58,AO58,AI58,AC58)</f>
        <v>0.97950000000000004</v>
      </c>
      <c r="BB58" s="257">
        <f t="shared" si="12"/>
        <v>0.97950000000000004</v>
      </c>
      <c r="BC58" s="533">
        <f t="shared" si="13"/>
        <v>2.9385000000000001E-2</v>
      </c>
      <c r="BD58" s="253" t="s">
        <v>541</v>
      </c>
    </row>
    <row r="59" spans="1:60" s="283" customFormat="1" ht="42.75" customHeight="1" thickBot="1">
      <c r="A59" s="458"/>
      <c r="B59" s="600" t="s">
        <v>542</v>
      </c>
      <c r="C59" s="601"/>
      <c r="D59" s="601"/>
      <c r="E59" s="459">
        <f>SUM(E52:E58,E51,E49,E47,E45,E34,E24,E20,E18)</f>
        <v>1</v>
      </c>
      <c r="F59" s="460"/>
      <c r="G59" s="461"/>
      <c r="H59" s="462"/>
      <c r="I59" s="462"/>
      <c r="J59" s="462"/>
      <c r="K59" s="462"/>
      <c r="L59" s="462"/>
      <c r="M59" s="462"/>
      <c r="N59" s="462"/>
      <c r="O59" s="462"/>
      <c r="P59" s="210"/>
      <c r="Q59" s="462"/>
      <c r="R59" s="462"/>
      <c r="S59" s="462"/>
      <c r="T59" s="462"/>
      <c r="U59" s="462"/>
      <c r="V59" s="462"/>
      <c r="W59" s="462"/>
      <c r="X59" s="462"/>
      <c r="Y59" s="462"/>
      <c r="Z59" s="462"/>
      <c r="AA59" s="587" t="s">
        <v>543</v>
      </c>
      <c r="AB59" s="587"/>
      <c r="AC59" s="587"/>
      <c r="AD59" s="463">
        <f>AVERAGE(AD15:AD58)</f>
        <v>0.98763157894736842</v>
      </c>
      <c r="AE59" s="463"/>
      <c r="AF59" s="462"/>
      <c r="AG59" s="586" t="s">
        <v>544</v>
      </c>
      <c r="AH59" s="586"/>
      <c r="AI59" s="586"/>
      <c r="AJ59" s="463">
        <f>AVERAGE(AJ15:AJ58)</f>
        <v>0.8581545454545455</v>
      </c>
      <c r="AK59" s="463"/>
      <c r="AL59" s="462"/>
      <c r="AM59" s="587" t="s">
        <v>545</v>
      </c>
      <c r="AN59" s="587"/>
      <c r="AO59" s="587"/>
      <c r="AP59" s="463">
        <f>AVERAGE(AP15:AP58)</f>
        <v>0.85764444444444443</v>
      </c>
      <c r="AQ59" s="463"/>
      <c r="AR59" s="462"/>
      <c r="AS59" s="588" t="s">
        <v>546</v>
      </c>
      <c r="AT59" s="588"/>
      <c r="AU59" s="588"/>
      <c r="AV59" s="522">
        <f>AVERAGE(AV15:AV58)</f>
        <v>0.97883127109111356</v>
      </c>
      <c r="AW59" s="463"/>
      <c r="AX59" s="589" t="s">
        <v>547</v>
      </c>
      <c r="AY59" s="590"/>
      <c r="AZ59" s="591"/>
      <c r="BA59" s="521">
        <f>SUM(BC15:BC17,BC19,BC21:BC23,BC25:BC33,BC35:BC44,BC46,BC48:BC48,BC50,BC52:BC58)</f>
        <v>0.89640500000000012</v>
      </c>
      <c r="BB59" s="464"/>
      <c r="BC59" s="465"/>
      <c r="BD59" s="466"/>
    </row>
    <row r="60" spans="1:60" ht="15.75" customHeight="1">
      <c r="A60" s="54"/>
      <c r="B60" s="467"/>
      <c r="C60" s="467"/>
      <c r="D60" s="468"/>
      <c r="E60" s="303"/>
      <c r="F60" s="467"/>
      <c r="G60" s="467"/>
      <c r="H60" s="40"/>
      <c r="I60" s="40"/>
      <c r="J60" s="40"/>
      <c r="K60" s="40"/>
      <c r="L60" s="40"/>
      <c r="M60" s="40"/>
      <c r="N60" s="40"/>
      <c r="O60" s="40"/>
      <c r="P60" s="57"/>
      <c r="Q60" s="40"/>
      <c r="R60" s="40"/>
      <c r="S60" s="40"/>
      <c r="T60" s="40"/>
      <c r="U60" s="40"/>
      <c r="V60" s="40"/>
      <c r="W60" s="40"/>
      <c r="X60" s="40"/>
      <c r="Y60" s="40"/>
      <c r="Z60" s="40"/>
      <c r="AA60" s="585"/>
      <c r="AB60" s="585"/>
      <c r="AC60" s="585"/>
      <c r="AD60" s="469"/>
      <c r="AE60" s="470"/>
      <c r="AF60" s="470"/>
      <c r="AG60" s="585"/>
      <c r="AH60" s="585"/>
      <c r="AI60" s="585"/>
      <c r="AJ60" s="469"/>
      <c r="AK60" s="470"/>
      <c r="AL60" s="470"/>
      <c r="AM60" s="585"/>
      <c r="AN60" s="585"/>
      <c r="AO60" s="585"/>
      <c r="AP60" s="469"/>
      <c r="AQ60" s="470"/>
      <c r="AR60" s="470"/>
      <c r="AS60" s="585"/>
      <c r="AT60" s="585"/>
      <c r="AU60" s="585"/>
      <c r="AV60" s="469"/>
      <c r="AW60" s="470"/>
      <c r="AX60" s="470"/>
      <c r="AY60" s="585"/>
      <c r="AZ60" s="585"/>
      <c r="BA60" s="585"/>
      <c r="BB60" s="469"/>
      <c r="BC60" s="469"/>
      <c r="BD60" s="470"/>
    </row>
  </sheetData>
  <autoFilter ref="A10:BD59" xr:uid="{00000000-0009-0000-0000-000000000000}">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50" showButton="0"/>
    <filterColumn colId="51" showButton="0"/>
    <filterColumn colId="52" showButton="0"/>
    <filterColumn colId="53" showButton="0"/>
    <filterColumn colId="54" showButton="0"/>
  </autoFilter>
  <mergeCells count="69">
    <mergeCell ref="A1:Z1"/>
    <mergeCell ref="A2:Z2"/>
    <mergeCell ref="AM60:AO60"/>
    <mergeCell ref="AS60:AU60"/>
    <mergeCell ref="C52:C58"/>
    <mergeCell ref="AM12:AO12"/>
    <mergeCell ref="AF12:AF13"/>
    <mergeCell ref="AG12:AI12"/>
    <mergeCell ref="B59:D59"/>
    <mergeCell ref="X13:Y13"/>
    <mergeCell ref="B52:B58"/>
    <mergeCell ref="C13:C14"/>
    <mergeCell ref="AL12:AL13"/>
    <mergeCell ref="D12:S12"/>
    <mergeCell ref="AJ12:AJ13"/>
    <mergeCell ref="AK12:AK13"/>
    <mergeCell ref="AY60:BA60"/>
    <mergeCell ref="AG59:AI59"/>
    <mergeCell ref="AA59:AC59"/>
    <mergeCell ref="AM59:AO59"/>
    <mergeCell ref="AS59:AU59"/>
    <mergeCell ref="AX59:AZ59"/>
    <mergeCell ref="AA60:AC60"/>
    <mergeCell ref="AG60:AI60"/>
    <mergeCell ref="A10:B12"/>
    <mergeCell ref="AY12:BA12"/>
    <mergeCell ref="V12:Z12"/>
    <mergeCell ref="AA12:AC12"/>
    <mergeCell ref="AD12:AD13"/>
    <mergeCell ref="AE12:AE13"/>
    <mergeCell ref="AX12:AX13"/>
    <mergeCell ref="AP12:AP13"/>
    <mergeCell ref="AQ12:AQ13"/>
    <mergeCell ref="AR12:AR13"/>
    <mergeCell ref="AS11:AX11"/>
    <mergeCell ref="AY11:BD11"/>
    <mergeCell ref="AS10:AX10"/>
    <mergeCell ref="AY10:BD10"/>
    <mergeCell ref="AM10:AR10"/>
    <mergeCell ref="AM11:AR11"/>
    <mergeCell ref="AS5:AX5"/>
    <mergeCell ref="AM8:AO8"/>
    <mergeCell ref="AY5:BD5"/>
    <mergeCell ref="AS8:AU8"/>
    <mergeCell ref="AA6:AF6"/>
    <mergeCell ref="AG6:AL6"/>
    <mergeCell ref="AM6:AR6"/>
    <mergeCell ref="AS6:AX6"/>
    <mergeCell ref="AY6:BD6"/>
    <mergeCell ref="AY8:BA8"/>
    <mergeCell ref="AM5:AR5"/>
    <mergeCell ref="BB12:BB13"/>
    <mergeCell ref="BD12:BD13"/>
    <mergeCell ref="AW12:AW13"/>
    <mergeCell ref="AS12:AU12"/>
    <mergeCell ref="AV12:AV13"/>
    <mergeCell ref="D10:Z11"/>
    <mergeCell ref="AG8:AI8"/>
    <mergeCell ref="AA10:AF10"/>
    <mergeCell ref="AG10:AL10"/>
    <mergeCell ref="AA8:AC8"/>
    <mergeCell ref="AA11:AF11"/>
    <mergeCell ref="AG11:AL11"/>
    <mergeCell ref="C3:H3"/>
    <mergeCell ref="E4:H4"/>
    <mergeCell ref="E5:H5"/>
    <mergeCell ref="D7:S7"/>
    <mergeCell ref="L8:O8"/>
    <mergeCell ref="D8:K8"/>
  </mergeCells>
  <conditionalFormatting sqref="AD59:AE59 AJ59:AK59 AP59:AQ59 AV59:AW59 BA59:BD59 AD15:AD24 AD54 AD59:AD60 AD26:AD32 AD49 AD34:AD47 AJ15:AJ18 AJ20 AJ22:AJ36 AJ58:AJ60 AJ47:AJ56 AJ44:AJ45 AD51:AD52 AP15:AP26 AJ38:AJ41 AP30:AP60 AV34:AV38 AV40:AV45 AV47:AV60 AV15:AV20 AV24:AV29 BB26:BC29 BB34:BC60">
    <cfRule type="containsText" dxfId="67" priority="384" operator="containsText" text="N/A">
      <formula>NOT(ISERROR(SEARCH("N/A",AD15)))</formula>
    </cfRule>
    <cfRule type="cellIs" dxfId="66" priority="385" operator="between">
      <formula>#REF!</formula>
      <formula>#REF!</formula>
    </cfRule>
    <cfRule type="cellIs" dxfId="65" priority="386" operator="between">
      <formula>#REF!</formula>
      <formula>#REF!</formula>
    </cfRule>
    <cfRule type="cellIs" dxfId="64" priority="387" operator="between">
      <formula>#REF!</formula>
      <formula>#REF!</formula>
    </cfRule>
  </conditionalFormatting>
  <conditionalFormatting sqref="AP60 AV60 BB60:BC60 AJ60 AD60">
    <cfRule type="containsText" dxfId="63" priority="448" operator="containsText" text="N/A">
      <formula>NOT(ISERROR(SEARCH("N/A",AD60)))</formula>
    </cfRule>
    <cfRule type="cellIs" dxfId="62" priority="449" operator="between">
      <formula>$B$11</formula>
      <formula>#REF!</formula>
    </cfRule>
    <cfRule type="cellIs" dxfId="61" priority="450" operator="between">
      <formula>$B$9</formula>
      <formula>#REF!</formula>
    </cfRule>
    <cfRule type="cellIs" dxfId="60" priority="451" operator="between">
      <formula>#REF!</formula>
      <formula>#REF!</formula>
    </cfRule>
  </conditionalFormatting>
  <conditionalFormatting sqref="BB60:BC60 AP60 AV60 AJ60 AD60">
    <cfRule type="containsText" dxfId="59" priority="488" operator="containsText" text="N/A">
      <formula>NOT(ISERROR(SEARCH("N/A",AD60)))</formula>
    </cfRule>
    <cfRule type="cellIs" dxfId="58" priority="489" operator="between">
      <formula>#REF!</formula>
      <formula>#REF!</formula>
    </cfRule>
    <cfRule type="cellIs" dxfId="57" priority="490" operator="between">
      <formula>$B$9</formula>
      <formula>#REF!</formula>
    </cfRule>
    <cfRule type="cellIs" dxfId="56" priority="491" operator="between">
      <formula>#REF!</formula>
      <formula>#REF!</formula>
    </cfRule>
  </conditionalFormatting>
  <conditionalFormatting sqref="AE59">
    <cfRule type="colorScale" priority="163">
      <colorScale>
        <cfvo type="min"/>
        <cfvo type="percentile" val="50"/>
        <cfvo type="max"/>
        <color rgb="FFF8696B"/>
        <color rgb="FFFFEB84"/>
        <color rgb="FF63BE7B"/>
      </colorScale>
    </cfRule>
  </conditionalFormatting>
  <conditionalFormatting sqref="AK59">
    <cfRule type="colorScale" priority="162">
      <colorScale>
        <cfvo type="min"/>
        <cfvo type="percentile" val="50"/>
        <cfvo type="max"/>
        <color rgb="FFF8696B"/>
        <color rgb="FFFFEB84"/>
        <color rgb="FF63BE7B"/>
      </colorScale>
    </cfRule>
  </conditionalFormatting>
  <conditionalFormatting sqref="AQ59">
    <cfRule type="colorScale" priority="161">
      <colorScale>
        <cfvo type="min"/>
        <cfvo type="percentile" val="50"/>
        <cfvo type="max"/>
        <color rgb="FFF8696B"/>
        <color rgb="FFFFEB84"/>
        <color rgb="FF63BE7B"/>
      </colorScale>
    </cfRule>
  </conditionalFormatting>
  <conditionalFormatting sqref="AW59">
    <cfRule type="colorScale" priority="160">
      <colorScale>
        <cfvo type="min"/>
        <cfvo type="percentile" val="50"/>
        <cfvo type="max"/>
        <color rgb="FFF8696B"/>
        <color rgb="FFFFEB84"/>
        <color rgb="FF63BE7B"/>
      </colorScale>
    </cfRule>
  </conditionalFormatting>
  <conditionalFormatting sqref="BB59:BC59">
    <cfRule type="colorScale" priority="159">
      <colorScale>
        <cfvo type="min"/>
        <cfvo type="percentile" val="50"/>
        <cfvo type="max"/>
        <color rgb="FFF8696B"/>
        <color rgb="FFFFEB84"/>
        <color rgb="FF63BE7B"/>
      </colorScale>
    </cfRule>
  </conditionalFormatting>
  <conditionalFormatting sqref="AD59">
    <cfRule type="colorScale" priority="150">
      <colorScale>
        <cfvo type="min"/>
        <cfvo type="percentile" val="50"/>
        <cfvo type="max"/>
        <color rgb="FFF8696B"/>
        <color rgb="FFFFEB84"/>
        <color rgb="FF63BE7B"/>
      </colorScale>
    </cfRule>
  </conditionalFormatting>
  <conditionalFormatting sqref="AJ59">
    <cfRule type="colorScale" priority="141">
      <colorScale>
        <cfvo type="min"/>
        <cfvo type="percentile" val="50"/>
        <cfvo type="max"/>
        <color rgb="FFF8696B"/>
        <color rgb="FFFFEB84"/>
        <color rgb="FF63BE7B"/>
      </colorScale>
    </cfRule>
  </conditionalFormatting>
  <conditionalFormatting sqref="AP59">
    <cfRule type="colorScale" priority="132">
      <colorScale>
        <cfvo type="min"/>
        <cfvo type="percentile" val="50"/>
        <cfvo type="max"/>
        <color rgb="FFF8696B"/>
        <color rgb="FFFFEB84"/>
        <color rgb="FF63BE7B"/>
      </colorScale>
    </cfRule>
  </conditionalFormatting>
  <conditionalFormatting sqref="AV59">
    <cfRule type="colorScale" priority="123">
      <colorScale>
        <cfvo type="min"/>
        <cfvo type="percentile" val="50"/>
        <cfvo type="max"/>
        <color rgb="FFF8696B"/>
        <color rgb="FFFFEB84"/>
        <color rgb="FF63BE7B"/>
      </colorScale>
    </cfRule>
  </conditionalFormatting>
  <conditionalFormatting sqref="BA59">
    <cfRule type="colorScale" priority="111">
      <colorScale>
        <cfvo type="min"/>
        <cfvo type="percentile" val="50"/>
        <cfvo type="max"/>
        <color rgb="FF63BE7B"/>
        <color rgb="FFFFEB84"/>
        <color rgb="FFF8696B"/>
      </colorScale>
    </cfRule>
  </conditionalFormatting>
  <conditionalFormatting sqref="AV59">
    <cfRule type="iconSet" priority="2048">
      <iconSet iconSet="4Arrows">
        <cfvo type="percent" val="0"/>
        <cfvo type="percent" val="25"/>
        <cfvo type="percent" val="50"/>
        <cfvo type="percent" val="75"/>
      </iconSet>
    </cfRule>
  </conditionalFormatting>
  <conditionalFormatting sqref="BA59">
    <cfRule type="colorScale" priority="2053">
      <colorScale>
        <cfvo type="num" val="0.45"/>
        <cfvo type="percent" val="0.65"/>
        <cfvo type="percent" val="100"/>
        <color rgb="FFF8696B"/>
        <color rgb="FFFFEB84"/>
        <color rgb="FF63BE7B"/>
      </colorScale>
    </cfRule>
  </conditionalFormatting>
  <conditionalFormatting sqref="AD53">
    <cfRule type="containsText" dxfId="55" priority="58" operator="containsText" text="N/A">
      <formula>NOT(ISERROR(SEARCH("N/A",AD53)))</formula>
    </cfRule>
    <cfRule type="cellIs" dxfId="54" priority="59" operator="between">
      <formula>#REF!</formula>
      <formula>#REF!</formula>
    </cfRule>
    <cfRule type="cellIs" dxfId="53" priority="60" operator="between">
      <formula>#REF!</formula>
      <formula>#REF!</formula>
    </cfRule>
    <cfRule type="cellIs" dxfId="52" priority="61" operator="between">
      <formula>#REF!</formula>
      <formula>#REF!</formula>
    </cfRule>
  </conditionalFormatting>
  <conditionalFormatting sqref="AD55">
    <cfRule type="containsText" dxfId="51" priority="54" operator="containsText" text="N/A">
      <formula>NOT(ISERROR(SEARCH("N/A",AD55)))</formula>
    </cfRule>
    <cfRule type="cellIs" dxfId="50" priority="55" operator="between">
      <formula>#REF!</formula>
      <formula>#REF!</formula>
    </cfRule>
    <cfRule type="cellIs" dxfId="49" priority="56" operator="between">
      <formula>#REF!</formula>
      <formula>#REF!</formula>
    </cfRule>
    <cfRule type="cellIs" dxfId="48" priority="57" operator="between">
      <formula>#REF!</formula>
      <formula>#REF!</formula>
    </cfRule>
  </conditionalFormatting>
  <conditionalFormatting sqref="AD56">
    <cfRule type="containsText" dxfId="47" priority="50" operator="containsText" text="N/A">
      <formula>NOT(ISERROR(SEARCH("N/A",AD56)))</formula>
    </cfRule>
    <cfRule type="cellIs" dxfId="46" priority="51" operator="between">
      <formula>#REF!</formula>
      <formula>#REF!</formula>
    </cfRule>
    <cfRule type="cellIs" dxfId="45" priority="52" operator="between">
      <formula>#REF!</formula>
      <formula>#REF!</formula>
    </cfRule>
    <cfRule type="cellIs" dxfId="44" priority="53" operator="between">
      <formula>#REF!</formula>
      <formula>#REF!</formula>
    </cfRule>
  </conditionalFormatting>
  <conditionalFormatting sqref="AK53">
    <cfRule type="containsText" dxfId="43" priority="42" operator="containsText" text="N/A">
      <formula>NOT(ISERROR(SEARCH("N/A",AK53)))</formula>
    </cfRule>
    <cfRule type="cellIs" dxfId="42" priority="43" operator="between">
      <formula>#REF!</formula>
      <formula>#REF!</formula>
    </cfRule>
    <cfRule type="cellIs" dxfId="41" priority="44" operator="between">
      <formula>#REF!</formula>
      <formula>#REF!</formula>
    </cfRule>
    <cfRule type="cellIs" dxfId="40" priority="45" operator="between">
      <formula>#REF!</formula>
      <formula>#REF!</formula>
    </cfRule>
  </conditionalFormatting>
  <conditionalFormatting sqref="AV21:AV23">
    <cfRule type="containsText" dxfId="39" priority="38" operator="containsText" text="N/A">
      <formula>NOT(ISERROR(SEARCH("N/A",AV21)))</formula>
    </cfRule>
    <cfRule type="cellIs" dxfId="38" priority="39" operator="between">
      <formula>#REF!</formula>
      <formula>#REF!</formula>
    </cfRule>
    <cfRule type="cellIs" dxfId="37" priority="40" operator="between">
      <formula>#REF!</formula>
      <formula>#REF!</formula>
    </cfRule>
    <cfRule type="cellIs" dxfId="36" priority="41" operator="between">
      <formula>#REF!</formula>
      <formula>#REF!</formula>
    </cfRule>
  </conditionalFormatting>
  <conditionalFormatting sqref="AW26">
    <cfRule type="containsText" dxfId="35" priority="34" operator="containsText" text="N/A">
      <formula>NOT(ISERROR(SEARCH("N/A",AW26)))</formula>
    </cfRule>
    <cfRule type="cellIs" dxfId="34" priority="35" operator="between">
      <formula>#REF!</formula>
      <formula>#REF!</formula>
    </cfRule>
    <cfRule type="cellIs" dxfId="33" priority="36" operator="between">
      <formula>#REF!</formula>
      <formula>#REF!</formula>
    </cfRule>
    <cfRule type="cellIs" dxfId="32" priority="37" operator="between">
      <formula>#REF!</formula>
      <formula>#REF!</formula>
    </cfRule>
  </conditionalFormatting>
  <conditionalFormatting sqref="AV30:AV31">
    <cfRule type="containsText" dxfId="31" priority="30" operator="containsText" text="N/A">
      <formula>NOT(ISERROR(SEARCH("N/A",AV30)))</formula>
    </cfRule>
    <cfRule type="cellIs" dxfId="30" priority="31" operator="between">
      <formula>#REF!</formula>
      <formula>#REF!</formula>
    </cfRule>
    <cfRule type="cellIs" dxfId="29" priority="32" operator="between">
      <formula>#REF!</formula>
      <formula>#REF!</formula>
    </cfRule>
    <cfRule type="cellIs" dxfId="28" priority="33" operator="between">
      <formula>#REF!</formula>
      <formula>#REF!</formula>
    </cfRule>
  </conditionalFormatting>
  <conditionalFormatting sqref="AV46">
    <cfRule type="containsText" dxfId="27" priority="26" operator="containsText" text="N/A">
      <formula>NOT(ISERROR(SEARCH("N/A",AV46)))</formula>
    </cfRule>
    <cfRule type="cellIs" dxfId="26" priority="27" operator="between">
      <formula>#REF!</formula>
      <formula>#REF!</formula>
    </cfRule>
    <cfRule type="cellIs" dxfId="25" priority="28" operator="between">
      <formula>#REF!</formula>
      <formula>#REF!</formula>
    </cfRule>
    <cfRule type="cellIs" dxfId="24" priority="29" operator="between">
      <formula>#REF!</formula>
      <formula>#REF!</formula>
    </cfRule>
  </conditionalFormatting>
  <conditionalFormatting sqref="AV32">
    <cfRule type="containsText" dxfId="23" priority="22" operator="containsText" text="N/A">
      <formula>NOT(ISERROR(SEARCH("N/A",AV32)))</formula>
    </cfRule>
    <cfRule type="cellIs" dxfId="22" priority="23" operator="between">
      <formula>#REF!</formula>
      <formula>#REF!</formula>
    </cfRule>
    <cfRule type="cellIs" dxfId="21" priority="24" operator="between">
      <formula>#REF!</formula>
      <formula>#REF!</formula>
    </cfRule>
    <cfRule type="cellIs" dxfId="20" priority="25" operator="between">
      <formula>#REF!</formula>
      <formula>#REF!</formula>
    </cfRule>
  </conditionalFormatting>
  <conditionalFormatting sqref="AV39">
    <cfRule type="containsText" dxfId="19" priority="18" operator="containsText" text="N/A">
      <formula>NOT(ISERROR(SEARCH("N/A",AV39)))</formula>
    </cfRule>
    <cfRule type="cellIs" dxfId="18" priority="19" operator="between">
      <formula>#REF!</formula>
      <formula>#REF!</formula>
    </cfRule>
    <cfRule type="cellIs" dxfId="17" priority="20" operator="between">
      <formula>#REF!</formula>
      <formula>#REF!</formula>
    </cfRule>
    <cfRule type="cellIs" dxfId="16" priority="21" operator="between">
      <formula>#REF!</formula>
      <formula>#REF!</formula>
    </cfRule>
  </conditionalFormatting>
  <conditionalFormatting sqref="AU41">
    <cfRule type="containsText" dxfId="15" priority="14" operator="containsText" text="N/A">
      <formula>NOT(ISERROR(SEARCH("N/A",AU41)))</formula>
    </cfRule>
    <cfRule type="cellIs" dxfId="14" priority="15" operator="between">
      <formula>#REF!</formula>
      <formula>#REF!</formula>
    </cfRule>
    <cfRule type="cellIs" dxfId="13" priority="16" operator="between">
      <formula>#REF!</formula>
      <formula>#REF!</formula>
    </cfRule>
    <cfRule type="cellIs" dxfId="12" priority="17" operator="between">
      <formula>#REF!</formula>
      <formula>#REF!</formula>
    </cfRule>
  </conditionalFormatting>
  <conditionalFormatting sqref="AV59">
    <cfRule type="colorScale" priority="13">
      <colorScale>
        <cfvo type="min"/>
        <cfvo type="percentile" val="50"/>
        <cfvo type="max"/>
        <color rgb="FFF8696B"/>
        <color rgb="FFFFEB84"/>
        <color rgb="FF63BE7B"/>
      </colorScale>
    </cfRule>
  </conditionalFormatting>
  <conditionalFormatting sqref="AV33">
    <cfRule type="containsText" dxfId="11" priority="9" operator="containsText" text="N/A">
      <formula>NOT(ISERROR(SEARCH("N/A",AV33)))</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BB15:BC25">
    <cfRule type="containsText" dxfId="7" priority="5" operator="containsText" text="N/A">
      <formula>NOT(ISERROR(SEARCH("N/A",BB15)))</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BB30:BC33">
    <cfRule type="containsText" dxfId="3" priority="1" operator="containsText" text="N/A">
      <formula>NOT(ISERROR(SEARCH("N/A",BB30)))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sqref="B4" xr:uid="{00000000-0002-0000-0000-000000000000}">
      <formula1>DEPENDENCIA</formula1>
    </dataValidation>
    <dataValidation type="list" allowBlank="1" showInputMessage="1" showErrorMessage="1" sqref="B5" xr:uid="{00000000-0002-0000-0000-000001000000}">
      <formula1>LIDERPROCESO</formula1>
    </dataValidation>
    <dataValidation type="list" allowBlank="1" showInputMessage="1" showErrorMessage="1" error="Escriba un texto " promptTitle="Cualquier contenido" sqref="F58 F15:F56" xr:uid="{00000000-0002-0000-0000-000002000000}">
      <formula1>META2</formula1>
    </dataValidation>
    <dataValidation type="list" allowBlank="1" showInputMessage="1" showErrorMessage="1" sqref="J19:J58" xr:uid="{00000000-0002-0000-0000-000003000000}">
      <formula1>PROGRAMACION</formula1>
    </dataValidation>
    <dataValidation type="list" allowBlank="1" showInputMessage="1" showErrorMessage="1" sqref="Q15:Q58" xr:uid="{00000000-0002-0000-0000-000004000000}">
      <formula1>INDICADOR</formula1>
    </dataValidation>
    <dataValidation type="list" allowBlank="1" showInputMessage="1" showErrorMessage="1" sqref="V15:V58" xr:uid="{00000000-0002-0000-0000-000005000000}">
      <formula1>FUENTE</formula1>
    </dataValidation>
    <dataValidation type="list" allowBlank="1" showInputMessage="1" showErrorMessage="1" sqref="W15:W58" xr:uid="{00000000-0002-0000-0000-000006000000}">
      <formula1>RUBROS</formula1>
    </dataValidation>
    <dataValidation type="list" allowBlank="1" showInputMessage="1" showErrorMessage="1" sqref="U15:U58" xr:uid="{00000000-0002-0000-0000-000007000000}">
      <formula1>CONTRALORIA</formula1>
    </dataValidation>
  </dataValidations>
  <hyperlinks>
    <hyperlink ref="AR35" r:id="rId1" display="https://gobiernobogota-my.sharepoint.com/personal/gloria_pirajon_gobiernobogota_gov_co/_layouts/15/onedrive.aspx?id=%2Fpersonal%2Fgloria%5Fpirajon%5Fgobiernobogota%5Fgov%5Fco%2FDocuments%2FAL%20SUMAPAZ%202018%20PG%2FIII%20TRIMESTRE%2F5%2E%20GESTION%20CORPORATIVA%20LOCAL%2FMETA%20No%2E17" xr:uid="{00000000-0004-0000-0000-000000000000}"/>
    <hyperlink ref="AR36" r:id="rId2" display="https://gobiernobogota-my.sharepoint.com/personal/gloria_pirajon_gobiernobogota_gov_co/_layouts/15/onedrive.aspx?id=%2Fpersonal%2Fgloria%5Fpirajon%5Fgobiernobogota%5Fgov%5Fco%2FDocuments%2FAL%20SUMAPAZ%202018%20PG%2FIII%20TRIMESTRE%2F5%2E%20GESTION%20CORPORATIVA%20LOCAL%2FMETA%20No%2E18" xr:uid="{00000000-0004-0000-0000-000001000000}"/>
    <hyperlink ref="AR37" r:id="rId3" display="https://gobiernobogota-my.sharepoint.com/personal/gloria_pirajon_gobiernobogota_gov_co/_layouts/15/onedrive.aspx?id=%2Fpersonal%2Fgloria%5Fpirajon%5Fgobiernobogota%5Fgov%5Fco%2FDocuments%2FAL%20SUMAPAZ%202018%20PG%2FIII%20TRIMESTRE%2F5%2E%20GESTION%20CORPORATIVA%20LOCAL%2FMETA%20No%2E19" xr:uid="{00000000-0004-0000-0000-000002000000}"/>
    <hyperlink ref="AR38" r:id="rId4" display="https://gobiernobogota-my.sharepoint.com/personal/gloria_pirajon_gobiernobogota_gov_co/_layouts/15/onedrive.aspx?id=%2Fpersonal%2Fgloria%5Fpirajon%5Fgobiernobogota%5Fgov%5Fco%2FDocuments%2FAL%20SUMAPAZ%202018%20PG%2FIII%20TRIMESTRE%2F5%2E%20GESTION%20CORPORATIVA%20LOCAL%2FMETA%20No%2E20" xr:uid="{00000000-0004-0000-0000-000003000000}"/>
    <hyperlink ref="AR15" r:id="rId5" display="https://gobiernobogota-my.sharepoint.com/personal/gloria_pirajon_gobiernobogota_gov_co/_layouts/15/onedrive.aspx?id=%2Fpersonal%2Fgloria%5Fpirajon%5Fgobiernobogota%5Fgov%5Fco%2FDocuments%2FAL%20SUMAPAZ%202018%20PG%2FIII%20TRIMESTRE%2F1%2E%20GESTION%20PUBLICA%20TERRITORIAL%2FMETA%20No%2E%201_x000a__x000a_" xr:uid="{00000000-0004-0000-0000-000004000000}"/>
    <hyperlink ref="AR21" r:id="rId6" display="https://gobiernobogota-my.sharepoint.com/personal/gloria_pirajon_gobiernobogota_gov_co/_layouts/15/onedrive.aspx?id=%2Fpersonal%2Fgloria%5Fpirajon%5Fgobiernobogota%5Fgov%5Fco%2FDocuments%2FAL%20SUMAPAZ%202018%20PG%2FIII%20TRIMESTRE%2F3%2E%20COMUNICACIONES%20ESTRATEGICAS%2FMETA%20No%2E%205%2FMETA%20No%2E%205_x000a_" xr:uid="{00000000-0004-0000-0000-000005000000}"/>
    <hyperlink ref="AR22" r:id="rId7" display="https://gobiernobogota-my.sharepoint.com/personal/gloria_pirajon_gobiernobogota_gov_co/_layouts/15/onedrive.aspx?id=%2Fpersonal%2Fgloria%5Fpirajon%5Fgobiernobogota%5Fgov%5Fco%2FDocuments%2FAL%20SUMAPAZ%202018%20PG%2FIII%20TRIMESTRE%2F3%2E%20COMUNICACIONES%20ESTRATEGICAS%2FMETA%20No%2E%206_x000a_" xr:uid="{00000000-0004-0000-0000-000006000000}"/>
    <hyperlink ref="AR23" r:id="rId8" display="https://gobiernobogota-my.sharepoint.com/personal/gloria_pirajon_gobiernobogota_gov_co/_layouts/15/onedrive.aspx?id=%2Fpersonal%2Fgloria%5Fpirajon%5Fgobiernobogota%5Fgov%5Fco%2FDocuments%2FAL%20SUMAPAZ%202018%20PG%2FIII%20TRIMESTRE%2F3%2E%20COMUNICACIONES%20ESTRATEGICAS%2FMETA%20No%2E%207" xr:uid="{00000000-0004-0000-0000-000007000000}"/>
    <hyperlink ref="AR25" r:id="rId9" display="https://gobiernobogota-my.sharepoint.com/personal/gloria_pirajon_gobiernobogota_gov_co/_layouts/15/onedrive.aspx?id=%2Fpersonal%2Fgloria%5Fpirajon%5Fgobiernobogota%5Fgov%5Fco%2FDocuments%2FAL%20SUMAPAZ%202018%20PG%2FIII%20TRIMESTRE%2F4%2E%20IVC%2FMETA%20No%2E%208" xr:uid="{00000000-0004-0000-0000-000008000000}"/>
    <hyperlink ref="AR26" r:id="rId10" display="https://gobiernobogota-my.sharepoint.com/personal/gloria_pirajon_gobiernobogota_gov_co/_layouts/15/onedrive.aspx?id=%2Fpersonal%2Fgloria%5Fpirajon%5Fgobiernobogota%5Fgov%5Fco%2FDocuments%2FAL%20SUMAPAZ%202018%20PG%2FIII%20TRIMESTRE%2F4%2E%20IVC%2FMETA%20No%2E%209_x000a_" xr:uid="{00000000-0004-0000-0000-000009000000}"/>
    <hyperlink ref="AR27" r:id="rId11" display="https://gobiernobogota-my.sharepoint.com/personal/gloria_pirajon_gobiernobogota_gov_co/_layouts/15/onedrive.aspx?id=%2Fpersonal%2Fgloria%5Fpirajon%5Fgobiernobogota%5Fgov%5Fco%2FDocuments%2FAL%20SUMAPAZ%202018%20PG%2FIII%20TRIMESTRE%2F4%2E%20IVC%2FMETA%20No%2E%2010" xr:uid="{00000000-0004-0000-0000-00000A000000}"/>
    <hyperlink ref="AR28" r:id="rId12" display="https://gobiernobogota-my.sharepoint.com/personal/gloria_pirajon_gobiernobogota_gov_co/_layouts/15/onedrive.aspx?id=%2Fpersonal%2Fgloria%5Fpirajon%5Fgobiernobogota%5Fgov%5Fco%2FDocuments%2FAL%20SUMAPAZ%202018%20PG%2FIII%20TRIMESTRE%2F4%2E%20IVC%2FMETA%20No%2E%2011_x000a_" xr:uid="{00000000-0004-0000-0000-00000B000000}"/>
    <hyperlink ref="AR29" r:id="rId13" display="https://gobiernobogota-my.sharepoint.com/personal/gloria_pirajon_gobiernobogota_gov_co/_layouts/15/onedrive.aspx?id=%2Fpersonal%2Fgloria%5Fpirajon%5Fgobiernobogota%5Fgov%5Fco%2FDocuments%2FAL%20SUMAPAZ%202018%20PG%2FIII%20TRIMESTRE%2F4%2E%20IVC%2FMETA%20No%2E%2012_x000a_" xr:uid="{00000000-0004-0000-0000-00000C000000}"/>
    <hyperlink ref="AR30" r:id="rId14" display="https://gobiernobogota-my.sharepoint.com/personal/gloria_pirajon_gobiernobogota_gov_co/_layouts/15/onedrive.aspx?id=%2Fpersonal%2Fgloria%5Fpirajon%5Fgobiernobogota%5Fgov%5Fco%2FDocuments%2FAL%20SUMAPAZ%202018%20PG%2FIII%20TRIMESTRE%2F4%2E%20IVC%2FMETA%20No%2E%2013" xr:uid="{00000000-0004-0000-0000-00000D000000}"/>
    <hyperlink ref="AR31" r:id="rId15" display="https://gobiernobogota-my.sharepoint.com/personal/gloria_pirajon_gobiernobogota_gov_co/_layouts/15/onedrive.aspx?id=%2Fpersonal%2Fgloria%5Fpirajon%5Fgobiernobogota%5Fgov%5Fco%2FDocuments%2FAL%20SUMAPAZ%202018%20PG%2FIII%20TRIMESTRE%2F4%2E%20IVC%2FMETA%20No%2E%2014_x000a__x000a_" xr:uid="{00000000-0004-0000-0000-00000E000000}"/>
    <hyperlink ref="AR39" r:id="rId16" display="https://gobiernobogota-my.sharepoint.com/personal/gloria_pirajon_gobiernobogota_gov_co/_layouts/15/onedrive.aspx?id=%2Fpersonal%2Fgloria%5Fpirajon%5Fgobiernobogota%5Fgov%5Fco%2FDocuments%2FAL%20SUMAPAZ%202018%20PG%2FIII%20TRIMESTRE%2F5%2E%20GESTION%20CORPORATIVA%20LOCAL%2FMETA%20No%2E20_x000a_" xr:uid="{00000000-0004-0000-0000-00000F000000}"/>
    <hyperlink ref="AR40" r:id="rId17" display="https://gobiernobogota-my.sharepoint.com/personal/gloria_pirajon_gobiernobogota_gov_co/_layouts/15/onedrive.aspx?id=%2Fpersonal%2Fgloria%5Fpirajon%5Fgobiernobogota%5Fgov%5Fco%2FDocuments%2FAL%20SUMAPAZ%202018%20PG%2FIII%20TRIMESTRE%2F5%2E%20GESTION%20CORPORATIVA%20LOCAL%2FMETA%20No%2E22_x000a_" xr:uid="{00000000-0004-0000-0000-000010000000}"/>
    <hyperlink ref="AR41" r:id="rId18" display="https://gobiernobogota-my.sharepoint.com/personal/gloria_pirajon_gobiernobogota_gov_co/_layouts/15/onedrive.aspx?id=%2Fpersonal%2Fgloria%5Fpirajon%5Fgobiernobogota%5Fgov%5Fco%2FDocuments%2FAL%20SUMAPAZ%202018%20PG%2FIII%20TRIMESTRE%2F5%2E%20GESTION%20CORPORATIVA%20LOCAL%2FMETA%20No%2E23_x000a_" xr:uid="{00000000-0004-0000-0000-000011000000}"/>
    <hyperlink ref="AR43" r:id="rId19" display="https://gobiernobogota-my.sharepoint.com/personal/gloria_pirajon_gobiernobogota_gov_co/_layouts/15/onedrive.aspx?id=%2Fpersonal%2Fgloria%5Fpirajon%5Fgobiernobogota%5Fgov%5Fco%2FDocuments%2FAL%20SUMAPAZ%202018%20PG%2FIII%20TRIMESTRE%2F5%2E%20GESTION%20CORPORATIVA%20LOCAL%2FMETA%20No%2E25_x000a_" xr:uid="{00000000-0004-0000-0000-000012000000}"/>
    <hyperlink ref="AR44" r:id="rId20" display="https://gobiernobogota-my.sharepoint.com/personal/gloria_pirajon_gobiernobogota_gov_co/_layouts/15/onedrive.aspx?id=%2Fpersonal%2Fgloria%5Fpirajon%5Fgobiernobogota%5Fgov%5Fco%2FDocuments%2FAL%20SUMAPAZ%202018%20PG%2FIII%20TRIMESTRE%2F5%2E%20GESTION%20CORPORATIVA%20LOCAL%2FMETA%20No%2E26" xr:uid="{00000000-0004-0000-0000-000013000000}"/>
    <hyperlink ref="AR46" r:id="rId21" display="https://gobiernobogota-my.sharepoint.com/personal/gloria_pirajon_gobiernobogota_gov_co/_layouts/15/onedrive.aspx?id=%2Fpersonal%2Fgloria%5Fpirajon%5Fgobiernobogota%5Fgov%5Fco%2FDocuments%2FAL%20SUMAPAZ%202018%20PG%2FIII%20TRIMESTRE%2F6%2E%20SERVICIO%20A%20LA%20CIUDADANIA%2FMETA%20No%2E%2027_x000a__x000a__x000a__x000a_" xr:uid="{00000000-0004-0000-0000-000014000000}"/>
    <hyperlink ref="AR55" r:id="rId22" display="https://gobiernobogota-my.sharepoint.com/personal/gloria_pirajon_gobiernobogota_gov_co/_layouts/15/onedrive.aspx?id=%2Fpersonal%2Fgloria%5Fpirajon%5Fgobiernobogota%5Fgov%5Fco%2FDocuments%2FAL%20SUMAPAZ%202018%20PG%2FIII%20TRIMESTRE%2F9%2E%20IMPLEMENTACION%20MIPG%2FMETA%20No%2E%2038_x000a_" xr:uid="{00000000-0004-0000-0000-000015000000}"/>
    <hyperlink ref="AR48" r:id="rId23" display="https://gobiernobogota-my.sharepoint.com/personal/gloria_pirajon_gobiernobogota_gov_co/_layouts/15/onedrive.aspx?id=%2Fpersonal%2Fgloria%5Fpirajon%5Fgobiernobogota%5Fgov%5Fco%2FDocuments%2FAL%20SUMAPAZ%202018%20PG%2FIII%20TRIMESTRE%2F7%2E%20GESTION%20DOCUMENTAL%2FMETA%20No%2E%2028_x000a__x000a__x000a_Radicado N° 20184200449433" xr:uid="{00000000-0004-0000-0000-000016000000}"/>
    <hyperlink ref="AR19" r:id="rId24" display="https://gobiernobogota-my.sharepoint.com/personal/gloria_pirajon_gobiernobogota_gov_co/_layouts/15/onedrive.aspx?id=%2Fpersonal%2Fgloria%5Fpirajon%5Fgobiernobogota%5Fgov%5Fco%2FDocuments%2FAL%20SUMAPAZ%202018%20PG%2FIII%20TRIMESTRE%2F2%2E%20RELACIONES%20ESTRATEGICAS%2FMETA%20No%2E%204_x000a_" xr:uid="{00000000-0004-0000-0000-000017000000}"/>
    <hyperlink ref="AR17" r:id="rId25" display="https://gobiernobogota-my.sharepoint.com/personal/gloria_pirajon_gobiernobogota_gov_co/_layouts/15/onedrive.aspx?id=%2Fpersonal%2Fgloria%5Fpirajon%5Fgobiernobogota%5Fgov%5Fco%2FDocuments%2FAL%20SUMAPAZ%202018%20PG%2FIII%20TRIMESTRE%2F1%2E%20GESTION%20PUBLICA%20TERRITORIAL%2FMETA%20No%2E%203" xr:uid="{00000000-0004-0000-0000-000018000000}"/>
    <hyperlink ref="AR58" r:id="rId26" xr:uid="{00000000-0004-0000-0000-000019000000}"/>
    <hyperlink ref="AX15" xr:uid="{00000000-0004-0000-0000-00001A000000}"/>
    <hyperlink ref="AX53" xr:uid="{00000000-0004-0000-0000-00001B000000}"/>
    <hyperlink ref="AX52" xr:uid="{00000000-0004-0000-0000-00001C000000}"/>
    <hyperlink ref="AX56" xr:uid="{00000000-0004-0000-0000-00001D000000}"/>
    <hyperlink ref="AX58" r:id="rId27" xr:uid="{00000000-0004-0000-0000-00001E000000}"/>
    <hyperlink ref="AX19" xr:uid="{00000000-0004-0000-0000-00001F000000}"/>
    <hyperlink ref="AX23" xr:uid="{00000000-0004-0000-0000-000020000000}"/>
    <hyperlink ref="AX31" xr:uid="{00000000-0004-0000-0000-000021000000}"/>
    <hyperlink ref="AX30" xr:uid="{00000000-0004-0000-0000-000022000000}"/>
    <hyperlink ref="AX41" xr:uid="{00000000-0004-0000-0000-000023000000}"/>
    <hyperlink ref="AX43" xr:uid="{00000000-0004-0000-0000-000024000000}"/>
    <hyperlink ref="AX44" xr:uid="{00000000-0004-0000-0000-000025000000}"/>
    <hyperlink ref="AX46" xr:uid="{00000000-0004-0000-0000-000026000000}"/>
    <hyperlink ref="AX32" xr:uid="{00000000-0004-0000-0000-000027000000}"/>
    <hyperlink ref="AX17" xr:uid="{00000000-0004-0000-0000-000028000000}"/>
    <hyperlink ref="AX50" xr:uid="{00000000-0004-0000-0000-000029000000}"/>
    <hyperlink ref="AX22" xr:uid="{00000000-0004-0000-0000-00002A000000}"/>
    <hyperlink ref="AX33" xr:uid="{00000000-0004-0000-0000-00002B000000}"/>
  </hyperlinks>
  <printOptions horizontalCentered="1" verticalCentered="1"/>
  <pageMargins left="0.70866141732283472" right="0.70866141732283472" top="0.74803149606299213" bottom="0.74803149606299213" header="0.31496062992125984" footer="0.31496062992125984"/>
  <pageSetup paperSize="14" scale="28" orientation="landscape" horizontalDpi="4294967293" r:id="rId28"/>
  <headerFooter>
    <oddFooter>&amp;RCódigo: PLE-PIN-F018
Versión: 1
Vigencia desde: 8 septiembre de 2017</oddFooter>
  </headerFooter>
  <colBreaks count="1" manualBreakCount="1">
    <brk id="26" max="42" man="1"/>
  </colBreaks>
  <drawing r:id="rId29"/>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B9"/>
  <sheetViews>
    <sheetView topLeftCell="A5" workbookViewId="0" xr3:uid="{958C4451-9541-5A59-BF78-D2F731DF1C81}">
      <selection activeCell="B10" sqref="B10"/>
    </sheetView>
  </sheetViews>
  <sheetFormatPr defaultRowHeight="15"/>
  <cols>
    <col min="1" max="256" width="11.42578125" customWidth="1"/>
  </cols>
  <sheetData>
    <row r="7" spans="2:2">
      <c r="B7">
        <v>93</v>
      </c>
    </row>
    <row r="8" spans="2:2">
      <c r="B8">
        <v>100</v>
      </c>
    </row>
    <row r="9" spans="2:2">
      <c r="B9">
        <f>AVERAGE(B7:B8)</f>
        <v>96.5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7"/>
  <sheetViews>
    <sheetView zoomScale="55" zoomScaleNormal="55" workbookViewId="0" xr3:uid="{842E5F09-E766-5B8D-85AF-A39847EA96FD}">
      <selection activeCell="P15" sqref="P15"/>
    </sheetView>
  </sheetViews>
  <sheetFormatPr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548</v>
      </c>
      <c r="B1" t="s">
        <v>44</v>
      </c>
      <c r="C1" t="s">
        <v>549</v>
      </c>
      <c r="D1" t="s">
        <v>550</v>
      </c>
      <c r="F1" t="s">
        <v>551</v>
      </c>
    </row>
    <row r="2" spans="1:8">
      <c r="A2" t="s">
        <v>552</v>
      </c>
      <c r="B2" t="s">
        <v>553</v>
      </c>
      <c r="C2" t="s">
        <v>77</v>
      </c>
      <c r="D2" t="s">
        <v>62</v>
      </c>
      <c r="F2" t="s">
        <v>271</v>
      </c>
    </row>
    <row r="3" spans="1:8">
      <c r="A3" t="s">
        <v>554</v>
      </c>
      <c r="B3" t="s">
        <v>555</v>
      </c>
      <c r="C3" t="s">
        <v>556</v>
      </c>
      <c r="D3" t="s">
        <v>116</v>
      </c>
      <c r="F3" t="s">
        <v>64</v>
      </c>
    </row>
    <row r="4" spans="1:8">
      <c r="A4" t="s">
        <v>557</v>
      </c>
      <c r="C4" t="s">
        <v>58</v>
      </c>
      <c r="D4" t="s">
        <v>558</v>
      </c>
      <c r="F4" t="s">
        <v>101</v>
      </c>
    </row>
    <row r="5" spans="1:8">
      <c r="A5" t="s">
        <v>559</v>
      </c>
      <c r="C5" t="s">
        <v>450</v>
      </c>
      <c r="D5" t="s">
        <v>560</v>
      </c>
    </row>
    <row r="6" spans="1:8">
      <c r="A6" t="s">
        <v>561</v>
      </c>
      <c r="E6" t="s">
        <v>562</v>
      </c>
      <c r="G6" t="s">
        <v>563</v>
      </c>
    </row>
    <row r="7" spans="1:8">
      <c r="A7" t="s">
        <v>564</v>
      </c>
      <c r="E7" t="s">
        <v>565</v>
      </c>
      <c r="G7" t="s">
        <v>180</v>
      </c>
    </row>
    <row r="8" spans="1:8">
      <c r="E8" t="s">
        <v>566</v>
      </c>
      <c r="G8" t="s">
        <v>567</v>
      </c>
    </row>
    <row r="9" spans="1:8">
      <c r="E9" t="s">
        <v>568</v>
      </c>
    </row>
    <row r="10" spans="1:8">
      <c r="E10" t="s">
        <v>569</v>
      </c>
    </row>
    <row r="12" spans="1:8" s="3" customFormat="1" ht="74.25" customHeight="1">
      <c r="A12" s="11"/>
      <c r="C12" s="12"/>
      <c r="D12" s="6"/>
      <c r="H12" s="3" t="s">
        <v>570</v>
      </c>
    </row>
    <row r="13" spans="1:8" s="3" customFormat="1" ht="74.25" customHeight="1">
      <c r="A13" s="11"/>
      <c r="C13" s="12"/>
      <c r="D13" s="6"/>
      <c r="H13" s="3" t="s">
        <v>571</v>
      </c>
    </row>
    <row r="14" spans="1:8" s="3" customFormat="1" ht="74.25" customHeight="1">
      <c r="A14" s="11"/>
      <c r="C14" s="12"/>
      <c r="D14" s="2"/>
      <c r="H14" s="3" t="s">
        <v>572</v>
      </c>
    </row>
    <row r="15" spans="1:8" s="3" customFormat="1" ht="74.25" customHeight="1">
      <c r="A15" s="11"/>
      <c r="C15" s="12"/>
      <c r="D15" s="2"/>
      <c r="H15" s="3" t="s">
        <v>573</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53</v>
      </c>
      <c r="C99" t="s">
        <v>574</v>
      </c>
    </row>
    <row r="100" spans="2:3" ht="30">
      <c r="B100" s="10">
        <v>1167</v>
      </c>
      <c r="C100" s="3" t="s">
        <v>575</v>
      </c>
    </row>
    <row r="101" spans="2:3" ht="30">
      <c r="B101" s="10">
        <v>1131</v>
      </c>
      <c r="C101" s="3" t="s">
        <v>576</v>
      </c>
    </row>
    <row r="102" spans="2:3" ht="30">
      <c r="B102" s="10">
        <v>1177</v>
      </c>
      <c r="C102" s="3" t="s">
        <v>577</v>
      </c>
    </row>
    <row r="103" spans="2:3" ht="30">
      <c r="B103" s="10">
        <v>1094</v>
      </c>
      <c r="C103" s="3" t="s">
        <v>578</v>
      </c>
    </row>
    <row r="104" spans="2:3">
      <c r="B104" s="10">
        <v>1128</v>
      </c>
      <c r="C104" s="3" t="s">
        <v>579</v>
      </c>
    </row>
    <row r="105" spans="2:3" ht="45">
      <c r="B105" s="10">
        <v>1095</v>
      </c>
      <c r="C105" s="3" t="s">
        <v>580</v>
      </c>
    </row>
    <row r="106" spans="2:3" ht="45">
      <c r="B106" s="10">
        <v>1129</v>
      </c>
      <c r="C106" s="3" t="s">
        <v>581</v>
      </c>
    </row>
    <row r="107" spans="2:3" ht="45">
      <c r="B107" s="10">
        <v>1120</v>
      </c>
      <c r="C107" s="3" t="s">
        <v>582</v>
      </c>
    </row>
    <row r="108" spans="2:3">
      <c r="B108" s="9"/>
    </row>
    <row r="109" spans="2:3">
      <c r="B109" s="9"/>
    </row>
    <row r="117" spans="2:3">
      <c r="B117" t="s">
        <v>3</v>
      </c>
    </row>
    <row r="118" spans="2:3">
      <c r="B118" t="s">
        <v>583</v>
      </c>
      <c r="C118" t="s">
        <v>584</v>
      </c>
    </row>
    <row r="119" spans="2:3">
      <c r="B119" t="s">
        <v>585</v>
      </c>
      <c r="C119" t="s">
        <v>586</v>
      </c>
    </row>
    <row r="120" spans="2:3">
      <c r="B120" t="s">
        <v>587</v>
      </c>
      <c r="C120" t="s">
        <v>588</v>
      </c>
    </row>
    <row r="121" spans="2:3">
      <c r="B121" t="s">
        <v>589</v>
      </c>
      <c r="C121" t="s">
        <v>590</v>
      </c>
    </row>
    <row r="122" spans="2:3">
      <c r="B122" t="s">
        <v>591</v>
      </c>
      <c r="C122" t="s">
        <v>592</v>
      </c>
    </row>
    <row r="123" spans="2:3">
      <c r="B123" t="s">
        <v>593</v>
      </c>
      <c r="C123" t="s">
        <v>594</v>
      </c>
    </row>
    <row r="124" spans="2:3">
      <c r="B124" t="s">
        <v>595</v>
      </c>
      <c r="C124" t="s">
        <v>596</v>
      </c>
    </row>
    <row r="125" spans="2:3">
      <c r="B125" t="s">
        <v>597</v>
      </c>
      <c r="C125" t="s">
        <v>598</v>
      </c>
    </row>
    <row r="126" spans="2:3">
      <c r="B126" t="s">
        <v>599</v>
      </c>
      <c r="C126" t="s">
        <v>600</v>
      </c>
    </row>
    <row r="127" spans="2:3">
      <c r="B127" t="s">
        <v>601</v>
      </c>
      <c r="C127" t="s">
        <v>602</v>
      </c>
    </row>
    <row r="128" spans="2:3">
      <c r="B128" t="s">
        <v>603</v>
      </c>
      <c r="C128" t="s">
        <v>604</v>
      </c>
    </row>
    <row r="129" spans="2:3">
      <c r="B129" t="s">
        <v>605</v>
      </c>
      <c r="C129" t="s">
        <v>606</v>
      </c>
    </row>
    <row r="130" spans="2:3">
      <c r="B130" t="s">
        <v>607</v>
      </c>
      <c r="C130" t="s">
        <v>608</v>
      </c>
    </row>
    <row r="131" spans="2:3">
      <c r="B131" t="s">
        <v>609</v>
      </c>
      <c r="C131" t="s">
        <v>610</v>
      </c>
    </row>
    <row r="132" spans="2:3">
      <c r="B132" t="s">
        <v>611</v>
      </c>
      <c r="C132" t="s">
        <v>612</v>
      </c>
    </row>
    <row r="133" spans="2:3">
      <c r="B133" t="s">
        <v>613</v>
      </c>
      <c r="C133" t="s">
        <v>614</v>
      </c>
    </row>
    <row r="134" spans="2:3">
      <c r="B134" t="s">
        <v>615</v>
      </c>
      <c r="C134" t="s">
        <v>616</v>
      </c>
    </row>
    <row r="135" spans="2:3">
      <c r="B135" t="s">
        <v>617</v>
      </c>
      <c r="C135" t="s">
        <v>618</v>
      </c>
    </row>
    <row r="136" spans="2:3">
      <c r="B136" t="s">
        <v>619</v>
      </c>
      <c r="C136" t="s">
        <v>620</v>
      </c>
    </row>
    <row r="137" spans="2:3">
      <c r="B137" t="s">
        <v>621</v>
      </c>
      <c r="C137" t="s">
        <v>8</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S Y W E T G I m Z d W m A A A A + A A A A B I A H A B D b 2 5 m a W c v U G F j a 2 F n Z S 5 4 b W w g o h g A K K A U A A A A A A A A A A A A A A A A A A A A A A A A A A A A h Y 8 x D o I w G E a v Q r r T l k L E k J 8 y s E o 0 M T G u p F R o h G J o s d z N w S N 5 B U k U d X P 8 X t 7 w v s f t D t n U t d 5 V D k b 1 O k U B p s i T W v S V 0 n W K R n v y 1 y j j s C v F u a y l N 8 v a J J O p U t R Y e 0 k I c c 5 h F + J + q A m j N C D H Y r M X j e x K 9 J H V f 9 l X 2 t h S C 4 k 4 H F 4 x n O F o h a M 4 Z D h m A Z A F Q 6 H 0 V 2 F z M a Z A f i D k Y 2 v H Q X J p / H w L Z J l A 3 i / 4 E 1 B L A w Q U A A I A C A B J h Y R 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Y W E T C i K R 7 g O A A A A E Q A A A B M A H A B G b 3 J t d W x h c y 9 T Z W N 0 a W 9 u M S 5 t I K I Y A C i g F A A A A A A A A A A A A A A A A A A A A A A A A A A A A C t O T S 7 J z M 9 T C I b Q h t Y A U E s B A i 0 A F A A C A A g A S Y W E T G I m Z d W m A A A A + A A A A B I A A A A A A A A A A A A A A A A A A A A A A E N v b m Z p Z y 9 Q Y W N r Y W d l L n h t b F B L A Q I t A B Q A A g A I A E m F h E w P y u m r p A A A A O k A A A A T A A A A A A A A A A A A A A A A A P I A A A B b Q 2 9 u d G V u d F 9 U e X B l c 1 0 u e G 1 s U E s B A i 0 A F A A C A A g A S Y W E T 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m l i A f E x R F P l y s K d C c Q O f g A A A A A A g A A A A A A A 2 Y A A M A A A A A Q A A A A u i f I B J q l P q 8 Z d A q r p 7 N E D g A A A A A E g A A A o A A A A B A A A A C a B 6 V N j m 6 0 S d d N I d h c 0 y J l U A A A A P o r H T Y M v j q l B P 8 v s 7 w 3 m l 5 a Q Q c w r V v o R / O p y r Q E 9 V R 6 3 b 9 n R A h F M z R t 4 G p c b R W U O C 4 R / R 9 8 M q H 9 7 V b j V z f v 8 C K h o n O T u 9 + d A E E I L g o 0 6 5 e v F A A A A C i V 1 J x a f v 2 o J y y k z n b 1 S X a H F 9 q u < / D a t a M a s h u p > 
</file>

<file path=customXml/itemProps1.xml><?xml version="1.0" encoding="utf-8"?>
<ds:datastoreItem xmlns:ds="http://schemas.openxmlformats.org/officeDocument/2006/customXml" ds:itemID="{8B462240-7C87-4D3A-9296-CAC3CB9190C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2019-01-30T23:51:14Z</dcterms:modified>
  <cp:category/>
  <cp:contentStatus/>
</cp:coreProperties>
</file>