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D:\TempUserProfiles\NetworkService\AppData\OICE_16_974FA576_32C1D314_F9D\"/>
    </mc:Choice>
  </mc:AlternateContent>
  <xr:revisionPtr revIDLastSave="14" documentId="8_{8C41FF4B-4D4B-47B4-BEC3-AB85AEABE6B0}" xr6:coauthVersionLast="42" xr6:coauthVersionMax="42" xr10:uidLastSave="{5AE3D02B-D238-4A78-8A6C-96ABC22F9590}"/>
  <bookViews>
    <workbookView xWindow="-120" yWindow="-120" windowWidth="15600" windowHeight="11760" tabRatio="725" xr2:uid="{00000000-000D-0000-FFFF-FFFF00000000}"/>
  </bookViews>
  <sheets>
    <sheet name="PLAN GESTION POR PROCESO" sheetId="1" r:id="rId1"/>
    <sheet name="Hoja2" sheetId="2" state="hidden" r:id="rId2"/>
  </sheets>
  <externalReferences>
    <externalReference r:id="rId3"/>
  </externalReferences>
  <definedNames>
    <definedName name="_xlnm._FilterDatabase" localSheetId="0" hidden="1">'PLAN GESTION POR PROCESO'!$A$10:$BD$59</definedName>
    <definedName name="_xlnm.Print_Area" localSheetId="0">'PLAN GESTION POR PROCESO'!$D$52:$K$58</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[1]Hoja2!$C$6:$C$9</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A59" i="1" l="1"/>
  <c r="AV59" i="1"/>
  <c r="BC17" i="1"/>
  <c r="AV17" i="1"/>
  <c r="BC57" i="1"/>
  <c r="BC55" i="1"/>
  <c r="BC54" i="1"/>
  <c r="BC53" i="1"/>
  <c r="BC52" i="1"/>
  <c r="BC48" i="1"/>
  <c r="BC43" i="1"/>
  <c r="BC40" i="1"/>
  <c r="BC38" i="1"/>
  <c r="BC35" i="1"/>
  <c r="BC30" i="1"/>
  <c r="BC29" i="1"/>
  <c r="BC28" i="1"/>
  <c r="BC27" i="1"/>
  <c r="BC25" i="1"/>
  <c r="BC22" i="1"/>
  <c r="BC21" i="1"/>
  <c r="BC16" i="1"/>
  <c r="BC15" i="1"/>
  <c r="BD54" i="1"/>
  <c r="AV54" i="1"/>
  <c r="BA50" i="1"/>
  <c r="BA46" i="1"/>
  <c r="BB46" i="1"/>
  <c r="BC46" i="1"/>
  <c r="BA44" i="1"/>
  <c r="BB44" i="1"/>
  <c r="BC44" i="1"/>
  <c r="BA40" i="1"/>
  <c r="BA39" i="1"/>
  <c r="BB39" i="1"/>
  <c r="BC39" i="1"/>
  <c r="AV32" i="1"/>
  <c r="BA30" i="1"/>
  <c r="BA28" i="1"/>
  <c r="BA27" i="1"/>
  <c r="BA26" i="1"/>
  <c r="BA25" i="1"/>
  <c r="BB25" i="1"/>
  <c r="BA19" i="1"/>
  <c r="BA16" i="1"/>
  <c r="AP48" i="1"/>
  <c r="AA15" i="1"/>
  <c r="AB15" i="1"/>
  <c r="AG15" i="1"/>
  <c r="AH15" i="1"/>
  <c r="AM15" i="1"/>
  <c r="AN15" i="1"/>
  <c r="AS15" i="1"/>
  <c r="AT15" i="1"/>
  <c r="AY15" i="1"/>
  <c r="AZ15" i="1"/>
  <c r="AA16" i="1"/>
  <c r="AB16" i="1"/>
  <c r="AG16" i="1"/>
  <c r="AH16" i="1"/>
  <c r="AM16" i="1"/>
  <c r="AN16" i="1"/>
  <c r="AS16" i="1"/>
  <c r="AT16" i="1"/>
  <c r="AY16" i="1"/>
  <c r="AZ16" i="1"/>
  <c r="AA17" i="1"/>
  <c r="AB17" i="1"/>
  <c r="AG17" i="1"/>
  <c r="AH17" i="1"/>
  <c r="AM17" i="1"/>
  <c r="AN17" i="1"/>
  <c r="AS17" i="1"/>
  <c r="AT17" i="1"/>
  <c r="AY17" i="1"/>
  <c r="AZ17" i="1"/>
  <c r="BB17" i="1"/>
  <c r="AA19" i="1"/>
  <c r="AB19" i="1"/>
  <c r="AD19" i="1"/>
  <c r="AD59" i="1"/>
  <c r="AG19" i="1"/>
  <c r="AH19" i="1"/>
  <c r="AJ19" i="1"/>
  <c r="AM19" i="1"/>
  <c r="AN19" i="1"/>
  <c r="AP19" i="1"/>
  <c r="AS19" i="1"/>
  <c r="AT19" i="1"/>
  <c r="AV19" i="1"/>
  <c r="AY19" i="1"/>
  <c r="AZ19" i="1"/>
  <c r="BB19" i="1"/>
  <c r="BC19" i="1"/>
  <c r="AA21" i="1"/>
  <c r="AB21" i="1"/>
  <c r="AG21" i="1"/>
  <c r="AH21" i="1"/>
  <c r="AJ21" i="1"/>
  <c r="AM21" i="1"/>
  <c r="AN21" i="1"/>
  <c r="AS21" i="1"/>
  <c r="AT21" i="1"/>
  <c r="AY21" i="1"/>
  <c r="AZ21" i="1"/>
  <c r="AA22" i="1"/>
  <c r="AB22" i="1"/>
  <c r="AG22" i="1"/>
  <c r="AH22" i="1"/>
  <c r="AM22" i="1"/>
  <c r="AN22" i="1"/>
  <c r="AP22" i="1"/>
  <c r="AS22" i="1"/>
  <c r="AT22" i="1"/>
  <c r="AY22" i="1"/>
  <c r="AZ22" i="1"/>
  <c r="AA23" i="1"/>
  <c r="AB23" i="1"/>
  <c r="AG23" i="1"/>
  <c r="AH23" i="1"/>
  <c r="AJ23" i="1"/>
  <c r="AM23" i="1"/>
  <c r="AN23" i="1"/>
  <c r="AP23" i="1"/>
  <c r="AS23" i="1"/>
  <c r="AT23" i="1"/>
  <c r="AV23" i="1"/>
  <c r="AY23" i="1"/>
  <c r="AZ23" i="1"/>
  <c r="BB23" i="1"/>
  <c r="BC23" i="1"/>
  <c r="P25" i="1"/>
  <c r="AA25" i="1"/>
  <c r="AB25" i="1"/>
  <c r="AG25" i="1"/>
  <c r="AH25" i="1"/>
  <c r="AM25" i="1"/>
  <c r="AN25" i="1"/>
  <c r="AP25" i="1"/>
  <c r="AS25" i="1"/>
  <c r="AT25" i="1"/>
  <c r="AV25" i="1"/>
  <c r="AY25" i="1"/>
  <c r="P26" i="1"/>
  <c r="AA26" i="1"/>
  <c r="AB26" i="1"/>
  <c r="AG26" i="1"/>
  <c r="AH26" i="1"/>
  <c r="AM26" i="1"/>
  <c r="AN26" i="1"/>
  <c r="AP26" i="1"/>
  <c r="AS26" i="1"/>
  <c r="AT26" i="1"/>
  <c r="AV26" i="1"/>
  <c r="AY26" i="1"/>
  <c r="AZ26" i="1"/>
  <c r="BB26" i="1"/>
  <c r="BC26" i="1"/>
  <c r="AA27" i="1"/>
  <c r="AB27" i="1"/>
  <c r="AG27" i="1"/>
  <c r="AH27" i="1"/>
  <c r="AJ27" i="1"/>
  <c r="AM27" i="1"/>
  <c r="AN27" i="1"/>
  <c r="AS27" i="1"/>
  <c r="AT27" i="1"/>
  <c r="AY27" i="1"/>
  <c r="AZ27" i="1"/>
  <c r="AA28" i="1"/>
  <c r="AB28" i="1"/>
  <c r="AG28" i="1"/>
  <c r="AH28" i="1"/>
  <c r="AM28" i="1"/>
  <c r="AN28" i="1"/>
  <c r="AS28" i="1"/>
  <c r="AT28" i="1"/>
  <c r="AY28" i="1"/>
  <c r="AZ28" i="1"/>
  <c r="AA29" i="1"/>
  <c r="AB29" i="1"/>
  <c r="AG29" i="1"/>
  <c r="AH29" i="1"/>
  <c r="AJ29" i="1"/>
  <c r="AM29" i="1"/>
  <c r="AN29" i="1"/>
  <c r="AO29" i="1"/>
  <c r="BA29" i="1"/>
  <c r="AS29" i="1"/>
  <c r="AT29" i="1"/>
  <c r="AY29" i="1"/>
  <c r="AZ29" i="1"/>
  <c r="AA30" i="1"/>
  <c r="AB30" i="1"/>
  <c r="AG30" i="1"/>
  <c r="AH30" i="1"/>
  <c r="AJ30" i="1"/>
  <c r="AM30" i="1"/>
  <c r="AN30" i="1"/>
  <c r="AP30" i="1"/>
  <c r="AS30" i="1"/>
  <c r="AT30" i="1"/>
  <c r="AY30" i="1"/>
  <c r="AZ30" i="1"/>
  <c r="AA31" i="1"/>
  <c r="AB31" i="1"/>
  <c r="AG31" i="1"/>
  <c r="AH31" i="1"/>
  <c r="AJ31" i="1"/>
  <c r="AM31" i="1"/>
  <c r="AN31" i="1"/>
  <c r="AP31" i="1"/>
  <c r="AS31" i="1"/>
  <c r="AT31" i="1"/>
  <c r="AY31" i="1"/>
  <c r="BB31" i="1"/>
  <c r="BC31" i="1"/>
  <c r="AA32" i="1"/>
  <c r="AB32" i="1"/>
  <c r="AG32" i="1"/>
  <c r="AH32" i="1"/>
  <c r="AM32" i="1"/>
  <c r="AN32" i="1"/>
  <c r="AS32" i="1"/>
  <c r="AT32" i="1"/>
  <c r="AY32" i="1"/>
  <c r="AZ32" i="1"/>
  <c r="BB32" i="1"/>
  <c r="BC32" i="1"/>
  <c r="AB33" i="1"/>
  <c r="AH33" i="1"/>
  <c r="AN33" i="1"/>
  <c r="AT33" i="1"/>
  <c r="AV33" i="1"/>
  <c r="AZ33" i="1"/>
  <c r="BB33" i="1"/>
  <c r="BC33" i="1"/>
  <c r="AA35" i="1"/>
  <c r="AB35" i="1"/>
  <c r="AG35" i="1"/>
  <c r="AH35" i="1"/>
  <c r="AJ35" i="1"/>
  <c r="AM35" i="1"/>
  <c r="AN35" i="1"/>
  <c r="AP35" i="1"/>
  <c r="AS35" i="1"/>
  <c r="AT35" i="1"/>
  <c r="AY35" i="1"/>
  <c r="AZ35" i="1"/>
  <c r="AA36" i="1"/>
  <c r="AB36" i="1"/>
  <c r="AG36" i="1"/>
  <c r="AH36" i="1"/>
  <c r="AM36" i="1"/>
  <c r="AN36" i="1"/>
  <c r="AP36" i="1"/>
  <c r="AS36" i="1"/>
  <c r="AT36" i="1"/>
  <c r="AV36" i="1"/>
  <c r="AY36" i="1"/>
  <c r="AZ36" i="1"/>
  <c r="BB36" i="1"/>
  <c r="BC36" i="1"/>
  <c r="AA37" i="1"/>
  <c r="AB37" i="1"/>
  <c r="AG37" i="1"/>
  <c r="AH37" i="1"/>
  <c r="AM37" i="1"/>
  <c r="AN37" i="1"/>
  <c r="AS37" i="1"/>
  <c r="AT37" i="1"/>
  <c r="AY37" i="1"/>
  <c r="AZ37" i="1"/>
  <c r="BC37" i="1"/>
  <c r="Z38" i="1"/>
  <c r="AA38" i="1"/>
  <c r="AB38" i="1"/>
  <c r="AG38" i="1"/>
  <c r="AH38" i="1"/>
  <c r="AM38" i="1"/>
  <c r="AN38" i="1"/>
  <c r="AS38" i="1"/>
  <c r="AT38" i="1"/>
  <c r="AV38" i="1"/>
  <c r="AY38" i="1"/>
  <c r="AZ38" i="1"/>
  <c r="AA39" i="1"/>
  <c r="AB39" i="1"/>
  <c r="AD39" i="1"/>
  <c r="AG39" i="1"/>
  <c r="AH39" i="1"/>
  <c r="AJ39" i="1"/>
  <c r="AM39" i="1"/>
  <c r="AN39" i="1"/>
  <c r="AP39" i="1"/>
  <c r="AS39" i="1"/>
  <c r="AT39" i="1"/>
  <c r="AV39" i="1"/>
  <c r="AY39" i="1"/>
  <c r="AZ39" i="1"/>
  <c r="AA40" i="1"/>
  <c r="AB40" i="1"/>
  <c r="AG40" i="1"/>
  <c r="AH40" i="1"/>
  <c r="AJ40" i="1"/>
  <c r="AM40" i="1"/>
  <c r="AN40" i="1"/>
  <c r="AS40" i="1"/>
  <c r="AT40" i="1"/>
  <c r="AV40" i="1"/>
  <c r="AY40" i="1"/>
  <c r="AZ40" i="1"/>
  <c r="AA41" i="1"/>
  <c r="AB41" i="1"/>
  <c r="AD41" i="1"/>
  <c r="AG41" i="1"/>
  <c r="AH41" i="1"/>
  <c r="AJ41" i="1"/>
  <c r="AM41" i="1"/>
  <c r="AN41" i="1"/>
  <c r="AP41" i="1"/>
  <c r="AS41" i="1"/>
  <c r="AT41" i="1"/>
  <c r="AV41" i="1"/>
  <c r="AY41" i="1"/>
  <c r="AZ41" i="1"/>
  <c r="BB41" i="1"/>
  <c r="BC41" i="1"/>
  <c r="AA42" i="1"/>
  <c r="AB42" i="1"/>
  <c r="AG42" i="1"/>
  <c r="AM42" i="1"/>
  <c r="AN42" i="1"/>
  <c r="AO42" i="1"/>
  <c r="AP42" i="1"/>
  <c r="AS42" i="1"/>
  <c r="AT42" i="1"/>
  <c r="AV42" i="1"/>
  <c r="AY42" i="1"/>
  <c r="AZ42" i="1"/>
  <c r="BB42" i="1"/>
  <c r="BC42" i="1"/>
  <c r="AA43" i="1"/>
  <c r="AB43" i="1"/>
  <c r="AD43" i="1"/>
  <c r="AG43" i="1"/>
  <c r="AH43" i="1"/>
  <c r="AM43" i="1"/>
  <c r="AN43" i="1"/>
  <c r="AP43" i="1"/>
  <c r="AS43" i="1"/>
  <c r="AT43" i="1"/>
  <c r="AV43" i="1"/>
  <c r="AY43" i="1"/>
  <c r="AZ43" i="1"/>
  <c r="AA44" i="1"/>
  <c r="AB44" i="1"/>
  <c r="AD44" i="1"/>
  <c r="AG44" i="1"/>
  <c r="AH44" i="1"/>
  <c r="AJ44" i="1"/>
  <c r="AM44" i="1"/>
  <c r="AN44" i="1"/>
  <c r="AP44" i="1"/>
  <c r="AS44" i="1"/>
  <c r="AT44" i="1"/>
  <c r="AY44" i="1"/>
  <c r="AZ44" i="1"/>
  <c r="AA46" i="1"/>
  <c r="AB46" i="1"/>
  <c r="AD46" i="1"/>
  <c r="AG46" i="1"/>
  <c r="AH46" i="1"/>
  <c r="AJ46" i="1"/>
  <c r="AM46" i="1"/>
  <c r="AN46" i="1"/>
  <c r="AP46" i="1"/>
  <c r="AS46" i="1"/>
  <c r="AT46" i="1"/>
  <c r="AV46" i="1"/>
  <c r="AY46" i="1"/>
  <c r="AZ46" i="1"/>
  <c r="AA48" i="1"/>
  <c r="AB48" i="1"/>
  <c r="AG48" i="1"/>
  <c r="AH48" i="1"/>
  <c r="AM48" i="1"/>
  <c r="AS48" i="1"/>
  <c r="AY48" i="1"/>
  <c r="BB48" i="1"/>
  <c r="AA50" i="1"/>
  <c r="AB50" i="1"/>
  <c r="AG50" i="1"/>
  <c r="AH50" i="1"/>
  <c r="AM50" i="1"/>
  <c r="AN50" i="1"/>
  <c r="AP50" i="1"/>
  <c r="AS50" i="1"/>
  <c r="AT50" i="1"/>
  <c r="AV50" i="1"/>
  <c r="AY50" i="1"/>
  <c r="AZ50" i="1"/>
  <c r="BB50" i="1"/>
  <c r="BC50" i="1"/>
  <c r="AA52" i="1"/>
  <c r="AB52" i="1"/>
  <c r="AG52" i="1"/>
  <c r="AH52" i="1"/>
  <c r="AM52" i="1"/>
  <c r="AN52" i="1"/>
  <c r="AS52" i="1"/>
  <c r="AT52" i="1"/>
  <c r="AV52" i="1"/>
  <c r="AY52" i="1"/>
  <c r="AZ52" i="1"/>
  <c r="AA53" i="1"/>
  <c r="AB53" i="1"/>
  <c r="AG53" i="1"/>
  <c r="AH53" i="1"/>
  <c r="AM53" i="1"/>
  <c r="AN53" i="1"/>
  <c r="AS53" i="1"/>
  <c r="AT53" i="1"/>
  <c r="AY53" i="1"/>
  <c r="AZ53" i="1"/>
  <c r="AA54" i="1"/>
  <c r="AG54" i="1"/>
  <c r="AM54" i="1"/>
  <c r="AS54" i="1"/>
  <c r="AY54" i="1"/>
  <c r="BB54" i="1"/>
  <c r="AA55" i="1"/>
  <c r="AB55" i="1"/>
  <c r="AG55" i="1"/>
  <c r="AH55" i="1"/>
  <c r="AM55" i="1"/>
  <c r="AN55" i="1"/>
  <c r="AS55" i="1"/>
  <c r="AT55" i="1"/>
  <c r="AY55" i="1"/>
  <c r="AZ55" i="1"/>
  <c r="AA56" i="1"/>
  <c r="AB56" i="1"/>
  <c r="AG56" i="1"/>
  <c r="AH56" i="1"/>
  <c r="AJ56" i="1"/>
  <c r="AM56" i="1"/>
  <c r="AN56" i="1"/>
  <c r="AS56" i="1"/>
  <c r="AT56" i="1"/>
  <c r="AY56" i="1"/>
  <c r="AZ56" i="1"/>
  <c r="BB56" i="1"/>
  <c r="BC56" i="1"/>
  <c r="AA57" i="1"/>
  <c r="AB57" i="1"/>
  <c r="AC57" i="1"/>
  <c r="AD57" i="1"/>
  <c r="AG57" i="1"/>
  <c r="AH57" i="1"/>
  <c r="AM57" i="1"/>
  <c r="AN57" i="1"/>
  <c r="AP57" i="1"/>
  <c r="AS57" i="1"/>
  <c r="AT57" i="1"/>
  <c r="AV57" i="1"/>
  <c r="AY57" i="1"/>
  <c r="AZ57" i="1"/>
  <c r="BB57" i="1"/>
  <c r="AA58" i="1"/>
  <c r="AB58" i="1"/>
  <c r="AD58" i="1"/>
  <c r="AG58" i="1"/>
  <c r="AH58" i="1"/>
  <c r="AM58" i="1"/>
  <c r="AN58" i="1"/>
  <c r="AS58" i="1"/>
  <c r="AT58" i="1"/>
  <c r="AV58" i="1"/>
  <c r="AY58" i="1"/>
  <c r="AZ58" i="1"/>
  <c r="BB58" i="1"/>
  <c r="BC58" i="1"/>
  <c r="E59" i="1"/>
  <c r="AP59" i="1"/>
  <c r="AJ5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Jaime Alejandro Becerra Acosta</author>
  </authors>
  <commentList>
    <comment ref="J13" authorId="0" shapeId="0" xr:uid="{00000000-0006-0000-0000-000001000000}">
      <text>
        <r>
          <rPr>
            <b/>
            <sz val="8"/>
            <color indexed="81"/>
            <rFont val="Tahoma"/>
            <family val="2"/>
          </rPr>
          <t>juan.jimenez:</t>
        </r>
        <r>
          <rPr>
            <sz val="8"/>
            <color indexed="81"/>
            <rFont val="Tahoma"/>
            <family val="2"/>
          </rPr>
          <t xml:space="preserve">
Establecer el tipo programacion:
- Suma
-Constante
-Creciente
-Decreciente</t>
        </r>
      </text>
    </comment>
    <comment ref="D25" authorId="1" shapeId="0" xr:uid="{00000000-0006-0000-0000-000002000000}">
      <text>
        <r>
          <rPr>
            <b/>
            <sz val="9"/>
            <color indexed="81"/>
            <rFont val="Tahoma"/>
            <family val="2"/>
          </rPr>
          <t>Jaime Alejandro Becerra Acosta:</t>
        </r>
        <r>
          <rPr>
            <sz val="9"/>
            <color indexed="81"/>
            <rFont val="Tahoma"/>
            <family val="2"/>
          </rPr>
          <t xml:space="preserve">
Reporte OAP
</t>
        </r>
      </text>
    </comment>
    <comment ref="D26" authorId="1" shapeId="0" xr:uid="{00000000-0006-0000-0000-000003000000}">
      <text>
        <r>
          <rPr>
            <b/>
            <sz val="9"/>
            <color indexed="81"/>
            <rFont val="Tahoma"/>
            <family val="2"/>
          </rPr>
          <t>Jaime Alejandro Becerra Acosta:</t>
        </r>
        <r>
          <rPr>
            <sz val="9"/>
            <color indexed="81"/>
            <rFont val="Tahoma"/>
            <family val="2"/>
          </rPr>
          <t xml:space="preserve">
Reporte OAP</t>
        </r>
      </text>
    </comment>
    <comment ref="D42" authorId="1" shapeId="0" xr:uid="{00000000-0006-0000-0000-000004000000}">
      <text>
        <r>
          <rPr>
            <b/>
            <sz val="9"/>
            <color indexed="81"/>
            <rFont val="Tahoma"/>
            <family val="2"/>
          </rPr>
          <t>Jaime Alejandro Becerra Acosta:</t>
        </r>
        <r>
          <rPr>
            <sz val="9"/>
            <color indexed="81"/>
            <rFont val="Tahoma"/>
            <family val="2"/>
          </rPr>
          <t xml:space="preserve">
Reporte OAP</t>
        </r>
      </text>
    </comment>
    <comment ref="D43" authorId="1" shapeId="0" xr:uid="{00000000-0006-0000-0000-000005000000}">
      <text>
        <r>
          <rPr>
            <b/>
            <sz val="9"/>
            <color indexed="81"/>
            <rFont val="Tahoma"/>
            <family val="2"/>
          </rPr>
          <t>Jaime Alejandro Becerra Acosta:</t>
        </r>
        <r>
          <rPr>
            <sz val="9"/>
            <color indexed="81"/>
            <rFont val="Tahoma"/>
            <family val="2"/>
          </rPr>
          <t xml:space="preserve">
Reporte OAP</t>
        </r>
      </text>
    </comment>
    <comment ref="D48" authorId="1" shapeId="0" xr:uid="{00000000-0006-0000-0000-000006000000}">
      <text>
        <r>
          <rPr>
            <b/>
            <sz val="9"/>
            <color indexed="81"/>
            <rFont val="Tahoma"/>
            <family val="2"/>
          </rPr>
          <t>Jaime Alejandro Becerra Acosta:</t>
        </r>
        <r>
          <rPr>
            <sz val="9"/>
            <color indexed="81"/>
            <rFont val="Tahoma"/>
            <family val="2"/>
          </rPr>
          <t xml:space="preserve">
Reporte OAP</t>
        </r>
      </text>
    </comment>
    <comment ref="D50" authorId="1" shapeId="0" xr:uid="{00000000-0006-0000-0000-000007000000}">
      <text>
        <r>
          <rPr>
            <b/>
            <sz val="9"/>
            <color indexed="81"/>
            <rFont val="Tahoma"/>
            <family val="2"/>
          </rPr>
          <t>Jaime Alejandro Becerra Acosta:</t>
        </r>
        <r>
          <rPr>
            <sz val="9"/>
            <color indexed="81"/>
            <rFont val="Tahoma"/>
            <family val="2"/>
          </rPr>
          <t xml:space="preserve">
Reporte OAP</t>
        </r>
      </text>
    </comment>
    <comment ref="D52" authorId="1" shapeId="0" xr:uid="{00000000-0006-0000-0000-000008000000}">
      <text>
        <r>
          <rPr>
            <b/>
            <sz val="9"/>
            <color indexed="81"/>
            <rFont val="Tahoma"/>
            <family val="2"/>
          </rPr>
          <t>Jaime Alejandro Becerra Acosta:</t>
        </r>
        <r>
          <rPr>
            <sz val="9"/>
            <color indexed="81"/>
            <rFont val="Tahoma"/>
            <family val="2"/>
          </rPr>
          <t xml:space="preserve">
Reporte OAP</t>
        </r>
      </text>
    </comment>
    <comment ref="D53" authorId="1" shapeId="0" xr:uid="{00000000-0006-0000-0000-000009000000}">
      <text>
        <r>
          <rPr>
            <b/>
            <sz val="9"/>
            <color indexed="81"/>
            <rFont val="Tahoma"/>
            <family val="2"/>
          </rPr>
          <t>Jaime Alejandro Becerra Acosta:</t>
        </r>
        <r>
          <rPr>
            <sz val="9"/>
            <color indexed="81"/>
            <rFont val="Tahoma"/>
            <family val="2"/>
          </rPr>
          <t xml:space="preserve">
Reporte OAP</t>
        </r>
      </text>
    </comment>
    <comment ref="D54" authorId="1" shapeId="0" xr:uid="{00000000-0006-0000-0000-00000A000000}">
      <text>
        <r>
          <rPr>
            <b/>
            <sz val="9"/>
            <color indexed="81"/>
            <rFont val="Tahoma"/>
            <family val="2"/>
          </rPr>
          <t>Jaime Alejandro Becerra Acosta:</t>
        </r>
        <r>
          <rPr>
            <sz val="9"/>
            <color indexed="81"/>
            <rFont val="Tahoma"/>
            <family val="2"/>
          </rPr>
          <t xml:space="preserve">
Reporte OAP</t>
        </r>
      </text>
    </comment>
    <comment ref="D55" authorId="1" shapeId="0" xr:uid="{00000000-0006-0000-0000-00000B000000}">
      <text>
        <r>
          <rPr>
            <b/>
            <sz val="9"/>
            <color indexed="81"/>
            <rFont val="Tahoma"/>
            <family val="2"/>
          </rPr>
          <t>Jaime Alejandro Becerra Acosta:</t>
        </r>
        <r>
          <rPr>
            <sz val="9"/>
            <color indexed="81"/>
            <rFont val="Tahoma"/>
            <family val="2"/>
          </rPr>
          <t xml:space="preserve">
Reporte OAP
</t>
        </r>
      </text>
    </comment>
    <comment ref="D56" authorId="1" shapeId="0" xr:uid="{00000000-0006-0000-0000-00000C000000}">
      <text>
        <r>
          <rPr>
            <b/>
            <sz val="9"/>
            <color indexed="81"/>
            <rFont val="Tahoma"/>
            <family val="2"/>
          </rPr>
          <t>Jaime Alejandro Becerra Acosta:</t>
        </r>
        <r>
          <rPr>
            <sz val="9"/>
            <color indexed="81"/>
            <rFont val="Tahoma"/>
            <family val="2"/>
          </rPr>
          <t xml:space="preserve">
Reporte OAP</t>
        </r>
      </text>
    </comment>
    <comment ref="D57" authorId="1" shapeId="0" xr:uid="{00000000-0006-0000-0000-00000D000000}">
      <text>
        <r>
          <rPr>
            <b/>
            <sz val="9"/>
            <color indexed="81"/>
            <rFont val="Tahoma"/>
            <family val="2"/>
          </rPr>
          <t>Jaime Alejandro Becerra Acosta:</t>
        </r>
        <r>
          <rPr>
            <sz val="9"/>
            <color indexed="81"/>
            <rFont val="Tahoma"/>
            <family val="2"/>
          </rPr>
          <t xml:space="preserve">
Reporte OAP</t>
        </r>
      </text>
    </comment>
    <comment ref="D58" authorId="1" shapeId="0" xr:uid="{00000000-0006-0000-0000-00000E000000}">
      <text>
        <r>
          <rPr>
            <b/>
            <sz val="9"/>
            <color indexed="81"/>
            <rFont val="Tahoma"/>
            <family val="2"/>
          </rPr>
          <t>Jaime Alejandro Becerra Acosta:</t>
        </r>
        <r>
          <rPr>
            <sz val="9"/>
            <color indexed="81"/>
            <rFont val="Tahoma"/>
            <family val="2"/>
          </rPr>
          <t xml:space="preserve">
Reporte OAP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<sst xmlns="http://schemas.openxmlformats.org/spreadsheetml/2006/main" count="916" uniqueCount="569">
  <si>
    <t>SECRETARIA DISTRITAL DE GOBIERNO</t>
  </si>
  <si>
    <t>VIGENCIA DE LA PLANEACIÓN</t>
  </si>
  <si>
    <t>CONTROL DE CAMBIOS</t>
  </si>
  <si>
    <t>DEPENDENCIA</t>
  </si>
  <si>
    <t>ALCALDIA LOCAL DE CHAPINERO</t>
  </si>
  <si>
    <t>VERSIÓN</t>
  </si>
  <si>
    <t>FECHA</t>
  </si>
  <si>
    <t>DESCRIPCIÓN DE LA MODIFICACIÓN</t>
  </si>
  <si>
    <t>ALCALDE LOCAL</t>
  </si>
  <si>
    <t>ALCALDE/SA LOCAL DE CHAPINERO</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</si>
  <si>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</si>
  <si>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</si>
  <si>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</si>
  <si>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</si>
  <si>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</si>
  <si>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</si>
  <si>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</si>
  <si>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</si>
  <si>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FINANCIACIÓN DE LA ACTIVIDAD</t>
  </si>
  <si>
    <t xml:space="preserve">RESULTADO INDICADOR </t>
  </si>
  <si>
    <t>RESULTADO DE LA MEDICION</t>
  </si>
  <si>
    <t>ANÁLISIS DE AVANCE</t>
  </si>
  <si>
    <t>MEDIO DE VERIFICACIÓN</t>
  </si>
  <si>
    <t>ANÁLISIS DE RESULTADO</t>
  </si>
  <si>
    <t>N° META</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</si>
  <si>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</si>
  <si>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</si>
  <si>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</si>
  <si>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</si>
  <si>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</si>
  <si>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</si>
  <si>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</si>
  <si>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</si>
  <si>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</si>
  <si>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</si>
  <si>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</si>
  <si>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</si>
  <si>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</si>
  <si>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</si>
  <si>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</si>
  <si>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</si>
  <si>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</si>
  <si>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</si>
  <si>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</si>
  <si>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</si>
  <si>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FUENTE</t>
  </si>
  <si>
    <t>RUBRO GASTO FUNCIONAMIENTO</t>
  </si>
  <si>
    <t xml:space="preserve">PROYECTO DE INVERSIÓN </t>
  </si>
  <si>
    <t>VALOR ESTIMADO (En millones de pesos colombianos)</t>
  </si>
  <si>
    <t>PROGRAMADO</t>
  </si>
  <si>
    <t>EJECUTADO</t>
  </si>
  <si>
    <t>EJECUCIÓN PONDERADA</t>
  </si>
  <si>
    <t>x</t>
  </si>
  <si>
    <t>GF / INV</t>
  </si>
  <si>
    <t>CODIGO</t>
  </si>
  <si>
    <t xml:space="preserve">NOMBRE </t>
  </si>
  <si>
    <t xml:space="preserve">Fortalecer la capacidad institucional y para el ejercicio de la función  policiva por parte de las Autoridades locales a cargo de la SDG. </t>
  </si>
  <si>
    <t xml:space="preserve">GESTIÓN PUBLICA TERRITORIAL LOCAL
</t>
  </si>
  <si>
    <t>Ejecutar el 100% del Plan de Acción aprobado por el Consejo Local de Gobierno</t>
  </si>
  <si>
    <t>GESTIÓN</t>
  </si>
  <si>
    <t>Porcentaje de Ejecución del Plan de Acción del Consejo Local de Gobierno</t>
  </si>
  <si>
    <t>(Numero de Actividades del Plan de Acción Cumplidas/Numero de Actividad del Plan de Acción del CLG)*100</t>
  </si>
  <si>
    <t>VIGENCIA 2017</t>
  </si>
  <si>
    <t>CRECIENTE</t>
  </si>
  <si>
    <t>Plan de Acción del Consejo Local de Gobierno</t>
  </si>
  <si>
    <t>EFICACIA</t>
  </si>
  <si>
    <t xml:space="preserve">Plan de Acción CLG
</t>
  </si>
  <si>
    <t>Área de Gestión de Desarrollo Local (Jefe de Área)</t>
  </si>
  <si>
    <t xml:space="preserve">Plan de Acción - Actas
Memorandos                                                             Correos                                                                                                                                                                                                                                                                                                                </t>
  </si>
  <si>
    <t>META NO PROGRAMADA</t>
  </si>
  <si>
    <t>Meta no programada para el I trimestre</t>
  </si>
  <si>
    <t>En Plan de acción del CLG reporta un avance en las metas a corte del II trimestre en un 56%.</t>
  </si>
  <si>
    <t xml:space="preserve">Plan de Acción CLG consta de 6 actividades, </t>
  </si>
  <si>
    <t>En Plan de acción del CLG reporta un avance en las metas a corte del III trimestre en un 71%.</t>
  </si>
  <si>
    <t>Plan de Acción CLG</t>
  </si>
  <si>
    <t>En Plan de acción del CLG reporta un avance en las metas a corte del IV trimestre en un 100%.</t>
  </si>
  <si>
    <t>La Alcaldía Local ejecutó el 100% del plan de acción aprobado por el consejo de gobierno</t>
  </si>
  <si>
    <t>Incrementar en un 40% la participación de los ciudadanos en la audiencia de rendición de cuentas</t>
  </si>
  <si>
    <t>RETADORA (MEJORA)</t>
  </si>
  <si>
    <t>Porcentaje de Participación de los Ciudadanos en la Audiencia de Rendición de Cuentas</t>
  </si>
  <si>
    <t>(Numero de Ciudadanos Participantes en la Rendición de Cuentas/Numero de Ciudadanos Participantes en la Rendición de Cuentas Vigencia 2017)*100</t>
  </si>
  <si>
    <t>SUMA</t>
  </si>
  <si>
    <t>Proporción de Ciudanos Participantes en la Rendición de Cuentas 2017</t>
  </si>
  <si>
    <t>Listado de Asistencia y Actas</t>
  </si>
  <si>
    <t>Área de Gestión de Desarrollo Local (Profesional de Participación)</t>
  </si>
  <si>
    <t>119 y 225 ciudadanos asistentes a la rendición de cuentas 2017 y 2018 respectivamente, para lo cual se incrementó la asistencia en un 89% en relación a la vigencia anterior.</t>
  </si>
  <si>
    <t>Informes veeduría y listado de asistencias.</t>
  </si>
  <si>
    <t>Meta no programada</t>
  </si>
  <si>
    <t>La Alcaldía local aumentó en un 89% la participación ciudadana.</t>
  </si>
  <si>
    <t>Lograr el 40% de avance en el cumplimiento fisico del Plan de Desarrollo Local</t>
  </si>
  <si>
    <t>Porcentaje de Avance en el Cumplimiento Fisico del Plan de Desarrollo Local</t>
  </si>
  <si>
    <t>Porcentaje de Avance Acumulado en el cumplimiento fisico del Plan de Desarrollo Local</t>
  </si>
  <si>
    <t>Avance Acumulado Fisico en el Cumplimiento del Plan de Desarrollo Local</t>
  </si>
  <si>
    <t>EFECTIVIDAD</t>
  </si>
  <si>
    <t>Matriz MUSI</t>
  </si>
  <si>
    <t>Área de Gestión de Desarrollo Local  (Profesionales de Planeación - Supervisores e Interventores)</t>
  </si>
  <si>
    <t>El avance de los proyectos que portaron a este trimentre son el 1293. Contribuir al desarrollo de la primera infancia y la eliminación de violencia - 7,4%, 1294. Fortalecimiento de las personas mayores - 50%, 1295. Birndar acciones integrales para personas con discapacidad y sus respectivos cuidadores - 21,8%, 1298. Cultura y deporte - 6,1%, 1300. Adecuación y mantenimiento de parques - 37,9%, 1304. Gobernza y fortalecimiento del desarrollo institucional - 50%.</t>
  </si>
  <si>
    <t>Reporte Matriz MUSI</t>
  </si>
  <si>
    <t xml:space="preserve">Avance fisíco proyectos: Pilar igualdad de calidad de vida 27,7%, Pilar democracia urbana 9,3% y Eje transversal gobierno legítimo, fortalecimiento local y eficiencia 42,7%. </t>
  </si>
  <si>
    <t xml:space="preserve">Avance fisíco proyectos: Pilar igualdad de calidad de vida 36%, Pilar democracia urbana 25,6% y Eje transversal gobierno legítimo, fortalecimiento local y eficiencia 42,7%, equivalente a un 29% en avance acumulado entregado PDL. </t>
  </si>
  <si>
    <t>De acuerdo con el reporte remitido por la SDP la alcaldía local cuenta con un 39,6% de avance acumulado entregado</t>
  </si>
  <si>
    <t>MUSI</t>
  </si>
  <si>
    <t>TOTAL PROCESO</t>
  </si>
  <si>
    <t xml:space="preserve">RELACIONES ESTRATEGICAS
</t>
  </si>
  <si>
    <t>Responder oportunamente el 100% de los ejercicios de control politico, derechos de petición y/o solicitudes de información que realice el Concejo de Bogota D.C y el Congreso de la República conforme con los mecanismos diseñados e implementados en la vigencia 2017</t>
  </si>
  <si>
    <t xml:space="preserve">Porcentaje de Respuestas Oportunas de los ejercicios de control politico, derechos de petición y/o solicitudes de información que realice el Concejo de Bogota D.C y el Congreso de la República </t>
  </si>
  <si>
    <t>(Numero de Respuestas Oportunas a los Ejercicios de Control Politico, Derechos de Petición y/o Solicitudes de Información Realice el Concejo de Bogota D.C y el Congreso de la República/Total de Solicitudes por Ejercicios de Control Politico, Derechos de Petición y/o Información que realice el Concejo de Bogota D.C y el Congreso de la República)*100</t>
  </si>
  <si>
    <t>CONSTANTE</t>
  </si>
  <si>
    <t xml:space="preserve">Respuestas Oportunas de los ejercicios de control politico, derechos de petición y/o solicitudes de información que realice el Concejo de Bogota D.C y el Congreso de la República </t>
  </si>
  <si>
    <t>ORFEO</t>
  </si>
  <si>
    <t xml:space="preserve">Área de Gestión de Desarrollo Local (Abogada) </t>
  </si>
  <si>
    <t>MEMORANDOS - Reporte Orfeo</t>
  </si>
  <si>
    <t xml:space="preserve">Para el periodo se tienen 9 derechos de petición del Concejo de Bogotá D.C, 23 proposiciones y 10 derechos de petición trasladados de la SDG, para un total de 42 solicitudes, la cual se le ha dado respuesta en su totalidad dentro de los términos de ley. </t>
  </si>
  <si>
    <t>Oficios Remisorios.</t>
  </si>
  <si>
    <t xml:space="preserve">Para el periodo se recibieron 18 derechos de petición del Concejo de Bogotá de las cuales se respondieron oportunamente 17 y 4 proposiciones con respuestas oportunas, para un total de 22 solicitudes recibidas y 21 atendidas dentro de los términos legales. Equivalente a un 95,45% de cumplimiento. Se hace la anotación que este año no se han recibido  Derechos de Petición y/o Información del Congreso de la República.
</t>
  </si>
  <si>
    <t xml:space="preserve">Matriz relación radicados ORFEOS solicitudes Y respuestas. </t>
  </si>
  <si>
    <t xml:space="preserve">Para el periodo se recibieron 12 derechos de petición del Concejo de Bogotá de las cuales se respondieron oportunamente y 13 proposiciones con respuestas oportunas, para un total de 25 solicitudes recibidas,  atendidas dentro de los términos legales. Equivalente a un 100% de cumplimiento. Se hace la anotación que este año no se han recibido  Derechos de Petición y/o Información del Congreso de la República.
</t>
  </si>
  <si>
    <t xml:space="preserve">Para el periodo se recibieron 7 derechos de petición del Concejo de Bogotá de las cuales se respondieron oportunamente y 1 proposición con respuestas oportunas, para un total de 8 solicitudes recibidas,  atendidas dentro de los términos legales. Equivalente a un 100% de cumplimiento. Se hace la anotación que este año no se han recibido  Derechos de Petición y/o Información del Congreso de la República.
</t>
  </si>
  <si>
    <t xml:space="preserve">La Alcaldía Local Responder oportunamente el 99% de los ejercicios de control politico, derechos de petición y/o solicitudes de información que realice el Concejo de Bogota D.C y el Congreso de la República </t>
  </si>
  <si>
    <t xml:space="preserve">COMUNICACIONES ESTRATEGICAS
</t>
  </si>
  <si>
    <t>Formular e implementar  un plan de comunicaciones para la alcaldía local durante la vigencia 2018</t>
  </si>
  <si>
    <t>Plan de Comunicaciones Formulado e Implementado</t>
  </si>
  <si>
    <t>Número de planes de comunicaciones formulados e implementados</t>
  </si>
  <si>
    <t>PLAN DE COMUNICACIONES</t>
  </si>
  <si>
    <t>Plan de Comunicaciones</t>
  </si>
  <si>
    <t>Oficina de Prensa</t>
  </si>
  <si>
    <t>Físico - Digital -Página Web - Acta de Reunión-Plan de Comunicaciones</t>
  </si>
  <si>
    <t>El plan de comunicaciones se encuentra formulado y la implementación se hará antes de los primeros 15 días del mes de julio de 2018, previa aprobación del comité de comunicaciones.</t>
  </si>
  <si>
    <t>Plan de comunicaciones, acta de reunión, fotográfias y correo electrónico.</t>
  </si>
  <si>
    <t>Se formuló e implementar  un plan de comunicaciones para la alcaldía local</t>
  </si>
  <si>
    <t xml:space="preserve">Realizar  tres campañas externas de posicionamiento y difusión de los resultados obtenidos en la ejecución del Plan de Desarrollo Local.
</t>
  </si>
  <si>
    <t>Campañas Externas Realizadas</t>
  </si>
  <si>
    <t xml:space="preserve">Número de campañas externas de difusión de los resultados obtenidos en la ejecución del PDL realizadas </t>
  </si>
  <si>
    <t>CAMPAÑA EXTERNAS</t>
  </si>
  <si>
    <t xml:space="preserve">Comunicados de Prensa   
Redes sociales
Correos                                                                                                                                                                                                                                                                                                                                                                                                                                                                                                                                                                                                           </t>
  </si>
  <si>
    <t xml:space="preserve">Se realizaron dos (2) campañas externas así: 1. La estrategia de fusión cultural contenía 4 campañas (eventos culturales) y 2. Desafio cuerpo y mente, a las que se realizaron dieferentes acciones en divulgación y difusión. </t>
  </si>
  <si>
    <t>Redes sociales, página web, piezas gráficas, boletín de prensa y fotografías.</t>
  </si>
  <si>
    <t xml:space="preserve">Se realizó una (1) campaña externas así: La entrega de la maquina de bomberos 4 x 4 a la estación de bomberos de chapinero, esto como proyecto estratégico al Plan de Desarrollo Local- 28-09-2018. </t>
  </si>
  <si>
    <t>Redes sociales, página web, piezas gráficas, boletín de prensa,fotografías, ayuda de memoria y agenda de evento.</t>
  </si>
  <si>
    <t>Se realizaron dos (2) campañas externas así: Navidad más cerca de las Estrellas en Chapinero y Convocatoria Eventos Culturales Chapinero.</t>
  </si>
  <si>
    <t>Se realizaron cinco campañas externas de posicionamiento y difusión de los resultados obtenidos en la ejecución del Plan de Desarrollo Local.</t>
  </si>
  <si>
    <t xml:space="preserve">
Realizar  nueve (9) campañas internas para la Alcaldia Local , las cuales incluya los temas de transparencia, clima laboral y ambiental</t>
  </si>
  <si>
    <t>Campañas Internas Realizadas</t>
  </si>
  <si>
    <t xml:space="preserve">Número de campañas internas para la Alcaldia Local , las cuales incluya los temas de transparencia, clima laboral y ambiental realizadas </t>
  </si>
  <si>
    <t>CAMPAÑA INTERNAS</t>
  </si>
  <si>
    <t xml:space="preserve">Se realizaron tres (3) campañas de comunicación internas para visibilizar y divilguar a los servidores de la alcaldía local de chapinero así; 1. Campaña hacia la depuración del AGD - Orfeo, 2. En chapinero vivimos el mundial, 3. Día de la movilidad sostenible, para servidores públicos de las entidades del distrito.  </t>
  </si>
  <si>
    <t>Página web, chat, mail, piezas gráficas, boletín interno y fotografías.</t>
  </si>
  <si>
    <t>Se realizaron dos (2) campañas internas así: 1.Día de la movilidad sostenible donde se envita a los servidores públicos a utilizar otros medios de transporte- 01 y 02 de agosto 2018. 2. Visita estudiantes colegio nueva inglaterra y recorrido interno por las instalaciones de la Alcaldia Local, explicación del quehacer diario de la Entidad-17 de julio de 2018. 3. Taller fomento de la cultura de autocontrol en la Alcaldia Chapinero-10 de septiembre de 2018.</t>
  </si>
  <si>
    <t>Chat, fotografías, boletin interno, mailing, pieza comunicativa, redes sociales y presentación.</t>
  </si>
  <si>
    <t>Se realizaron dos (2) campañas internas así: Dona felicidad, dona un regalo de navidad y Ponte el carné.</t>
  </si>
  <si>
    <t>Chat, fotografías, boletin interno, mailing, pieza comunicativa y presentación.</t>
  </si>
  <si>
    <t>Se realizaron ocho campañas internas para la Alcaldia Local , las cuales incluyeron los temas de transparencia, clima laboral y ambiental</t>
  </si>
  <si>
    <t>IVC</t>
  </si>
  <si>
    <t>Archivar 370 (30%) actuaciones de obras anteriores a la ley 1801/2016 en la vigencia 2018</t>
  </si>
  <si>
    <t>Actuaciones de obras anteriores a la ley 1801/2016 archivadas en la vigencia 2018</t>
  </si>
  <si>
    <t>Numero de actuaciones de obras anteriores a la ley 1801 /2016 archivadas en la vigencia 2018</t>
  </si>
  <si>
    <t>Auto definitivo de archivo según cifras de SI-ACTUA</t>
  </si>
  <si>
    <t>SIACTUA</t>
  </si>
  <si>
    <t xml:space="preserve">Coordinacion Area de Gestion Policiva </t>
  </si>
  <si>
    <t>Cifras SIACTUA</t>
  </si>
  <si>
    <t>SI</t>
  </si>
  <si>
    <t>Según cifras de SIACTUA y del proyecto DIAL, la alcaldía local de chapinero archivó 22 actuaciones de obras anteriores a la ley 1801 de 2016 durante el I trimestre de 2018</t>
  </si>
  <si>
    <t>Cifras SIACTUA y Proyecto DIAL</t>
  </si>
  <si>
    <t>De acuerdo a los datos reportados en powerbi, la Alcaldía Local archivó  el 97% de las actuaciones de obras programdas para el semestre.</t>
  </si>
  <si>
    <t>https://app.powerbi.com/view?r=eyJrIjoiYWEwYzQ4NGQtMWJmZi00YmZjLWE3NjktMWI5NDUxM2M4NTA0IiwidCI6IjE0ZGUxNTVmLWUxOTItNDRkYS05OTRkLTE5MTNkODY1ODM3MiIsImMiOjR9</t>
  </si>
  <si>
    <t>La Alcaldía Local registró 62 actuaciones administrativas de obras, correspondientes al 36% del total de lo programado.</t>
  </si>
  <si>
    <t>La Alcaldía Local registró  292 actuaciones administrayivas de obras</t>
  </si>
  <si>
    <t>Archivar 129 (20%) actuaciones de establecimiento de comercio anteriores a la ley 1801/2016 en la vigencia 2018</t>
  </si>
  <si>
    <t>Actuaciones de establecimiento de comercio anteriores a la ley 1801/2016 archivadas en la vigencia 2018</t>
  </si>
  <si>
    <t>Numero de actuaciones de establecimientos de comercio anteriores a la ley 1801 /2016 archivadas en la vigencia 2018</t>
  </si>
  <si>
    <t>NO PROGRAMADO</t>
  </si>
  <si>
    <t>De acuerdo a los datos reportados en powerbi, la Alcaldía Local archivó  el 56% de las actuaciones de establecimientos de comercio programdas para el semestre.</t>
  </si>
  <si>
    <t>De acuerdo a los datos reportados en powerbi, la Alcaldía Local archivó  el 66% de las actuaciones de establecimientos de comercio programdas para el trimestre.</t>
  </si>
  <si>
    <t>La Alcaldía Local registró 79 actuaciones administrativas de establecimientos de comercio.</t>
  </si>
  <si>
    <r>
      <t xml:space="preserve">Realizar </t>
    </r>
    <r>
      <rPr>
        <b/>
        <sz val="18"/>
        <color indexed="10"/>
        <rFont val="Arial Rounded MT Bold"/>
        <family val="2"/>
      </rPr>
      <t xml:space="preserve">minimo </t>
    </r>
    <r>
      <rPr>
        <sz val="18"/>
        <rFont val="Arial Rounded MT Bold"/>
        <family val="2"/>
      </rPr>
      <t>20 acciones de control u operativos en materia de urbanismo relacionados con la integridad del Espacio Público</t>
    </r>
  </si>
  <si>
    <t>Acciones de Control u Operativos en Materia de Urbanimos Relacionados con la Integridad del Espacio Público Realizados</t>
  </si>
  <si>
    <t>Numero de Acciones de Control u Operativos en Materia de Urbanimo Relacionados con la Integridad del Espacio Público Realizados</t>
  </si>
  <si>
    <t>Acciones de Control u Operativos en Materia de Urbanismo</t>
  </si>
  <si>
    <t>Actas de Visita</t>
  </si>
  <si>
    <t>Área de Gestión Policiva (Inspecciones de Policía y Oficina de Obras)</t>
  </si>
  <si>
    <t>Actas de Reunión</t>
  </si>
  <si>
    <t xml:space="preserve">Se realizaron 12 visitas de verificación conjuntamente con el Dadep el 14 de marzo de 2018 entre la cra 3 y 1, entre calle 91 a 97 por presunto ocupación de espacio público y se hizo citación del Dadep para la restitución voluntaria de este espacio ocupado. Adicionalmente, 2 operativos el 7 y 14 de marzo en la calle 98 con 12 y acción de tutela.   </t>
  </si>
  <si>
    <t>Actas de visita</t>
  </si>
  <si>
    <t>Se realizaron 5 operativos conjuntamente con la Policía Nacional, Secretaria Distrital de Movilidad, IDIPRON y el DADEP donde se establecieron 22 acciones de control de obras y urbanismo.</t>
  </si>
  <si>
    <t>Actas de Operativos y Reporte metas semestral IVC</t>
  </si>
  <si>
    <t xml:space="preserve">Se realizaron tres (3) acciones de control de  Espacio Publico de Antejardines en las siguientes direcciones ( Calle 90 con KR 11, Calle 41 con 13 y Calle 82 con KR 14). Operativos de vendedores ambulantes - Espacio público 26 de julio, 27,28,29,30 y 01 de agosto en calle 90 (6 operativos), 24 de agosto (1 operativo), cra 15 entre calle 90 a la 100, 13 de septiembre, cra 15 desde calle 90 a la 100 (1 operativo), 26 de septiembre, calle 79 y 80 (1 operativo), para un total de 12 acciones de control. </t>
  </si>
  <si>
    <t>Actas de Operativos</t>
  </si>
  <si>
    <t>Se realizaron diecinueve (19) acciones de control de  Espacio Publico de Antejardines conjuntamente con IDU (Se anexa matriz de seguimiento Plan de Gestión). Se anexa Matriz de seguimiento Dirección para la Gestión Policiva.</t>
  </si>
  <si>
    <t>Matriz de Seguimiento</t>
  </si>
  <si>
    <t>Se realizaron 51 operativos en  control u operativos en materia de urbanismo relacionados con la integridad del Espacio Público</t>
  </si>
  <si>
    <t>Realizar 42 acciones de control u operativos en materia de actividad economica</t>
  </si>
  <si>
    <t>Acciones de Control u Operativos en materia de actividad economica Realizados</t>
  </si>
  <si>
    <t>Numero de Acciones de Control u Operativos en materia de actividad economica</t>
  </si>
  <si>
    <t>Acciones de Control u Operativos en Materia de Actividad Economica</t>
  </si>
  <si>
    <t>Área de Gestión Policiva (Inspecciones de Policía y Oficina Jurídica)</t>
  </si>
  <si>
    <t>Se realizaron 5 operativos con 19 controles a establecimiento de comercio.</t>
  </si>
  <si>
    <t>Se realizaron 18 operativos con 31 acciones de control a establecimientos de comercio.</t>
  </si>
  <si>
    <t>Se realizaron 53 operativos con acciones de control a establecimientos de comercio.</t>
  </si>
  <si>
    <t>Matriz Operativos</t>
  </si>
  <si>
    <t>Se realizaron 26 operativos con acciones de control a establecimientos de comercio. Se anexa Matriz de seguimiento Dirección para la Gestión Policiva.</t>
  </si>
  <si>
    <t>La Alcaldía Local  realizó 116 operativos de control en materia de actividad economica</t>
  </si>
  <si>
    <t>Realizar 24 acciones de control u operativos en materia de urbanismo relacionados con la integridad urbanistica</t>
  </si>
  <si>
    <t>Acciones de control u operativos en materia de urbanismo relacionados con la integridad urbanistica Realizados</t>
  </si>
  <si>
    <t>Numero de Acciones de control u operativos en materia de urbanismo relacionados con la integridad urbanistica</t>
  </si>
  <si>
    <t>Acciones de control u operativos en materia de urbanismo relacionados con la integridad urbanistica</t>
  </si>
  <si>
    <t>Área de Gestión Policiva (Oficina de Obras e Inpecciones de Policía)</t>
  </si>
  <si>
    <t xml:space="preserve">Se realizaron 4 acciones de control de obras y 5 de uso y/o construcción de antejardines.   </t>
  </si>
  <si>
    <t>Actas de operativos, registros fotograficos y expedientes abiertos a la inspección de policia y atención prioritaria.</t>
  </si>
  <si>
    <t>Se realizaron 4 operativos mediante el cual se establecieron 9 acciones de control relacionados con la integridad urbanistica.</t>
  </si>
  <si>
    <t xml:space="preserve">Actas de Operativos </t>
  </si>
  <si>
    <t>Se realizaron siete (7) acciones de control de obras en materia de urbanismo en los siguientes sectores y/o direcciones ( Sector Chapinero Central, Pardo Rubio y Rosales, Calle 93 12 35, Farmatodo Rosales, KR 3 A 54 A - 58, Sector Paraiso). Inspecciones de Policía: Realizaron seis (6) visitas de verificación y control cerros orientales poligonos 121 A y 187. Para un total de 13 acciones de control u operativos en materia de urbanismo según actas reportadas en OneDrive.</t>
  </si>
  <si>
    <t>Se realizaron trece (13) acciones de control de obras en materia de urbanismo (Se anexa matriz de seguimiento Plan de Gestión). Se anexa Matriz de seguimiento Dirección para la Gestión Policiva.</t>
  </si>
  <si>
    <t>Realizar  39 acciones de control u operativos en materia de urbanismo relacionados con la integridad urbanistica</t>
  </si>
  <si>
    <t>Realizar 12 acciones de control u operativos en materia de ambiente, mineria y relaciones con los animales</t>
  </si>
  <si>
    <t>Acciones de control u operativos en materia de ambiente, mineria y relaciones con los animales Realizados</t>
  </si>
  <si>
    <t>Numero Acciones de control u operativos en materia de ambiente, mineria y relaciones con los animales</t>
  </si>
  <si>
    <t>Acciones de control u operativos en materia de ambiente, mineria y relaciones con los animales</t>
  </si>
  <si>
    <t>Área de Gestión Policiva (Inspecciones de Policía)</t>
  </si>
  <si>
    <t>Se realizaron dos operativos en las siguientes fechas. 15 de enero 2018, relacionado con mascotas sobre espacio público y 02 de marzo de 2018, basuras en espacio público valorando horarios de recolección.</t>
  </si>
  <si>
    <t>Actas Operativos</t>
  </si>
  <si>
    <t>Se realizaron 4 operativos en materia de ambiente, mineria, relaciones con animales, convivencia y perros peligrosos, en temas de ensibilizacion sobre tenencia adecuada de animales tanto de propietarios, responsables o paseadores, orientacion e instrucción del comportamiento y manejo de mascotas, en espacio publico, tamaño y raza del animal. manejo de escombros, verificacion  de las condiciones de las mascotas, Informacion para que se remitan a IDPYBA sobre proceder con los animales, aviso de comparecencia a la Inspeccion, sin determinar propietario y/o responsable.</t>
  </si>
  <si>
    <t>Se realizaron 4 operativos en materia de ambiente, mineria, relaciones con animales, convivencia y perros peligrosos, en temas de ensibilizacion sobre tenencia adecuada de animales tanto de propietarios, responsables o paseadores, orientacion e instrucción del comportamiento y manejo de mascotas, en espacio publico, tamaño y raza del animal.</t>
  </si>
  <si>
    <t>Se realizaron 4 operativos en materia de ambiente. Se anexa Matriz de seguimiento Dirección para la Gestión Policiva.</t>
  </si>
  <si>
    <t>La Alcaldía Local realizó 14 acciones de control u operativos en materia de ambiente, mineria y relaciones con los animales</t>
  </si>
  <si>
    <t>Realizar 10 acciones de control u operativos en materia de convivencia relacionados con articulos pirotécnicos y sustancias peligrosas</t>
  </si>
  <si>
    <t>Acciones de control u operativos en materia de convivencia relacionados con articulos pirotécnicos y sustancias peligrosas Realizados</t>
  </si>
  <si>
    <t>Numero Acciones de control u operativos en materia de convivencia relacionados con articulos pirotécnicos y sustancias peligrosas</t>
  </si>
  <si>
    <t>Acciones de control u operativos en materia de convivencia relacionados con articulos pirotécnicos y sustancias peligrosas</t>
  </si>
  <si>
    <t>Se realizaron 2 operativos en temas de sensibilización y verificación de cumplimiento de requisitos manejo de sustancias peligrosas.</t>
  </si>
  <si>
    <t>Se realizaron 2 operativos en temas de sensibilización y verificación de cumplimiento de requisitos manejo de sustancias peligrosas en estaciones de gasolina.</t>
  </si>
  <si>
    <t>Inspecciones de Policía NO reporta información</t>
  </si>
  <si>
    <t>Se realizaron 4 operativos en materia de convivencia relacionados con articulos pirotécnicos y sustancias peligrosas</t>
  </si>
  <si>
    <t>Pronunciarse (Avoca, rechazar o enviar al competente) sobre el 85% de las actuaciones policivas recibidas en las Inspecciones de Policía radicadas durante el año 2.018.</t>
  </si>
  <si>
    <t>Porcentaje de auto que avocan conocimiento</t>
  </si>
  <si>
    <t>Número de autos durante la vigencia 2018/Número total de actuaciones radicadas) *100</t>
  </si>
  <si>
    <t>N/A</t>
  </si>
  <si>
    <t>Autos que avocan conocimiento</t>
  </si>
  <si>
    <t>APLICATIVO</t>
  </si>
  <si>
    <t>SÍ ACTUA</t>
  </si>
  <si>
    <t>De acuerdo al reporte remitido por la OAP, las inspecciones de policía de chapinero registra un nivel de avance de un 74,94%.</t>
  </si>
  <si>
    <t>Reporte metas inspecciones</t>
  </si>
  <si>
    <t>La Alcaldía Local se pronunció sobre el 85% de las actuaciones policivas recibidas en las inspecciones de policia.</t>
  </si>
  <si>
    <t>Resolver el 50% de las actuaciones policivas anteriores a la ley 1801 de 2016 de competencia de las inspecciones de policía</t>
  </si>
  <si>
    <t>Porcentaje de actuaciones policivas resuletas</t>
  </si>
  <si>
    <t>(Número de actuaciones resueltas/Total de actuaciones radicadas antes del 2018) *100</t>
  </si>
  <si>
    <t>Actuaciones adminsitrativas resueltas</t>
  </si>
  <si>
    <t>Inspección de polícia</t>
  </si>
  <si>
    <t>si</t>
  </si>
  <si>
    <t>Porcentaje de actuaciones policivas resueltas</t>
  </si>
  <si>
    <t>De acuerdo al reporte remitido por la OAP, las inspecciones de policía de chapinero registra un nivel de avance de un 2,81%.</t>
  </si>
  <si>
    <t>La Alcaldía Local resolvió el 1,40% de las  actuaciones policivas anteriores a la ley 1801 de 2016 de competencia de las inspecciones de policía</t>
  </si>
  <si>
    <t xml:space="preserve">GESTIÓN CORPORATIVA LOCAL
</t>
  </si>
  <si>
    <r>
      <t xml:space="preserve">Comprometer al 30 de junio del 2018 el </t>
    </r>
    <r>
      <rPr>
        <b/>
        <sz val="18"/>
        <color indexed="10"/>
        <rFont val="Arial Rounded MT Bold"/>
        <family val="2"/>
      </rPr>
      <t>50%</t>
    </r>
    <r>
      <rPr>
        <sz val="18"/>
        <rFont val="Arial Rounded MT Bold"/>
        <family val="2"/>
      </rPr>
      <t xml:space="preserve"> del presupuesto de inversión directa disponible a la vigencia para el FDL y el </t>
    </r>
    <r>
      <rPr>
        <b/>
        <sz val="18"/>
        <color indexed="10"/>
        <rFont val="Arial Rounded MT Bold"/>
        <family val="2"/>
      </rPr>
      <t>95%</t>
    </r>
    <r>
      <rPr>
        <sz val="18"/>
        <rFont val="Arial Rounded MT Bold"/>
        <family val="2"/>
      </rPr>
      <t xml:space="preserve"> al 31 de diciembre de 2018.</t>
    </r>
  </si>
  <si>
    <t>Porcentaje de Compromisos del Presupuesto de Inversión Directa Disponible a la Vigencia para el FDL</t>
  </si>
  <si>
    <t>(Compromisos Presupuestales de Inversión Realizados/Total del Presupuesto de Inversión Directa de la Vigencia)</t>
  </si>
  <si>
    <t xml:space="preserve">Porcentaje de Compromisos del Presupuesto de Inversión Directa </t>
  </si>
  <si>
    <t>EFICIENCIA</t>
  </si>
  <si>
    <t>PREDIS</t>
  </si>
  <si>
    <t>Área Gestión Desarrollo Local (Profesionales de Planeación - Supervisores - Presupuesto)</t>
  </si>
  <si>
    <t>Reporte PREDIS</t>
  </si>
  <si>
    <t>Se logró compromiso presupuestal en un 13,92%. 2.371.603.172 / 17.040.195.000. Correspondiente a la contratación de servicios profesionales y de apoyo para la vigencia 2018.</t>
  </si>
  <si>
    <t>Informe PREDIS a corte 31 de marzo de 2018.</t>
  </si>
  <si>
    <t xml:space="preserve">(Compromiso presupuesto inversión $3,042,269,932 /Presupuesto inversión directa $17,040,195,000)*100= 17,85%. Retrasos en la formulación de los proyectos de inversión. </t>
  </si>
  <si>
    <t>Informe PREDIS  a corte del 30 de junio de 2018.</t>
  </si>
  <si>
    <t>(Compromiso presupuesto inversión $11,530,749,230 /Presupuesto inversión directa $34,140,195.000)*100= 33,77%. Nota. Adicionaron en el mes de septiembre el presupuesto por valor de $17,100,000,000. Al revisar la ejecución presupuestal de Agosto el % comprometido fue del 51,67%. En tal sentido Al incrementar el presupuesto se disminuyo el % de ejecución de la vigencia.</t>
  </si>
  <si>
    <t>Informe PREDIS  a corte del 30 de agosto y septiembre 30 de 2018.</t>
  </si>
  <si>
    <t xml:space="preserve">(Compromiso presupuesto inversión $33,609,683,517 /Presupuesto inversión directa $34,140,195.000)*100= 98,45%. Nota. Adicionaron en el mes de septiembre el presupuesto por valor de $17,100,000,000. </t>
  </si>
  <si>
    <t xml:space="preserve">Informe PREDIS  </t>
  </si>
  <si>
    <t>La Alcaldía Local comprometió a 31 de diciembre el 98,45% del presupuesto de inversión directa.</t>
  </si>
  <si>
    <r>
      <t xml:space="preserve">Girar mínimo el </t>
    </r>
    <r>
      <rPr>
        <b/>
        <sz val="18"/>
        <color indexed="10"/>
        <rFont val="Arial Rounded MT Bold"/>
        <family val="2"/>
      </rPr>
      <t>30%</t>
    </r>
    <r>
      <rPr>
        <sz val="18"/>
        <rFont val="Arial Rounded MT Bold"/>
        <family val="2"/>
      </rPr>
      <t xml:space="preserve"> del presupuesto de inversión directa comprometidos en la vigencia 2018</t>
    </r>
  </si>
  <si>
    <t>Porcentaje de Giros de Presupuesto de Inversión Directa Realizados</t>
  </si>
  <si>
    <t>(Giros de Presupuesto de Inversión Directa Realizados/Total de Presupuesto de Inversión directa Vigencia 2018)</t>
  </si>
  <si>
    <t xml:space="preserve">Giros de Presupuesto de Inversión Directa </t>
  </si>
  <si>
    <t>Teniendo en cuenta el presupuesto comprometido de 2.371.603.172, equivalente al 13,92% de inversión directa se realizaron giros por un valor de 308.116.281, equivalente al 1,81% de giros realizados del presupuesto 2018, toda vez que corresponden a pagos mensuales teniendo en cuenta la forma de pago de los contratos.</t>
  </si>
  <si>
    <t xml:space="preserve">(Giros inversión directa $1,436,941,164 / Presupuesto inversión directa 2018 $17,040,195,000)*100 = 8,43% </t>
  </si>
  <si>
    <t>(Giros inversión directa $2,588,155,762 / Presupuesto inversión directa 2018 $34,140,195.000)*100 = 7,58%.  Nota. Adicionaron en el mes de septiembre el presupuesto por valor de $17,100,000,000. Al revisar la ejecución presupuestal de Agosto el % girado fue del 12,92%. En tal sentido Al incrementar el presupuesto se disminuyo el % de giros de la vigencia.</t>
  </si>
  <si>
    <t>(Giros inversión directa $5,261,973,027 / Presupuesto inversión directa 2018 $34,140,195.000)*100 = 15,41%.  Nota. Adicionaron en el mes de septiembre el presupuesto por valor de $17,100,000,000.  En tal sentido Al incrementar el presupuesto se disminuyo el % de giros de la vigencia. Teniendo en cuenta el presupuesto inicial sin adición dariamos cumplimiento a la meta de acuerdo al siguiente calculo $5,261,973,027 / $17,040,195,000 = 30,88%</t>
  </si>
  <si>
    <t>La Alcaldía Local giró el 15,66% del presupuesto de inversión directa comprometido en la vigencia 2018</t>
  </si>
  <si>
    <r>
      <t xml:space="preserve">Girar el </t>
    </r>
    <r>
      <rPr>
        <b/>
        <sz val="18"/>
        <color indexed="10"/>
        <rFont val="Arial Rounded MT Bold"/>
        <family val="2"/>
      </rPr>
      <t>50%</t>
    </r>
    <r>
      <rPr>
        <sz val="18"/>
        <rFont val="Arial Rounded MT Bold"/>
        <family val="2"/>
      </rPr>
      <t xml:space="preserve"> del presupuesto comprometido constituido como Obligaciones por Pagar de la vigencia 2017 y anteriores (Funcionamiento e Inversión).</t>
    </r>
  </si>
  <si>
    <t>Porcentaje de Giros de Presupuesto Comprometido Constituido como Obligaciones por Pagar de la Vigencia 2017 Realizados</t>
  </si>
  <si>
    <t>(Giros de Presupuesto Comprometido Constituido como Obligaciones por Pagar de la Vigencia 2017 Realizados/Total de Presupuesto Comprometido Constituido como Obligaciones por Pagar de la vigencia 2017)*100</t>
  </si>
  <si>
    <t xml:space="preserve">Giros de Presupuesto Comprometido Constituido como Obligaciones por Pagar de la Vigencia 2017 </t>
  </si>
  <si>
    <t xml:space="preserve">Obligaciones por pagar de funcionamiento a $140,087,975, equivalente a 13,62%, inversión $1.120.494.502, equivalente al 6,24%. </t>
  </si>
  <si>
    <t xml:space="preserve">Funcionamiento: $360,109,419 equivalente al 60,10%; Inversión $4,073,697,335 equivalente al 29,40%.  (Total giros $4,433,806,754 / Total obligaciones x pagar $14,454,862,601)*100= 30,67%. </t>
  </si>
  <si>
    <t xml:space="preserve">Funcionamiento: $538,921,589 equivalente al 89,95%; Inversión $8,547,924,756 equivalente al 61,69% .  (Total giros $9,188,562,624 / Total obligaciones x pagar $14,454,862,601)*100= 63,56%. </t>
  </si>
  <si>
    <t>Informe PREDIS  a corte del 30 de septiembre de 2018.</t>
  </si>
  <si>
    <t xml:space="preserve">Funcionamiento: $586,112,363 equivalente al 97,82%; Inversión $11,952,285,136 equivalente al 86,26% .  (Total giros $12,538,397,499 / Total obligaciones x pagar $14,454,862,601)*100= 86,74%. </t>
  </si>
  <si>
    <t xml:space="preserve">Informe PREDIS </t>
  </si>
  <si>
    <t>la Alcaldía Local giró el 87% del presupuesto comprometido.</t>
  </si>
  <si>
    <r>
      <t>Adelantar el</t>
    </r>
    <r>
      <rPr>
        <b/>
        <sz val="18"/>
        <rFont val="Arial Rounded MT Bold"/>
        <family val="2"/>
      </rPr>
      <t xml:space="preserve"> </t>
    </r>
    <r>
      <rPr>
        <b/>
        <sz val="18"/>
        <color indexed="10"/>
        <rFont val="Arial Rounded MT Bold"/>
        <family val="2"/>
      </rPr>
      <t>100%</t>
    </r>
    <r>
      <rPr>
        <sz val="18"/>
        <rFont val="Arial Rounded MT Bold"/>
        <family val="2"/>
      </rPr>
      <t xml:space="preserve"> de los procesos contractuales de malla vial y parques de la vigencia 2018, utilizando los pliegos tipo.</t>
    </r>
  </si>
  <si>
    <t>Porcentaje de Procesos Contractuales de Malla Vial y Parques de la Vigencia 2018 Realizados Utilizando los Pliegos Tipo</t>
  </si>
  <si>
    <t>(Porcentaje de Procesos Contractuales de Malla Vial y Parques de la Vigencia 2018 Realizados Utilizando los Pliegos Tipo/Total de Procesos Contractuales de Malla Vial y Parques de la Vigencia 2018)*100</t>
  </si>
  <si>
    <t>Procesos Contractuales de Malla Vial y Parques de la Vigencia 2018</t>
  </si>
  <si>
    <t>SECOP II</t>
  </si>
  <si>
    <t>Área Gestión Para el Desarrollo Local (Planeación - Malla Vial)</t>
  </si>
  <si>
    <t>GASTOS DE INVERSION</t>
  </si>
  <si>
    <t xml:space="preserve">1300 - 1301 </t>
  </si>
  <si>
    <t>Adecuación y mantenimiento de parques - Mejorar la calidad de la movilidad</t>
  </si>
  <si>
    <t>Se publicaron 4 procesos de malla vial y 4 de parques utilizando pliegos tipo. (8 procesos malla vial y parques / total procesos 8 vigencia 2018)*100% = 100%</t>
  </si>
  <si>
    <t>Matriz Procesos malla vial y parques - Secop II</t>
  </si>
  <si>
    <t>La Alcaldía Local adelantó el 100% de los procesos contractuales de malla vial y parques de la vigencia 2018</t>
  </si>
  <si>
    <r>
      <t>Publicar el</t>
    </r>
    <r>
      <rPr>
        <b/>
        <sz val="18"/>
        <color indexed="10"/>
        <rFont val="Arial Rounded MT Bold"/>
        <family val="2"/>
      </rPr>
      <t xml:space="preserve"> 100% </t>
    </r>
    <r>
      <rPr>
        <sz val="18"/>
        <rFont val="Arial Rounded MT Bold"/>
        <family val="2"/>
      </rPr>
      <t>de la contratación del FDL  así como las modificaciones contractuales a que haya lugar (Adiciones, Prorrogas, Cesiones, Terminación anticipada) y Liquidaciones lo que incluye cambiar los estados, en el portal de Colombia Compra Eficiente (Plan Anual de Adquisiciones-PAA y SECOP I o SECOP II o TVEC) según corresponda la modalidad de contratación (Incluye contratación directa - convenios, comodatos, contratos interadministrativos, prestaciones de servicios), en cumplimiento con la normatividad vigente.</t>
    </r>
  </si>
  <si>
    <t>Porcentaje de Publicación de los Procesos Contractuales del FDL y Modificaciones Contractuales Realizado</t>
  </si>
  <si>
    <t>(Procesos y Modificaciones Contractuales Publicados en el Portal SECOP/Total de Procesos y Modificaciones Contractuales de la Vigencia 2018)*100</t>
  </si>
  <si>
    <t xml:space="preserve"> Publicación de los Procesos Contractuales del FDL y Modificaciones Contractuales </t>
  </si>
  <si>
    <t>SECOP I Y II</t>
  </si>
  <si>
    <t>Área Gestión Para el Desarrollo Local (Contratación)</t>
  </si>
  <si>
    <t>La publicación de la contratación del FDLCH y/o modificcaciones se encuentra en un 100% de acuerdo en lo que tiene que ver con la modalidad de contratación directa, procesos de miníma cuantia y selección abreviada de menor cuantía.</t>
  </si>
  <si>
    <t>Plataforma de Colombia Compra Eficiente - SECOP II y Tienda Virtual del Estado Colombiano.</t>
  </si>
  <si>
    <t>La publicación de la contratación del FDLCH y/o modificaciones se encuentra en un 100% de acuerdo a las diferentes modalidades de contratación.</t>
  </si>
  <si>
    <t>Base de datos contratación FDLCH 2018.</t>
  </si>
  <si>
    <t xml:space="preserve">La publicación de la contratación del FDLCH y/o modificaciones se encuentra en un 100% de acuerdo a las diferentes modalidades de contratación.  </t>
  </si>
  <si>
    <t>Base de datos contratación FDLCH 2018 y Reporte Informes Contraloría SIVICOF.</t>
  </si>
  <si>
    <t xml:space="preserve">La publicación de la contratación del FDLCH y/o modificaciones se encuentra en un 80% de acuerdo a las diferentes modalidades de contratación. Nota: Retrasos debido a restrcción de la plataforma Secop I.  </t>
  </si>
  <si>
    <t>La Alcaldía Local publicó el 95% de la contratación de los FDL y las contrataciones</t>
  </si>
  <si>
    <r>
      <t xml:space="preserve">Adquirir el </t>
    </r>
    <r>
      <rPr>
        <b/>
        <sz val="18"/>
        <color indexed="10"/>
        <rFont val="Arial Rounded MT Bold"/>
        <family val="2"/>
      </rPr>
      <t>80%</t>
    </r>
    <r>
      <rPr>
        <sz val="18"/>
        <rFont val="Arial Rounded MT Bold"/>
        <family val="2"/>
      </rPr>
      <t xml:space="preserve"> de los bienes de Características Técnicas Uniformes de Común Utilización a través del portal Colombia Compra Eficiente.</t>
    </r>
  </si>
  <si>
    <t>Porcentaje de bienes de caracteristicas tecnicas uniformes de común utilización aquiridos a través del portal CCE</t>
  </si>
  <si>
    <t>Bienes de Características Técnicas Uniformes de Común Utilización a través del portal Colombia Compra Eficiente Aquiridos</t>
  </si>
  <si>
    <t>Colombia Compra Eficiente - Secop II</t>
  </si>
  <si>
    <t>Área Gestión Para el Desarrollo Local (Contratación - Planeación)</t>
  </si>
  <si>
    <t xml:space="preserve">Se realizarón las modificaciones a través de la tienda virtual del estado colombiano a los contratos de suministro de combustible, orden de compra No 11604 (Ctto 101 de 2016), servicio integral de aseo y cafetería , orden de compra No 17923 (Ctto 072 de 2017) y servicios de distribución de correos, orden de compra No 15645. </t>
  </si>
  <si>
    <t>Carpeta Única Contractual - Modificación de Ordenes de Compras.</t>
  </si>
  <si>
    <t>Se celebraron los siguientes contratos a través del portal CCE: Orden de compra 27248, Organización Terpel S.A (Ctto 082 de 2018), Orden de compra 27249, LADOINSA LABORES DOTACIONES INDISTRIALES SAS (Ctto 083 de 2018) y orden de compra 29232, Urbano Express Logística y Mercadeo SAS (Ctto 088 de 2018).</t>
  </si>
  <si>
    <t xml:space="preserve">Ordenes de Compras </t>
  </si>
  <si>
    <t xml:space="preserve">Se celebraron los siguientes contratos a través del portal CCE: 1.Orden de compra 29232, Urbano Express Logística y Mercadeo SAS (Ctto 088 de 2018), 2. Orden de compra 30022, Sumimas SAS (Ctto 092 de 2018), 3. Orden de compra 30023, Grupo los Lagos SAS (Ctto 093 de 2018), 4. Orden de compra 30218, Uniples SA (Ctto 094 de 2018), 5. Orden de compra 31464, Organización Terpel SA (Ctto 117 de 2018). Por Secop II: 1. Comercializadora Vinarta (Ctto 098 de 2018). Seis (6) compras realizadas durante el trimestre, cinco realizadas por colombia compra eficiente, equivalente a un 83,33%. </t>
  </si>
  <si>
    <t>Ordenes de Compras - Contrato Secop II</t>
  </si>
  <si>
    <t xml:space="preserve">Se celebraron los siguientes contratos a través del portal CCE: 1.Orden de compra 32495, Panalca SA (Ctto 129 de 2018), 2. Orden de compra 32507, Suzuky (Ctto 130 de 2018), 3. Orden de compra 32508, Renault sociedad de Fabricación de Automotores SAS (Ctto 131 de 2018). Cuatro (4) compras realizadas durante el trimestre, tres realizadas por colombia compra eficiente, equivalente a un 75%. </t>
  </si>
  <si>
    <t>La Alcaldía Local adquirió el 80% de los bienes de características técnicas uniformes a través de colombia compra eficiente.</t>
  </si>
  <si>
    <t>Aplicar el 100% de los lineamientos establecidos en la Directiva 12 de 2016  o aquella que la mofique o susutituya.</t>
  </si>
  <si>
    <t>Porcentaje de Lineamientos Establecidos en la Directiva 12 de 2016 o Aquella que la Modifique Aplicados</t>
  </si>
  <si>
    <t xml:space="preserve"> (Lineamientos Establecidos en la Directiva 12 de 2016 o Aquella que la Modifique Aplicados/Total de Lineamientos Establecidos en la Directiva 12 de 2016 o Aquella que la Modifique)*100</t>
  </si>
  <si>
    <t>Lineamientos Establecidos en la Directiva 12 de 2016 o Aquella que la Modifique</t>
  </si>
  <si>
    <t>Orfeo - Archivo Físico</t>
  </si>
  <si>
    <t xml:space="preserve">Planeación </t>
  </si>
  <si>
    <t>Se ha aplicado la directiva No 012 de 2016, correspondiente a la publicación del PAA y/o ajustes.</t>
  </si>
  <si>
    <t>Colombia Compra Eficiente - SECOP II.</t>
  </si>
  <si>
    <t>Se ha aplicado la directiva No 012 de 2016, correspondiente a la publicación del PAA y/o ajustes e igualmente los conceptos favorables correspondientes a los proyectos de inversión( Malla vial, Subsidio Tipo C y Escuelas de Formación Deportiva) en el marco del Plan de Desarrollo Local.</t>
  </si>
  <si>
    <t>Reporte PAA - Concepto favorables Proyectos de Inversión.</t>
  </si>
  <si>
    <t>Se ha aplicado la directiva No 012 de 2016, correspondiente a la publicación del PAA y/o modificaciones.</t>
  </si>
  <si>
    <t xml:space="preserve">Reporte PAA </t>
  </si>
  <si>
    <t>Se aplica la directiva No 012 de 2016, en ralación a las solicitudes de conceptos para todos los procesos contractuales de los temas referidos en la misma y viabilidad técnica a través de la Dirección para la Gestión Local.</t>
  </si>
  <si>
    <t>Muestra memorandos solicitudes de viabilidad.</t>
  </si>
  <si>
    <t xml:space="preserve">La Alcaldía Local aplicó el 100% de los lineamientos establecidos en la Directiva 12 de 2016 </t>
  </si>
  <si>
    <t>Ejecutar el 100% del plan de implementación del SIPSE local.</t>
  </si>
  <si>
    <t>Porcentaje de Ejecución del Plan de Implementación del SIPSE Local</t>
  </si>
  <si>
    <t>(Acciones Cumplidas del Plan de Implementación de SIPSE Local/Total de Acciones del Plan de Implementación de SIPSE Local)*100</t>
  </si>
  <si>
    <t>Plan de Implementación del SIPSE Local</t>
  </si>
  <si>
    <t>SIPSE
Archivo Físico</t>
  </si>
  <si>
    <t>Planeación
Contratación</t>
  </si>
  <si>
    <t>Según informe presentado por la Dirección de Gestión Para el Desarrollo Local, la alcaldía local de chapinero cumplió con el 100% de las actividades programadas para II trimestre en el plan de implementación de SIPSE localidades</t>
  </si>
  <si>
    <t>Informe de Plan de Implementación SIPSE localidades</t>
  </si>
  <si>
    <t>De acuerdo al Radicado No. 20182100457703, la Alcaldía local ejecutó el 100% del plan de implementación SIPSE en el trimestre.</t>
  </si>
  <si>
    <t>Radicado No. 20182100457703</t>
  </si>
  <si>
    <t>La Alcaldía Local ejecutó el 100% del plan de implementación del SIPSE local</t>
  </si>
  <si>
    <t>Reporte DGP</t>
  </si>
  <si>
    <t>Asistir al 100% de las jornadas de actualización y unificación de criterios contables con las alcaldías locales bajo el nuevo marco normativo contable programadas por la Dirección Financiera de la SDG</t>
  </si>
  <si>
    <t>Porcentaje de asistencia a las jornadas programadas por la Dirección Financiera de la SDG</t>
  </si>
  <si>
    <t>(No. de jornadas a las que asistió el contador del FDL/No. de jornadas programadas por la Dirección Financiera)*100</t>
  </si>
  <si>
    <t>Asistencia a las jornadas de actualización y unificación de criterios</t>
  </si>
  <si>
    <t>Área Gestión Para el Desarrollo Local (Contabilidad)</t>
  </si>
  <si>
    <t>Según la subsecretaría de gestión institucinoal y la dirección financiera la alcaldía local de chapinero asistió a todas las jornadas citadas por estas dependencias para la unificación de criterios</t>
  </si>
  <si>
    <t>radicado 20184000255093</t>
  </si>
  <si>
    <t>Según informe presentado por la subsecretaría de gestión institucional y la Dirección Financiera la alcaldía local asistió a todas las jornadas de unificación de criterios contables</t>
  </si>
  <si>
    <t>Según informe presentado por la subsecretaría de gestión institucional la alcaldía local asistió a todas las jornadas de unificación de criterios contables</t>
  </si>
  <si>
    <t>radicado 20184000431503</t>
  </si>
  <si>
    <t>radicado 20184000564373</t>
  </si>
  <si>
    <t xml:space="preserve">La Alcaldía Local asistió al 100% de las jornadas de actualización de criterios contables </t>
  </si>
  <si>
    <t>Reportar trimestralmente (Según la alcaldía local se puede cambiar la periodicidad a mensual) al contador del FDL (Vía Orfeo o AGD) el 100% de la información insumo para los estados contables en materia de multas, contratación, almacén, presupuesto, liquidación de contratos, avances de ejecución contractual, entre otros</t>
  </si>
  <si>
    <t>Porcentaje de reporte de información insumo para contabilidad</t>
  </si>
  <si>
    <t>(No. de reportes trimestrales remitidos al contador via Orfeo/No. de trimestres del año)*100
(Según la alcaldía se puede cambiar la periodicidad a mensual)</t>
  </si>
  <si>
    <t>Reportes realizados</t>
  </si>
  <si>
    <t>Orfeo - PREDIS</t>
  </si>
  <si>
    <t>Alcaldia Local (Contabilidad)</t>
  </si>
  <si>
    <t>Memorandos - Conciliaciones</t>
  </si>
  <si>
    <t>Se recibieron 3 de los 4 reportes basicos, correspondiente a la información de tesorería, la reprogramación del PAC para el recibo de las cuentas de cobro del bimestre febrero a marzo, reporte de la oficina jurídica - movimientos de multas de enero a marzo y los movimientos de almacén se tiene plazo hasta el 02 de mayo de 2018, prorrogado por la Dirección Distrital de Contabilidad.</t>
  </si>
  <si>
    <t>Se recibieron 4 reportes correspondiente a movimientos de multas, presupuesto PAC, movimientos de tesorería y movimientos de almacén; reportes basicos mensuales para el registros contables.</t>
  </si>
  <si>
    <t>Reportes mensuales recibidos.</t>
  </si>
  <si>
    <t>Se recibieron 4 reportes correspondiente a movimientos de multas, movimientos de tesorería, movimientos de almacén y unidad de mantenimiento vial; reportes basicos mensuales para el registros contables.</t>
  </si>
  <si>
    <t>Contabilidad NO se reporta información</t>
  </si>
  <si>
    <t>La Alcaldía Local reportó al  contador del Fondo de Desarrollo Local el 75% de la información insumo de estados contables.</t>
  </si>
  <si>
    <t>SERVICIO A LA CIUDADANIA</t>
  </si>
  <si>
    <t>Responder el 100% de los requerimientos asignados al proceso/Alcaldia Local durante cada trimestre</t>
  </si>
  <si>
    <t>Porcentaje de Requerimientos Asignados a la Alcaldia Local Respondidos</t>
  </si>
  <si>
    <t>(Cantidad de respuestas oportunas a los requerimientos ciudadanos asignados al proceso/Alcaldía Local durante la vigencia 2018  /Cantidad de requerimientos ciudadanos de la vigencia 2018 asignados al proceso/Alcaldía Local)*100</t>
  </si>
  <si>
    <t xml:space="preserve"> Requerimientos Asignados a la Alcaldia Local Respondidos</t>
  </si>
  <si>
    <t xml:space="preserve">Orfeo - Informe Oficina Atención al Ciudadano de la SDG </t>
  </si>
  <si>
    <t>Alcaldía Local (Oficina Atención al Ciudadano)</t>
  </si>
  <si>
    <t>Oficios - Reporte Orfeo - Informe Atención al Ciudadano SDG</t>
  </si>
  <si>
    <t xml:space="preserve">Para el periodo se recibieron 391 requerimientos asignados a la Alcaldía Local e Inspecciones de Policía, para lo cual se tramitaron con respuesta total 67 solicitudes. </t>
  </si>
  <si>
    <t>Archivo SDQS Seguimiento Oficina SAC</t>
  </si>
  <si>
    <t>Se recibieron para el periodo 311 solicitudes, de los cuales se tramitaron con respuesta total 137 requerimientos de acuerdo al seguimiento de la oficina de SAC, equivalente al 44%.</t>
  </si>
  <si>
    <t>Archivo SDQS seguimiento Oficina SAC</t>
  </si>
  <si>
    <t>Se recibieron para el periodo 285 solicitudes, de los cuales se tramitaron con respuesta total 51 requerimientos de acuerdo al seguimiento de la oficina de SAC, equivalente al 18%.</t>
  </si>
  <si>
    <t>Se recibieron para el periodo 292 solicitudes, de los cuales se tramitaron con respuesta total 30 requerimientos de acuerdo al seguimiento de la oficina de SAC, equivalente al 10,27%.</t>
  </si>
  <si>
    <t>La Alcaldía Local respondió el 22% de los requerimientos ciudadanos asignados al proceso durante el trimestre.</t>
  </si>
  <si>
    <t>GESTIÓN DEL PATRIMONIO DOCUMENTAL</t>
  </si>
  <si>
    <t>Aplicar la TRD al 100% de la serie contratos en la alcaldía local para la documentación producida entre el 29 de diciembre de 2006 al 29 de septiembre de 2016</t>
  </si>
  <si>
    <t>TRD de contratos aplicada para la serie de contratos en la alcaldía local para la documentación producida entre el 29 de diciembre de 2006 al 29 de septiembre de 2016</t>
  </si>
  <si>
    <t>(No. Contratos con aplicación de la TRD en la alcaldía local/Total de contratos del periodo 2006-2016)*100</t>
  </si>
  <si>
    <t>TRD aplicada serie contratos</t>
  </si>
  <si>
    <t>50% (503)</t>
  </si>
  <si>
    <t>Actas de capacitación</t>
  </si>
  <si>
    <t>Área de Gestión Corporativa Local</t>
  </si>
  <si>
    <t xml:space="preserve">Revisión Archivo físico </t>
  </si>
  <si>
    <t xml:space="preserve">De acuerdo al reporte enviado por la Dirección Administrativa, de lo programadado (503), se han ejecutado 278, equivalente a un 27,63%. </t>
  </si>
  <si>
    <t>Memorando No 20184200449433.</t>
  </si>
  <si>
    <t xml:space="preserve">De acuerdo al reporte enviado por la Dirección Administrativa, de lo programadado (1006), se han ejecutado 501, equivalente a un 49,80%. </t>
  </si>
  <si>
    <t>Radicado N° 20194220014113</t>
  </si>
  <si>
    <t>La Alcaldía Local aplicó el 49,8% de la TRD a la serie contatos de la Alcaldía</t>
  </si>
  <si>
    <t xml:space="preserve">GERENCIA DE TI
</t>
  </si>
  <si>
    <t>Cumplir el 100% de los lineamientos de gestión de las TIC imparticas por la DTI del nivel central para la vigencia 2018</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</si>
  <si>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</si>
  <si>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</si>
  <si>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Politicas de Gestión de TIC Impartidas por la DTI Cumplidas</t>
  </si>
  <si>
    <t>Sistema de Gestión Documental
Aplicativo Hola
Archivo área de Sistemas</t>
  </si>
  <si>
    <t>Administrador de red
Alcaldía Local de Antonio Nariño</t>
  </si>
  <si>
    <t>Seguimiento al Porcentaje de Políticas de Gestión TIC</t>
  </si>
  <si>
    <t>Equipos de computo en adecuado funacionamiento.</t>
  </si>
  <si>
    <t>De acuerdo al reporte enviado por la DTI, % de gestión frente al lineamiento 42%.</t>
  </si>
  <si>
    <t>Memorando No 20184400435333.</t>
  </si>
  <si>
    <t>De acuerdo al reporte enviado por la DTI, % de gestión frente al lineamiento 37%.</t>
  </si>
  <si>
    <t>Reporte DTI</t>
  </si>
  <si>
    <t>La Alcaldía Local cumplió con el 40% de los lineamientos de gestión de TI</t>
  </si>
  <si>
    <t>Integrar las herramientas de planeación, gestión y control, con enfoque de innovación, mejoramiento continuo, responsabilidad social, desarrollo integral del talento humano y transparencia</t>
  </si>
  <si>
    <t>IMPLEMENTACIÓN DEL MODELO INTEGRADO DE PLANEACIÓN Y GESTIÓN</t>
  </si>
  <si>
    <t>Hacer un (1) ejercicio de evaluación del normograma  aplicables al proceso/Alcaldía Local de conformidad con el procedimiento  "Procedimiento para la identificación y evaluación de requisitos legales"</t>
  </si>
  <si>
    <t>SOTENIBILIDAD DEL SISTEMA DE GESTIÓN</t>
  </si>
  <si>
    <t>Ejercicios de evaluación de los requisitos legales aplicables el proceso/Alcaldía realizados</t>
  </si>
  <si>
    <t>Numero de ejercicios de evaluación de los requisitos legales aplicables el proceso/Alcaldía realizados</t>
  </si>
  <si>
    <t>Fuentes de Requisitos Legales Aplicables al Proceso Registrados</t>
  </si>
  <si>
    <t xml:space="preserve">Herramienta de Registro de Requisitos Legales </t>
  </si>
  <si>
    <t>Meta no programda</t>
  </si>
  <si>
    <t>El ejercicio del normograma se realizó en atención a la solicitud de la honorable concejala; María Victoria Vargas de la bancada del partido conservador. Dicho ejercicio fue liderado por la Subsecretaría de Gestión Local, mediante memorando radicado No. 20182000266183.</t>
  </si>
  <si>
    <t>Memorando radicado No. 20182000266183.</t>
  </si>
  <si>
    <t>Desarrollar dos mediciones del desempeño ambiental en el proceso/alcaldía local de acuerdo a la metodología definida por la OAP</t>
  </si>
  <si>
    <t>Mediciones de desempeño ambiental realizadas en el proceso/alcaldia local</t>
  </si>
  <si>
    <t>Numero de mediciones del desempeño ambiental en el proceso/alcaldia local realizados</t>
  </si>
  <si>
    <t>La alcaldía local de chapinero , realizó la medición de desempeño ambiental</t>
  </si>
  <si>
    <t>Reporte de medición de desempeño ambiental</t>
  </si>
  <si>
    <t>La alcaldía Local realizó la medición de desempeño ambiental de acuerdo a la metodología definida por la OAP.</t>
  </si>
  <si>
    <t>La alcaldía Local realizó las dos mediciónes de desempeño ambiental de acuerdo a la metodología definida por la OAP.</t>
  </si>
  <si>
    <t>Dar respuesta al 100% de los requerimientos ciudadanos asignados a la Alcaldía Local durante la vigencia 2017, según la información de seguimiento presentada por el proceso de Servicio a la Ciudadanía.</t>
  </si>
  <si>
    <t>Porcentaje de requerimientos ciudadanos con respuesta de fondo ingresados en la vigencia 2017, según verificación efectuada por el proceso de Servicio a la Ciudadanía</t>
  </si>
  <si>
    <t>((Número de requerimientos ciudadanos con respuesta de fondo asignados a la Alcaldía Local de la vigencia 2017 /Número de requerimientos ciudadanos asignados a la Alcaldía Local de la vigencia 2017)*100%)</t>
  </si>
  <si>
    <t>Requerimientos ciudadanos vencidos (1519)</t>
  </si>
  <si>
    <t>La alcaldía Local dio respuesta al 97,5% de los requerimientos ciudadanos asignados</t>
  </si>
  <si>
    <t>Informe SAC</t>
  </si>
  <si>
    <t>Registrar una (1) buena practica y una (1) experiencia producto de errores operacionales por proceso o Alcaldía Local en la herramienta institucional de Gestión del Conocimiento (AGORA)</t>
  </si>
  <si>
    <t>Buenas practicas y lecciones aprendidas identificadas por proceso o Alcaldía Local en la herramienta de gestión del conocimiento (AGORA)</t>
  </si>
  <si>
    <t>Numero de buenas practicas y lecciones aprendidas registradas por proceso o Alcaldía Local en la herramienta institucional de gestión del conocimiento (AGORA)</t>
  </si>
  <si>
    <t>Buenas y lecciones aprendidas identificadas en la herramienta de gestión del conocimiento  (AGORA)</t>
  </si>
  <si>
    <t>Según reporte del espacio Ágora, la alcaldía local de Chapinero reportó una buena práctica</t>
  </si>
  <si>
    <t>Reporte Ágora</t>
  </si>
  <si>
    <t>La Alcaldía Local registró una buena práctica y una experiencia producto de errores operacionales</t>
  </si>
  <si>
    <t>Informe OAP</t>
  </si>
  <si>
    <t>La Alcaldía Local registró una buena práctica y una experiencia producto de errores operacionales en la herramienta de gestión del conocimiento Agora</t>
  </si>
  <si>
    <t>Depurar el 100% de las comunicaciones en el aplicativo de gestión documental (a excepción de los derechos de petición)</t>
  </si>
  <si>
    <t>Porcentaje de depuración de las comunicaciones en el aplicatio de gestión documental</t>
  </si>
  <si>
    <t>(Número de comunicaciones depuradas en el aplicativo de gestión documental ORFEO/Numero total de comunicaciones que se encuentran asignadas en el AGD ORFEO)*100</t>
  </si>
  <si>
    <t>Comunicaciones en el aplicativo de gestión documental ORFEO</t>
  </si>
  <si>
    <t>La alcaldía local de chapinero cuenta con 2622 comunicaciones en las bandejas de ORFEO 1.</t>
  </si>
  <si>
    <t>Informe de ORFEO 1</t>
  </si>
  <si>
    <t xml:space="preserve">El reporte arroja que la Alcaldía cuenta con 4294 comunicaiones en el aplicativo de gestión documental </t>
  </si>
  <si>
    <t>Informe ORFEO 1</t>
  </si>
  <si>
    <t>Mantener el 100% de las acciones de mejora asignadas al proceso/Alcaldía con relación a planes de mejoramiento interno documentadas y vigentes</t>
  </si>
  <si>
    <t>Acciones correctivas documentadas y vigentes</t>
  </si>
  <si>
    <t>(1-No. De acciones vencidas de plan de mejoramiento responsabilidad del proceso /N°  de acciones a gestionar bajo responsabilidad del proceso)*100</t>
  </si>
  <si>
    <t>Plan de Actualización de la Documentación</t>
  </si>
  <si>
    <t>OFICINA ASESORA DE PLANEACION</t>
  </si>
  <si>
    <t>La alcaldía local cuenta con un nivel de vencimiento de planes internos del 96%  y de planes externos 21%</t>
  </si>
  <si>
    <t xml:space="preserve">En cuanto a acciones documentadas y vigentes, la alcaldía local de chapinero presenta los siguientes resultados:
1. Acciones de mejora internas - 0%
</t>
  </si>
  <si>
    <t>Informe de planes de mejoramiento interno y matriz de seguimiento acciones de mejora externas</t>
  </si>
  <si>
    <t>En el trimestre la Alcaldía Local tuvo un nivel de cumplimiento del 0% en relación al mantenimiento de las acciones de mejora asignadas al proceso .</t>
  </si>
  <si>
    <t>reporte planes de mejoramiento.</t>
  </si>
  <si>
    <t>La Alcaldía Local mantuvo el 10% de las acciones de mejora asignadas al proceso</t>
  </si>
  <si>
    <t>Informe Riesgos</t>
  </si>
  <si>
    <t>Nivel de vencimiento planes internos</t>
  </si>
  <si>
    <t>Nivel de vencimiento planes externos</t>
  </si>
  <si>
    <t>Realizar la publicación del 100% de la información relacionada con el proceso/Alcaldía atendiendo los lineamientos de la ley 1712 de 2014</t>
  </si>
  <si>
    <t>Información publicada según lineamientos de la ley de transparencia 1712 de 2014</t>
  </si>
  <si>
    <t>(No.criterios cumplidos según la herramienta de medición de requisitos e indice de transparencia/No. Criterios definidos según la herramienta de medición de requisitos e indice de transparencia)*100</t>
  </si>
  <si>
    <t>Publicación de información relacionada con la alcaldía local atendiendo los lineamientos de la ley 1712 de 2014</t>
  </si>
  <si>
    <t>PUBLICACIÓN DE LINEAMIENTOS SEGÚN LA LEY 1712 DE 2014</t>
  </si>
  <si>
    <t>Criterios cumplidos 132 de 135 de acuerdo a la herramienta de medición de indices y transparencia reportada por la Oficina de Prensa.</t>
  </si>
  <si>
    <t>Registro de Publicaciones
ALCALDIA LOCAL DE: CHAPINERO   Anexo 1:   Matriz de Cumplimiento y Sostenibilidad de la Ley 1712 de 2014, Decreto 103 de 2015 y Resolución MinTIC 3564 de 2015</t>
  </si>
  <si>
    <t>Según la matriz de cumplimiento de los criterios de la ley 1712, la alcaldía local de chapinero cumple con el 98%</t>
  </si>
  <si>
    <t>Matriz de cumplimiento de los criterios de la ley 1712 de la alcaldía local de chapinero</t>
  </si>
  <si>
    <t>La Alcaldía Local publicó en la página web el 93% de los lineamientos de la Ley de transparencia 1712 de 2014,</t>
  </si>
  <si>
    <t>http://www.chapinero.gov.co/transparencia/instrumentos-gestion-informacion-publica/relacionados-informacion</t>
  </si>
  <si>
    <t xml:space="preserve">La Alcaldía Local no reporta registro de comunicaciones de IV trimestre </t>
  </si>
  <si>
    <t>Reporte publicaicones http://www.chapinero.gov.co/transparencia/instrumentos-gestion-informacion-publica/relacionados-informacion</t>
  </si>
  <si>
    <t>La alcaldía local publicó el 93% de la información según los criterios de la Ley 1712 de 2014; No obstante en la columna donde se encuentra cuarto trimestre no se relaciona información.</t>
  </si>
  <si>
    <t>TOTAL PLAN DE GESTIÓN</t>
  </si>
  <si>
    <t>Porcentaje de Cumplimiento Trimestre I</t>
  </si>
  <si>
    <t>Porcentaje de Cumplimiento Trimestre II</t>
  </si>
  <si>
    <t>Porcentaje de Cumplimiento Trimestre III</t>
  </si>
  <si>
    <t>Porcentaje de Cumplimiento Trimestre IV</t>
  </si>
  <si>
    <t>Porcentaje de Cumplimiento PLAN DE GESTIÓN 2018</t>
  </si>
  <si>
    <t>RUBROSFUNCIONAMIENTO</t>
  </si>
  <si>
    <t>SIG</t>
  </si>
  <si>
    <t>PROGRAMACION</t>
  </si>
  <si>
    <t>INDICADOR</t>
  </si>
  <si>
    <t>ADQUISICION DE BIENES</t>
  </si>
  <si>
    <t>GASTOS DE FUNCIONAMIENTO</t>
  </si>
  <si>
    <t>ADQUISICION DE SERVICIOS</t>
  </si>
  <si>
    <t>RUTINARIA</t>
  </si>
  <si>
    <t>SERVICIOS PUBLICOS</t>
  </si>
  <si>
    <t>GASTOS GENERALES</t>
  </si>
  <si>
    <t>DECRECIENTE</t>
  </si>
  <si>
    <t>SERVICIOS PERSONALES</t>
  </si>
  <si>
    <t>MEDICIONFINAL</t>
  </si>
  <si>
    <t>CONTRALORIA</t>
  </si>
  <si>
    <t>OTROS GASTOS GENERALES</t>
  </si>
  <si>
    <t>MENSUAL</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</si>
  <si>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</si>
  <si>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</si>
  <si>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</si>
  <si>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</si>
  <si>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</si>
  <si>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</si>
  <si>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</si>
  <si>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</si>
  <si>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</si>
  <si>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</si>
  <si>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</si>
  <si>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</si>
  <si>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</si>
  <si>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</si>
  <si>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</si>
  <si>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</si>
  <si>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</si>
  <si>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ALCALDIA LOCAL DE USAQUEN</t>
  </si>
  <si>
    <t>ALCALDE/SA LOCAL DE USAQUEN</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</si>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</sst>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_-;\-* #,##0.00\ _€_-;_-* &quot;-&quot;??\ _€_-;_-@_-"/>
    <numFmt numFmtId="164" formatCode="_-* #,##0_-;\-* #,##0_-;_-* &quot;-&quot;_-;_-@_-"/>
    <numFmt numFmtId="165" formatCode="[$$-240A]\ #,##0.00"/>
    <numFmt numFmtId="166" formatCode="* #,##0.00&quot;    &quot;;\-* #,##0.00&quot;    &quot;;* \-#&quot;    &quot;;@\ "/>
    <numFmt numFmtId="167" formatCode="0.0%"/>
  </numFmts>
  <fonts count="51">
    <font>
      <sz val="11"/>
      <color theme="1"/>
      <name val="Calibri"/>
      <family val="2"/>
      <scheme val="minor"/>
    </font>
    <font>
      <sz val="10"/>
      <name val="Arial"/>
      <family val="2"/>
    </font>
    <font>
      <sz val="8"/>
      <color indexed="81"/>
      <name val="Tahoma"/>
      <family val="2"/>
    </font>
    <font>
      <b/>
      <sz val="8"/>
      <color indexed="81"/>
      <name val="Tahoma"/>
      <family val="2"/>
    </font>
    <font>
      <sz val="14"/>
      <name val="Arial Narrow"/>
      <family val="2"/>
    </font>
    <font>
      <b/>
      <sz val="11"/>
      <name val="Arial Rounded MT Bold"/>
      <family val="2"/>
    </font>
    <font>
      <b/>
      <sz val="12"/>
      <name val="Arial Rounded MT Bold"/>
      <family val="2"/>
    </font>
    <font>
      <b/>
      <sz val="11"/>
      <color indexed="16"/>
      <name val="Arial Rounded MT Bold"/>
      <family val="2"/>
    </font>
    <font>
      <b/>
      <sz val="10"/>
      <name val="Arial Rounded MT Bold"/>
      <family val="2"/>
    </font>
    <font>
      <sz val="12"/>
      <name val="Arial Rounded MT Bold"/>
      <family val="2"/>
    </font>
    <font>
      <sz val="10"/>
      <name val="Arial Rounded MT Bold"/>
      <family val="2"/>
    </font>
    <font>
      <b/>
      <sz val="10"/>
      <color indexed="8"/>
      <name val="Arial Rounded MT Bold"/>
      <family val="2"/>
    </font>
    <font>
      <b/>
      <sz val="18"/>
      <name val="Arial Rounded MT Bold"/>
      <family val="2"/>
    </font>
    <font>
      <sz val="18"/>
      <name val="Arial Rounded MT Bold"/>
      <family val="2"/>
    </font>
    <font>
      <b/>
      <sz val="18"/>
      <color indexed="10"/>
      <name val="Arial Rounded MT Bold"/>
      <family val="2"/>
    </font>
    <font>
      <b/>
      <sz val="28"/>
      <name val="Arial Rounded MT Bold"/>
      <family val="2"/>
    </font>
    <font>
      <b/>
      <sz val="22"/>
      <name val="Arial Rounded MT Bold"/>
      <family val="2"/>
    </font>
    <font>
      <sz val="20"/>
      <name val="Arial Rounded MT Bold"/>
      <family val="2"/>
    </font>
    <font>
      <sz val="18"/>
      <name val="Arial"/>
      <family val="2"/>
    </font>
    <font>
      <sz val="16"/>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sz val="11"/>
      <color theme="1"/>
      <name val="Arial Rounded MT Bold"/>
      <family val="2"/>
    </font>
    <font>
      <sz val="10"/>
      <color theme="1"/>
      <name val="Arial Rounded MT Bold"/>
      <family val="2"/>
    </font>
    <font>
      <b/>
      <sz val="10"/>
      <color theme="1"/>
      <name val="Arial Rounded MT Bold"/>
      <family val="2"/>
    </font>
    <font>
      <sz val="18"/>
      <color theme="1"/>
      <name val="Arial Rounded MT Bold"/>
      <family val="2"/>
    </font>
    <font>
      <sz val="16"/>
      <color theme="1"/>
      <name val="Arial Rounded MT Bold"/>
      <family val="2"/>
    </font>
    <font>
      <sz val="12"/>
      <color theme="1"/>
      <name val="Arial Rounded MT Bold"/>
      <family val="2"/>
    </font>
    <font>
      <b/>
      <sz val="20"/>
      <color theme="1"/>
      <name val="Arial Rounded MT Bold"/>
      <family val="2"/>
    </font>
    <font>
      <b/>
      <sz val="22"/>
      <color theme="1"/>
      <name val="Arial Rounded MT Bold"/>
      <family val="2"/>
    </font>
    <font>
      <b/>
      <sz val="28"/>
      <color theme="1"/>
      <name val="Arial Rounded MT Bold"/>
      <family val="2"/>
    </font>
    <font>
      <b/>
      <sz val="18"/>
      <color theme="1"/>
      <name val="Arial Rounded MT Bold"/>
      <family val="2"/>
    </font>
    <font>
      <b/>
      <sz val="16"/>
      <color theme="1"/>
      <name val="Arial Rounded MT Bold"/>
      <family val="2"/>
    </font>
    <font>
      <sz val="24"/>
      <color theme="1"/>
      <name val="Arial Rounded MT Bold"/>
      <family val="2"/>
    </font>
    <font>
      <b/>
      <sz val="28"/>
      <color theme="1"/>
      <name val="Arial"/>
      <family val="2"/>
    </font>
    <font>
      <sz val="18"/>
      <color theme="1"/>
      <name val="Arial"/>
      <family val="2"/>
    </font>
    <font>
      <sz val="18"/>
      <color rgb="FF00000A"/>
      <name val="Arial"/>
      <family val="2"/>
    </font>
    <font>
      <sz val="16"/>
      <color theme="1"/>
      <name val="Arial"/>
      <family val="2"/>
    </font>
    <font>
      <b/>
      <sz val="48"/>
      <color theme="1"/>
      <name val="Arial Rounded MT Bold"/>
      <family val="2"/>
    </font>
    <font>
      <sz val="20"/>
      <color theme="1"/>
      <name val="Arial Rounded MT Bold"/>
      <family val="2"/>
    </font>
    <font>
      <sz val="16"/>
      <color rgb="FF000000"/>
      <name val="Arial Rounded MT Bold"/>
      <family val="2"/>
      <charset val="1"/>
    </font>
    <font>
      <sz val="16"/>
      <color rgb="FF000000"/>
      <name val="Arial Rounded MT Bold"/>
      <family val="2"/>
    </font>
    <font>
      <b/>
      <sz val="26"/>
      <color theme="1"/>
      <name val="Arial Rounded MT Bold"/>
      <family val="2"/>
    </font>
    <font>
      <b/>
      <sz val="11"/>
      <color theme="1"/>
      <name val="Arial Rounded MT Bold"/>
      <family val="2"/>
    </font>
    <font>
      <b/>
      <sz val="24"/>
      <color theme="1"/>
      <name val="Arial Rounded MT Bold"/>
      <family val="2"/>
    </font>
  </fonts>
  <fills count="2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bgColor indexed="64"/>
      </patternFill>
    </fill>
    <fill>
      <patternFill patternType="solid">
        <fgColor theme="8" tint="-0.249977111117893"/>
        <bgColor indexed="64"/>
      </patternFill>
    </fill>
    <fill>
      <patternFill patternType="solid">
        <fgColor rgb="FF0070C0"/>
        <bgColor indexed="64"/>
      </patternFill>
    </fill>
    <fill>
      <patternFill patternType="solid">
        <fgColor theme="9" tint="0.39997558519241921"/>
        <bgColor indexed="64"/>
      </patternFill>
    </fill>
    <fill>
      <patternFill patternType="solid">
        <fgColor rgb="FF00B05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6"/>
        <bgColor indexed="64"/>
      </patternFill>
    </fill>
    <fill>
      <patternFill patternType="solid">
        <fgColor theme="4" tint="0.39997558519241921"/>
        <bgColor indexed="64"/>
      </patternFill>
    </fill>
    <fill>
      <patternFill patternType="solid">
        <fgColor theme="9"/>
        <bgColor indexed="64"/>
      </patternFill>
    </fill>
  </fills>
  <borders count="65">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1A1A1A"/>
      </left>
      <right style="thin">
        <color rgb="FF1A1A1A"/>
      </right>
      <top style="thin">
        <color rgb="FF1A1A1A"/>
      </top>
      <bottom style="thin">
        <color rgb="FF1A1A1A"/>
      </bottom>
      <diagonal/>
    </border>
  </borders>
  <cellStyleXfs count="12">
    <xf numFmtId="0" fontId="0" fillId="0" borderId="0"/>
    <xf numFmtId="0" fontId="1" fillId="2" borderId="0" applyNumberFormat="0" applyBorder="0" applyAlignment="0" applyProtection="0"/>
    <xf numFmtId="0" fontId="23" fillId="0" borderId="0" applyNumberFormat="0" applyFill="0" applyBorder="0" applyAlignment="0" applyProtection="0"/>
    <xf numFmtId="43" fontId="22" fillId="0" borderId="0" applyFont="0" applyFill="0" applyBorder="0" applyAlignment="0" applyProtection="0"/>
    <xf numFmtId="164" fontId="22" fillId="0" borderId="0" applyFont="0" applyFill="0" applyBorder="0" applyAlignment="0" applyProtection="0"/>
    <xf numFmtId="166" fontId="1" fillId="0" borderId="0" applyFill="0" applyBorder="0" applyAlignment="0" applyProtection="0"/>
    <xf numFmtId="0" fontId="1" fillId="0" borderId="0"/>
    <xf numFmtId="9" fontId="22"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543">
    <xf numFmtId="0" fontId="0" fillId="0" borderId="0" xfId="0"/>
    <xf numFmtId="0" fontId="24" fillId="0" borderId="1" xfId="0" applyFont="1" applyFill="1" applyBorder="1" applyAlignment="1">
      <alignment horizontal="justify" vertical="center" wrapText="1"/>
    </xf>
    <xf numFmtId="0" fontId="24" fillId="0" borderId="2" xfId="0" applyFont="1" applyFill="1" applyBorder="1" applyAlignment="1">
      <alignment horizontal="center" vertical="center" wrapText="1"/>
    </xf>
    <xf numFmtId="0" fontId="0" fillId="0" borderId="0" xfId="0" applyAlignment="1">
      <alignment wrapText="1"/>
    </xf>
    <xf numFmtId="0" fontId="24" fillId="0" borderId="3" xfId="0" applyFont="1" applyFill="1" applyBorder="1" applyAlignment="1">
      <alignment horizontal="justify" vertical="center" wrapText="1"/>
    </xf>
    <xf numFmtId="0" fontId="24" fillId="0" borderId="2" xfId="0" applyFont="1" applyFill="1" applyBorder="1" applyAlignment="1">
      <alignment horizontal="justify" vertical="center" wrapText="1"/>
    </xf>
    <xf numFmtId="0" fontId="24" fillId="0" borderId="4" xfId="0" applyFont="1" applyFill="1" applyBorder="1" applyAlignment="1">
      <alignment horizontal="justify" vertical="center" wrapText="1"/>
    </xf>
    <xf numFmtId="0" fontId="24" fillId="0" borderId="5" xfId="0" applyFont="1" applyFill="1" applyBorder="1" applyAlignment="1">
      <alignment horizontal="justify" vertical="center" wrapText="1"/>
    </xf>
    <xf numFmtId="0" fontId="24"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25" fillId="0" borderId="0" xfId="0" applyFont="1" applyAlignment="1">
      <alignment horizontal="justify"/>
    </xf>
    <xf numFmtId="0" fontId="26" fillId="6" borderId="7" xfId="0" applyFont="1" applyFill="1" applyBorder="1" applyAlignment="1">
      <alignment horizontal="justify" vertical="center" wrapText="1"/>
    </xf>
    <xf numFmtId="0" fontId="26" fillId="7" borderId="7" xfId="0" applyFont="1" applyFill="1" applyBorder="1" applyAlignment="1">
      <alignment horizontal="justify" vertical="center" wrapText="1"/>
    </xf>
    <xf numFmtId="0" fontId="4" fillId="8" borderId="2" xfId="0" applyFont="1" applyFill="1" applyBorder="1" applyAlignment="1">
      <alignment horizontal="center" vertical="center" wrapText="1"/>
    </xf>
    <xf numFmtId="0" fontId="4" fillId="8" borderId="2" xfId="0" applyFont="1" applyFill="1" applyBorder="1" applyAlignment="1">
      <alignment horizontal="justify" vertical="center" wrapText="1"/>
    </xf>
    <xf numFmtId="0" fontId="26" fillId="8" borderId="7" xfId="0" applyFont="1" applyFill="1" applyBorder="1" applyAlignment="1">
      <alignment horizontal="justify" vertical="center" wrapText="1"/>
    </xf>
    <xf numFmtId="0" fontId="26" fillId="8" borderId="8" xfId="0" applyFont="1" applyFill="1" applyBorder="1" applyAlignment="1">
      <alignment horizontal="justify" vertical="center" wrapText="1"/>
    </xf>
    <xf numFmtId="0" fontId="4" fillId="9" borderId="9" xfId="0" applyFont="1" applyFill="1" applyBorder="1" applyAlignment="1">
      <alignment horizontal="justify" vertical="center" wrapText="1"/>
    </xf>
    <xf numFmtId="0" fontId="4" fillId="9" borderId="7" xfId="0" applyFont="1" applyFill="1" applyBorder="1" applyAlignment="1">
      <alignment horizontal="justify" vertical="center" wrapText="1"/>
    </xf>
    <xf numFmtId="0" fontId="4" fillId="10" borderId="2" xfId="0" applyFont="1" applyFill="1" applyBorder="1" applyAlignment="1">
      <alignment horizontal="justify" vertical="center" wrapText="1"/>
    </xf>
    <xf numFmtId="0" fontId="4" fillId="10" borderId="7" xfId="0" applyFont="1" applyFill="1" applyBorder="1" applyAlignment="1">
      <alignment horizontal="justify" vertical="center" wrapText="1"/>
    </xf>
    <xf numFmtId="0" fontId="4" fillId="11" borderId="7" xfId="0" applyFont="1" applyFill="1" applyBorder="1" applyAlignment="1">
      <alignment horizontal="justify" vertical="center" wrapText="1"/>
    </xf>
    <xf numFmtId="0" fontId="26" fillId="11" borderId="10" xfId="0" applyFont="1" applyFill="1" applyBorder="1" applyAlignment="1">
      <alignment horizontal="justify" vertical="center" wrapText="1"/>
    </xf>
    <xf numFmtId="0" fontId="26" fillId="11" borderId="7" xfId="0" applyFont="1" applyFill="1" applyBorder="1" applyAlignment="1">
      <alignment horizontal="justify" vertical="center" wrapText="1"/>
    </xf>
    <xf numFmtId="0" fontId="4" fillId="11" borderId="2" xfId="0" applyFont="1" applyFill="1" applyBorder="1" applyAlignment="1">
      <alignment vertical="center" wrapText="1"/>
    </xf>
    <xf numFmtId="0" fontId="26" fillId="12" borderId="9" xfId="0" applyFont="1" applyFill="1" applyBorder="1" applyAlignment="1">
      <alignment horizontal="justify" vertical="center" wrapText="1"/>
    </xf>
    <xf numFmtId="0" fontId="26" fillId="12" borderId="7" xfId="0" applyFont="1" applyFill="1" applyBorder="1" applyAlignment="1">
      <alignment horizontal="justify" vertical="center" wrapText="1"/>
    </xf>
    <xf numFmtId="0" fontId="4" fillId="12" borderId="7" xfId="0" applyFont="1" applyFill="1" applyBorder="1" applyAlignment="1">
      <alignment horizontal="justify" vertical="center" wrapText="1"/>
    </xf>
    <xf numFmtId="0" fontId="27" fillId="12" borderId="7" xfId="0" applyFont="1" applyFill="1" applyBorder="1" applyAlignment="1">
      <alignment horizontal="justify" vertical="center" wrapText="1"/>
    </xf>
    <xf numFmtId="0" fontId="26" fillId="12" borderId="11" xfId="0" applyFont="1" applyFill="1" applyBorder="1" applyAlignment="1">
      <alignment horizontal="left" vertical="center" wrapText="1"/>
    </xf>
    <xf numFmtId="0" fontId="26" fillId="12" borderId="8" xfId="0" applyFont="1" applyFill="1" applyBorder="1" applyAlignment="1">
      <alignment horizontal="justify" vertical="center" wrapText="1"/>
    </xf>
    <xf numFmtId="0" fontId="4" fillId="12" borderId="9" xfId="0" applyFont="1" applyFill="1" applyBorder="1" applyAlignment="1">
      <alignment horizontal="justify" vertical="center" wrapText="1"/>
    </xf>
    <xf numFmtId="0" fontId="4" fillId="12" borderId="8" xfId="0" applyFont="1" applyFill="1" applyBorder="1" applyAlignment="1">
      <alignment horizontal="justify" vertical="center" wrapText="1"/>
    </xf>
    <xf numFmtId="0" fontId="28" fillId="0" borderId="0" xfId="0" applyFont="1"/>
    <xf numFmtId="0" fontId="5" fillId="7" borderId="2" xfId="0" applyFont="1" applyFill="1" applyBorder="1" applyAlignment="1">
      <alignment vertical="center" wrapText="1"/>
    </xf>
    <xf numFmtId="0" fontId="6" fillId="7" borderId="12" xfId="0" applyFont="1" applyFill="1" applyBorder="1" applyAlignment="1">
      <alignment horizontal="center" vertical="center" wrapText="1"/>
    </xf>
    <xf numFmtId="0" fontId="8" fillId="7" borderId="13" xfId="0" applyFont="1" applyFill="1" applyBorder="1" applyAlignment="1">
      <alignment vertical="center" wrapText="1"/>
    </xf>
    <xf numFmtId="0" fontId="8" fillId="7" borderId="7" xfId="0" applyFont="1" applyFill="1" applyBorder="1" applyAlignment="1">
      <alignment vertical="center" wrapText="1"/>
    </xf>
    <xf numFmtId="0" fontId="29" fillId="7" borderId="0" xfId="0" applyFont="1" applyFill="1"/>
    <xf numFmtId="0" fontId="7" fillId="13" borderId="14" xfId="0" applyFont="1" applyFill="1" applyBorder="1" applyAlignment="1">
      <alignment horizontal="center" vertical="center" wrapText="1"/>
    </xf>
    <xf numFmtId="0" fontId="10" fillId="7" borderId="0" xfId="0" applyFont="1" applyFill="1" applyBorder="1" applyAlignment="1">
      <alignment horizontal="left" vertical="center" wrapText="1"/>
    </xf>
    <xf numFmtId="0" fontId="11" fillId="7" borderId="15" xfId="0" applyFont="1" applyFill="1" applyBorder="1" applyAlignment="1">
      <alignment vertical="center" wrapText="1"/>
    </xf>
    <xf numFmtId="0" fontId="11" fillId="7" borderId="0" xfId="0" applyFont="1" applyFill="1" applyBorder="1" applyAlignment="1">
      <alignment vertical="center" wrapText="1"/>
    </xf>
    <xf numFmtId="0" fontId="10" fillId="7" borderId="15" xfId="0" applyFont="1" applyFill="1" applyBorder="1" applyAlignment="1">
      <alignment horizontal="left" vertical="center" wrapText="1"/>
    </xf>
    <xf numFmtId="0" fontId="10" fillId="7" borderId="0" xfId="0" applyFont="1" applyFill="1" applyBorder="1" applyAlignment="1">
      <alignment horizontal="justify" vertical="center" wrapText="1"/>
    </xf>
    <xf numFmtId="0" fontId="30" fillId="7" borderId="0" xfId="0" applyFont="1" applyFill="1" applyBorder="1" applyAlignment="1">
      <alignment vertical="center"/>
    </xf>
    <xf numFmtId="0" fontId="29" fillId="7" borderId="0" xfId="0" applyFont="1" applyFill="1" applyAlignment="1">
      <alignment horizontal="center"/>
    </xf>
    <xf numFmtId="0" fontId="29" fillId="7" borderId="0" xfId="0" applyFont="1" applyFill="1" applyAlignment="1">
      <alignment horizontal="justify" vertical="center" wrapText="1"/>
    </xf>
    <xf numFmtId="0" fontId="8" fillId="14" borderId="16" xfId="0" applyFont="1" applyFill="1" applyBorder="1" applyAlignment="1">
      <alignment vertical="center" wrapText="1"/>
    </xf>
    <xf numFmtId="0" fontId="8" fillId="14" borderId="17" xfId="0" applyFont="1" applyFill="1" applyBorder="1" applyAlignment="1">
      <alignment vertical="center" wrapText="1"/>
    </xf>
    <xf numFmtId="0" fontId="8" fillId="16" borderId="18" xfId="0" applyFont="1" applyFill="1" applyBorder="1" applyAlignment="1">
      <alignment horizontal="center" vertical="center" wrapText="1"/>
    </xf>
    <xf numFmtId="0" fontId="8" fillId="16" borderId="5" xfId="0" applyFont="1" applyFill="1" applyBorder="1" applyAlignment="1">
      <alignment horizontal="center" vertical="center" wrapText="1"/>
    </xf>
    <xf numFmtId="0" fontId="8" fillId="15" borderId="13" xfId="0" applyFont="1" applyFill="1" applyBorder="1" applyAlignment="1">
      <alignment horizontal="center" vertical="center" wrapText="1"/>
    </xf>
    <xf numFmtId="0" fontId="8" fillId="15" borderId="19" xfId="0" applyFont="1" applyFill="1" applyBorder="1" applyAlignment="1">
      <alignment horizontal="center" vertical="center" wrapText="1"/>
    </xf>
    <xf numFmtId="0" fontId="8" fillId="15" borderId="7" xfId="0" applyFont="1" applyFill="1" applyBorder="1" applyAlignment="1">
      <alignment horizontal="center" vertical="center" wrapText="1"/>
    </xf>
    <xf numFmtId="0" fontId="8" fillId="15" borderId="2" xfId="0" applyFont="1" applyFill="1" applyBorder="1" applyAlignment="1">
      <alignment horizontal="center" vertical="center" wrapText="1"/>
    </xf>
    <xf numFmtId="0" fontId="8" fillId="16" borderId="20" xfId="0" applyFont="1" applyFill="1" applyBorder="1" applyAlignment="1">
      <alignment horizontal="center" vertical="center" wrapText="1"/>
    </xf>
    <xf numFmtId="0" fontId="8" fillId="16" borderId="20" xfId="0" applyFont="1" applyFill="1" applyBorder="1" applyAlignment="1">
      <alignment vertical="center" wrapText="1"/>
    </xf>
    <xf numFmtId="0" fontId="8" fillId="15" borderId="21" xfId="0" applyFont="1" applyFill="1" applyBorder="1" applyAlignment="1">
      <alignment horizontal="justify" vertical="center" wrapText="1"/>
    </xf>
    <xf numFmtId="0" fontId="8" fillId="15" borderId="22" xfId="0" applyFont="1" applyFill="1" applyBorder="1" applyAlignment="1">
      <alignment horizontal="center" vertical="center" wrapText="1"/>
    </xf>
    <xf numFmtId="0" fontId="8" fillId="15" borderId="11" xfId="0" applyFont="1" applyFill="1" applyBorder="1" applyAlignment="1">
      <alignment horizontal="center" vertical="center" wrapText="1"/>
    </xf>
    <xf numFmtId="0" fontId="8" fillId="15" borderId="6" xfId="0" applyFont="1" applyFill="1" applyBorder="1" applyAlignment="1">
      <alignment horizontal="center" vertical="center" wrapText="1"/>
    </xf>
    <xf numFmtId="0" fontId="30" fillId="15" borderId="6" xfId="0" applyFont="1" applyFill="1" applyBorder="1"/>
    <xf numFmtId="0" fontId="8" fillId="17" borderId="6" xfId="0" applyFont="1" applyFill="1" applyBorder="1" applyAlignment="1">
      <alignment horizontal="center" vertical="center" wrapText="1"/>
    </xf>
    <xf numFmtId="0" fontId="8" fillId="18" borderId="6"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8" fillId="19" borderId="6" xfId="0" applyFont="1" applyFill="1" applyBorder="1" applyAlignment="1">
      <alignment horizontal="center" vertical="center" wrapText="1"/>
    </xf>
    <xf numFmtId="0" fontId="8" fillId="19" borderId="23"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31" fillId="7" borderId="9" xfId="0" applyFont="1" applyFill="1" applyBorder="1" applyAlignment="1" applyProtection="1">
      <alignment horizontal="center" vertical="center" wrapText="1"/>
      <protection locked="0"/>
    </xf>
    <xf numFmtId="0" fontId="31" fillId="7" borderId="3" xfId="0" applyFont="1" applyFill="1" applyBorder="1" applyAlignment="1" applyProtection="1">
      <alignment horizontal="center" vertical="center" wrapText="1"/>
      <protection locked="0"/>
    </xf>
    <xf numFmtId="9" fontId="31" fillId="7" borderId="3" xfId="0" applyNumberFormat="1" applyFont="1" applyFill="1" applyBorder="1" applyAlignment="1" applyProtection="1">
      <alignment horizontal="center" vertical="center" wrapText="1"/>
      <protection locked="0"/>
    </xf>
    <xf numFmtId="0" fontId="32" fillId="7" borderId="3" xfId="0" applyFont="1" applyFill="1" applyBorder="1" applyAlignment="1" applyProtection="1">
      <alignment horizontal="center" vertical="center" wrapText="1"/>
      <protection locked="0"/>
    </xf>
    <xf numFmtId="0" fontId="29" fillId="7" borderId="3" xfId="0" applyFont="1" applyFill="1" applyBorder="1" applyAlignment="1" applyProtection="1">
      <alignment horizontal="center" vertical="center" wrapText="1"/>
      <protection locked="0"/>
    </xf>
    <xf numFmtId="0" fontId="29" fillId="7" borderId="3" xfId="0" applyFont="1" applyFill="1" applyBorder="1" applyAlignment="1" applyProtection="1">
      <alignment horizontal="left" vertical="center" wrapText="1"/>
    </xf>
    <xf numFmtId="165" fontId="29" fillId="7" borderId="3" xfId="0" applyNumberFormat="1" applyFont="1" applyFill="1" applyBorder="1" applyAlignment="1" applyProtection="1">
      <alignment horizontal="center" vertical="center" wrapText="1"/>
      <protection locked="0"/>
    </xf>
    <xf numFmtId="0" fontId="29" fillId="7" borderId="3" xfId="0" applyFont="1" applyFill="1" applyBorder="1" applyAlignment="1">
      <alignment horizontal="center" vertical="center" wrapText="1"/>
    </xf>
    <xf numFmtId="9" fontId="29" fillId="7" borderId="3" xfId="0" applyNumberFormat="1" applyFont="1" applyFill="1" applyBorder="1" applyAlignment="1">
      <alignment horizontal="center" vertical="center" wrapText="1"/>
    </xf>
    <xf numFmtId="0" fontId="33" fillId="7" borderId="24" xfId="0" applyFont="1" applyFill="1" applyBorder="1" applyAlignment="1" applyProtection="1">
      <alignment horizontal="left" vertical="center" wrapText="1"/>
      <protection locked="0"/>
    </xf>
    <xf numFmtId="0" fontId="12" fillId="7" borderId="25" xfId="0" applyFont="1" applyFill="1" applyBorder="1" applyAlignment="1">
      <alignment horizontal="center" vertical="center" wrapText="1"/>
    </xf>
    <xf numFmtId="0" fontId="31" fillId="7" borderId="7" xfId="0" applyFont="1" applyFill="1" applyBorder="1" applyAlignment="1" applyProtection="1">
      <alignment horizontal="center" vertical="center" wrapText="1"/>
      <protection locked="0"/>
    </xf>
    <xf numFmtId="0" fontId="31" fillId="7" borderId="6" xfId="0" applyFont="1" applyFill="1" applyBorder="1" applyAlignment="1">
      <alignment vertical="center" wrapText="1"/>
    </xf>
    <xf numFmtId="0" fontId="31" fillId="7" borderId="2" xfId="0" applyFont="1" applyFill="1" applyBorder="1" applyAlignment="1" applyProtection="1">
      <alignment horizontal="center" vertical="center" wrapText="1"/>
      <protection locked="0"/>
    </xf>
    <xf numFmtId="0" fontId="32" fillId="7" borderId="4" xfId="0" applyFont="1" applyFill="1" applyBorder="1" applyAlignment="1" applyProtection="1">
      <alignment horizontal="center" vertical="center" wrapText="1"/>
      <protection locked="0"/>
    </xf>
    <xf numFmtId="0" fontId="32" fillId="7" borderId="2" xfId="0" applyFont="1" applyFill="1" applyBorder="1" applyAlignment="1" applyProtection="1">
      <alignment horizontal="center" vertical="center" wrapText="1"/>
      <protection locked="0"/>
    </xf>
    <xf numFmtId="0" fontId="29" fillId="7" borderId="2" xfId="0" applyFont="1" applyFill="1" applyBorder="1" applyAlignment="1" applyProtection="1">
      <alignment horizontal="center" vertical="center" wrapText="1"/>
      <protection locked="0"/>
    </xf>
    <xf numFmtId="0" fontId="29" fillId="7" borderId="2" xfId="0" applyFont="1" applyFill="1" applyBorder="1" applyAlignment="1" applyProtection="1">
      <alignment horizontal="left" vertical="center" wrapText="1"/>
    </xf>
    <xf numFmtId="165" fontId="29" fillId="7" borderId="2" xfId="0" applyNumberFormat="1" applyFont="1" applyFill="1" applyBorder="1" applyAlignment="1" applyProtection="1">
      <alignment horizontal="center" vertical="center" wrapText="1"/>
      <protection locked="0"/>
    </xf>
    <xf numFmtId="0" fontId="31" fillId="7" borderId="6" xfId="0" applyFont="1" applyFill="1" applyBorder="1" applyAlignment="1" applyProtection="1">
      <alignment horizontal="center" vertical="center" wrapText="1"/>
      <protection locked="0"/>
    </xf>
    <xf numFmtId="9" fontId="31" fillId="7" borderId="6" xfId="0" applyNumberFormat="1" applyFont="1" applyFill="1" applyBorder="1" applyAlignment="1" applyProtection="1">
      <alignment horizontal="center" vertical="center" wrapText="1"/>
      <protection locked="0"/>
    </xf>
    <xf numFmtId="0" fontId="32" fillId="7" borderId="6" xfId="0" applyFont="1" applyFill="1" applyBorder="1" applyAlignment="1" applyProtection="1">
      <alignment horizontal="center" vertical="center" wrapText="1"/>
      <protection locked="0"/>
    </xf>
    <xf numFmtId="0" fontId="29" fillId="7" borderId="6" xfId="0" applyFont="1" applyFill="1" applyBorder="1" applyAlignment="1" applyProtection="1">
      <alignment horizontal="center" vertical="center" wrapText="1"/>
      <protection locked="0"/>
    </xf>
    <xf numFmtId="0" fontId="29" fillId="7" borderId="6" xfId="0" applyFont="1" applyFill="1" applyBorder="1" applyAlignment="1" applyProtection="1">
      <alignment horizontal="left" vertical="center" wrapText="1"/>
    </xf>
    <xf numFmtId="165" fontId="29" fillId="7" borderId="6" xfId="0" applyNumberFormat="1" applyFont="1" applyFill="1" applyBorder="1" applyAlignment="1" applyProtection="1">
      <alignment horizontal="center" vertical="center" wrapText="1"/>
      <protection locked="0"/>
    </xf>
    <xf numFmtId="0" fontId="29" fillId="7" borderId="26" xfId="0" applyFont="1" applyFill="1" applyBorder="1" applyAlignment="1" applyProtection="1">
      <alignment horizontal="center" vertical="center" wrapText="1"/>
      <protection locked="0"/>
    </xf>
    <xf numFmtId="0" fontId="33" fillId="7" borderId="26" xfId="0" applyFont="1" applyFill="1" applyBorder="1" applyAlignment="1" applyProtection="1">
      <alignment horizontal="left" vertical="center" wrapText="1"/>
      <protection locked="0"/>
    </xf>
    <xf numFmtId="0" fontId="33" fillId="7" borderId="27" xfId="0" applyFont="1" applyFill="1" applyBorder="1" applyAlignment="1" applyProtection="1">
      <alignment horizontal="left" vertical="center" wrapText="1"/>
      <protection locked="0"/>
    </xf>
    <xf numFmtId="0" fontId="12" fillId="7" borderId="28" xfId="0" applyFont="1" applyFill="1" applyBorder="1" applyAlignment="1">
      <alignment horizontal="center" vertical="center" wrapText="1"/>
    </xf>
    <xf numFmtId="0" fontId="34" fillId="7" borderId="29" xfId="0" applyFont="1" applyFill="1" applyBorder="1" applyAlignment="1" applyProtection="1">
      <alignment horizontal="center" vertical="center" wrapText="1"/>
      <protection locked="0"/>
    </xf>
    <xf numFmtId="0" fontId="31" fillId="7" borderId="30" xfId="0" applyFont="1" applyFill="1" applyBorder="1" applyAlignment="1" applyProtection="1">
      <alignment horizontal="center" vertical="center" wrapText="1"/>
      <protection locked="0"/>
    </xf>
    <xf numFmtId="0" fontId="31" fillId="7" borderId="31" xfId="0" applyFont="1" applyFill="1" applyBorder="1" applyAlignment="1">
      <alignment vertical="center" wrapText="1"/>
    </xf>
    <xf numFmtId="0" fontId="31" fillId="7" borderId="31" xfId="0" applyFont="1" applyFill="1" applyBorder="1" applyAlignment="1" applyProtection="1">
      <alignment horizontal="center" vertical="center" wrapText="1"/>
      <protection locked="0"/>
    </xf>
    <xf numFmtId="9" fontId="31" fillId="7" borderId="31" xfId="0" applyNumberFormat="1" applyFont="1" applyFill="1" applyBorder="1" applyAlignment="1" applyProtection="1">
      <alignment horizontal="center" vertical="center" wrapText="1"/>
      <protection locked="0"/>
    </xf>
    <xf numFmtId="0" fontId="32" fillId="7" borderId="31" xfId="0" applyFont="1" applyFill="1" applyBorder="1" applyAlignment="1" applyProtection="1">
      <alignment horizontal="center" vertical="center" wrapText="1"/>
      <protection locked="0"/>
    </xf>
    <xf numFmtId="0" fontId="29" fillId="7" borderId="31" xfId="0" applyFont="1" applyFill="1" applyBorder="1" applyAlignment="1" applyProtection="1">
      <alignment horizontal="center" vertical="center" wrapText="1"/>
      <protection locked="0"/>
    </xf>
    <xf numFmtId="0" fontId="29" fillId="7" borderId="31" xfId="0" applyFont="1" applyFill="1" applyBorder="1" applyAlignment="1" applyProtection="1">
      <alignment horizontal="left" vertical="center" wrapText="1"/>
    </xf>
    <xf numFmtId="165" fontId="29" fillId="7" borderId="31" xfId="0" applyNumberFormat="1" applyFont="1" applyFill="1" applyBorder="1" applyAlignment="1" applyProtection="1">
      <alignment horizontal="center" vertical="center" wrapText="1"/>
      <protection locked="0"/>
    </xf>
    <xf numFmtId="0" fontId="29" fillId="7" borderId="31" xfId="0" applyFont="1" applyFill="1" applyBorder="1" applyAlignment="1">
      <alignment horizontal="center" vertical="center" wrapText="1"/>
    </xf>
    <xf numFmtId="0" fontId="33" fillId="7" borderId="31" xfId="0" applyFont="1" applyFill="1" applyBorder="1" applyAlignment="1" applyProtection="1">
      <alignment horizontal="left" vertical="center" wrapText="1"/>
      <protection locked="0"/>
    </xf>
    <xf numFmtId="0" fontId="33" fillId="7" borderId="32" xfId="0" applyFont="1" applyFill="1" applyBorder="1" applyAlignment="1" applyProtection="1">
      <alignment horizontal="left" vertical="center" wrapText="1"/>
      <protection locked="0"/>
    </xf>
    <xf numFmtId="0" fontId="31" fillId="7" borderId="3" xfId="0" applyFont="1" applyFill="1" applyBorder="1" applyAlignment="1" applyProtection="1">
      <alignment horizontal="justify" vertical="center" wrapText="1"/>
      <protection locked="0"/>
    </xf>
    <xf numFmtId="0" fontId="29" fillId="7" borderId="5" xfId="0" applyFont="1" applyFill="1" applyBorder="1" applyAlignment="1" applyProtection="1">
      <alignment horizontal="left" vertical="center" wrapText="1"/>
    </xf>
    <xf numFmtId="0" fontId="35" fillId="0" borderId="17" xfId="0" applyFont="1" applyFill="1" applyBorder="1" applyAlignment="1" applyProtection="1">
      <alignment horizontal="center" vertical="center" wrapText="1"/>
      <protection locked="0"/>
    </xf>
    <xf numFmtId="0" fontId="31" fillId="7" borderId="29" xfId="0" applyFont="1" applyFill="1" applyBorder="1" applyAlignment="1">
      <alignment vertical="center" wrapText="1"/>
    </xf>
    <xf numFmtId="0" fontId="31" fillId="7" borderId="29" xfId="0" applyFont="1" applyFill="1" applyBorder="1" applyAlignment="1" applyProtection="1">
      <alignment horizontal="justify" vertical="center" wrapText="1"/>
      <protection locked="0"/>
    </xf>
    <xf numFmtId="0" fontId="31" fillId="7" borderId="31" xfId="0" applyFont="1" applyFill="1" applyBorder="1" applyAlignment="1" applyProtection="1">
      <alignment horizontal="justify" vertical="center" wrapText="1"/>
      <protection locked="0"/>
    </xf>
    <xf numFmtId="0" fontId="32" fillId="7" borderId="31" xfId="0" applyFont="1" applyFill="1" applyBorder="1" applyAlignment="1">
      <alignment vertical="center"/>
    </xf>
    <xf numFmtId="0" fontId="31" fillId="7" borderId="4" xfId="0" applyFont="1" applyFill="1" applyBorder="1" applyAlignment="1" applyProtection="1">
      <alignment horizontal="justify" vertical="center" wrapText="1"/>
      <protection locked="0"/>
    </xf>
    <xf numFmtId="0" fontId="31" fillId="7" borderId="4" xfId="0" applyFont="1" applyFill="1" applyBorder="1" applyAlignment="1" applyProtection="1">
      <alignment horizontal="center" vertical="center" wrapText="1"/>
      <protection locked="0"/>
    </xf>
    <xf numFmtId="1" fontId="31" fillId="7" borderId="4" xfId="0" applyNumberFormat="1" applyFont="1" applyFill="1" applyBorder="1" applyAlignment="1" applyProtection="1">
      <alignment horizontal="center" vertical="center" wrapText="1"/>
      <protection locked="0"/>
    </xf>
    <xf numFmtId="0" fontId="31" fillId="7" borderId="4" xfId="0" applyNumberFormat="1" applyFont="1" applyFill="1" applyBorder="1" applyAlignment="1" applyProtection="1">
      <alignment horizontal="center" vertical="center" wrapText="1"/>
      <protection locked="0"/>
    </xf>
    <xf numFmtId="0" fontId="29" fillId="7" borderId="4" xfId="0" applyFont="1" applyFill="1" applyBorder="1" applyAlignment="1" applyProtection="1">
      <alignment horizontal="center" vertical="center" wrapText="1"/>
      <protection locked="0"/>
    </xf>
    <xf numFmtId="165" fontId="29" fillId="7" borderId="4" xfId="0" applyNumberFormat="1" applyFont="1" applyFill="1" applyBorder="1" applyAlignment="1" applyProtection="1">
      <alignment horizontal="center" vertical="center" wrapText="1"/>
      <protection locked="0"/>
    </xf>
    <xf numFmtId="0" fontId="31" fillId="7" borderId="6" xfId="0" applyFont="1" applyFill="1" applyBorder="1" applyAlignment="1">
      <alignment horizontal="center" vertical="center" wrapText="1"/>
    </xf>
    <xf numFmtId="0" fontId="13" fillId="7" borderId="2" xfId="0" applyFont="1" applyFill="1" applyBorder="1" applyAlignment="1">
      <alignment horizontal="justify" vertical="center" wrapText="1"/>
    </xf>
    <xf numFmtId="0" fontId="31" fillId="7" borderId="2" xfId="0" applyFont="1" applyFill="1" applyBorder="1" applyAlignment="1">
      <alignment horizontal="center" vertical="center" wrapText="1"/>
    </xf>
    <xf numFmtId="0" fontId="34" fillId="7" borderId="33" xfId="0" applyFont="1" applyFill="1" applyBorder="1" applyAlignment="1" applyProtection="1">
      <alignment horizontal="center" vertical="center" wrapText="1"/>
      <protection locked="0"/>
    </xf>
    <xf numFmtId="9" fontId="36" fillId="7" borderId="33" xfId="7" applyFont="1" applyFill="1" applyBorder="1" applyAlignment="1">
      <alignment horizontal="center" vertical="center" wrapText="1"/>
    </xf>
    <xf numFmtId="0" fontId="31" fillId="7" borderId="34" xfId="0" applyFont="1" applyFill="1" applyBorder="1" applyAlignment="1" applyProtection="1">
      <alignment horizontal="center" vertical="center" wrapText="1"/>
      <protection locked="0"/>
    </xf>
    <xf numFmtId="0" fontId="31" fillId="7" borderId="33" xfId="0" applyFont="1" applyFill="1" applyBorder="1" applyAlignment="1">
      <alignment vertical="center" wrapText="1"/>
    </xf>
    <xf numFmtId="0" fontId="31" fillId="7" borderId="2" xfId="0" applyFont="1" applyFill="1" applyBorder="1" applyAlignment="1">
      <alignment vertical="center" wrapText="1"/>
    </xf>
    <xf numFmtId="9" fontId="31" fillId="7" borderId="2" xfId="0" applyNumberFormat="1" applyFont="1" applyFill="1" applyBorder="1" applyAlignment="1" applyProtection="1">
      <alignment horizontal="center" vertical="center" wrapText="1"/>
      <protection locked="0"/>
    </xf>
    <xf numFmtId="9" fontId="36" fillId="7" borderId="25" xfId="7" applyFont="1" applyFill="1" applyBorder="1" applyAlignment="1">
      <alignment horizontal="center" vertical="center" wrapText="1"/>
    </xf>
    <xf numFmtId="9" fontId="36" fillId="7" borderId="22" xfId="7" applyFont="1" applyFill="1" applyBorder="1" applyAlignment="1">
      <alignment horizontal="center" vertical="center" wrapText="1"/>
    </xf>
    <xf numFmtId="9" fontId="15" fillId="7" borderId="22" xfId="7" applyFont="1" applyFill="1" applyBorder="1" applyAlignment="1">
      <alignment horizontal="center" vertical="center" wrapText="1"/>
    </xf>
    <xf numFmtId="9" fontId="36" fillId="7" borderId="2" xfId="7" applyFont="1" applyFill="1" applyBorder="1" applyAlignment="1">
      <alignment horizontal="center" vertical="center" wrapText="1"/>
    </xf>
    <xf numFmtId="0" fontId="33" fillId="7" borderId="6" xfId="0" applyFont="1" applyFill="1" applyBorder="1" applyAlignment="1" applyProtection="1">
      <alignment horizontal="left" vertical="center" wrapText="1"/>
      <protection locked="0"/>
    </xf>
    <xf numFmtId="0" fontId="12" fillId="7" borderId="35" xfId="0" applyFont="1" applyFill="1" applyBorder="1" applyAlignment="1">
      <alignment horizontal="center" vertical="center" wrapText="1"/>
    </xf>
    <xf numFmtId="0" fontId="34" fillId="7" borderId="17" xfId="0" applyFont="1" applyFill="1" applyBorder="1" applyAlignment="1" applyProtection="1">
      <alignment horizontal="center" vertical="center" wrapText="1"/>
      <protection locked="0"/>
    </xf>
    <xf numFmtId="0" fontId="37" fillId="7" borderId="20" xfId="0" applyFont="1" applyFill="1" applyBorder="1" applyAlignment="1" applyProtection="1">
      <alignment horizontal="center" vertical="center" wrapText="1"/>
      <protection locked="0"/>
    </xf>
    <xf numFmtId="0" fontId="37" fillId="7" borderId="26" xfId="0" applyFont="1" applyFill="1" applyBorder="1" applyAlignment="1" applyProtection="1">
      <alignment horizontal="center" vertical="center" wrapText="1"/>
      <protection locked="0"/>
    </xf>
    <xf numFmtId="0" fontId="38" fillId="7" borderId="26" xfId="0" applyFont="1" applyFill="1" applyBorder="1" applyAlignment="1" applyProtection="1">
      <alignment horizontal="center" vertical="center" wrapText="1"/>
      <protection locked="0"/>
    </xf>
    <xf numFmtId="0" fontId="30" fillId="7" borderId="26" xfId="0" applyFont="1" applyFill="1" applyBorder="1" applyAlignment="1" applyProtection="1">
      <alignment horizontal="center" vertical="center" wrapText="1"/>
      <protection locked="0"/>
    </xf>
    <xf numFmtId="0" fontId="30" fillId="7" borderId="26" xfId="0" applyFont="1" applyFill="1" applyBorder="1" applyAlignment="1" applyProtection="1">
      <alignment horizontal="left" vertical="center" wrapText="1"/>
    </xf>
    <xf numFmtId="165" fontId="30" fillId="7" borderId="26" xfId="0" applyNumberFormat="1" applyFont="1" applyFill="1" applyBorder="1" applyAlignment="1" applyProtection="1">
      <alignment horizontal="center" vertical="center" wrapText="1"/>
      <protection locked="0"/>
    </xf>
    <xf numFmtId="0" fontId="31" fillId="7" borderId="26" xfId="0" applyFont="1" applyFill="1" applyBorder="1" applyAlignment="1" applyProtection="1">
      <alignment horizontal="center" vertical="center" wrapText="1"/>
      <protection locked="0"/>
    </xf>
    <xf numFmtId="0" fontId="31" fillId="7" borderId="26" xfId="0" applyFont="1" applyFill="1" applyBorder="1" applyAlignment="1" applyProtection="1">
      <alignment horizontal="justify" vertical="center" wrapText="1"/>
      <protection locked="0"/>
    </xf>
    <xf numFmtId="0" fontId="32" fillId="7" borderId="26" xfId="0" applyFont="1" applyFill="1" applyBorder="1" applyAlignment="1" applyProtection="1">
      <alignment horizontal="center" vertical="center" wrapText="1"/>
      <protection locked="0"/>
    </xf>
    <xf numFmtId="9" fontId="36" fillId="7" borderId="3" xfId="7" applyFont="1" applyFill="1" applyBorder="1" applyAlignment="1">
      <alignment horizontal="center" vertical="center" wrapText="1"/>
    </xf>
    <xf numFmtId="0" fontId="31" fillId="7" borderId="31" xfId="0" applyNumberFormat="1" applyFont="1" applyFill="1" applyBorder="1" applyAlignment="1" applyProtection="1">
      <alignment horizontal="center" vertical="center" wrapText="1"/>
      <protection locked="0"/>
    </xf>
    <xf numFmtId="0" fontId="30" fillId="7" borderId="31" xfId="0" applyFont="1" applyFill="1" applyBorder="1" applyAlignment="1" applyProtection="1">
      <alignment horizontal="center" vertical="center" wrapText="1"/>
      <protection locked="0"/>
    </xf>
    <xf numFmtId="0" fontId="30" fillId="7" borderId="31" xfId="0" applyFont="1" applyFill="1" applyBorder="1" applyAlignment="1" applyProtection="1">
      <alignment horizontal="left" vertical="center" wrapText="1"/>
    </xf>
    <xf numFmtId="165" fontId="30" fillId="7" borderId="31" xfId="0" applyNumberFormat="1" applyFont="1" applyFill="1" applyBorder="1" applyAlignment="1" applyProtection="1">
      <alignment horizontal="center" vertical="center" wrapText="1"/>
      <protection locked="0"/>
    </xf>
    <xf numFmtId="0" fontId="34" fillId="7" borderId="36" xfId="0" applyFont="1" applyFill="1" applyBorder="1" applyAlignment="1" applyProtection="1">
      <alignment horizontal="center" vertical="center" wrapText="1"/>
      <protection locked="0"/>
    </xf>
    <xf numFmtId="9" fontId="36" fillId="7" borderId="26" xfId="7" applyFont="1" applyFill="1" applyBorder="1" applyAlignment="1">
      <alignment horizontal="center" vertical="center" wrapText="1"/>
    </xf>
    <xf numFmtId="9" fontId="31" fillId="7" borderId="26" xfId="0" applyNumberFormat="1" applyFont="1" applyFill="1" applyBorder="1" applyAlignment="1" applyProtection="1">
      <alignment horizontal="center" vertical="center" wrapText="1"/>
      <protection locked="0"/>
    </xf>
    <xf numFmtId="0" fontId="29" fillId="7" borderId="26" xfId="0" applyFont="1" applyFill="1" applyBorder="1" applyAlignment="1" applyProtection="1">
      <alignment horizontal="left" vertical="center" wrapText="1"/>
    </xf>
    <xf numFmtId="165" fontId="29" fillId="7" borderId="26" xfId="0" applyNumberFormat="1" applyFont="1" applyFill="1" applyBorder="1" applyAlignment="1" applyProtection="1">
      <alignment horizontal="center" vertical="center" wrapText="1"/>
      <protection locked="0"/>
    </xf>
    <xf numFmtId="0" fontId="34" fillId="7" borderId="37" xfId="0" applyFont="1" applyFill="1" applyBorder="1" applyAlignment="1" applyProtection="1">
      <alignment horizontal="center" vertical="center" wrapText="1"/>
      <protection locked="0"/>
    </xf>
    <xf numFmtId="0" fontId="8" fillId="20" borderId="38" xfId="0" applyFont="1" applyFill="1" applyBorder="1" applyAlignment="1">
      <alignment vertical="center" wrapText="1"/>
    </xf>
    <xf numFmtId="9" fontId="37" fillId="7" borderId="39" xfId="7" applyFont="1" applyFill="1" applyBorder="1" applyAlignment="1" applyProtection="1">
      <alignment horizontal="center" vertical="center" wrapText="1"/>
    </xf>
    <xf numFmtId="0" fontId="31" fillId="0" borderId="40" xfId="0" applyFont="1" applyBorder="1"/>
    <xf numFmtId="0" fontId="31" fillId="7" borderId="40" xfId="0" applyFont="1" applyFill="1" applyBorder="1" applyAlignment="1" applyProtection="1">
      <alignment vertical="center" wrapText="1"/>
    </xf>
    <xf numFmtId="0" fontId="31" fillId="7" borderId="40" xfId="0" applyFont="1" applyFill="1" applyBorder="1" applyAlignment="1" applyProtection="1">
      <alignment horizontal="center" vertical="center" wrapText="1"/>
      <protection locked="0"/>
    </xf>
    <xf numFmtId="0" fontId="29" fillId="7" borderId="40" xfId="0" applyFont="1" applyFill="1" applyBorder="1" applyAlignment="1" applyProtection="1">
      <alignment vertical="center" wrapText="1"/>
    </xf>
    <xf numFmtId="9" fontId="10" fillId="7" borderId="40" xfId="7" applyFont="1" applyFill="1" applyBorder="1" applyAlignment="1" applyProtection="1">
      <alignment horizontal="center" vertical="center" wrapText="1"/>
    </xf>
    <xf numFmtId="0" fontId="33" fillId="7" borderId="40" xfId="0" applyFont="1" applyFill="1" applyBorder="1" applyAlignment="1" applyProtection="1">
      <alignment vertical="center" wrapText="1"/>
    </xf>
    <xf numFmtId="9" fontId="16" fillId="7" borderId="40" xfId="7" applyFont="1" applyFill="1" applyBorder="1" applyAlignment="1" applyProtection="1">
      <alignment horizontal="center" vertical="center" wrapText="1"/>
    </xf>
    <xf numFmtId="9" fontId="10" fillId="7" borderId="41" xfId="7" applyFont="1" applyFill="1" applyBorder="1" applyAlignment="1" applyProtection="1">
      <alignment vertical="center" wrapText="1"/>
    </xf>
    <xf numFmtId="0" fontId="29" fillId="7" borderId="0" xfId="0" applyFont="1" applyFill="1" applyBorder="1" applyAlignment="1">
      <alignment vertical="center" wrapText="1"/>
    </xf>
    <xf numFmtId="0" fontId="29" fillId="7" borderId="0" xfId="0" applyFont="1" applyFill="1" applyBorder="1" applyAlignment="1">
      <alignment horizontal="justify" vertical="center" wrapText="1"/>
    </xf>
    <xf numFmtId="0" fontId="29" fillId="7" borderId="2" xfId="0" applyFont="1" applyFill="1" applyBorder="1" applyAlignment="1">
      <alignment vertical="center" wrapText="1"/>
    </xf>
    <xf numFmtId="9" fontId="10" fillId="7" borderId="0" xfId="7" applyFont="1" applyFill="1" applyBorder="1" applyAlignment="1">
      <alignment horizontal="center" vertical="center" wrapText="1"/>
    </xf>
    <xf numFmtId="0" fontId="29" fillId="7" borderId="0" xfId="0" applyFont="1" applyFill="1" applyBorder="1"/>
    <xf numFmtId="0" fontId="28" fillId="0" borderId="0" xfId="0" applyFont="1" applyAlignment="1">
      <alignment horizontal="justify" vertical="center" wrapText="1"/>
    </xf>
    <xf numFmtId="167" fontId="36" fillId="7" borderId="17" xfId="7" applyNumberFormat="1" applyFont="1" applyFill="1" applyBorder="1" applyAlignment="1" applyProtection="1">
      <alignment horizontal="center" vertical="center" wrapText="1"/>
    </xf>
    <xf numFmtId="9" fontId="36" fillId="7" borderId="42" xfId="7" applyFont="1" applyFill="1" applyBorder="1" applyAlignment="1" applyProtection="1">
      <alignment horizontal="center" vertical="center" wrapText="1"/>
      <protection locked="0"/>
    </xf>
    <xf numFmtId="9" fontId="36" fillId="7" borderId="33" xfId="7" applyFont="1" applyFill="1" applyBorder="1" applyAlignment="1" applyProtection="1">
      <alignment horizontal="center" vertical="center" wrapText="1"/>
      <protection locked="0"/>
    </xf>
    <xf numFmtId="0" fontId="31" fillId="7" borderId="39" xfId="0" applyFont="1" applyFill="1" applyBorder="1" applyAlignment="1" applyProtection="1">
      <alignment horizontal="center" vertical="center" wrapText="1"/>
      <protection locked="0"/>
    </xf>
    <xf numFmtId="9" fontId="36" fillId="7" borderId="7" xfId="7" applyFont="1" applyFill="1" applyBorder="1" applyAlignment="1">
      <alignment horizontal="center" vertical="center" wrapText="1"/>
    </xf>
    <xf numFmtId="9" fontId="36" fillId="7" borderId="43" xfId="7" applyFont="1" applyFill="1" applyBorder="1" applyAlignment="1">
      <alignment horizontal="center" vertical="center" wrapText="1"/>
    </xf>
    <xf numFmtId="0" fontId="13" fillId="7" borderId="44" xfId="0" applyFont="1" applyFill="1" applyBorder="1" applyAlignment="1">
      <alignment horizontal="justify" vertical="center" wrapText="1"/>
    </xf>
    <xf numFmtId="0" fontId="34" fillId="7" borderId="43" xfId="0" applyFont="1" applyFill="1" applyBorder="1" applyAlignment="1" applyProtection="1">
      <alignment horizontal="center" vertical="center" wrapText="1"/>
      <protection locked="0"/>
    </xf>
    <xf numFmtId="9" fontId="36" fillId="7" borderId="9" xfId="7" applyFont="1" applyFill="1" applyBorder="1" applyAlignment="1">
      <alignment horizontal="center" vertical="center" wrapText="1"/>
    </xf>
    <xf numFmtId="0" fontId="31" fillId="7" borderId="3" xfId="0" applyFont="1" applyFill="1" applyBorder="1" applyAlignment="1">
      <alignment horizontal="center" vertical="center" wrapText="1"/>
    </xf>
    <xf numFmtId="0" fontId="31" fillId="7" borderId="3" xfId="0" applyNumberFormat="1" applyFont="1" applyFill="1" applyBorder="1" applyAlignment="1" applyProtection="1">
      <alignment horizontal="center" vertical="center" wrapText="1"/>
      <protection locked="0"/>
    </xf>
    <xf numFmtId="0" fontId="37" fillId="7" borderId="20" xfId="0" applyFont="1" applyFill="1" applyBorder="1" applyAlignment="1" applyProtection="1">
      <alignment horizontal="justify" vertical="center" wrapText="1"/>
      <protection locked="0"/>
    </xf>
    <xf numFmtId="0" fontId="10" fillId="7" borderId="3" xfId="7" applyNumberFormat="1" applyFont="1" applyFill="1" applyBorder="1" applyAlignment="1">
      <alignment horizontal="center" vertical="center" wrapText="1"/>
    </xf>
    <xf numFmtId="0" fontId="29" fillId="7" borderId="3" xfId="0" applyNumberFormat="1" applyFont="1" applyFill="1" applyBorder="1" applyAlignment="1">
      <alignment horizontal="center" vertical="center" wrapText="1"/>
    </xf>
    <xf numFmtId="0" fontId="29" fillId="7" borderId="3" xfId="0" applyNumberFormat="1" applyFont="1" applyFill="1" applyBorder="1" applyAlignment="1" applyProtection="1">
      <alignment horizontal="center" vertical="center" wrapText="1"/>
      <protection locked="0"/>
    </xf>
    <xf numFmtId="0" fontId="29" fillId="7" borderId="26" xfId="0" applyNumberFormat="1" applyFont="1" applyFill="1" applyBorder="1" applyAlignment="1" applyProtection="1">
      <alignment horizontal="center" vertical="center" wrapText="1"/>
      <protection locked="0"/>
    </xf>
    <xf numFmtId="0" fontId="29" fillId="7" borderId="31" xfId="0" applyNumberFormat="1" applyFont="1" applyFill="1" applyBorder="1" applyAlignment="1" applyProtection="1">
      <alignment horizontal="center" vertical="center" wrapText="1"/>
      <protection locked="0"/>
    </xf>
    <xf numFmtId="0" fontId="29" fillId="7" borderId="26" xfId="7" applyNumberFormat="1" applyFont="1" applyFill="1" applyBorder="1" applyAlignment="1" applyProtection="1">
      <alignment horizontal="center" vertical="center" wrapText="1"/>
      <protection locked="0"/>
    </xf>
    <xf numFmtId="0" fontId="8" fillId="19" borderId="45" xfId="0" applyFont="1" applyFill="1" applyBorder="1" applyAlignment="1">
      <alignment horizontal="center" vertical="center" wrapText="1"/>
    </xf>
    <xf numFmtId="0" fontId="8" fillId="19" borderId="12" xfId="0" applyFont="1" applyFill="1" applyBorder="1" applyAlignment="1">
      <alignment horizontal="center" vertical="center" wrapText="1"/>
    </xf>
    <xf numFmtId="0" fontId="8" fillId="19" borderId="46" xfId="0" applyFont="1" applyFill="1" applyBorder="1" applyAlignment="1">
      <alignment horizontal="center" vertical="center" wrapText="1"/>
    </xf>
    <xf numFmtId="9" fontId="16" fillId="7" borderId="47" xfId="7" applyFont="1" applyFill="1" applyBorder="1" applyAlignment="1" applyProtection="1">
      <alignment horizontal="center" vertical="center" wrapText="1"/>
    </xf>
    <xf numFmtId="0" fontId="32" fillId="0" borderId="4" xfId="0" applyFont="1" applyFill="1" applyBorder="1" applyAlignment="1" applyProtection="1">
      <alignment horizontal="center" vertical="center" wrapText="1"/>
      <protection locked="0"/>
    </xf>
    <xf numFmtId="0" fontId="29" fillId="0" borderId="31" xfId="0" applyFont="1" applyFill="1" applyBorder="1" applyAlignment="1" applyProtection="1">
      <alignment horizontal="center" vertical="center" wrapText="1"/>
    </xf>
    <xf numFmtId="0" fontId="29" fillId="0" borderId="5" xfId="0" applyFont="1" applyFill="1" applyBorder="1" applyAlignment="1" applyProtection="1">
      <alignment horizontal="center" vertical="center" wrapText="1"/>
    </xf>
    <xf numFmtId="9" fontId="31" fillId="7" borderId="40" xfId="0" applyNumberFormat="1" applyFont="1" applyFill="1" applyBorder="1" applyAlignment="1" applyProtection="1">
      <alignment horizontal="center" vertical="center" wrapText="1"/>
      <protection locked="0"/>
    </xf>
    <xf numFmtId="0" fontId="9" fillId="5" borderId="18" xfId="0" applyFont="1" applyFill="1" applyBorder="1" applyAlignment="1" applyProtection="1">
      <alignment horizontal="center" vertical="center" wrapText="1"/>
    </xf>
    <xf numFmtId="14" fontId="9" fillId="5" borderId="5" xfId="0" applyNumberFormat="1" applyFont="1" applyFill="1" applyBorder="1" applyAlignment="1" applyProtection="1">
      <alignment horizontal="center" vertical="center" wrapText="1"/>
    </xf>
    <xf numFmtId="0" fontId="31" fillId="7" borderId="20" xfId="0" applyFont="1" applyFill="1" applyBorder="1" applyAlignment="1" applyProtection="1">
      <alignment horizontal="center" vertical="center" wrapText="1"/>
      <protection locked="0"/>
    </xf>
    <xf numFmtId="0" fontId="13" fillId="7" borderId="31" xfId="0" applyFont="1" applyFill="1" applyBorder="1" applyAlignment="1" applyProtection="1">
      <alignment horizontal="justify" vertical="center" wrapText="1"/>
      <protection locked="0"/>
    </xf>
    <xf numFmtId="0" fontId="31" fillId="7" borderId="40" xfId="0" applyFont="1" applyFill="1" applyBorder="1" applyAlignment="1">
      <alignment vertical="center" wrapText="1"/>
    </xf>
    <xf numFmtId="0" fontId="13" fillId="7" borderId="40" xfId="0" applyFont="1" applyFill="1" applyBorder="1" applyAlignment="1">
      <alignment vertical="center" wrapText="1"/>
    </xf>
    <xf numFmtId="9" fontId="31" fillId="7" borderId="4" xfId="0" applyNumberFormat="1" applyFont="1" applyFill="1" applyBorder="1" applyAlignment="1" applyProtection="1">
      <alignment horizontal="center" vertical="center" wrapText="1"/>
      <protection locked="0"/>
    </xf>
    <xf numFmtId="0" fontId="37" fillId="7" borderId="31" xfId="0" applyFont="1" applyFill="1" applyBorder="1" applyAlignment="1" applyProtection="1">
      <alignment horizontal="center" vertical="center" wrapText="1"/>
      <protection locked="0"/>
    </xf>
    <xf numFmtId="0" fontId="29" fillId="7" borderId="5" xfId="0" applyFont="1" applyFill="1" applyBorder="1" applyAlignment="1" applyProtection="1">
      <alignment horizontal="center" vertical="center" wrapText="1"/>
    </xf>
    <xf numFmtId="9" fontId="36" fillId="0" borderId="31" xfId="7" applyFont="1" applyFill="1" applyBorder="1" applyAlignment="1" applyProtection="1">
      <alignment horizontal="center" vertical="center" wrapText="1"/>
      <protection locked="0"/>
    </xf>
    <xf numFmtId="9" fontId="36" fillId="0" borderId="2" xfId="7" applyNumberFormat="1" applyFont="1" applyFill="1" applyBorder="1" applyAlignment="1" applyProtection="1">
      <alignment horizontal="center" vertical="center" wrapText="1"/>
      <protection locked="0"/>
    </xf>
    <xf numFmtId="9" fontId="36" fillId="0" borderId="25" xfId="7" applyFont="1" applyFill="1" applyBorder="1" applyAlignment="1">
      <alignment horizontal="center" vertical="center" wrapText="1"/>
    </xf>
    <xf numFmtId="9" fontId="36" fillId="0" borderId="31" xfId="7" applyFont="1" applyFill="1" applyBorder="1" applyAlignment="1">
      <alignment horizontal="center" vertical="center" wrapText="1"/>
    </xf>
    <xf numFmtId="0" fontId="13" fillId="7" borderId="26" xfId="0" applyFont="1" applyFill="1" applyBorder="1" applyAlignment="1" applyProtection="1">
      <alignment horizontal="center" vertical="center" wrapText="1"/>
      <protection locked="0"/>
    </xf>
    <xf numFmtId="9" fontId="13" fillId="7" borderId="3" xfId="0" applyNumberFormat="1" applyFont="1" applyFill="1" applyBorder="1" applyAlignment="1" applyProtection="1">
      <alignment horizontal="center" vertical="center" wrapText="1"/>
    </xf>
    <xf numFmtId="9" fontId="13" fillId="7" borderId="31" xfId="0" applyNumberFormat="1" applyFont="1" applyFill="1" applyBorder="1" applyAlignment="1" applyProtection="1">
      <alignment horizontal="center" vertical="center" wrapText="1"/>
    </xf>
    <xf numFmtId="3" fontId="13" fillId="7" borderId="31" xfId="3" applyNumberFormat="1" applyFont="1" applyFill="1" applyBorder="1" applyAlignment="1" applyProtection="1">
      <alignment horizontal="center" vertical="center" wrapText="1"/>
    </xf>
    <xf numFmtId="9" fontId="31" fillId="7" borderId="31" xfId="0" applyNumberFormat="1" applyFont="1" applyFill="1" applyBorder="1" applyAlignment="1" applyProtection="1">
      <alignment horizontal="center" vertical="center" wrapText="1"/>
    </xf>
    <xf numFmtId="9" fontId="31" fillId="0" borderId="3" xfId="0" applyNumberFormat="1" applyFont="1" applyFill="1" applyBorder="1" applyAlignment="1" applyProtection="1">
      <alignment horizontal="center" vertical="center" wrapText="1"/>
    </xf>
    <xf numFmtId="9" fontId="31" fillId="7" borderId="3" xfId="0" applyNumberFormat="1" applyFont="1" applyFill="1" applyBorder="1" applyAlignment="1" applyProtection="1">
      <alignment horizontal="center" vertical="center" wrapText="1"/>
    </xf>
    <xf numFmtId="0" fontId="31" fillId="7" borderId="31" xfId="0" applyFont="1" applyFill="1" applyBorder="1" applyAlignment="1" applyProtection="1">
      <alignment horizontal="justify" vertical="center" wrapText="1"/>
    </xf>
    <xf numFmtId="1" fontId="31" fillId="7" borderId="3" xfId="0" applyNumberFormat="1" applyFont="1" applyFill="1" applyBorder="1" applyAlignment="1" applyProtection="1">
      <alignment horizontal="center" vertical="center" wrapText="1"/>
    </xf>
    <xf numFmtId="1" fontId="31" fillId="7" borderId="4" xfId="0" applyNumberFormat="1" applyFont="1" applyFill="1" applyBorder="1" applyAlignment="1" applyProtection="1">
      <alignment horizontal="center" vertical="center" wrapText="1"/>
    </xf>
    <xf numFmtId="9" fontId="31" fillId="7" borderId="2" xfId="7" applyFont="1" applyFill="1" applyBorder="1" applyAlignment="1" applyProtection="1">
      <alignment horizontal="center" vertical="center" wrapText="1"/>
    </xf>
    <xf numFmtId="1" fontId="31" fillId="0" borderId="4" xfId="0" applyNumberFormat="1" applyFont="1" applyFill="1" applyBorder="1" applyAlignment="1" applyProtection="1">
      <alignment horizontal="center" vertical="center" wrapText="1"/>
    </xf>
    <xf numFmtId="0" fontId="31" fillId="7" borderId="4" xfId="0" applyNumberFormat="1" applyFont="1" applyFill="1" applyBorder="1" applyAlignment="1" applyProtection="1">
      <alignment horizontal="center" vertical="center" wrapText="1"/>
    </xf>
    <xf numFmtId="9" fontId="31" fillId="7" borderId="4" xfId="0" applyNumberFormat="1" applyFont="1" applyFill="1" applyBorder="1" applyAlignment="1" applyProtection="1">
      <alignment horizontal="center" vertical="center" wrapText="1"/>
    </xf>
    <xf numFmtId="9" fontId="31" fillId="7" borderId="2" xfId="0" applyNumberFormat="1" applyFont="1" applyFill="1" applyBorder="1" applyAlignment="1" applyProtection="1">
      <alignment horizontal="center" vertical="center" wrapText="1"/>
    </xf>
    <xf numFmtId="9" fontId="31" fillId="7" borderId="6" xfId="0" applyNumberFormat="1" applyFont="1" applyFill="1" applyBorder="1" applyAlignment="1" applyProtection="1">
      <alignment horizontal="center" vertical="center" wrapText="1"/>
    </xf>
    <xf numFmtId="9" fontId="31" fillId="0" borderId="40" xfId="0" applyNumberFormat="1" applyFont="1" applyFill="1" applyBorder="1" applyAlignment="1" applyProtection="1">
      <alignment horizontal="center" vertical="center" wrapText="1"/>
    </xf>
    <xf numFmtId="9" fontId="31" fillId="7" borderId="40" xfId="0" applyNumberFormat="1" applyFont="1" applyFill="1" applyBorder="1" applyAlignment="1" applyProtection="1">
      <alignment horizontal="center" vertical="center" wrapText="1"/>
    </xf>
    <xf numFmtId="9" fontId="37" fillId="7" borderId="31" xfId="0" applyNumberFormat="1" applyFont="1" applyFill="1" applyBorder="1" applyAlignment="1" applyProtection="1">
      <alignment horizontal="center" vertical="center" wrapText="1"/>
    </xf>
    <xf numFmtId="0" fontId="31" fillId="7" borderId="31" xfId="0" applyNumberFormat="1" applyFont="1" applyFill="1" applyBorder="1" applyAlignment="1" applyProtection="1">
      <alignment horizontal="center" vertical="center" wrapText="1"/>
    </xf>
    <xf numFmtId="9" fontId="31" fillId="7" borderId="26" xfId="0" applyNumberFormat="1" applyFont="1" applyFill="1" applyBorder="1" applyAlignment="1" applyProtection="1">
      <alignment horizontal="center" vertical="center" wrapText="1"/>
    </xf>
    <xf numFmtId="9" fontId="31" fillId="7" borderId="3" xfId="7" applyFont="1" applyFill="1" applyBorder="1" applyAlignment="1" applyProtection="1">
      <alignment horizontal="center" vertical="center" wrapText="1"/>
    </xf>
    <xf numFmtId="0" fontId="31" fillId="7" borderId="3" xfId="7" applyNumberFormat="1" applyFont="1" applyFill="1" applyBorder="1" applyAlignment="1" applyProtection="1">
      <alignment horizontal="center" vertical="center" wrapText="1"/>
    </xf>
    <xf numFmtId="0" fontId="31" fillId="7" borderId="2" xfId="7" applyNumberFormat="1" applyFont="1" applyFill="1" applyBorder="1" applyAlignment="1" applyProtection="1">
      <alignment horizontal="center" vertical="center" wrapText="1"/>
    </xf>
    <xf numFmtId="0" fontId="31" fillId="7" borderId="2" xfId="7" applyNumberFormat="1" applyFont="1" applyFill="1" applyBorder="1" applyAlignment="1" applyProtection="1">
      <alignment horizontal="center" vertical="center"/>
    </xf>
    <xf numFmtId="0" fontId="31" fillId="9" borderId="2" xfId="7" applyNumberFormat="1" applyFont="1" applyFill="1" applyBorder="1" applyAlignment="1" applyProtection="1">
      <alignment horizontal="center" vertical="center" wrapText="1"/>
    </xf>
    <xf numFmtId="0" fontId="39" fillId="7" borderId="2" xfId="0" applyFont="1" applyFill="1" applyBorder="1" applyAlignment="1" applyProtection="1">
      <alignment horizontal="center" vertical="center" wrapText="1"/>
    </xf>
    <xf numFmtId="9" fontId="39" fillId="7" borderId="2" xfId="0" applyNumberFormat="1" applyFont="1" applyFill="1" applyBorder="1" applyAlignment="1" applyProtection="1">
      <alignment horizontal="center" vertical="center" wrapText="1"/>
    </xf>
    <xf numFmtId="9" fontId="39" fillId="7" borderId="2" xfId="7" applyFont="1" applyFill="1" applyBorder="1" applyAlignment="1" applyProtection="1">
      <alignment horizontal="center" vertical="center" wrapText="1"/>
    </xf>
    <xf numFmtId="9" fontId="39" fillId="0" borderId="7" xfId="7" applyFont="1" applyFill="1" applyBorder="1" applyAlignment="1" applyProtection="1">
      <alignment horizontal="center" vertical="center" wrapText="1"/>
    </xf>
    <xf numFmtId="0" fontId="29" fillId="7" borderId="3" xfId="0" applyFont="1" applyFill="1" applyBorder="1" applyAlignment="1" applyProtection="1">
      <alignment horizontal="center" vertical="center" wrapText="1"/>
    </xf>
    <xf numFmtId="9" fontId="29" fillId="7" borderId="3" xfId="0" applyNumberFormat="1" applyFont="1" applyFill="1" applyBorder="1" applyAlignment="1" applyProtection="1">
      <alignment horizontal="center" vertical="center" wrapText="1"/>
    </xf>
    <xf numFmtId="0" fontId="29" fillId="7" borderId="3" xfId="0" applyNumberFormat="1" applyFont="1" applyFill="1" applyBorder="1" applyAlignment="1" applyProtection="1">
      <alignment horizontal="center" vertical="center" wrapText="1"/>
    </xf>
    <xf numFmtId="0" fontId="10" fillId="7" borderId="3" xfId="7" applyNumberFormat="1" applyFont="1" applyFill="1" applyBorder="1" applyAlignment="1" applyProtection="1">
      <alignment horizontal="center" vertical="center" wrapText="1"/>
    </xf>
    <xf numFmtId="10" fontId="29" fillId="7" borderId="26" xfId="0" applyNumberFormat="1" applyFont="1" applyFill="1" applyBorder="1" applyAlignment="1" applyProtection="1">
      <alignment horizontal="center" vertical="center" wrapText="1"/>
    </xf>
    <xf numFmtId="9" fontId="10" fillId="7" borderId="3" xfId="7" applyFont="1" applyFill="1" applyBorder="1" applyAlignment="1" applyProtection="1">
      <alignment horizontal="center" vertical="center" wrapText="1"/>
    </xf>
    <xf numFmtId="0" fontId="29" fillId="7" borderId="31" xfId="0" applyFont="1" applyFill="1" applyBorder="1" applyAlignment="1" applyProtection="1">
      <alignment horizontal="center" vertical="center" wrapText="1"/>
    </xf>
    <xf numFmtId="0" fontId="29" fillId="7" borderId="31" xfId="0" applyNumberFormat="1" applyFont="1" applyFill="1" applyBorder="1" applyAlignment="1" applyProtection="1">
      <alignment horizontal="center" vertical="center" wrapText="1"/>
    </xf>
    <xf numFmtId="9" fontId="10" fillId="7" borderId="3" xfId="7" applyNumberFormat="1" applyFont="1" applyFill="1" applyBorder="1" applyAlignment="1" applyProtection="1">
      <alignment horizontal="center" vertical="center" wrapText="1"/>
    </xf>
    <xf numFmtId="10" fontId="29" fillId="7" borderId="3" xfId="7" applyNumberFormat="1" applyFont="1" applyFill="1" applyBorder="1" applyAlignment="1" applyProtection="1">
      <alignment horizontal="center" vertical="center" wrapText="1"/>
    </xf>
    <xf numFmtId="167" fontId="29" fillId="7" borderId="3" xfId="7" applyNumberFormat="1" applyFont="1" applyFill="1" applyBorder="1" applyAlignment="1" applyProtection="1">
      <alignment horizontal="center" vertical="center" wrapText="1"/>
    </xf>
    <xf numFmtId="9" fontId="29" fillId="7" borderId="26" xfId="0" applyNumberFormat="1" applyFont="1" applyFill="1" applyBorder="1" applyAlignment="1" applyProtection="1">
      <alignment horizontal="center" vertical="center" wrapText="1"/>
    </xf>
    <xf numFmtId="9" fontId="29" fillId="7" borderId="2" xfId="0" applyNumberFormat="1" applyFont="1" applyFill="1" applyBorder="1" applyAlignment="1" applyProtection="1">
      <alignment horizontal="center" vertical="center" wrapText="1"/>
    </xf>
    <xf numFmtId="9" fontId="29" fillId="7" borderId="6" xfId="0" applyNumberFormat="1" applyFont="1" applyFill="1" applyBorder="1" applyAlignment="1" applyProtection="1">
      <alignment horizontal="center" vertical="center" wrapText="1"/>
    </xf>
    <xf numFmtId="0" fontId="29" fillId="7" borderId="26" xfId="0" applyNumberFormat="1" applyFont="1" applyFill="1" applyBorder="1" applyAlignment="1" applyProtection="1">
      <alignment horizontal="center" vertical="center" wrapText="1"/>
    </xf>
    <xf numFmtId="0" fontId="29" fillId="7" borderId="26" xfId="7" applyNumberFormat="1" applyFont="1" applyFill="1" applyBorder="1" applyAlignment="1" applyProtection="1">
      <alignment horizontal="center" vertical="center" wrapText="1"/>
    </xf>
    <xf numFmtId="9" fontId="29" fillId="7" borderId="31" xfId="0" applyNumberFormat="1" applyFont="1" applyFill="1" applyBorder="1" applyAlignment="1" applyProtection="1">
      <alignment horizontal="center" vertical="center" wrapText="1"/>
    </xf>
    <xf numFmtId="10" fontId="40" fillId="7" borderId="2" xfId="7" applyNumberFormat="1" applyFont="1" applyFill="1" applyBorder="1" applyAlignment="1" applyProtection="1">
      <alignment horizontal="center" vertical="center" wrapText="1"/>
      <protection locked="0"/>
    </xf>
    <xf numFmtId="1" fontId="41" fillId="7" borderId="2" xfId="0" applyNumberFormat="1" applyFont="1" applyFill="1" applyBorder="1" applyAlignment="1" applyProtection="1">
      <alignment horizontal="center" vertical="center" wrapText="1"/>
    </xf>
    <xf numFmtId="1" fontId="41" fillId="7" borderId="4" xfId="0" applyNumberFormat="1" applyFont="1" applyFill="1" applyBorder="1" applyAlignment="1" applyProtection="1">
      <alignment horizontal="center" vertical="center" wrapText="1"/>
    </xf>
    <xf numFmtId="0" fontId="41" fillId="7" borderId="4" xfId="7" applyNumberFormat="1" applyFont="1" applyFill="1" applyBorder="1" applyAlignment="1" applyProtection="1">
      <alignment horizontal="center" vertical="center" wrapText="1"/>
    </xf>
    <xf numFmtId="0" fontId="41" fillId="7" borderId="2" xfId="7" applyNumberFormat="1" applyFont="1" applyFill="1" applyBorder="1" applyAlignment="1" applyProtection="1">
      <alignment horizontal="center" vertical="center" wrapText="1"/>
    </xf>
    <xf numFmtId="0" fontId="42" fillId="0" borderId="2" xfId="0" applyFont="1" applyBorder="1" applyAlignment="1" applyProtection="1">
      <alignment vertical="center" wrapText="1"/>
    </xf>
    <xf numFmtId="0" fontId="18" fillId="0" borderId="2" xfId="0" applyFont="1" applyFill="1" applyBorder="1" applyAlignment="1" applyProtection="1">
      <alignment horizontal="justify" vertical="center" wrapText="1"/>
    </xf>
    <xf numFmtId="0" fontId="42" fillId="0" borderId="2" xfId="0" applyFont="1" applyBorder="1" applyAlignment="1">
      <alignment horizontal="justify" vertical="center"/>
    </xf>
    <xf numFmtId="0" fontId="42" fillId="0" borderId="2" xfId="0" applyFont="1" applyBorder="1" applyAlignment="1">
      <alignment vertical="center" wrapText="1"/>
    </xf>
    <xf numFmtId="0" fontId="43" fillId="7" borderId="2" xfId="0" applyFont="1" applyFill="1" applyBorder="1" applyAlignment="1" applyProtection="1">
      <alignment horizontal="center" vertical="center" wrapText="1"/>
      <protection locked="0"/>
    </xf>
    <xf numFmtId="0" fontId="41" fillId="7" borderId="2" xfId="0" applyFont="1" applyFill="1" applyBorder="1" applyAlignment="1" applyProtection="1">
      <alignment horizontal="center" vertical="center" wrapText="1"/>
      <protection locked="0"/>
    </xf>
    <xf numFmtId="0" fontId="41" fillId="7" borderId="2" xfId="0" applyFont="1" applyFill="1" applyBorder="1" applyAlignment="1">
      <alignment vertical="center" wrapText="1"/>
    </xf>
    <xf numFmtId="9" fontId="41" fillId="7" borderId="2" xfId="0" applyNumberFormat="1" applyFont="1" applyFill="1" applyBorder="1" applyAlignment="1" applyProtection="1">
      <alignment horizontal="center" vertical="center" wrapText="1"/>
    </xf>
    <xf numFmtId="0" fontId="18" fillId="7" borderId="3" xfId="0" applyFont="1" applyFill="1" applyBorder="1" applyAlignment="1" applyProtection="1">
      <alignment horizontal="center" vertical="center" wrapText="1"/>
    </xf>
    <xf numFmtId="0" fontId="18" fillId="0" borderId="3" xfId="0" applyFont="1" applyFill="1" applyBorder="1" applyAlignment="1" applyProtection="1">
      <alignment horizontal="justify" vertical="center" wrapText="1"/>
    </xf>
    <xf numFmtId="9" fontId="18" fillId="7" borderId="3" xfId="0" applyNumberFormat="1" applyFont="1" applyFill="1" applyBorder="1" applyAlignment="1" applyProtection="1">
      <alignment horizontal="center" vertical="center" wrapText="1"/>
    </xf>
    <xf numFmtId="9" fontId="41" fillId="7" borderId="3" xfId="0" applyNumberFormat="1" applyFont="1" applyFill="1" applyBorder="1" applyAlignment="1" applyProtection="1">
      <alignment horizontal="center" vertical="center" wrapText="1"/>
    </xf>
    <xf numFmtId="0" fontId="35" fillId="7" borderId="48" xfId="0" applyFont="1" applyFill="1" applyBorder="1" applyAlignment="1" applyProtection="1">
      <alignment vertical="center" wrapText="1"/>
      <protection locked="0"/>
    </xf>
    <xf numFmtId="0" fontId="35" fillId="7" borderId="49" xfId="0" applyFont="1" applyFill="1" applyBorder="1" applyAlignment="1" applyProtection="1">
      <alignment vertical="center" wrapText="1"/>
      <protection locked="0"/>
    </xf>
    <xf numFmtId="0" fontId="35" fillId="7" borderId="33" xfId="0" applyFont="1" applyFill="1" applyBorder="1" applyAlignment="1" applyProtection="1">
      <alignment vertical="center" wrapText="1"/>
      <protection locked="0"/>
    </xf>
    <xf numFmtId="0" fontId="35" fillId="7" borderId="50" xfId="0" applyFont="1" applyFill="1" applyBorder="1" applyAlignment="1" applyProtection="1">
      <alignment vertical="center" wrapText="1"/>
      <protection locked="0"/>
    </xf>
    <xf numFmtId="0" fontId="35" fillId="7" borderId="51" xfId="0" applyFont="1" applyFill="1" applyBorder="1" applyAlignment="1" applyProtection="1">
      <alignment vertical="center" wrapText="1"/>
      <protection locked="0"/>
    </xf>
    <xf numFmtId="0" fontId="35" fillId="7" borderId="52" xfId="0" applyFont="1" applyFill="1" applyBorder="1" applyAlignment="1" applyProtection="1">
      <alignment vertical="center" wrapText="1"/>
      <protection locked="0"/>
    </xf>
    <xf numFmtId="0" fontId="35" fillId="0" borderId="48" xfId="0" applyFont="1" applyFill="1" applyBorder="1" applyAlignment="1" applyProtection="1">
      <alignment vertical="center" wrapText="1"/>
      <protection locked="0"/>
    </xf>
    <xf numFmtId="0" fontId="35" fillId="0" borderId="53" xfId="0" applyFont="1" applyFill="1" applyBorder="1" applyAlignment="1" applyProtection="1">
      <alignment vertical="center" wrapText="1"/>
      <protection locked="0"/>
    </xf>
    <xf numFmtId="0" fontId="35" fillId="0" borderId="16" xfId="0" applyFont="1" applyFill="1" applyBorder="1" applyAlignment="1">
      <alignment vertical="center" wrapText="1"/>
    </xf>
    <xf numFmtId="0" fontId="35" fillId="0" borderId="17" xfId="0" applyFont="1" applyFill="1" applyBorder="1" applyAlignment="1">
      <alignment vertical="center" wrapText="1"/>
    </xf>
    <xf numFmtId="0" fontId="35" fillId="0" borderId="33" xfId="0" applyFont="1" applyFill="1" applyBorder="1" applyAlignment="1">
      <alignment vertical="center" wrapText="1"/>
    </xf>
    <xf numFmtId="0" fontId="35" fillId="0" borderId="49" xfId="0" applyFont="1" applyFill="1" applyBorder="1" applyAlignment="1" applyProtection="1">
      <alignment vertical="center" wrapText="1"/>
      <protection locked="0"/>
    </xf>
    <xf numFmtId="0" fontId="35" fillId="7" borderId="16" xfId="0" applyFont="1" applyFill="1" applyBorder="1" applyAlignment="1" applyProtection="1">
      <alignment vertical="center" wrapText="1"/>
      <protection locked="0"/>
    </xf>
    <xf numFmtId="0" fontId="35" fillId="7" borderId="17" xfId="0" applyFont="1" applyFill="1" applyBorder="1" applyAlignment="1" applyProtection="1">
      <alignment vertical="center" wrapText="1"/>
      <protection locked="0"/>
    </xf>
    <xf numFmtId="0" fontId="35" fillId="7" borderId="22" xfId="0" applyFont="1" applyFill="1" applyBorder="1" applyAlignment="1" applyProtection="1">
      <alignment vertical="center" wrapText="1"/>
      <protection locked="0"/>
    </xf>
    <xf numFmtId="0" fontId="44" fillId="7" borderId="16" xfId="0" applyFont="1" applyFill="1" applyBorder="1" applyAlignment="1" applyProtection="1">
      <alignment vertical="center" textRotation="90" wrapText="1"/>
      <protection locked="0"/>
    </xf>
    <xf numFmtId="0" fontId="44" fillId="7" borderId="17" xfId="0" applyFont="1" applyFill="1" applyBorder="1" applyAlignment="1" applyProtection="1">
      <alignment vertical="center" textRotation="90" wrapText="1"/>
      <protection locked="0"/>
    </xf>
    <xf numFmtId="0" fontId="44" fillId="7" borderId="33" xfId="0" applyFont="1" applyFill="1" applyBorder="1" applyAlignment="1" applyProtection="1">
      <alignment vertical="center" textRotation="90" wrapText="1"/>
      <protection locked="0"/>
    </xf>
    <xf numFmtId="0" fontId="12" fillId="7" borderId="19" xfId="0" applyFont="1" applyFill="1" applyBorder="1" applyAlignment="1" applyProtection="1">
      <alignment horizontal="center" vertical="center" wrapText="1"/>
    </xf>
    <xf numFmtId="0" fontId="44" fillId="7" borderId="17" xfId="0" applyFont="1" applyFill="1" applyBorder="1" applyAlignment="1" applyProtection="1">
      <alignment vertical="center" textRotation="90" wrapText="1"/>
    </xf>
    <xf numFmtId="0" fontId="35" fillId="0" borderId="49" xfId="0" applyFont="1" applyFill="1" applyBorder="1" applyAlignment="1" applyProtection="1">
      <alignment vertical="center" wrapText="1"/>
    </xf>
    <xf numFmtId="167" fontId="40" fillId="7" borderId="4" xfId="7" applyNumberFormat="1" applyFont="1" applyFill="1" applyBorder="1" applyAlignment="1" applyProtection="1">
      <alignment horizontal="center" vertical="center" wrapText="1"/>
    </xf>
    <xf numFmtId="0" fontId="41" fillId="7" borderId="4" xfId="0" applyFont="1" applyFill="1" applyBorder="1" applyAlignment="1" applyProtection="1">
      <alignment horizontal="center" vertical="center" wrapText="1"/>
    </xf>
    <xf numFmtId="0" fontId="41" fillId="7" borderId="4" xfId="0" applyFont="1" applyFill="1" applyBorder="1" applyAlignment="1" applyProtection="1">
      <alignment vertical="center" wrapText="1"/>
    </xf>
    <xf numFmtId="0" fontId="43" fillId="7" borderId="4" xfId="0" applyFont="1" applyFill="1" applyBorder="1" applyAlignment="1" applyProtection="1">
      <alignment horizontal="center" vertical="center" wrapText="1"/>
    </xf>
    <xf numFmtId="0" fontId="43" fillId="7" borderId="20" xfId="0" applyFont="1" applyFill="1" applyBorder="1" applyAlignment="1" applyProtection="1">
      <alignment horizontal="center" vertical="center" wrapText="1"/>
    </xf>
    <xf numFmtId="0" fontId="43" fillId="7" borderId="2" xfId="0" applyFont="1" applyFill="1" applyBorder="1" applyAlignment="1" applyProtection="1">
      <alignment horizontal="center" vertical="center" wrapText="1"/>
    </xf>
    <xf numFmtId="165" fontId="29" fillId="7" borderId="3" xfId="0" applyNumberFormat="1" applyFont="1" applyFill="1" applyBorder="1" applyAlignment="1" applyProtection="1">
      <alignment horizontal="center" vertical="center" wrapText="1"/>
    </xf>
    <xf numFmtId="0" fontId="29" fillId="7" borderId="3" xfId="0" applyFont="1" applyFill="1" applyBorder="1" applyAlignment="1" applyProtection="1">
      <alignment horizontal="justify" vertical="center" wrapText="1"/>
    </xf>
    <xf numFmtId="0" fontId="33" fillId="7" borderId="3" xfId="0" applyFont="1" applyFill="1" applyBorder="1" applyAlignment="1" applyProtection="1">
      <alignment horizontal="left" vertical="center" wrapText="1"/>
    </xf>
    <xf numFmtId="0" fontId="33" fillId="7" borderId="24" xfId="0" applyFont="1" applyFill="1" applyBorder="1" applyAlignment="1" applyProtection="1">
      <alignment horizontal="left" vertical="center" wrapText="1"/>
    </xf>
    <xf numFmtId="0" fontId="28" fillId="0" borderId="0" xfId="0" applyFont="1" applyProtection="1"/>
    <xf numFmtId="0" fontId="12" fillId="7" borderId="25" xfId="0" applyFont="1" applyFill="1" applyBorder="1" applyAlignment="1" applyProtection="1">
      <alignment horizontal="center" vertical="center" wrapText="1"/>
    </xf>
    <xf numFmtId="0" fontId="41" fillId="7" borderId="2" xfId="0" applyFont="1" applyFill="1" applyBorder="1" applyAlignment="1" applyProtection="1">
      <alignment horizontal="center" vertical="center" wrapText="1"/>
    </xf>
    <xf numFmtId="0" fontId="29" fillId="7" borderId="2" xfId="0" applyFont="1" applyFill="1" applyBorder="1" applyAlignment="1" applyProtection="1">
      <alignment horizontal="center" vertical="center" wrapText="1"/>
    </xf>
    <xf numFmtId="165" fontId="29" fillId="7" borderId="2" xfId="0" applyNumberFormat="1" applyFont="1" applyFill="1" applyBorder="1" applyAlignment="1" applyProtection="1">
      <alignment horizontal="center" vertical="center" wrapText="1"/>
    </xf>
    <xf numFmtId="0" fontId="35" fillId="7" borderId="17" xfId="0" applyFont="1" applyFill="1" applyBorder="1" applyAlignment="1" applyProtection="1">
      <alignment vertical="center" wrapText="1"/>
    </xf>
    <xf numFmtId="167" fontId="40" fillId="7" borderId="2" xfId="7" applyNumberFormat="1" applyFont="1" applyFill="1" applyBorder="1" applyAlignment="1" applyProtection="1">
      <alignment horizontal="center" vertical="center" wrapText="1"/>
    </xf>
    <xf numFmtId="0" fontId="41" fillId="7" borderId="2" xfId="0" applyFont="1" applyFill="1" applyBorder="1" applyAlignment="1" applyProtection="1">
      <alignment vertical="center" wrapText="1"/>
    </xf>
    <xf numFmtId="0" fontId="29" fillId="7" borderId="6" xfId="0" applyFont="1" applyFill="1" applyBorder="1" applyAlignment="1" applyProtection="1">
      <alignment horizontal="center" vertical="center" wrapText="1"/>
    </xf>
    <xf numFmtId="165" fontId="29" fillId="7" borderId="6" xfId="0" applyNumberFormat="1" applyFont="1" applyFill="1" applyBorder="1" applyAlignment="1" applyProtection="1">
      <alignment horizontal="center" vertical="center" wrapText="1"/>
    </xf>
    <xf numFmtId="0" fontId="29" fillId="7" borderId="26" xfId="0" applyFont="1" applyFill="1" applyBorder="1" applyAlignment="1" applyProtection="1">
      <alignment horizontal="center" vertical="center" wrapText="1"/>
    </xf>
    <xf numFmtId="0" fontId="33" fillId="7" borderId="26" xfId="0" applyFont="1" applyFill="1" applyBorder="1" applyAlignment="1" applyProtection="1">
      <alignment horizontal="left" vertical="center" wrapText="1"/>
    </xf>
    <xf numFmtId="0" fontId="33" fillId="7" borderId="27" xfId="0" applyFont="1" applyFill="1" applyBorder="1" applyAlignment="1" applyProtection="1">
      <alignment horizontal="left" vertical="center" wrapText="1"/>
    </xf>
    <xf numFmtId="0" fontId="35" fillId="7" borderId="49" xfId="0" applyFont="1" applyFill="1" applyBorder="1" applyAlignment="1" applyProtection="1">
      <alignment vertical="center" wrapText="1"/>
    </xf>
    <xf numFmtId="9" fontId="36" fillId="7" borderId="6" xfId="7" applyFont="1" applyFill="1" applyBorder="1" applyAlignment="1" applyProtection="1">
      <alignment horizontal="center" vertical="center" wrapText="1"/>
    </xf>
    <xf numFmtId="0" fontId="31" fillId="7" borderId="7" xfId="0" applyFont="1" applyFill="1" applyBorder="1" applyAlignment="1" applyProtection="1">
      <alignment horizontal="center" vertical="center" wrapText="1"/>
    </xf>
    <xf numFmtId="0" fontId="31" fillId="7" borderId="2" xfId="0" applyFont="1" applyFill="1" applyBorder="1" applyAlignment="1" applyProtection="1">
      <alignment vertical="center" wrapText="1"/>
    </xf>
    <xf numFmtId="0" fontId="31" fillId="7" borderId="2" xfId="0" applyFont="1" applyFill="1" applyBorder="1" applyAlignment="1" applyProtection="1">
      <alignment horizontal="center" vertical="center" wrapText="1"/>
    </xf>
    <xf numFmtId="0" fontId="31" fillId="7" borderId="26" xfId="0" applyFont="1" applyFill="1" applyBorder="1" applyAlignment="1" applyProtection="1">
      <alignment horizontal="center" vertical="center" wrapText="1"/>
    </xf>
    <xf numFmtId="0" fontId="32" fillId="7" borderId="2" xfId="0" applyFont="1" applyFill="1" applyBorder="1" applyAlignment="1" applyProtection="1">
      <alignment horizontal="center" vertical="center" wrapText="1"/>
    </xf>
    <xf numFmtId="0" fontId="29" fillId="7" borderId="2" xfId="0" applyFont="1" applyFill="1" applyBorder="1" applyAlignment="1" applyProtection="1">
      <alignment horizontal="justify" vertical="center" wrapText="1"/>
    </xf>
    <xf numFmtId="0" fontId="33" fillId="7" borderId="2" xfId="0" applyFont="1" applyFill="1" applyBorder="1" applyAlignment="1" applyProtection="1">
      <alignment horizontal="left" vertical="center" wrapText="1"/>
    </xf>
    <xf numFmtId="0" fontId="35" fillId="7" borderId="19" xfId="0" applyFont="1" applyFill="1" applyBorder="1" applyAlignment="1" applyProtection="1">
      <alignment vertical="center" wrapText="1"/>
    </xf>
    <xf numFmtId="9" fontId="40" fillId="7" borderId="3" xfId="7" applyFont="1" applyFill="1" applyBorder="1" applyAlignment="1" applyProtection="1">
      <alignment horizontal="center" vertical="center" wrapText="1"/>
    </xf>
    <xf numFmtId="0" fontId="18" fillId="7" borderId="3" xfId="0" applyFont="1" applyFill="1" applyBorder="1" applyAlignment="1" applyProtection="1">
      <alignment horizontal="justify" vertical="center" wrapText="1"/>
    </xf>
    <xf numFmtId="0" fontId="41" fillId="7" borderId="3" xfId="0" applyFont="1" applyFill="1" applyBorder="1" applyAlignment="1" applyProtection="1">
      <alignment horizontal="center" vertical="center" wrapText="1"/>
    </xf>
    <xf numFmtId="0" fontId="19" fillId="7" borderId="3" xfId="0" applyFont="1" applyFill="1" applyBorder="1" applyAlignment="1" applyProtection="1">
      <alignment horizontal="center" vertical="center" wrapText="1"/>
    </xf>
    <xf numFmtId="0" fontId="43" fillId="7" borderId="3" xfId="0" applyFont="1" applyFill="1" applyBorder="1" applyAlignment="1" applyProtection="1">
      <alignment horizontal="center" vertical="center" wrapText="1"/>
    </xf>
    <xf numFmtId="0" fontId="35" fillId="7" borderId="50" xfId="0" applyFont="1" applyFill="1" applyBorder="1" applyAlignment="1" applyProtection="1">
      <alignment vertical="center" wrapText="1"/>
    </xf>
    <xf numFmtId="0" fontId="41" fillId="7" borderId="3" xfId="0" applyFont="1" applyFill="1" applyBorder="1" applyAlignment="1" applyProtection="1">
      <alignment horizontal="justify" vertical="center" wrapText="1"/>
    </xf>
    <xf numFmtId="165" fontId="29" fillId="7" borderId="26" xfId="0" applyNumberFormat="1" applyFont="1" applyFill="1" applyBorder="1" applyAlignment="1" applyProtection="1">
      <alignment horizontal="center" vertical="center" wrapText="1"/>
    </xf>
    <xf numFmtId="0" fontId="29" fillId="7" borderId="26" xfId="0" applyFont="1" applyFill="1" applyBorder="1" applyAlignment="1" applyProtection="1">
      <alignment horizontal="justify" vertical="center" wrapText="1"/>
    </xf>
    <xf numFmtId="0" fontId="13" fillId="9" borderId="2" xfId="0" applyFont="1" applyFill="1" applyBorder="1" applyAlignment="1" applyProtection="1">
      <alignment horizontal="justify" vertical="center" wrapText="1"/>
    </xf>
    <xf numFmtId="0" fontId="13" fillId="7" borderId="2" xfId="0" applyFont="1" applyFill="1" applyBorder="1" applyAlignment="1" applyProtection="1">
      <alignment horizontal="center" vertical="center" wrapText="1"/>
    </xf>
    <xf numFmtId="0" fontId="13" fillId="7" borderId="2" xfId="0" applyFont="1" applyFill="1" applyBorder="1" applyAlignment="1" applyProtection="1">
      <alignment horizontal="justify" vertical="center" wrapText="1"/>
    </xf>
    <xf numFmtId="0" fontId="17" fillId="7" borderId="3" xfId="0" applyFont="1" applyFill="1" applyBorder="1" applyAlignment="1" applyProtection="1">
      <alignment horizontal="center" vertical="center" wrapText="1"/>
    </xf>
    <xf numFmtId="0" fontId="31" fillId="7" borderId="3" xfId="7" applyNumberFormat="1" applyFont="1" applyFill="1" applyBorder="1" applyAlignment="1" applyProtection="1">
      <alignment horizontal="center" vertical="center"/>
    </xf>
    <xf numFmtId="0" fontId="31" fillId="7" borderId="3" xfId="0" applyFont="1" applyFill="1" applyBorder="1" applyAlignment="1" applyProtection="1">
      <alignment horizontal="center" vertical="center" wrapText="1"/>
    </xf>
    <xf numFmtId="0" fontId="13" fillId="7" borderId="26" xfId="0" applyFont="1" applyFill="1" applyBorder="1" applyAlignment="1" applyProtection="1">
      <alignment horizontal="justify" vertical="center" wrapText="1"/>
    </xf>
    <xf numFmtId="0" fontId="32" fillId="7" borderId="3" xfId="0" applyFont="1" applyFill="1" applyBorder="1" applyAlignment="1" applyProtection="1">
      <alignment horizontal="center" vertical="center" wrapText="1"/>
    </xf>
    <xf numFmtId="0" fontId="45" fillId="7" borderId="2" xfId="0" applyFont="1" applyFill="1" applyBorder="1" applyAlignment="1" applyProtection="1">
      <alignment horizontal="center" vertical="center" wrapText="1"/>
    </xf>
    <xf numFmtId="0" fontId="45" fillId="7" borderId="6" xfId="0" applyFont="1" applyFill="1" applyBorder="1" applyAlignment="1" applyProtection="1">
      <alignment horizontal="center" vertical="center" wrapText="1"/>
    </xf>
    <xf numFmtId="0" fontId="32" fillId="7" borderId="6" xfId="0" applyFont="1" applyFill="1" applyBorder="1" applyAlignment="1" applyProtection="1">
      <alignment horizontal="center" vertical="center" wrapText="1"/>
    </xf>
    <xf numFmtId="0" fontId="46" fillId="0" borderId="2" xfId="0" applyFont="1" applyFill="1" applyBorder="1" applyAlignment="1" applyProtection="1">
      <alignment horizontal="center" vertical="center" wrapText="1"/>
    </xf>
    <xf numFmtId="0" fontId="45" fillId="7" borderId="5" xfId="0" applyFont="1" applyFill="1" applyBorder="1" applyAlignment="1" applyProtection="1">
      <alignment horizontal="center" vertical="center" wrapText="1"/>
    </xf>
    <xf numFmtId="0" fontId="45" fillId="7" borderId="54" xfId="0" applyFont="1" applyFill="1" applyBorder="1" applyAlignment="1" applyProtection="1">
      <alignment horizontal="center" vertical="center" wrapText="1"/>
    </xf>
    <xf numFmtId="0" fontId="31" fillId="7" borderId="29" xfId="0" applyFont="1" applyFill="1" applyBorder="1" applyAlignment="1" applyProtection="1">
      <alignment horizontal="center" vertical="center" wrapText="1"/>
    </xf>
    <xf numFmtId="0" fontId="32" fillId="7" borderId="5" xfId="0" applyFont="1" applyFill="1" applyBorder="1" applyAlignment="1" applyProtection="1">
      <alignment horizontal="center" vertical="center" wrapText="1"/>
    </xf>
    <xf numFmtId="165" fontId="29" fillId="7" borderId="5" xfId="0" applyNumberFormat="1" applyFont="1" applyFill="1" applyBorder="1" applyAlignment="1" applyProtection="1">
      <alignment horizontal="center" vertical="center" wrapText="1"/>
    </xf>
    <xf numFmtId="0" fontId="29" fillId="7" borderId="31" xfId="0" applyFont="1" applyFill="1" applyBorder="1" applyAlignment="1" applyProtection="1">
      <alignment horizontal="justify" vertical="center" wrapText="1"/>
    </xf>
    <xf numFmtId="0" fontId="33" fillId="7" borderId="31" xfId="0" applyFont="1" applyFill="1" applyBorder="1" applyAlignment="1" applyProtection="1">
      <alignment horizontal="left" vertical="center" wrapText="1"/>
    </xf>
    <xf numFmtId="0" fontId="33" fillId="7" borderId="32" xfId="0" applyFont="1" applyFill="1" applyBorder="1" applyAlignment="1" applyProtection="1">
      <alignment horizontal="left" vertical="center" wrapText="1"/>
    </xf>
    <xf numFmtId="0" fontId="8" fillId="18" borderId="6" xfId="0" applyFont="1" applyFill="1" applyBorder="1" applyAlignment="1" applyProtection="1">
      <alignment horizontal="center" vertical="center" wrapText="1"/>
    </xf>
    <xf numFmtId="0" fontId="8" fillId="21" borderId="6" xfId="0" applyFont="1" applyFill="1" applyBorder="1" applyAlignment="1" applyProtection="1">
      <alignment horizontal="center" vertical="center" wrapText="1"/>
    </xf>
    <xf numFmtId="0" fontId="10" fillId="7" borderId="3" xfId="0" applyFont="1" applyFill="1" applyBorder="1" applyAlignment="1" applyProtection="1">
      <alignment horizontal="justify" vertical="center" wrapText="1"/>
    </xf>
    <xf numFmtId="0" fontId="29" fillId="7" borderId="6" xfId="0" applyFont="1" applyFill="1" applyBorder="1" applyAlignment="1" applyProtection="1">
      <alignment horizontal="justify" vertical="center" wrapText="1"/>
    </xf>
    <xf numFmtId="9" fontId="29" fillId="7" borderId="3" xfId="0" applyNumberFormat="1" applyFont="1" applyFill="1" applyBorder="1" applyAlignment="1" applyProtection="1">
      <alignment horizontal="center" vertical="center" wrapText="1"/>
      <protection locked="0"/>
    </xf>
    <xf numFmtId="9" fontId="28" fillId="0" borderId="0" xfId="7" applyFont="1"/>
    <xf numFmtId="9" fontId="29" fillId="7" borderId="0" xfId="7" applyFont="1" applyFill="1"/>
    <xf numFmtId="9" fontId="11" fillId="7" borderId="0" xfId="7" applyFont="1" applyFill="1" applyBorder="1" applyAlignment="1">
      <alignment vertical="center" wrapText="1"/>
    </xf>
    <xf numFmtId="9" fontId="11" fillId="7" borderId="0" xfId="7" applyFont="1" applyFill="1" applyBorder="1" applyAlignment="1">
      <alignment horizontal="center" vertical="center" wrapText="1"/>
    </xf>
    <xf numFmtId="9" fontId="8" fillId="7" borderId="0" xfId="7" applyFont="1" applyFill="1" applyBorder="1" applyAlignment="1">
      <alignment horizontal="center" vertical="center" wrapText="1"/>
    </xf>
    <xf numFmtId="9" fontId="8" fillId="17" borderId="6" xfId="7" applyFont="1" applyFill="1" applyBorder="1" applyAlignment="1">
      <alignment horizontal="center" vertical="center" wrapText="1"/>
    </xf>
    <xf numFmtId="9" fontId="10" fillId="7" borderId="3" xfId="7" applyFont="1" applyFill="1" applyBorder="1" applyAlignment="1">
      <alignment horizontal="center" vertical="center" wrapText="1"/>
    </xf>
    <xf numFmtId="10" fontId="29" fillId="7" borderId="3" xfId="0" applyNumberFormat="1" applyFont="1" applyFill="1" applyBorder="1" applyAlignment="1" applyProtection="1">
      <alignment horizontal="center" vertical="center" wrapText="1"/>
      <protection locked="0"/>
    </xf>
    <xf numFmtId="9" fontId="29" fillId="7" borderId="6" xfId="0" applyNumberFormat="1" applyFont="1" applyFill="1" applyBorder="1" applyAlignment="1" applyProtection="1">
      <alignment horizontal="center" vertical="center" wrapText="1"/>
      <protection locked="0"/>
    </xf>
    <xf numFmtId="9" fontId="29" fillId="7" borderId="26" xfId="0" applyNumberFormat="1" applyFont="1" applyFill="1" applyBorder="1" applyAlignment="1" applyProtection="1">
      <alignment horizontal="center" vertical="center" wrapText="1"/>
      <protection locked="0"/>
    </xf>
    <xf numFmtId="9" fontId="18" fillId="7" borderId="2" xfId="7" applyFont="1" applyFill="1" applyBorder="1" applyAlignment="1" applyProtection="1">
      <alignment horizontal="center" vertical="center" wrapText="1"/>
    </xf>
    <xf numFmtId="10" fontId="18" fillId="7" borderId="2" xfId="7" applyNumberFormat="1" applyFont="1" applyFill="1" applyBorder="1" applyAlignment="1" applyProtection="1">
      <alignment horizontal="center" vertical="center" wrapText="1"/>
    </xf>
    <xf numFmtId="9" fontId="18" fillId="7" borderId="5" xfId="7" applyFont="1" applyFill="1" applyBorder="1" applyAlignment="1" applyProtection="1">
      <alignment horizontal="center" vertical="center" wrapText="1"/>
    </xf>
    <xf numFmtId="167" fontId="18" fillId="7" borderId="2" xfId="7" applyNumberFormat="1" applyFont="1" applyFill="1" applyBorder="1" applyAlignment="1" applyProtection="1">
      <alignment horizontal="center" vertical="center" wrapText="1"/>
    </xf>
    <xf numFmtId="1" fontId="41" fillId="7" borderId="2" xfId="7" applyNumberFormat="1" applyFont="1" applyFill="1" applyBorder="1" applyAlignment="1" applyProtection="1">
      <alignment horizontal="center" vertical="center" wrapText="1"/>
    </xf>
    <xf numFmtId="9" fontId="29" fillId="7" borderId="3" xfId="7" applyFont="1" applyFill="1" applyBorder="1" applyAlignment="1" applyProtection="1">
      <alignment horizontal="center" vertical="center" wrapText="1"/>
      <protection locked="0"/>
    </xf>
    <xf numFmtId="9" fontId="10" fillId="7" borderId="3" xfId="7" applyNumberFormat="1" applyFont="1" applyFill="1" applyBorder="1" applyAlignment="1">
      <alignment horizontal="center" vertical="center" wrapText="1"/>
    </xf>
    <xf numFmtId="9" fontId="29" fillId="7" borderId="2" xfId="7" applyFont="1" applyFill="1" applyBorder="1" applyAlignment="1" applyProtection="1">
      <alignment horizontal="center" vertical="center" wrapText="1"/>
    </xf>
    <xf numFmtId="9" fontId="29" fillId="7" borderId="26" xfId="7" applyFont="1" applyFill="1" applyBorder="1" applyAlignment="1" applyProtection="1">
      <alignment horizontal="center" vertical="center" wrapText="1"/>
    </xf>
    <xf numFmtId="9" fontId="29" fillId="7" borderId="3" xfId="7" applyFont="1" applyFill="1" applyBorder="1" applyAlignment="1" applyProtection="1">
      <alignment horizontal="center" vertical="center" wrapText="1"/>
    </xf>
    <xf numFmtId="0" fontId="29" fillId="0" borderId="3" xfId="0" applyFont="1" applyFill="1" applyBorder="1" applyAlignment="1" applyProtection="1">
      <alignment horizontal="center" vertical="center" wrapText="1"/>
      <protection locked="0"/>
    </xf>
    <xf numFmtId="9" fontId="29" fillId="7" borderId="6" xfId="7" applyFont="1" applyFill="1" applyBorder="1" applyAlignment="1" applyProtection="1">
      <alignment horizontal="center" vertical="center" wrapText="1"/>
      <protection locked="0"/>
    </xf>
    <xf numFmtId="0" fontId="23" fillId="7" borderId="3" xfId="2" applyFill="1" applyBorder="1" applyAlignment="1">
      <alignment horizontal="center" vertical="center" wrapText="1"/>
    </xf>
    <xf numFmtId="0" fontId="46" fillId="7" borderId="2" xfId="0" applyFont="1" applyFill="1" applyBorder="1" applyAlignment="1" applyProtection="1">
      <alignment horizontal="center" vertical="center" wrapText="1"/>
    </xf>
    <xf numFmtId="0" fontId="28" fillId="7" borderId="0" xfId="0" applyFont="1" applyFill="1" applyProtection="1"/>
    <xf numFmtId="9" fontId="28" fillId="7" borderId="0" xfId="0" applyNumberFormat="1" applyFont="1" applyFill="1" applyProtection="1"/>
    <xf numFmtId="0" fontId="23" fillId="7" borderId="31" xfId="2" applyFill="1" applyBorder="1" applyAlignment="1">
      <alignment horizontal="center" vertical="center" wrapText="1"/>
    </xf>
    <xf numFmtId="9" fontId="31" fillId="7" borderId="2" xfId="7" applyNumberFormat="1" applyFont="1" applyFill="1" applyBorder="1" applyAlignment="1" applyProtection="1">
      <alignment horizontal="center" vertical="center" wrapText="1"/>
    </xf>
    <xf numFmtId="9" fontId="31" fillId="7" borderId="2" xfId="7" applyNumberFormat="1" applyFont="1" applyFill="1" applyBorder="1" applyAlignment="1" applyProtection="1">
      <alignment horizontal="center" vertical="center"/>
    </xf>
    <xf numFmtId="0" fontId="29" fillId="0" borderId="3" xfId="0" applyNumberFormat="1" applyFont="1" applyFill="1" applyBorder="1" applyAlignment="1" applyProtection="1">
      <alignment horizontal="center" vertical="center" wrapText="1"/>
      <protection locked="0"/>
    </xf>
    <xf numFmtId="9" fontId="10" fillId="0" borderId="3" xfId="7" applyFont="1" applyFill="1" applyBorder="1" applyAlignment="1">
      <alignment horizontal="center" vertical="center" wrapText="1"/>
    </xf>
    <xf numFmtId="0" fontId="29" fillId="0" borderId="3" xfId="0" applyFont="1" applyFill="1" applyBorder="1" applyAlignment="1" applyProtection="1">
      <alignment horizontal="justify" vertical="center" wrapText="1"/>
    </xf>
    <xf numFmtId="10" fontId="29" fillId="0" borderId="3" xfId="0" applyNumberFormat="1" applyFont="1" applyFill="1" applyBorder="1" applyAlignment="1" applyProtection="1">
      <alignment horizontal="center" vertical="center" wrapText="1"/>
      <protection locked="0"/>
    </xf>
    <xf numFmtId="0" fontId="42" fillId="0" borderId="0" xfId="0" applyFont="1" applyFill="1" applyAlignment="1" applyProtection="1">
      <alignment vertical="center" wrapText="1"/>
    </xf>
    <xf numFmtId="9" fontId="10" fillId="0" borderId="3" xfId="7" applyNumberFormat="1" applyFont="1" applyFill="1" applyBorder="1" applyAlignment="1">
      <alignment horizontal="center" vertical="center" wrapText="1"/>
    </xf>
    <xf numFmtId="0" fontId="13" fillId="0" borderId="64" xfId="6" applyFont="1" applyFill="1" applyBorder="1" applyAlignment="1" applyProtection="1">
      <alignment horizontal="justify" vertical="center" wrapText="1"/>
      <protection locked="0"/>
    </xf>
    <xf numFmtId="9" fontId="29" fillId="0" borderId="3" xfId="7" applyFont="1" applyFill="1" applyBorder="1" applyAlignment="1" applyProtection="1">
      <alignment horizontal="center" vertical="center" wrapText="1"/>
      <protection locked="0"/>
    </xf>
    <xf numFmtId="0" fontId="13" fillId="0" borderId="3" xfId="0" applyFont="1" applyFill="1" applyBorder="1" applyAlignment="1">
      <alignment horizontal="justify" vertical="center" wrapText="1"/>
    </xf>
    <xf numFmtId="0" fontId="29" fillId="0" borderId="3" xfId="0" applyNumberFormat="1" applyFont="1" applyFill="1" applyBorder="1" applyAlignment="1">
      <alignment horizontal="center" vertical="center" wrapText="1"/>
    </xf>
    <xf numFmtId="0" fontId="31" fillId="0" borderId="2" xfId="0" applyFont="1" applyFill="1" applyBorder="1" applyAlignment="1" applyProtection="1">
      <alignment horizontal="justify" vertical="center" wrapText="1"/>
      <protection locked="0"/>
    </xf>
    <xf numFmtId="0" fontId="13" fillId="0" borderId="31" xfId="0" applyFont="1" applyFill="1" applyBorder="1" applyAlignment="1" applyProtection="1">
      <alignment horizontal="justify" vertical="center" wrapText="1"/>
      <protection locked="0"/>
    </xf>
    <xf numFmtId="9" fontId="29" fillId="0" borderId="3" xfId="0" applyNumberFormat="1" applyFont="1" applyFill="1" applyBorder="1" applyAlignment="1" applyProtection="1">
      <alignment horizontal="center" vertical="center" wrapText="1"/>
      <protection locked="0"/>
    </xf>
    <xf numFmtId="0" fontId="13" fillId="0" borderId="42" xfId="0" applyFont="1" applyFill="1" applyBorder="1" applyAlignment="1">
      <alignment horizontal="justify" vertical="center" wrapText="1"/>
    </xf>
    <xf numFmtId="0" fontId="47" fillId="0" borderId="2" xfId="0" applyFont="1" applyFill="1" applyBorder="1" applyAlignment="1" applyProtection="1">
      <alignment horizontal="center" vertical="center" wrapText="1"/>
    </xf>
    <xf numFmtId="0" fontId="47" fillId="0" borderId="2" xfId="0" applyFont="1" applyFill="1" applyBorder="1" applyAlignment="1" applyProtection="1">
      <alignment horizontal="center" vertical="center" wrapText="1"/>
      <protection locked="0"/>
    </xf>
    <xf numFmtId="10" fontId="29" fillId="0" borderId="26" xfId="0" applyNumberFormat="1" applyFont="1" applyFill="1" applyBorder="1" applyAlignment="1" applyProtection="1">
      <alignment horizontal="center" vertical="center" wrapText="1"/>
      <protection locked="0"/>
    </xf>
    <xf numFmtId="0" fontId="29" fillId="0" borderId="26" xfId="0" applyFont="1" applyFill="1" applyBorder="1" applyAlignment="1" applyProtection="1">
      <alignment horizontal="center" vertical="center" wrapText="1"/>
      <protection locked="0"/>
    </xf>
    <xf numFmtId="0" fontId="13" fillId="0" borderId="26" xfId="0" applyFont="1" applyFill="1" applyBorder="1" applyAlignment="1">
      <alignment horizontal="justify" vertical="center" wrapText="1"/>
    </xf>
    <xf numFmtId="0" fontId="12" fillId="9" borderId="25" xfId="0" applyFont="1" applyFill="1" applyBorder="1" applyAlignment="1">
      <alignment horizontal="center" vertical="center" wrapText="1"/>
    </xf>
    <xf numFmtId="0" fontId="44" fillId="9" borderId="17" xfId="0" applyFont="1" applyFill="1" applyBorder="1" applyAlignment="1" applyProtection="1">
      <alignment vertical="center" textRotation="90" wrapText="1"/>
      <protection locked="0"/>
    </xf>
    <xf numFmtId="0" fontId="35" fillId="9" borderId="49" xfId="0" applyFont="1" applyFill="1" applyBorder="1" applyAlignment="1" applyProtection="1">
      <alignment vertical="center" wrapText="1"/>
      <protection locked="0"/>
    </xf>
    <xf numFmtId="0" fontId="31" fillId="9" borderId="31" xfId="0" applyFont="1" applyFill="1" applyBorder="1" applyAlignment="1" applyProtection="1">
      <alignment horizontal="justify" vertical="center" wrapText="1"/>
      <protection locked="0"/>
    </xf>
    <xf numFmtId="9" fontId="36" fillId="9" borderId="31" xfId="7" applyFont="1" applyFill="1" applyBorder="1" applyAlignment="1" applyProtection="1">
      <alignment horizontal="center" vertical="center" wrapText="1"/>
      <protection locked="0"/>
    </xf>
    <xf numFmtId="0" fontId="31" fillId="9" borderId="31" xfId="0" applyFont="1" applyFill="1" applyBorder="1" applyAlignment="1" applyProtection="1">
      <alignment horizontal="center" vertical="center" wrapText="1"/>
      <protection locked="0"/>
    </xf>
    <xf numFmtId="0" fontId="31" fillId="9" borderId="31" xfId="0" applyFont="1" applyFill="1" applyBorder="1" applyAlignment="1">
      <alignment vertical="center" wrapText="1"/>
    </xf>
    <xf numFmtId="0" fontId="13" fillId="9" borderId="31" xfId="0" applyFont="1" applyFill="1" applyBorder="1" applyAlignment="1">
      <alignment vertical="center" wrapText="1"/>
    </xf>
    <xf numFmtId="0" fontId="31" fillId="9" borderId="26" xfId="0" applyFont="1" applyFill="1" applyBorder="1" applyAlignment="1" applyProtection="1">
      <alignment horizontal="center" vertical="center" wrapText="1"/>
      <protection locked="0"/>
    </xf>
    <xf numFmtId="9" fontId="31" fillId="9" borderId="20" xfId="0" applyNumberFormat="1" applyFont="1" applyFill="1" applyBorder="1" applyAlignment="1" applyProtection="1">
      <alignment horizontal="center" vertical="center" wrapText="1"/>
    </xf>
    <xf numFmtId="9" fontId="31" fillId="9" borderId="20" xfId="0" applyNumberFormat="1" applyFont="1" applyFill="1" applyBorder="1" applyAlignment="1" applyProtection="1">
      <alignment horizontal="center" vertical="center" wrapText="1"/>
      <protection locked="0"/>
    </xf>
    <xf numFmtId="0" fontId="31" fillId="9" borderId="20" xfId="0" applyFont="1" applyFill="1" applyBorder="1" applyAlignment="1" applyProtection="1">
      <alignment horizontal="center" vertical="center" wrapText="1"/>
      <protection locked="0"/>
    </xf>
    <xf numFmtId="0" fontId="32" fillId="9" borderId="20" xfId="0" applyFont="1" applyFill="1" applyBorder="1" applyAlignment="1" applyProtection="1">
      <alignment horizontal="center" vertical="center" wrapText="1"/>
      <protection locked="0"/>
    </xf>
    <xf numFmtId="0" fontId="29" fillId="9" borderId="20" xfId="0" applyFont="1" applyFill="1" applyBorder="1" applyAlignment="1" applyProtection="1">
      <alignment horizontal="center" vertical="center" wrapText="1"/>
      <protection locked="0"/>
    </xf>
    <xf numFmtId="0" fontId="29" fillId="9" borderId="20" xfId="0" applyFont="1" applyFill="1" applyBorder="1" applyAlignment="1" applyProtection="1">
      <alignment horizontal="left" vertical="center" wrapText="1"/>
    </xf>
    <xf numFmtId="165" fontId="29" fillId="9" borderId="20" xfId="0" applyNumberFormat="1" applyFont="1" applyFill="1" applyBorder="1" applyAlignment="1" applyProtection="1">
      <alignment horizontal="center" vertical="center" wrapText="1"/>
      <protection locked="0"/>
    </xf>
    <xf numFmtId="0" fontId="29" fillId="9" borderId="3" xfId="0" applyFont="1" applyFill="1" applyBorder="1" applyAlignment="1" applyProtection="1">
      <alignment horizontal="center" vertical="center" wrapText="1"/>
    </xf>
    <xf numFmtId="9" fontId="29" fillId="9" borderId="3" xfId="0" applyNumberFormat="1" applyFont="1" applyFill="1" applyBorder="1" applyAlignment="1" applyProtection="1">
      <alignment horizontal="center" vertical="center" wrapText="1"/>
    </xf>
    <xf numFmtId="10" fontId="29" fillId="9" borderId="26" xfId="0" applyNumberFormat="1" applyFont="1" applyFill="1" applyBorder="1" applyAlignment="1" applyProtection="1">
      <alignment horizontal="center" vertical="center" wrapText="1"/>
    </xf>
    <xf numFmtId="9" fontId="10" fillId="9" borderId="3" xfId="7" applyFont="1" applyFill="1" applyBorder="1" applyAlignment="1" applyProtection="1">
      <alignment horizontal="center" vertical="center" wrapText="1"/>
    </xf>
    <xf numFmtId="0" fontId="29" fillId="9" borderId="26" xfId="0" applyFont="1" applyFill="1" applyBorder="1" applyAlignment="1" applyProtection="1">
      <alignment horizontal="justify" vertical="center" wrapText="1"/>
    </xf>
    <xf numFmtId="0" fontId="29" fillId="9" borderId="3" xfId="0" applyFont="1" applyFill="1" applyBorder="1" applyAlignment="1">
      <alignment horizontal="center" vertical="center" wrapText="1"/>
    </xf>
    <xf numFmtId="9" fontId="29" fillId="9" borderId="3" xfId="0" applyNumberFormat="1" applyFont="1" applyFill="1" applyBorder="1" applyAlignment="1">
      <alignment horizontal="center" vertical="center" wrapText="1"/>
    </xf>
    <xf numFmtId="10" fontId="29" fillId="9" borderId="26" xfId="0" applyNumberFormat="1" applyFont="1" applyFill="1" applyBorder="1" applyAlignment="1" applyProtection="1">
      <alignment horizontal="center" vertical="center" wrapText="1"/>
      <protection locked="0"/>
    </xf>
    <xf numFmtId="9" fontId="10" fillId="9" borderId="3" xfId="7" applyFont="1" applyFill="1" applyBorder="1" applyAlignment="1">
      <alignment horizontal="center" vertical="center" wrapText="1"/>
    </xf>
    <xf numFmtId="0" fontId="29" fillId="9" borderId="26" xfId="0" applyFont="1" applyFill="1" applyBorder="1" applyAlignment="1" applyProtection="1">
      <alignment horizontal="center" vertical="center" wrapText="1"/>
      <protection locked="0"/>
    </xf>
    <xf numFmtId="9" fontId="29" fillId="9" borderId="26" xfId="7" applyFont="1" applyFill="1" applyBorder="1" applyAlignment="1" applyProtection="1">
      <alignment horizontal="center" vertical="center" wrapText="1"/>
      <protection locked="0"/>
    </xf>
    <xf numFmtId="9" fontId="10" fillId="9" borderId="3" xfId="7" applyNumberFormat="1" applyFont="1" applyFill="1" applyBorder="1" applyAlignment="1">
      <alignment horizontal="center" vertical="center" wrapText="1"/>
    </xf>
    <xf numFmtId="0" fontId="33" fillId="9" borderId="26" xfId="0" applyFont="1" applyFill="1" applyBorder="1" applyAlignment="1" applyProtection="1">
      <alignment horizontal="left" vertical="center" wrapText="1"/>
      <protection locked="0"/>
    </xf>
    <xf numFmtId="0" fontId="28" fillId="9" borderId="0" xfId="0" applyFont="1" applyFill="1"/>
    <xf numFmtId="1" fontId="29" fillId="7" borderId="3" xfId="0" applyNumberFormat="1" applyFont="1" applyFill="1" applyBorder="1" applyAlignment="1" applyProtection="1">
      <alignment horizontal="center" vertical="center" wrapText="1"/>
    </xf>
    <xf numFmtId="1" fontId="29" fillId="7" borderId="3" xfId="7" applyNumberFormat="1" applyFont="1" applyFill="1" applyBorder="1" applyAlignment="1" applyProtection="1">
      <alignment horizontal="center" vertical="center" wrapText="1"/>
    </xf>
    <xf numFmtId="0" fontId="18" fillId="7" borderId="2" xfId="6" applyFont="1" applyFill="1" applyBorder="1" applyAlignment="1" applyProtection="1">
      <alignment horizontal="justify" vertical="center" wrapText="1"/>
    </xf>
    <xf numFmtId="10" fontId="29" fillId="7" borderId="3" xfId="0" applyNumberFormat="1" applyFont="1" applyFill="1" applyBorder="1" applyAlignment="1" applyProtection="1">
      <alignment horizontal="center" vertical="center" wrapText="1"/>
    </xf>
    <xf numFmtId="167" fontId="10" fillId="7" borderId="3" xfId="7" applyNumberFormat="1" applyFont="1" applyFill="1" applyBorder="1" applyAlignment="1" applyProtection="1">
      <alignment horizontal="center" vertical="center" wrapText="1"/>
    </xf>
    <xf numFmtId="10" fontId="10" fillId="7" borderId="3" xfId="7" applyNumberFormat="1" applyFont="1" applyFill="1" applyBorder="1" applyAlignment="1" applyProtection="1">
      <alignment horizontal="center" vertical="center" wrapText="1"/>
    </xf>
    <xf numFmtId="9" fontId="29" fillId="7" borderId="26" xfId="7" applyNumberFormat="1" applyFont="1" applyFill="1" applyBorder="1" applyAlignment="1" applyProtection="1">
      <alignment horizontal="center" vertical="center" wrapText="1"/>
    </xf>
    <xf numFmtId="10" fontId="10" fillId="7" borderId="45" xfId="7" applyNumberFormat="1" applyFont="1" applyFill="1" applyBorder="1" applyAlignment="1">
      <alignment horizontal="center" vertical="center" wrapText="1"/>
    </xf>
    <xf numFmtId="10" fontId="29" fillId="0" borderId="3" xfId="7" applyNumberFormat="1" applyFont="1" applyFill="1" applyBorder="1" applyAlignment="1" applyProtection="1">
      <alignment horizontal="center" vertical="center" wrapText="1"/>
      <protection locked="0"/>
    </xf>
    <xf numFmtId="10" fontId="10" fillId="7" borderId="3" xfId="7" applyNumberFormat="1" applyFont="1" applyFill="1" applyBorder="1" applyAlignment="1">
      <alignment horizontal="center" vertical="center" wrapText="1"/>
    </xf>
    <xf numFmtId="9" fontId="29" fillId="9" borderId="26" xfId="0" applyNumberFormat="1" applyFont="1" applyFill="1" applyBorder="1" applyAlignment="1" applyProtection="1">
      <alignment horizontal="center" vertical="center" wrapText="1"/>
    </xf>
    <xf numFmtId="10" fontId="10" fillId="7" borderId="45" xfId="7" applyNumberFormat="1" applyFont="1" applyFill="1" applyBorder="1" applyAlignment="1" applyProtection="1">
      <alignment horizontal="center" vertical="center" wrapText="1"/>
    </xf>
    <xf numFmtId="10" fontId="10" fillId="7" borderId="40" xfId="7" applyNumberFormat="1" applyFont="1" applyFill="1" applyBorder="1" applyAlignment="1" applyProtection="1">
      <alignment horizontal="center" vertical="center" wrapText="1"/>
    </xf>
    <xf numFmtId="10" fontId="16" fillId="7" borderId="40" xfId="7" applyNumberFormat="1" applyFont="1" applyFill="1" applyBorder="1" applyAlignment="1" applyProtection="1">
      <alignment horizontal="center" vertical="center" wrapText="1"/>
    </xf>
    <xf numFmtId="0" fontId="7" fillId="13" borderId="2" xfId="0" applyFont="1" applyFill="1" applyBorder="1" applyAlignment="1">
      <alignment horizontal="center" vertical="center" wrapText="1"/>
    </xf>
    <xf numFmtId="0" fontId="30" fillId="7" borderId="0" xfId="0" applyFont="1" applyFill="1" applyBorder="1" applyAlignment="1">
      <alignment horizontal="center" vertical="center"/>
    </xf>
    <xf numFmtId="0" fontId="8" fillId="7" borderId="0"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8" fillId="19" borderId="2"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8" fillId="17" borderId="2" xfId="0" applyFont="1" applyFill="1" applyBorder="1" applyAlignment="1">
      <alignment horizontal="center" vertical="center" wrapText="1"/>
    </xf>
    <xf numFmtId="0" fontId="8" fillId="15" borderId="9" xfId="0" applyFont="1" applyFill="1" applyBorder="1" applyAlignment="1">
      <alignment horizontal="center" vertical="center" wrapText="1"/>
    </xf>
    <xf numFmtId="0" fontId="8" fillId="21" borderId="2" xfId="0" applyFont="1" applyFill="1" applyBorder="1" applyAlignment="1" applyProtection="1">
      <alignment horizontal="center" vertical="center" wrapText="1"/>
    </xf>
    <xf numFmtId="0" fontId="8" fillId="18" borderId="2" xfId="0" applyFont="1" applyFill="1" applyBorder="1" applyAlignment="1" applyProtection="1">
      <alignment horizontal="center" vertical="center" wrapText="1"/>
    </xf>
    <xf numFmtId="0" fontId="8" fillId="18" borderId="2" xfId="0" applyFont="1" applyFill="1" applyBorder="1" applyAlignment="1">
      <alignment horizontal="center" vertical="center" wrapText="1"/>
    </xf>
    <xf numFmtId="22" fontId="37" fillId="22" borderId="2" xfId="0" applyNumberFormat="1" applyFont="1" applyFill="1" applyBorder="1" applyAlignment="1">
      <alignment horizontal="center" vertical="center"/>
    </xf>
    <xf numFmtId="0" fontId="37" fillId="22" borderId="2" xfId="0" applyFont="1" applyFill="1" applyBorder="1" applyAlignment="1">
      <alignment horizontal="center" vertical="center"/>
    </xf>
    <xf numFmtId="0" fontId="37" fillId="8" borderId="2" xfId="0" applyFont="1" applyFill="1" applyBorder="1" applyAlignment="1">
      <alignment horizontal="center" vertical="center"/>
    </xf>
    <xf numFmtId="0" fontId="37" fillId="8" borderId="6" xfId="0" applyFont="1" applyFill="1" applyBorder="1" applyAlignment="1">
      <alignment horizontal="center" vertical="center"/>
    </xf>
    <xf numFmtId="0" fontId="30" fillId="7" borderId="0" xfId="0" applyFont="1" applyFill="1" applyBorder="1" applyAlignment="1">
      <alignment horizontal="right" vertical="center" wrapText="1"/>
    </xf>
    <xf numFmtId="0" fontId="35" fillId="7" borderId="48" xfId="0" applyFont="1" applyFill="1" applyBorder="1" applyAlignment="1" applyProtection="1">
      <alignment horizontal="center" vertical="center" wrapText="1"/>
    </xf>
    <xf numFmtId="0" fontId="35" fillId="7" borderId="49" xfId="0" applyFont="1" applyFill="1" applyBorder="1" applyAlignment="1" applyProtection="1">
      <alignment horizontal="center" vertical="center" wrapText="1"/>
    </xf>
    <xf numFmtId="0" fontId="35" fillId="7" borderId="53" xfId="0" applyFont="1" applyFill="1" applyBorder="1" applyAlignment="1" applyProtection="1">
      <alignment horizontal="center" vertical="center" wrapText="1"/>
    </xf>
    <xf numFmtId="0" fontId="8" fillId="18" borderId="3" xfId="0" applyFont="1" applyFill="1" applyBorder="1" applyAlignment="1">
      <alignment horizontal="center" vertical="center" wrapText="1"/>
    </xf>
    <xf numFmtId="0" fontId="8" fillId="18" borderId="3" xfId="0" applyFont="1" applyFill="1" applyBorder="1" applyAlignment="1" applyProtection="1">
      <alignment horizontal="center" vertical="center" wrapText="1"/>
    </xf>
    <xf numFmtId="0" fontId="8" fillId="18" borderId="2" xfId="0" applyFont="1" applyFill="1" applyBorder="1" applyAlignment="1" applyProtection="1">
      <alignment horizontal="center" vertical="center" wrapText="1"/>
    </xf>
    <xf numFmtId="0" fontId="8" fillId="17" borderId="3" xfId="0" applyFont="1" applyFill="1" applyBorder="1" applyAlignment="1">
      <alignment horizontal="center" vertical="center" wrapText="1"/>
    </xf>
    <xf numFmtId="0" fontId="48" fillId="20" borderId="55" xfId="0" applyFont="1" applyFill="1" applyBorder="1" applyAlignment="1" applyProtection="1">
      <alignment horizontal="center" vertical="center" wrapText="1"/>
    </xf>
    <xf numFmtId="0" fontId="28" fillId="0" borderId="34" xfId="0" applyFont="1" applyBorder="1" applyAlignment="1"/>
    <xf numFmtId="0" fontId="11" fillId="16" borderId="48" xfId="0" applyFont="1" applyFill="1" applyBorder="1" applyAlignment="1">
      <alignment horizontal="center" vertical="center" wrapText="1"/>
    </xf>
    <xf numFmtId="0" fontId="11" fillId="16" borderId="56" xfId="0" applyFont="1" applyFill="1" applyBorder="1" applyAlignment="1">
      <alignment horizontal="center" vertical="center" wrapText="1"/>
    </xf>
    <xf numFmtId="0" fontId="11" fillId="16" borderId="49" xfId="0" applyFont="1" applyFill="1" applyBorder="1" applyAlignment="1">
      <alignment horizontal="center" vertical="center" wrapText="1"/>
    </xf>
    <xf numFmtId="0" fontId="11" fillId="16" borderId="0" xfId="0" applyFont="1" applyFill="1" applyBorder="1" applyAlignment="1">
      <alignment horizontal="center" vertical="center" wrapText="1"/>
    </xf>
    <xf numFmtId="0" fontId="11" fillId="16" borderId="57" xfId="0" applyFont="1" applyFill="1" applyBorder="1" applyAlignment="1">
      <alignment horizontal="center" vertical="center" wrapText="1"/>
    </xf>
    <xf numFmtId="0" fontId="11" fillId="16" borderId="58" xfId="0" applyFont="1" applyFill="1" applyBorder="1" applyAlignment="1">
      <alignment horizontal="center" vertical="center" wrapText="1"/>
    </xf>
    <xf numFmtId="0" fontId="8" fillId="17" borderId="12" xfId="0" applyFont="1" applyFill="1" applyBorder="1" applyAlignment="1">
      <alignment horizontal="center" vertical="center" wrapText="1"/>
    </xf>
    <xf numFmtId="0" fontId="8" fillId="17" borderId="7"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18" borderId="2" xfId="0" applyFont="1" applyFill="1" applyBorder="1" applyAlignment="1">
      <alignment horizontal="center" vertical="center" wrapText="1"/>
    </xf>
    <xf numFmtId="0" fontId="11" fillId="18" borderId="6" xfId="0" applyFont="1" applyFill="1" applyBorder="1" applyAlignment="1">
      <alignment horizontal="center" vertical="center" wrapText="1"/>
    </xf>
    <xf numFmtId="0" fontId="49" fillId="21" borderId="40" xfId="0" applyFont="1" applyFill="1" applyBorder="1" applyAlignment="1" applyProtection="1">
      <alignment horizontal="center" vertical="center" wrapText="1"/>
    </xf>
    <xf numFmtId="0" fontId="49" fillId="9" borderId="40" xfId="0" applyFont="1" applyFill="1" applyBorder="1" applyAlignment="1" applyProtection="1">
      <alignment horizontal="center" vertical="center" wrapText="1"/>
    </xf>
    <xf numFmtId="0" fontId="34" fillId="21" borderId="47" xfId="0" applyFont="1" applyFill="1" applyBorder="1" applyAlignment="1" applyProtection="1">
      <alignment horizontal="center" vertical="center" wrapText="1"/>
    </xf>
    <xf numFmtId="0" fontId="34" fillId="21" borderId="34" xfId="0" applyFont="1" applyFill="1" applyBorder="1" applyAlignment="1" applyProtection="1">
      <alignment horizontal="center" vertical="center" wrapText="1"/>
    </xf>
    <xf numFmtId="0" fontId="34" fillId="21" borderId="39" xfId="0" applyFont="1" applyFill="1" applyBorder="1" applyAlignment="1" applyProtection="1">
      <alignment horizontal="center" vertical="center" wrapText="1"/>
    </xf>
    <xf numFmtId="0" fontId="8" fillId="18" borderId="2" xfId="0" applyFont="1" applyFill="1" applyBorder="1" applyAlignment="1">
      <alignment horizontal="center" vertical="center" wrapText="1"/>
    </xf>
    <xf numFmtId="0" fontId="49" fillId="23" borderId="40" xfId="0" applyFont="1" applyFill="1" applyBorder="1" applyAlignment="1" applyProtection="1">
      <alignment horizontal="center" vertical="center" wrapText="1"/>
    </xf>
    <xf numFmtId="0" fontId="50" fillId="7" borderId="59" xfId="0" applyFont="1" applyFill="1" applyBorder="1" applyAlignment="1" applyProtection="1">
      <alignment horizontal="center" vertical="center" textRotation="90" wrapText="1"/>
    </xf>
    <xf numFmtId="0" fontId="50" fillId="7" borderId="60" xfId="0" applyFont="1" applyFill="1" applyBorder="1" applyAlignment="1" applyProtection="1">
      <alignment horizontal="center" vertical="center" textRotation="90" wrapText="1"/>
    </xf>
    <xf numFmtId="0" fontId="8" fillId="14" borderId="17" xfId="0" applyFont="1" applyFill="1" applyBorder="1" applyAlignment="1">
      <alignment horizontal="center" vertical="center" wrapText="1"/>
    </xf>
    <xf numFmtId="0" fontId="8" fillId="17" borderId="2" xfId="0" applyFont="1" applyFill="1" applyBorder="1" applyAlignment="1">
      <alignment horizontal="center" vertical="center" wrapText="1"/>
    </xf>
    <xf numFmtId="0" fontId="8" fillId="15" borderId="61" xfId="0" applyFont="1" applyFill="1" applyBorder="1" applyAlignment="1">
      <alignment horizontal="center" vertical="center" wrapText="1"/>
    </xf>
    <xf numFmtId="0" fontId="8" fillId="15" borderId="56" xfId="0" applyFont="1" applyFill="1" applyBorder="1" applyAlignment="1">
      <alignment horizontal="center" vertical="center" wrapText="1"/>
    </xf>
    <xf numFmtId="0" fontId="8" fillId="15" borderId="9" xfId="0" applyFont="1" applyFill="1" applyBorder="1" applyAlignment="1">
      <alignment horizontal="center" vertical="center" wrapText="1"/>
    </xf>
    <xf numFmtId="9" fontId="8" fillId="17" borderId="3" xfId="7" applyFont="1" applyFill="1" applyBorder="1" applyAlignment="1">
      <alignment horizontal="center" vertical="center" wrapText="1"/>
    </xf>
    <xf numFmtId="9" fontId="8" fillId="17" borderId="2" xfId="7" applyFont="1" applyFill="1" applyBorder="1" applyAlignment="1">
      <alignment horizontal="center" vertical="center" wrapText="1"/>
    </xf>
    <xf numFmtId="0" fontId="11" fillId="17" borderId="3" xfId="0" applyFont="1" applyFill="1" applyBorder="1" applyAlignment="1">
      <alignment horizontal="center" vertical="center" wrapText="1"/>
    </xf>
    <xf numFmtId="0" fontId="8" fillId="21" borderId="3" xfId="0" applyFont="1" applyFill="1" applyBorder="1" applyAlignment="1" applyProtection="1">
      <alignment horizontal="center" vertical="center" wrapText="1"/>
    </xf>
    <xf numFmtId="0" fontId="8" fillId="21" borderId="2" xfId="0" applyFont="1" applyFill="1" applyBorder="1" applyAlignment="1" applyProtection="1">
      <alignment horizontal="center" vertical="center" wrapText="1"/>
    </xf>
    <xf numFmtId="0" fontId="11" fillId="9" borderId="6" xfId="0" applyFont="1" applyFill="1" applyBorder="1" applyAlignment="1">
      <alignment horizontal="center" vertical="center" wrapText="1"/>
    </xf>
    <xf numFmtId="0" fontId="11" fillId="19" borderId="6" xfId="0" applyFont="1" applyFill="1" applyBorder="1" applyAlignment="1">
      <alignment horizontal="center" vertical="center" wrapText="1"/>
    </xf>
    <xf numFmtId="0" fontId="8" fillId="19" borderId="3"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19" borderId="2" xfId="0" applyFont="1" applyFill="1" applyBorder="1" applyAlignment="1">
      <alignment horizontal="center" vertical="center" wrapText="1"/>
    </xf>
    <xf numFmtId="0" fontId="8" fillId="19" borderId="2" xfId="0" applyFont="1" applyFill="1" applyBorder="1" applyAlignment="1">
      <alignment horizontal="center" vertical="center" wrapText="1"/>
    </xf>
    <xf numFmtId="0" fontId="8" fillId="19" borderId="24" xfId="0" applyFont="1" applyFill="1" applyBorder="1" applyAlignment="1">
      <alignment horizontal="center" vertical="center" wrapText="1"/>
    </xf>
    <xf numFmtId="0" fontId="8" fillId="19" borderId="62"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11" fillId="15" borderId="7" xfId="0" applyFont="1" applyFill="1" applyBorder="1" applyAlignment="1">
      <alignment horizontal="center" vertical="center" wrapText="1"/>
    </xf>
    <xf numFmtId="0" fontId="11" fillId="15" borderId="2" xfId="0" applyFont="1" applyFill="1" applyBorder="1" applyAlignment="1">
      <alignment horizontal="center" vertical="center" wrapText="1"/>
    </xf>
    <xf numFmtId="0" fontId="11" fillId="15" borderId="11" xfId="0" applyFont="1" applyFill="1" applyBorder="1" applyAlignment="1">
      <alignment horizontal="center" vertical="center" wrapText="1"/>
    </xf>
    <xf numFmtId="0" fontId="11" fillId="15" borderId="6" xfId="0" applyFont="1" applyFill="1" applyBorder="1" applyAlignment="1">
      <alignment horizontal="center" vertical="center" wrapText="1"/>
    </xf>
    <xf numFmtId="0" fontId="11" fillId="18" borderId="2" xfId="0" applyFont="1" applyFill="1" applyBorder="1" applyAlignment="1" applyProtection="1">
      <alignment horizontal="center" vertical="center" wrapText="1"/>
    </xf>
    <xf numFmtId="0" fontId="11" fillId="17" borderId="2" xfId="0" applyFont="1" applyFill="1" applyBorder="1" applyAlignment="1">
      <alignment horizontal="center" vertical="center" wrapText="1"/>
    </xf>
    <xf numFmtId="0" fontId="11" fillId="18" borderId="6" xfId="0" applyFont="1" applyFill="1" applyBorder="1" applyAlignment="1" applyProtection="1">
      <alignment horizontal="center" vertical="center" wrapText="1"/>
    </xf>
    <xf numFmtId="0" fontId="11" fillId="17" borderId="6" xfId="0" applyFont="1" applyFill="1" applyBorder="1" applyAlignment="1">
      <alignment horizontal="center" vertical="center" wrapText="1"/>
    </xf>
    <xf numFmtId="0" fontId="7" fillId="13" borderId="50"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7" fillId="13" borderId="24" xfId="0" applyFont="1" applyFill="1" applyBorder="1" applyAlignment="1">
      <alignment horizontal="center" vertical="center" wrapText="1"/>
    </xf>
    <xf numFmtId="0" fontId="7" fillId="13" borderId="2" xfId="0" applyFont="1" applyFill="1" applyBorder="1" applyAlignment="1">
      <alignment horizontal="center" vertical="center" wrapText="1"/>
    </xf>
    <xf numFmtId="0" fontId="7" fillId="13" borderId="62" xfId="0" applyFont="1" applyFill="1" applyBorder="1" applyAlignment="1">
      <alignment horizontal="center" vertical="center" wrapText="1"/>
    </xf>
    <xf numFmtId="0" fontId="9" fillId="5" borderId="5" xfId="0" applyFont="1" applyFill="1" applyBorder="1" applyAlignment="1" applyProtection="1">
      <alignment horizontal="center" vertical="center" wrapText="1"/>
    </xf>
    <xf numFmtId="0" fontId="9" fillId="5" borderId="63" xfId="0" applyFont="1" applyFill="1" applyBorder="1" applyAlignment="1" applyProtection="1">
      <alignment horizontal="center" vertical="center" wrapText="1"/>
    </xf>
    <xf numFmtId="0" fontId="30" fillId="7" borderId="0" xfId="0" applyFont="1" applyFill="1" applyBorder="1" applyAlignment="1">
      <alignment horizontal="center" vertical="center"/>
    </xf>
    <xf numFmtId="0" fontId="29" fillId="7" borderId="0" xfId="0" applyFont="1" applyFill="1" applyBorder="1" applyAlignment="1">
      <alignment horizontal="center"/>
    </xf>
    <xf numFmtId="10" fontId="10" fillId="9" borderId="3" xfId="7" applyNumberFormat="1" applyFont="1" applyFill="1" applyBorder="1" applyAlignment="1">
      <alignment horizontal="center" vertical="center" wrapText="1"/>
    </xf>
  </cellXfs>
  <cellStyles count="12">
    <cellStyle name="Amarillo" xfId="1" xr:uid="{00000000-0005-0000-0000-000000000000}"/>
    <cellStyle name="Hipervínculo" xfId="2" builtinId="8"/>
    <cellStyle name="Millares" xfId="3" builtinId="3"/>
    <cellStyle name="Millares [0] 2" xfId="4" xr:uid="{00000000-0005-0000-0000-000003000000}"/>
    <cellStyle name="Millares 2" xfId="5" xr:uid="{00000000-0005-0000-0000-000004000000}"/>
    <cellStyle name="Normal" xfId="0" builtinId="0"/>
    <cellStyle name="Normal 2" xfId="6" xr:uid="{00000000-0005-0000-0000-000006000000}"/>
    <cellStyle name="Porcentaje" xfId="7" builtinId="5"/>
    <cellStyle name="Porcentaje 2" xfId="8" xr:uid="{00000000-0005-0000-0000-000008000000}"/>
    <cellStyle name="Porcentual 2" xfId="9" xr:uid="{00000000-0005-0000-0000-000009000000}"/>
    <cellStyle name="Rojo" xfId="10" xr:uid="{00000000-0005-0000-0000-00000A000000}"/>
    <cellStyle name="Verde" xfId="11" xr:uid="{00000000-0005-0000-0000-00000B000000}"/>
  </cellStyles>
  <dxfs count="84">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1246896</xdr:colOff>
      <xdr:row>62</xdr:row>
      <xdr:rowOff>0</xdr:rowOff>
    </xdr:from>
    <xdr:to>
      <xdr:col>1</xdr:col>
      <xdr:colOff>2736260</xdr:colOff>
      <xdr:row>62</xdr:row>
      <xdr:rowOff>17323</xdr:rowOff>
    </xdr:to>
    <xdr:sp macro="" textlink="">
      <xdr:nvSpPr>
        <xdr:cNvPr id="6" name="5 Rectángulo">
          <a:extLst>
            <a:ext uri="{FF2B5EF4-FFF2-40B4-BE49-F238E27FC236}">
              <a16:creationId xmlns:a16="http://schemas.microsoft.com/office/drawing/2014/main" id="{123B46E0-7554-4E1E-881E-CD736B26C9F8}"/>
            </a:ext>
          </a:extLst>
        </xdr:cNvPr>
        <xdr:cNvSpPr/>
      </xdr:nvSpPr>
      <xdr:spPr>
        <a:xfrm>
          <a:off x="3169214" y="66068868"/>
          <a:ext cx="1489364" cy="658091"/>
        </a:xfrm>
        <a:prstGeom prst="rect">
          <a:avLst/>
        </a:prstGeom>
        <a:solidFill>
          <a:schemeClr val="bg1">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1229591</xdr:colOff>
      <xdr:row>64</xdr:row>
      <xdr:rowOff>34637</xdr:rowOff>
    </xdr:from>
    <xdr:to>
      <xdr:col>1</xdr:col>
      <xdr:colOff>2718955</xdr:colOff>
      <xdr:row>67</xdr:row>
      <xdr:rowOff>121228</xdr:rowOff>
    </xdr:to>
    <xdr:sp macro="" textlink="">
      <xdr:nvSpPr>
        <xdr:cNvPr id="8" name="7 Rectángulo">
          <a:extLst>
            <a:ext uri="{FF2B5EF4-FFF2-40B4-BE49-F238E27FC236}">
              <a16:creationId xmlns:a16="http://schemas.microsoft.com/office/drawing/2014/main" id="{14720D5A-638A-4F2B-A046-4268B77F9E55}"/>
            </a:ext>
          </a:extLst>
        </xdr:cNvPr>
        <xdr:cNvSpPr/>
      </xdr:nvSpPr>
      <xdr:spPr>
        <a:xfrm>
          <a:off x="3151909" y="67125273"/>
          <a:ext cx="1489364" cy="658091"/>
        </a:xfrm>
        <a:prstGeom prst="rect">
          <a:avLst/>
        </a:prstGeom>
        <a:solidFill>
          <a:schemeClr val="accent3">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3117286</xdr:colOff>
      <xdr:row>64</xdr:row>
      <xdr:rowOff>121223</xdr:rowOff>
    </xdr:from>
    <xdr:to>
      <xdr:col>2</xdr:col>
      <xdr:colOff>658104</xdr:colOff>
      <xdr:row>67</xdr:row>
      <xdr:rowOff>51950</xdr:rowOff>
    </xdr:to>
    <xdr:sp macro="" textlink="">
      <xdr:nvSpPr>
        <xdr:cNvPr id="9" name="8 CuadroTexto">
          <a:extLst>
            <a:ext uri="{FF2B5EF4-FFF2-40B4-BE49-F238E27FC236}">
              <a16:creationId xmlns:a16="http://schemas.microsoft.com/office/drawing/2014/main" id="{1F7D6157-534D-4EB6-AA70-A952A3A41BE4}"/>
            </a:ext>
          </a:extLst>
        </xdr:cNvPr>
        <xdr:cNvSpPr txBox="1"/>
      </xdr:nvSpPr>
      <xdr:spPr>
        <a:xfrm>
          <a:off x="5039604" y="67211859"/>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lang="es-ES" sz="1800" b="1">
              <a:latin typeface="Arial Narrow" pitchFamily="34" charset="0"/>
            </a:rPr>
            <a:t>IVC</a:t>
          </a:r>
        </a:p>
      </xdr:txBody>
    </xdr:sp>
    <xdr:clientData/>
  </xdr:twoCellAnchor>
  <xdr:twoCellAnchor>
    <xdr:from>
      <xdr:col>1</xdr:col>
      <xdr:colOff>1264228</xdr:colOff>
      <xdr:row>69</xdr:row>
      <xdr:rowOff>121227</xdr:rowOff>
    </xdr:from>
    <xdr:to>
      <xdr:col>1</xdr:col>
      <xdr:colOff>2753592</xdr:colOff>
      <xdr:row>73</xdr:row>
      <xdr:rowOff>17318</xdr:rowOff>
    </xdr:to>
    <xdr:sp macro="" textlink="">
      <xdr:nvSpPr>
        <xdr:cNvPr id="10" name="9 Rectángulo">
          <a:extLst>
            <a:ext uri="{FF2B5EF4-FFF2-40B4-BE49-F238E27FC236}">
              <a16:creationId xmlns:a16="http://schemas.microsoft.com/office/drawing/2014/main" id="{CD2FD8F4-22D0-451D-8EA9-BB919BFE2650}"/>
            </a:ext>
          </a:extLst>
        </xdr:cNvPr>
        <xdr:cNvSpPr/>
      </xdr:nvSpPr>
      <xdr:spPr>
        <a:xfrm>
          <a:off x="3186546" y="68164363"/>
          <a:ext cx="1489364" cy="658091"/>
        </a:xfrm>
        <a:prstGeom prst="rect">
          <a:avLst/>
        </a:prstGeom>
        <a:solidFill>
          <a:schemeClr val="accent4"/>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70</xdr:row>
      <xdr:rowOff>17313</xdr:rowOff>
    </xdr:from>
    <xdr:to>
      <xdr:col>2</xdr:col>
      <xdr:colOff>692741</xdr:colOff>
      <xdr:row>72</xdr:row>
      <xdr:rowOff>138540</xdr:rowOff>
    </xdr:to>
    <xdr:sp macro="" textlink="">
      <xdr:nvSpPr>
        <xdr:cNvPr id="11" name="10 CuadroTexto">
          <a:extLst>
            <a:ext uri="{FF2B5EF4-FFF2-40B4-BE49-F238E27FC236}">
              <a16:creationId xmlns:a16="http://schemas.microsoft.com/office/drawing/2014/main" id="{5248EE37-1A6C-4961-B9BE-6B93F1FF350C}"/>
            </a:ext>
          </a:extLst>
        </xdr:cNvPr>
        <xdr:cNvSpPr txBox="1"/>
      </xdr:nvSpPr>
      <xdr:spPr>
        <a:xfrm>
          <a:off x="5074241" y="68250949"/>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CORPORATIVA LOCAL</a:t>
          </a:r>
          <a:endParaRPr lang="es-ES" sz="1800" b="1">
            <a:latin typeface="Arial Narrow" pitchFamily="34" charset="0"/>
          </a:endParaRPr>
        </a:p>
      </xdr:txBody>
    </xdr:sp>
    <xdr:clientData/>
  </xdr:twoCellAnchor>
  <xdr:twoCellAnchor>
    <xdr:from>
      <xdr:col>1</xdr:col>
      <xdr:colOff>1264228</xdr:colOff>
      <xdr:row>74</xdr:row>
      <xdr:rowOff>138545</xdr:rowOff>
    </xdr:from>
    <xdr:to>
      <xdr:col>1</xdr:col>
      <xdr:colOff>2753592</xdr:colOff>
      <xdr:row>78</xdr:row>
      <xdr:rowOff>34636</xdr:rowOff>
    </xdr:to>
    <xdr:sp macro="" textlink="">
      <xdr:nvSpPr>
        <xdr:cNvPr id="12" name="11 Rectángulo">
          <a:extLst>
            <a:ext uri="{FF2B5EF4-FFF2-40B4-BE49-F238E27FC236}">
              <a16:creationId xmlns:a16="http://schemas.microsoft.com/office/drawing/2014/main" id="{B90585C7-DB99-43E7-87D5-E1F8C418CD21}"/>
            </a:ext>
          </a:extLst>
        </xdr:cNvPr>
        <xdr:cNvSpPr/>
      </xdr:nvSpPr>
      <xdr:spPr>
        <a:xfrm>
          <a:off x="3186546" y="69134181"/>
          <a:ext cx="1489364" cy="658091"/>
        </a:xfrm>
        <a:prstGeom prst="rect">
          <a:avLst/>
        </a:prstGeom>
        <a:solidFill>
          <a:schemeClr val="tx2"/>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75</xdr:row>
      <xdr:rowOff>34631</xdr:rowOff>
    </xdr:from>
    <xdr:to>
      <xdr:col>2</xdr:col>
      <xdr:colOff>692741</xdr:colOff>
      <xdr:row>77</xdr:row>
      <xdr:rowOff>155858</xdr:rowOff>
    </xdr:to>
    <xdr:sp macro="" textlink="">
      <xdr:nvSpPr>
        <xdr:cNvPr id="13" name="12 CuadroTexto">
          <a:extLst>
            <a:ext uri="{FF2B5EF4-FFF2-40B4-BE49-F238E27FC236}">
              <a16:creationId xmlns:a16="http://schemas.microsoft.com/office/drawing/2014/main" id="{8BD40ED7-5394-4A59-B703-B61068B00B4E}"/>
            </a:ext>
          </a:extLst>
        </xdr:cNvPr>
        <xdr:cNvSpPr txBox="1"/>
      </xdr:nvSpPr>
      <xdr:spPr>
        <a:xfrm>
          <a:off x="5074241" y="69220767"/>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RELACIONES</a:t>
          </a:r>
          <a:r>
            <a:rPr lang="es-ES" sz="1800" b="1" baseline="0">
              <a:latin typeface="Arial Narrow" pitchFamily="34" charset="0"/>
            </a:rPr>
            <a:t> ESTRATEGICAS</a:t>
          </a:r>
          <a:endParaRPr lang="es-ES" sz="1800" b="1">
            <a:latin typeface="Arial Narrow" pitchFamily="34" charset="0"/>
          </a:endParaRPr>
        </a:p>
      </xdr:txBody>
    </xdr:sp>
    <xdr:clientData/>
  </xdr:twoCellAnchor>
  <xdr:twoCellAnchor>
    <xdr:from>
      <xdr:col>1</xdr:col>
      <xdr:colOff>1298864</xdr:colOff>
      <xdr:row>81</xdr:row>
      <xdr:rowOff>0</xdr:rowOff>
    </xdr:from>
    <xdr:to>
      <xdr:col>1</xdr:col>
      <xdr:colOff>2788228</xdr:colOff>
      <xdr:row>84</xdr:row>
      <xdr:rowOff>86591</xdr:rowOff>
    </xdr:to>
    <xdr:sp macro="" textlink="">
      <xdr:nvSpPr>
        <xdr:cNvPr id="14" name="13 Rectángulo">
          <a:extLst>
            <a:ext uri="{FF2B5EF4-FFF2-40B4-BE49-F238E27FC236}">
              <a16:creationId xmlns:a16="http://schemas.microsoft.com/office/drawing/2014/main" id="{C607073A-72C0-43E6-9CD7-132091916F63}"/>
            </a:ext>
          </a:extLst>
        </xdr:cNvPr>
        <xdr:cNvSpPr/>
      </xdr:nvSpPr>
      <xdr:spPr>
        <a:xfrm>
          <a:off x="3221182" y="70329136"/>
          <a:ext cx="1489364" cy="658091"/>
        </a:xfrm>
        <a:prstGeom prst="rect">
          <a:avLst/>
        </a:prstGeom>
        <a:solidFill>
          <a:schemeClr val="accent2">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3186559</xdr:colOff>
      <xdr:row>81</xdr:row>
      <xdr:rowOff>86586</xdr:rowOff>
    </xdr:from>
    <xdr:to>
      <xdr:col>2</xdr:col>
      <xdr:colOff>727377</xdr:colOff>
      <xdr:row>84</xdr:row>
      <xdr:rowOff>17313</xdr:rowOff>
    </xdr:to>
    <xdr:sp macro="" textlink="">
      <xdr:nvSpPr>
        <xdr:cNvPr id="15" name="14 CuadroTexto">
          <a:extLst>
            <a:ext uri="{FF2B5EF4-FFF2-40B4-BE49-F238E27FC236}">
              <a16:creationId xmlns:a16="http://schemas.microsoft.com/office/drawing/2014/main" id="{40C8F732-51C3-4722-85B8-2C99FDA110D4}"/>
            </a:ext>
          </a:extLst>
        </xdr:cNvPr>
        <xdr:cNvSpPr txBox="1"/>
      </xdr:nvSpPr>
      <xdr:spPr>
        <a:xfrm>
          <a:off x="5108877" y="70415722"/>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DEL PATRIMONIO DOCUMENTAL</a:t>
          </a:r>
        </a:p>
      </xdr:txBody>
    </xdr:sp>
    <xdr:clientData/>
  </xdr:twoCellAnchor>
  <xdr:twoCellAnchor>
    <xdr:from>
      <xdr:col>1</xdr:col>
      <xdr:colOff>1264227</xdr:colOff>
      <xdr:row>86</xdr:row>
      <xdr:rowOff>103909</xdr:rowOff>
    </xdr:from>
    <xdr:to>
      <xdr:col>1</xdr:col>
      <xdr:colOff>2753591</xdr:colOff>
      <xdr:row>90</xdr:row>
      <xdr:rowOff>0</xdr:rowOff>
    </xdr:to>
    <xdr:sp macro="" textlink="">
      <xdr:nvSpPr>
        <xdr:cNvPr id="16" name="15 Rectángulo">
          <a:extLst>
            <a:ext uri="{FF2B5EF4-FFF2-40B4-BE49-F238E27FC236}">
              <a16:creationId xmlns:a16="http://schemas.microsoft.com/office/drawing/2014/main" id="{B738BF15-2413-404E-BCD7-8C9D5DFE5A73}"/>
            </a:ext>
          </a:extLst>
        </xdr:cNvPr>
        <xdr:cNvSpPr/>
      </xdr:nvSpPr>
      <xdr:spPr>
        <a:xfrm>
          <a:off x="3186545" y="71385545"/>
          <a:ext cx="1489364" cy="658091"/>
        </a:xfrm>
        <a:prstGeom prst="rect">
          <a:avLst/>
        </a:prstGeom>
        <a:solidFill>
          <a:schemeClr val="bg2">
            <a:lumMod val="25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3151922</xdr:colOff>
      <xdr:row>86</xdr:row>
      <xdr:rowOff>190495</xdr:rowOff>
    </xdr:from>
    <xdr:to>
      <xdr:col>2</xdr:col>
      <xdr:colOff>692740</xdr:colOff>
      <xdr:row>89</xdr:row>
      <xdr:rowOff>121222</xdr:rowOff>
    </xdr:to>
    <xdr:sp macro="" textlink="">
      <xdr:nvSpPr>
        <xdr:cNvPr id="17" name="16 CuadroTexto">
          <a:extLst>
            <a:ext uri="{FF2B5EF4-FFF2-40B4-BE49-F238E27FC236}">
              <a16:creationId xmlns:a16="http://schemas.microsoft.com/office/drawing/2014/main" id="{FABCF692-412C-4E05-ADED-9F4019DC9471}"/>
            </a:ext>
          </a:extLst>
        </xdr:cNvPr>
        <xdr:cNvSpPr txBox="1"/>
      </xdr:nvSpPr>
      <xdr:spPr>
        <a:xfrm>
          <a:off x="5074240" y="71472131"/>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GERENCIA DE TI</a:t>
          </a:r>
          <a:endParaRPr lang="es-ES" sz="1800" b="1" baseline="0">
            <a:latin typeface="Arial Narrow" pitchFamily="34" charset="0"/>
          </a:endParaRPr>
        </a:p>
      </xdr:txBody>
    </xdr:sp>
    <xdr:clientData/>
  </xdr:twoCellAnchor>
  <xdr:twoCellAnchor editAs="oneCell">
    <xdr:from>
      <xdr:col>4</xdr:col>
      <xdr:colOff>0</xdr:colOff>
      <xdr:row>4</xdr:row>
      <xdr:rowOff>0</xdr:rowOff>
    </xdr:from>
    <xdr:to>
      <xdr:col>4</xdr:col>
      <xdr:colOff>295275</xdr:colOff>
      <xdr:row>10</xdr:row>
      <xdr:rowOff>104775</xdr:rowOff>
    </xdr:to>
    <xdr:sp macro="" textlink="">
      <xdr:nvSpPr>
        <xdr:cNvPr id="20226" name="AutoShape 38" descr="Resultado de imagen para boton agregar icono">
          <a:extLst>
            <a:ext uri="{FF2B5EF4-FFF2-40B4-BE49-F238E27FC236}">
              <a16:creationId xmlns:a16="http://schemas.microsoft.com/office/drawing/2014/main" id="{2D35829F-453F-44E8-9210-66BCE713D647}"/>
            </a:ext>
          </a:extLst>
        </xdr:cNvPr>
        <xdr:cNvSpPr>
          <a:spLocks noChangeAspect="1" noChangeArrowheads="1"/>
        </xdr:cNvSpPr>
      </xdr:nvSpPr>
      <xdr:spPr bwMode="auto">
        <a:xfrm>
          <a:off x="3038475" y="14954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10</xdr:row>
      <xdr:rowOff>104775</xdr:rowOff>
    </xdr:to>
    <xdr:sp macro="" textlink="">
      <xdr:nvSpPr>
        <xdr:cNvPr id="20227" name="AutoShape 39" descr="Resultado de imagen para boton agregar icono">
          <a:extLst>
            <a:ext uri="{FF2B5EF4-FFF2-40B4-BE49-F238E27FC236}">
              <a16:creationId xmlns:a16="http://schemas.microsoft.com/office/drawing/2014/main" id="{670D1BA5-84CE-480F-AA3D-10D92AA5654C}"/>
            </a:ext>
          </a:extLst>
        </xdr:cNvPr>
        <xdr:cNvSpPr>
          <a:spLocks noChangeAspect="1" noChangeArrowheads="1"/>
        </xdr:cNvSpPr>
      </xdr:nvSpPr>
      <xdr:spPr bwMode="auto">
        <a:xfrm>
          <a:off x="3038475" y="14954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10</xdr:row>
      <xdr:rowOff>104775</xdr:rowOff>
    </xdr:to>
    <xdr:sp macro="" textlink="">
      <xdr:nvSpPr>
        <xdr:cNvPr id="20228" name="AutoShape 40" descr="Resultado de imagen para boton agregar icono">
          <a:extLst>
            <a:ext uri="{FF2B5EF4-FFF2-40B4-BE49-F238E27FC236}">
              <a16:creationId xmlns:a16="http://schemas.microsoft.com/office/drawing/2014/main" id="{1F725775-C233-4B6D-80C0-4DC7C1F04C31}"/>
            </a:ext>
          </a:extLst>
        </xdr:cNvPr>
        <xdr:cNvSpPr>
          <a:spLocks noChangeAspect="1" noChangeArrowheads="1"/>
        </xdr:cNvSpPr>
      </xdr:nvSpPr>
      <xdr:spPr bwMode="auto">
        <a:xfrm>
          <a:off x="3038475" y="14954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10</xdr:row>
      <xdr:rowOff>104775</xdr:rowOff>
    </xdr:to>
    <xdr:sp macro="" textlink="">
      <xdr:nvSpPr>
        <xdr:cNvPr id="20229" name="AutoShape 42" descr="Z">
          <a:extLst>
            <a:ext uri="{FF2B5EF4-FFF2-40B4-BE49-F238E27FC236}">
              <a16:creationId xmlns:a16="http://schemas.microsoft.com/office/drawing/2014/main" id="{8EBA1B0F-EF14-4CA5-B2DB-464BF693211B}"/>
            </a:ext>
          </a:extLst>
        </xdr:cNvPr>
        <xdr:cNvSpPr>
          <a:spLocks noChangeAspect="1" noChangeArrowheads="1"/>
        </xdr:cNvSpPr>
      </xdr:nvSpPr>
      <xdr:spPr bwMode="auto">
        <a:xfrm>
          <a:off x="3038475" y="14954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personal/julian_perez_gobiernobogota_gov_co/Documents/Datos%20adjuntos%20de%20correo%20electr&#243;nico/AL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6">
          <cell r="C6" t="str">
            <v>RUTINARIA</v>
          </cell>
        </row>
        <row r="7">
          <cell r="C7" t="str">
            <v>RETADORA (MEJORA)</v>
          </cell>
        </row>
        <row r="8">
          <cell r="C8" t="str">
            <v>GESTIÓN</v>
          </cell>
        </row>
        <row r="9">
          <cell r="C9" t="str">
            <v>SOSTENIBILDIAD DEL SISTEMA DE GESTIÓN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chapinero.gov.co/transparencia/instrumentos-gestion-informacion-publica/relacionados-informacion" TargetMode="External"/><Relationship Id="rId7" Type="http://schemas.openxmlformats.org/officeDocument/2006/relationships/drawing" Target="../drawings/drawing1.xml"/><Relationship Id="rId2" Type="http://schemas.openxmlformats.org/officeDocument/2006/relationships/hyperlink" Target="https://app.powerbi.com/view?r=eyJrIjoiYWEwYzQ4NGQtMWJmZi00YmZjLWE3NjktMWI5NDUxM2M4NTA0IiwidCI6IjE0ZGUxNTVmLWUxOTItNDRkYS05OTRkLTE5MTNkODY1ODM3MiIsImMiOjR9" TargetMode="External"/><Relationship Id="rId1" Type="http://schemas.openxmlformats.org/officeDocument/2006/relationships/hyperlink" Target="https://app.powerbi.com/view?r=eyJrIjoiYWEwYzQ4NGQtMWJmZi00YmZjLWE3NjktMWI5NDUxM2M4NTA0IiwidCI6IjE0ZGUxNTVmLWUxOTItNDRkYS05OTRkLTE5MTNkODY1ODM3MiIsImMiOjR9" TargetMode="External"/><Relationship Id="rId6" Type="http://schemas.openxmlformats.org/officeDocument/2006/relationships/printerSettings" Target="../printerSettings/printerSettings1.bin"/><Relationship Id="rId5" Type="http://schemas.openxmlformats.org/officeDocument/2006/relationships/hyperlink" Target="https://app.powerbi.com/view?r=eyJrIjoiYWEwYzQ4NGQtMWJmZi00YmZjLWE3NjktMWI5NDUxM2M4NTA0IiwidCI6IjE0ZGUxNTVmLWUxOTItNDRkYS05OTRkLTE5MTNkODY1ODM3MiIsImMiOjR9" TargetMode="External"/><Relationship Id="rId4" Type="http://schemas.openxmlformats.org/officeDocument/2006/relationships/hyperlink" Target="https://app.powerbi.com/view?r=eyJrIjoiYWEwYzQ4NGQtMWJmZi00YmZjLWE3NjktMWI5NDUxM2M4NTA0IiwidCI6IjE0ZGUxNTVmLWUxOTItNDRkYS05OTRkLTE5MTNkODY1ODM3MiIsImMiOjR9"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J60"/>
  <sheetViews>
    <sheetView showGridLines="0" tabSelected="1" topLeftCell="D46" zoomScale="60" zoomScaleNormal="60" zoomScaleSheetLayoutView="25" workbookViewId="0" xr3:uid="{AEA406A1-0E4B-5B11-9CD5-51D6E497D94C}">
      <pane xSplit="1" topLeftCell="AR57" activePane="topRight" state="frozen"/>
      <selection pane="topRight" activeCell="AY60" sqref="AY60:BA60"/>
      <selection activeCell="D13" sqref="D13"/>
    </sheetView>
  </sheetViews>
  <sheetFormatPr defaultColWidth="11.42578125" defaultRowHeight="14.25"/>
  <cols>
    <col min="1" max="1" width="22.28515625" style="34" hidden="1" customWidth="1"/>
    <col min="2" max="2" width="41" style="34" hidden="1" customWidth="1"/>
    <col min="3" max="3" width="47.85546875" style="34" hidden="1" customWidth="1"/>
    <col min="4" max="4" width="45.5703125" style="175" customWidth="1"/>
    <col min="5" max="5" width="28.7109375" style="34" customWidth="1"/>
    <col min="6" max="6" width="28.5703125" style="34" customWidth="1"/>
    <col min="7" max="7" width="45" style="34" customWidth="1"/>
    <col min="8" max="8" width="50.140625" style="34" customWidth="1"/>
    <col min="9" max="9" width="40.28515625" style="34" customWidth="1"/>
    <col min="10" max="10" width="31" style="34" customWidth="1"/>
    <col min="11" max="11" width="42.85546875" style="34" customWidth="1"/>
    <col min="12" max="12" width="11.140625" style="34" customWidth="1"/>
    <col min="13" max="13" width="13.140625" style="34" customWidth="1"/>
    <col min="14" max="14" width="10.28515625" style="34" customWidth="1"/>
    <col min="15" max="15" width="13.85546875" style="34" customWidth="1"/>
    <col min="16" max="16" width="41.7109375" style="34" customWidth="1"/>
    <col min="17" max="17" width="26.28515625" style="34" customWidth="1"/>
    <col min="18" max="18" width="29.5703125" style="34" customWidth="1"/>
    <col min="19" max="19" width="27" style="34" customWidth="1"/>
    <col min="20" max="20" width="45.7109375" style="34" customWidth="1"/>
    <col min="21" max="24" width="11.42578125" style="34" customWidth="1"/>
    <col min="25" max="25" width="20.85546875" style="34" customWidth="1"/>
    <col min="26" max="26" width="18.85546875" style="34" customWidth="1"/>
    <col min="27" max="27" width="26.7109375" style="34" customWidth="1"/>
    <col min="28" max="28" width="18.85546875" style="34" customWidth="1"/>
    <col min="29" max="29" width="14.140625" style="34" customWidth="1"/>
    <col min="30" max="30" width="18.42578125" style="34" customWidth="1"/>
    <col min="31" max="31" width="51.140625" style="34" customWidth="1"/>
    <col min="32" max="32" width="17.7109375" style="34" customWidth="1"/>
    <col min="33" max="33" width="30.85546875" style="34" customWidth="1"/>
    <col min="34" max="34" width="19.7109375" style="34" customWidth="1"/>
    <col min="35" max="35" width="16.42578125" style="34" customWidth="1"/>
    <col min="36" max="36" width="16.42578125" style="367" customWidth="1"/>
    <col min="37" max="37" width="29.140625" style="34" customWidth="1"/>
    <col min="38" max="38" width="19.5703125" style="34" customWidth="1"/>
    <col min="39" max="39" width="32.7109375" style="34" customWidth="1"/>
    <col min="40" max="42" width="11.42578125" style="34" customWidth="1"/>
    <col min="43" max="43" width="40.28515625" style="34" customWidth="1"/>
    <col min="44" max="44" width="11.42578125" style="34" customWidth="1"/>
    <col min="45" max="45" width="29.5703125" style="34" customWidth="1"/>
    <col min="46" max="47" width="11.42578125" style="34" customWidth="1"/>
    <col min="48" max="48" width="14.85546875" style="34" customWidth="1"/>
    <col min="49" max="49" width="23.85546875" style="34" customWidth="1"/>
    <col min="50" max="50" width="20.7109375" style="34" customWidth="1"/>
    <col min="51" max="51" width="24.140625" style="34" customWidth="1"/>
    <col min="52" max="52" width="19.140625" style="34" customWidth="1"/>
    <col min="53" max="53" width="19" style="34" bestFit="1" customWidth="1"/>
    <col min="54" max="55" width="21.85546875" style="34" customWidth="1"/>
    <col min="56" max="56" width="26.28515625" style="34" customWidth="1"/>
    <col min="57" max="16384" width="11.42578125" style="34"/>
  </cols>
  <sheetData>
    <row r="1" spans="1:56" ht="40.5" customHeight="1">
      <c r="A1" s="470"/>
      <c r="B1" s="471"/>
      <c r="C1" s="471"/>
      <c r="D1" s="471"/>
      <c r="E1" s="471"/>
      <c r="F1" s="471"/>
      <c r="G1" s="471"/>
      <c r="H1" s="471"/>
      <c r="I1" s="471"/>
      <c r="J1" s="471"/>
      <c r="K1" s="471"/>
      <c r="L1" s="471"/>
      <c r="M1" s="471"/>
      <c r="N1" s="471"/>
      <c r="O1" s="471"/>
      <c r="P1" s="471"/>
      <c r="Q1" s="471"/>
      <c r="R1" s="471"/>
      <c r="S1" s="471"/>
      <c r="T1" s="471"/>
      <c r="U1" s="471"/>
      <c r="V1" s="471"/>
      <c r="W1" s="471"/>
      <c r="X1" s="471"/>
      <c r="Y1" s="471"/>
      <c r="Z1" s="471"/>
    </row>
    <row r="2" spans="1:56" ht="40.5" customHeight="1" thickBot="1">
      <c r="A2" s="472" t="s">
        <v>0</v>
      </c>
      <c r="B2" s="472"/>
      <c r="C2" s="473"/>
      <c r="D2" s="473"/>
      <c r="E2" s="473"/>
      <c r="F2" s="473"/>
      <c r="G2" s="473"/>
      <c r="H2" s="473"/>
      <c r="I2" s="472"/>
      <c r="J2" s="472"/>
      <c r="K2" s="472"/>
      <c r="L2" s="472"/>
      <c r="M2" s="472"/>
      <c r="N2" s="472"/>
      <c r="O2" s="472"/>
      <c r="P2" s="472"/>
      <c r="Q2" s="472"/>
      <c r="R2" s="472"/>
      <c r="S2" s="472"/>
      <c r="T2" s="472"/>
      <c r="U2" s="472"/>
      <c r="V2" s="472"/>
      <c r="W2" s="472"/>
      <c r="X2" s="472"/>
      <c r="Y2" s="472"/>
      <c r="Z2" s="472"/>
    </row>
    <row r="3" spans="1:56" ht="36.75" customHeight="1" thickBot="1">
      <c r="A3" s="35" t="s">
        <v>1</v>
      </c>
      <c r="B3" s="36">
        <v>2018</v>
      </c>
      <c r="C3" s="533" t="s">
        <v>2</v>
      </c>
      <c r="D3" s="534"/>
      <c r="E3" s="534"/>
      <c r="F3" s="534"/>
      <c r="G3" s="534"/>
      <c r="H3" s="535"/>
      <c r="I3" s="37"/>
      <c r="J3" s="37"/>
      <c r="K3" s="37"/>
      <c r="L3" s="37"/>
      <c r="M3" s="37"/>
      <c r="N3" s="37"/>
      <c r="O3" s="37"/>
      <c r="P3" s="37"/>
      <c r="Q3" s="37"/>
      <c r="R3" s="37"/>
      <c r="S3" s="37"/>
      <c r="T3" s="37"/>
      <c r="U3" s="37"/>
      <c r="V3" s="37"/>
      <c r="W3" s="37"/>
      <c r="X3" s="37"/>
      <c r="Y3" s="37"/>
      <c r="Z3" s="38"/>
      <c r="AA3" s="39"/>
      <c r="AB3" s="39"/>
      <c r="AC3" s="39"/>
      <c r="AD3" s="39"/>
      <c r="AE3" s="39"/>
      <c r="AF3" s="39"/>
      <c r="AG3" s="39"/>
      <c r="AH3" s="39"/>
      <c r="AI3" s="39"/>
      <c r="AJ3" s="368"/>
      <c r="AK3" s="39"/>
      <c r="AL3" s="39"/>
      <c r="AM3" s="39"/>
      <c r="AN3" s="39"/>
      <c r="AO3" s="39"/>
      <c r="AP3" s="39"/>
      <c r="AQ3" s="39"/>
      <c r="AR3" s="39"/>
      <c r="AS3" s="39"/>
      <c r="AT3" s="39"/>
      <c r="AU3" s="39"/>
      <c r="AV3" s="39"/>
      <c r="AW3" s="39"/>
      <c r="AX3" s="39"/>
      <c r="AY3" s="39"/>
      <c r="AZ3" s="39"/>
      <c r="BA3" s="39"/>
      <c r="BB3" s="39"/>
      <c r="BC3" s="39"/>
      <c r="BD3" s="39"/>
    </row>
    <row r="4" spans="1:56" ht="36.75" hidden="1" customHeight="1">
      <c r="A4" s="35" t="s">
        <v>3</v>
      </c>
      <c r="B4" s="36" t="s">
        <v>4</v>
      </c>
      <c r="C4" s="40" t="s">
        <v>5</v>
      </c>
      <c r="D4" s="459" t="s">
        <v>6</v>
      </c>
      <c r="E4" s="536" t="s">
        <v>7</v>
      </c>
      <c r="F4" s="536"/>
      <c r="G4" s="536"/>
      <c r="H4" s="537"/>
      <c r="I4" s="37"/>
      <c r="J4" s="37"/>
      <c r="K4" s="37"/>
      <c r="L4" s="37"/>
      <c r="M4" s="37"/>
      <c r="N4" s="37"/>
      <c r="O4" s="37"/>
      <c r="P4" s="37"/>
      <c r="Q4" s="37"/>
      <c r="R4" s="37"/>
      <c r="S4" s="37"/>
      <c r="T4" s="37"/>
      <c r="U4" s="37"/>
      <c r="V4" s="37"/>
      <c r="W4" s="37"/>
      <c r="X4" s="37"/>
      <c r="Y4" s="37"/>
      <c r="Z4" s="38"/>
      <c r="AA4" s="39"/>
      <c r="AB4" s="39"/>
      <c r="AC4" s="39"/>
      <c r="AD4" s="39"/>
      <c r="AE4" s="39"/>
      <c r="AF4" s="39"/>
      <c r="AG4" s="39"/>
      <c r="AH4" s="39"/>
      <c r="AI4" s="39"/>
      <c r="AJ4" s="368"/>
      <c r="AK4" s="39"/>
      <c r="AL4" s="39"/>
      <c r="AM4" s="39"/>
      <c r="AN4" s="39"/>
      <c r="AO4" s="39"/>
      <c r="AP4" s="39"/>
      <c r="AQ4" s="39"/>
      <c r="AR4" s="39"/>
      <c r="AS4" s="39"/>
      <c r="AT4" s="39"/>
      <c r="AU4" s="39"/>
      <c r="AV4" s="39"/>
      <c r="AW4" s="39"/>
      <c r="AX4" s="39"/>
      <c r="AY4" s="39"/>
      <c r="AZ4" s="39"/>
      <c r="BA4" s="39"/>
      <c r="BB4" s="39"/>
      <c r="BC4" s="39"/>
      <c r="BD4" s="39"/>
    </row>
    <row r="5" spans="1:56" ht="36.75" hidden="1" customHeight="1" thickBot="1">
      <c r="A5" s="35" t="s">
        <v>8</v>
      </c>
      <c r="B5" s="36" t="s">
        <v>9</v>
      </c>
      <c r="C5" s="202">
        <v>1</v>
      </c>
      <c r="D5" s="203">
        <v>43132</v>
      </c>
      <c r="E5" s="538"/>
      <c r="F5" s="538"/>
      <c r="G5" s="538"/>
      <c r="H5" s="539"/>
      <c r="I5" s="37"/>
      <c r="J5" s="37"/>
      <c r="K5" s="37"/>
      <c r="L5" s="37"/>
      <c r="M5" s="37"/>
      <c r="N5" s="37"/>
      <c r="O5" s="37"/>
      <c r="P5" s="37"/>
      <c r="Q5" s="37"/>
      <c r="R5" s="37"/>
      <c r="S5" s="37"/>
      <c r="T5" s="37"/>
      <c r="U5" s="37"/>
      <c r="V5" s="37"/>
      <c r="W5" s="37"/>
      <c r="X5" s="37"/>
      <c r="Y5" s="37"/>
      <c r="Z5" s="38"/>
      <c r="AA5" s="42"/>
      <c r="AB5" s="43"/>
      <c r="AC5" s="43"/>
      <c r="AD5" s="43"/>
      <c r="AE5" s="43"/>
      <c r="AF5" s="43"/>
      <c r="AG5" s="43"/>
      <c r="AH5" s="43"/>
      <c r="AI5" s="43"/>
      <c r="AJ5" s="369"/>
      <c r="AK5" s="43"/>
      <c r="AL5" s="43"/>
      <c r="AM5" s="492"/>
      <c r="AN5" s="492"/>
      <c r="AO5" s="492"/>
      <c r="AP5" s="492"/>
      <c r="AQ5" s="492"/>
      <c r="AR5" s="492"/>
      <c r="AS5" s="492"/>
      <c r="AT5" s="492"/>
      <c r="AU5" s="492"/>
      <c r="AV5" s="492"/>
      <c r="AW5" s="492"/>
      <c r="AX5" s="492"/>
      <c r="AY5" s="492"/>
      <c r="AZ5" s="492"/>
      <c r="BA5" s="492"/>
      <c r="BB5" s="492"/>
      <c r="BC5" s="492"/>
      <c r="BD5" s="492"/>
    </row>
    <row r="6" spans="1:56" hidden="1">
      <c r="A6" s="44"/>
      <c r="B6" s="41"/>
      <c r="C6" s="41"/>
      <c r="D6" s="45"/>
      <c r="E6" s="41"/>
      <c r="F6" s="41"/>
      <c r="G6" s="41"/>
      <c r="H6" s="41"/>
      <c r="I6" s="41"/>
      <c r="J6" s="41"/>
      <c r="K6" s="41"/>
      <c r="L6" s="41"/>
      <c r="M6" s="41"/>
      <c r="N6" s="41"/>
      <c r="O6" s="41"/>
      <c r="P6" s="41"/>
      <c r="Q6" s="39"/>
      <c r="R6" s="39"/>
      <c r="S6" s="39"/>
      <c r="T6" s="39"/>
      <c r="U6" s="39"/>
      <c r="V6" s="39"/>
      <c r="W6" s="39"/>
      <c r="X6" s="39"/>
      <c r="Y6" s="39"/>
      <c r="Z6" s="39"/>
      <c r="AA6" s="492"/>
      <c r="AB6" s="492"/>
      <c r="AC6" s="492"/>
      <c r="AD6" s="492"/>
      <c r="AE6" s="492"/>
      <c r="AF6" s="492"/>
      <c r="AG6" s="492"/>
      <c r="AH6" s="492"/>
      <c r="AI6" s="492"/>
      <c r="AJ6" s="492"/>
      <c r="AK6" s="492"/>
      <c r="AL6" s="492"/>
      <c r="AM6" s="492"/>
      <c r="AN6" s="492"/>
      <c r="AO6" s="492"/>
      <c r="AP6" s="492"/>
      <c r="AQ6" s="492"/>
      <c r="AR6" s="492"/>
      <c r="AS6" s="492"/>
      <c r="AT6" s="492"/>
      <c r="AU6" s="492"/>
      <c r="AV6" s="492"/>
      <c r="AW6" s="492"/>
      <c r="AX6" s="492"/>
      <c r="AY6" s="492"/>
      <c r="AZ6" s="492"/>
      <c r="BA6" s="492"/>
      <c r="BB6" s="492"/>
      <c r="BC6" s="492"/>
      <c r="BD6" s="492"/>
    </row>
    <row r="7" spans="1:56" hidden="1">
      <c r="A7" s="41"/>
      <c r="B7" s="41"/>
      <c r="C7" s="41"/>
      <c r="D7" s="540"/>
      <c r="E7" s="540"/>
      <c r="F7" s="540"/>
      <c r="G7" s="540"/>
      <c r="H7" s="540"/>
      <c r="I7" s="540"/>
      <c r="J7" s="540"/>
      <c r="K7" s="540"/>
      <c r="L7" s="540"/>
      <c r="M7" s="540"/>
      <c r="N7" s="540"/>
      <c r="O7" s="540"/>
      <c r="P7" s="540"/>
      <c r="Q7" s="540"/>
      <c r="R7" s="540"/>
      <c r="S7" s="540"/>
      <c r="T7" s="460"/>
      <c r="U7" s="46"/>
      <c r="V7" s="39"/>
      <c r="W7" s="39"/>
      <c r="X7" s="39"/>
      <c r="Y7" s="39"/>
      <c r="Z7" s="39"/>
      <c r="AA7" s="462"/>
      <c r="AB7" s="462"/>
      <c r="AC7" s="462"/>
      <c r="AD7" s="462"/>
      <c r="AE7" s="462"/>
      <c r="AF7" s="462"/>
      <c r="AG7" s="462"/>
      <c r="AH7" s="462"/>
      <c r="AI7" s="462"/>
      <c r="AJ7" s="370"/>
      <c r="AK7" s="462"/>
      <c r="AL7" s="462"/>
      <c r="AM7" s="462"/>
      <c r="AN7" s="462"/>
      <c r="AO7" s="462"/>
      <c r="AP7" s="462"/>
      <c r="AQ7" s="462"/>
      <c r="AR7" s="462"/>
      <c r="AS7" s="462"/>
      <c r="AT7" s="462"/>
      <c r="AU7" s="462"/>
      <c r="AV7" s="462"/>
      <c r="AW7" s="462"/>
      <c r="AX7" s="462"/>
      <c r="AY7" s="462"/>
      <c r="AZ7" s="462"/>
      <c r="BA7" s="462"/>
      <c r="BB7" s="462"/>
      <c r="BC7" s="462"/>
      <c r="BD7" s="462"/>
    </row>
    <row r="8" spans="1:56" hidden="1">
      <c r="A8" s="47"/>
      <c r="B8" s="39"/>
      <c r="C8" s="39"/>
      <c r="D8" s="541"/>
      <c r="E8" s="541"/>
      <c r="F8" s="541"/>
      <c r="G8" s="541"/>
      <c r="H8" s="541"/>
      <c r="I8" s="541"/>
      <c r="J8" s="541"/>
      <c r="K8" s="541"/>
      <c r="L8" s="524"/>
      <c r="M8" s="524"/>
      <c r="N8" s="524"/>
      <c r="O8" s="524"/>
      <c r="P8" s="462"/>
      <c r="Q8" s="462"/>
      <c r="R8" s="462"/>
      <c r="S8" s="462"/>
      <c r="T8" s="462"/>
      <c r="U8" s="462"/>
      <c r="V8" s="39"/>
      <c r="W8" s="39"/>
      <c r="X8" s="39"/>
      <c r="Y8" s="39"/>
      <c r="Z8" s="39"/>
      <c r="AA8" s="524"/>
      <c r="AB8" s="524"/>
      <c r="AC8" s="524"/>
      <c r="AD8" s="461"/>
      <c r="AE8" s="461"/>
      <c r="AF8" s="461"/>
      <c r="AG8" s="524"/>
      <c r="AH8" s="524"/>
      <c r="AI8" s="524"/>
      <c r="AJ8" s="371"/>
      <c r="AK8" s="461"/>
      <c r="AL8" s="461"/>
      <c r="AM8" s="524"/>
      <c r="AN8" s="524"/>
      <c r="AO8" s="524"/>
      <c r="AP8" s="461"/>
      <c r="AQ8" s="461"/>
      <c r="AR8" s="461"/>
      <c r="AS8" s="524"/>
      <c r="AT8" s="524"/>
      <c r="AU8" s="524"/>
      <c r="AV8" s="461"/>
      <c r="AW8" s="461"/>
      <c r="AX8" s="461"/>
      <c r="AY8" s="524"/>
      <c r="AZ8" s="524"/>
      <c r="BA8" s="524"/>
      <c r="BB8" s="461"/>
      <c r="BC8" s="461"/>
      <c r="BD8" s="461"/>
    </row>
    <row r="9" spans="1:56" ht="15" hidden="1" thickBot="1">
      <c r="A9" s="39"/>
      <c r="B9" s="39"/>
      <c r="C9" s="39"/>
      <c r="D9" s="48"/>
      <c r="E9" s="39"/>
      <c r="F9" s="39"/>
      <c r="G9" s="39"/>
      <c r="H9" s="39"/>
      <c r="I9" s="39"/>
      <c r="J9" s="39"/>
      <c r="K9" s="39"/>
      <c r="L9" s="39"/>
      <c r="M9" s="39"/>
      <c r="N9" s="39"/>
      <c r="O9" s="39"/>
      <c r="P9" s="39"/>
      <c r="Q9" s="39"/>
      <c r="R9" s="39"/>
      <c r="S9" s="39"/>
      <c r="T9" s="39"/>
      <c r="U9" s="39"/>
      <c r="V9" s="39"/>
      <c r="W9" s="39"/>
      <c r="X9" s="39"/>
      <c r="Y9" s="39"/>
      <c r="Z9" s="39"/>
      <c r="AA9" s="462"/>
      <c r="AB9" s="462"/>
      <c r="AC9" s="462"/>
      <c r="AD9" s="462"/>
      <c r="AE9" s="462"/>
      <c r="AF9" s="462"/>
      <c r="AG9" s="462"/>
      <c r="AH9" s="462"/>
      <c r="AI9" s="462"/>
      <c r="AJ9" s="370"/>
      <c r="AK9" s="462"/>
      <c r="AL9" s="462"/>
      <c r="AM9" s="462"/>
      <c r="AN9" s="462"/>
      <c r="AO9" s="462"/>
      <c r="AP9" s="462"/>
      <c r="AQ9" s="462"/>
      <c r="AR9" s="462"/>
      <c r="AS9" s="462"/>
      <c r="AT9" s="462"/>
      <c r="AU9" s="462"/>
      <c r="AV9" s="462"/>
      <c r="AW9" s="462"/>
      <c r="AX9" s="462"/>
      <c r="AY9" s="462"/>
      <c r="AZ9" s="462"/>
      <c r="BA9" s="462"/>
      <c r="BB9" s="462"/>
      <c r="BC9" s="462"/>
      <c r="BD9" s="462"/>
    </row>
    <row r="10" spans="1:56" ht="15" customHeight="1">
      <c r="A10" s="484" t="s">
        <v>10</v>
      </c>
      <c r="B10" s="485"/>
      <c r="C10" s="49"/>
      <c r="D10" s="525"/>
      <c r="E10" s="526"/>
      <c r="F10" s="526"/>
      <c r="G10" s="526"/>
      <c r="H10" s="526"/>
      <c r="I10" s="526"/>
      <c r="J10" s="526"/>
      <c r="K10" s="526"/>
      <c r="L10" s="526"/>
      <c r="M10" s="526"/>
      <c r="N10" s="526"/>
      <c r="O10" s="526"/>
      <c r="P10" s="526"/>
      <c r="Q10" s="526"/>
      <c r="R10" s="526"/>
      <c r="S10" s="526"/>
      <c r="T10" s="526"/>
      <c r="U10" s="526"/>
      <c r="V10" s="526"/>
      <c r="W10" s="526"/>
      <c r="X10" s="526"/>
      <c r="Y10" s="526"/>
      <c r="Z10" s="526"/>
      <c r="AA10" s="529" t="s">
        <v>11</v>
      </c>
      <c r="AB10" s="529"/>
      <c r="AC10" s="529"/>
      <c r="AD10" s="529"/>
      <c r="AE10" s="529"/>
      <c r="AF10" s="529"/>
      <c r="AG10" s="530" t="s">
        <v>11</v>
      </c>
      <c r="AH10" s="530"/>
      <c r="AI10" s="530"/>
      <c r="AJ10" s="530"/>
      <c r="AK10" s="530"/>
      <c r="AL10" s="530"/>
      <c r="AM10" s="493" t="s">
        <v>11</v>
      </c>
      <c r="AN10" s="493"/>
      <c r="AO10" s="493"/>
      <c r="AP10" s="493"/>
      <c r="AQ10" s="493"/>
      <c r="AR10" s="493"/>
      <c r="AS10" s="517" t="s">
        <v>11</v>
      </c>
      <c r="AT10" s="517"/>
      <c r="AU10" s="517"/>
      <c r="AV10" s="517"/>
      <c r="AW10" s="517"/>
      <c r="AX10" s="517"/>
      <c r="AY10" s="518" t="s">
        <v>11</v>
      </c>
      <c r="AZ10" s="518"/>
      <c r="BA10" s="518"/>
      <c r="BB10" s="518"/>
      <c r="BC10" s="518"/>
      <c r="BD10" s="518"/>
    </row>
    <row r="11" spans="1:56" ht="15" thickBot="1">
      <c r="A11" s="486"/>
      <c r="B11" s="487"/>
      <c r="C11" s="50"/>
      <c r="D11" s="527"/>
      <c r="E11" s="528"/>
      <c r="F11" s="528"/>
      <c r="G11" s="528"/>
      <c r="H11" s="528"/>
      <c r="I11" s="528"/>
      <c r="J11" s="528"/>
      <c r="K11" s="528"/>
      <c r="L11" s="528"/>
      <c r="M11" s="528"/>
      <c r="N11" s="528"/>
      <c r="O11" s="528"/>
      <c r="P11" s="528"/>
      <c r="Q11" s="528"/>
      <c r="R11" s="528"/>
      <c r="S11" s="528"/>
      <c r="T11" s="528"/>
      <c r="U11" s="528"/>
      <c r="V11" s="528"/>
      <c r="W11" s="528"/>
      <c r="X11" s="528"/>
      <c r="Y11" s="528"/>
      <c r="Z11" s="528"/>
      <c r="AA11" s="531" t="s">
        <v>12</v>
      </c>
      <c r="AB11" s="531"/>
      <c r="AC11" s="531"/>
      <c r="AD11" s="531"/>
      <c r="AE11" s="531"/>
      <c r="AF11" s="531"/>
      <c r="AG11" s="532" t="s">
        <v>13</v>
      </c>
      <c r="AH11" s="532"/>
      <c r="AI11" s="532"/>
      <c r="AJ11" s="532"/>
      <c r="AK11" s="532"/>
      <c r="AL11" s="532"/>
      <c r="AM11" s="494" t="s">
        <v>14</v>
      </c>
      <c r="AN11" s="494"/>
      <c r="AO11" s="494"/>
      <c r="AP11" s="494"/>
      <c r="AQ11" s="494"/>
      <c r="AR11" s="494"/>
      <c r="AS11" s="514" t="s">
        <v>15</v>
      </c>
      <c r="AT11" s="514"/>
      <c r="AU11" s="514"/>
      <c r="AV11" s="514"/>
      <c r="AW11" s="514"/>
      <c r="AX11" s="514"/>
      <c r="AY11" s="515" t="s">
        <v>16</v>
      </c>
      <c r="AZ11" s="515"/>
      <c r="BA11" s="515"/>
      <c r="BB11" s="515"/>
      <c r="BC11" s="515"/>
      <c r="BD11" s="515"/>
    </row>
    <row r="12" spans="1:56" ht="15" customHeight="1" thickBot="1">
      <c r="A12" s="488"/>
      <c r="B12" s="489"/>
      <c r="C12" s="50"/>
      <c r="D12" s="506" t="s">
        <v>17</v>
      </c>
      <c r="E12" s="507"/>
      <c r="F12" s="506"/>
      <c r="G12" s="506"/>
      <c r="H12" s="506"/>
      <c r="I12" s="506"/>
      <c r="J12" s="506"/>
      <c r="K12" s="506"/>
      <c r="L12" s="506"/>
      <c r="M12" s="506"/>
      <c r="N12" s="506"/>
      <c r="O12" s="506"/>
      <c r="P12" s="506"/>
      <c r="Q12" s="506"/>
      <c r="R12" s="506"/>
      <c r="S12" s="508"/>
      <c r="T12" s="466"/>
      <c r="U12" s="466"/>
      <c r="V12" s="511" t="s">
        <v>18</v>
      </c>
      <c r="W12" s="511"/>
      <c r="X12" s="511"/>
      <c r="Y12" s="511"/>
      <c r="Z12" s="511"/>
      <c r="AA12" s="479" t="s">
        <v>19</v>
      </c>
      <c r="AB12" s="479"/>
      <c r="AC12" s="479"/>
      <c r="AD12" s="512" t="s">
        <v>20</v>
      </c>
      <c r="AE12" s="479" t="s">
        <v>21</v>
      </c>
      <c r="AF12" s="479" t="s">
        <v>22</v>
      </c>
      <c r="AG12" s="481" t="s">
        <v>19</v>
      </c>
      <c r="AH12" s="481"/>
      <c r="AI12" s="481"/>
      <c r="AJ12" s="509" t="s">
        <v>20</v>
      </c>
      <c r="AK12" s="481" t="s">
        <v>21</v>
      </c>
      <c r="AL12" s="481" t="s">
        <v>22</v>
      </c>
      <c r="AM12" s="478" t="s">
        <v>19</v>
      </c>
      <c r="AN12" s="478"/>
      <c r="AO12" s="478"/>
      <c r="AP12" s="478" t="s">
        <v>20</v>
      </c>
      <c r="AQ12" s="478" t="s">
        <v>21</v>
      </c>
      <c r="AR12" s="478" t="s">
        <v>22</v>
      </c>
      <c r="AS12" s="522" t="s">
        <v>19</v>
      </c>
      <c r="AT12" s="522"/>
      <c r="AU12" s="522"/>
      <c r="AV12" s="522" t="s">
        <v>20</v>
      </c>
      <c r="AW12" s="522" t="s">
        <v>21</v>
      </c>
      <c r="AX12" s="522" t="s">
        <v>22</v>
      </c>
      <c r="AY12" s="516" t="s">
        <v>19</v>
      </c>
      <c r="AZ12" s="516"/>
      <c r="BA12" s="516"/>
      <c r="BB12" s="516" t="s">
        <v>20</v>
      </c>
      <c r="BC12" s="194"/>
      <c r="BD12" s="520" t="s">
        <v>23</v>
      </c>
    </row>
    <row r="13" spans="1:56" ht="64.5" thickBot="1">
      <c r="A13" s="51" t="s">
        <v>24</v>
      </c>
      <c r="B13" s="52" t="s">
        <v>25</v>
      </c>
      <c r="C13" s="504" t="s">
        <v>26</v>
      </c>
      <c r="D13" s="53" t="s">
        <v>27</v>
      </c>
      <c r="E13" s="54" t="s">
        <v>28</v>
      </c>
      <c r="F13" s="55" t="s">
        <v>29</v>
      </c>
      <c r="G13" s="56" t="s">
        <v>30</v>
      </c>
      <c r="H13" s="56" t="s">
        <v>31</v>
      </c>
      <c r="I13" s="56" t="s">
        <v>32</v>
      </c>
      <c r="J13" s="56" t="s">
        <v>33</v>
      </c>
      <c r="K13" s="56" t="s">
        <v>34</v>
      </c>
      <c r="L13" s="56" t="s">
        <v>35</v>
      </c>
      <c r="M13" s="56" t="s">
        <v>36</v>
      </c>
      <c r="N13" s="56" t="s">
        <v>37</v>
      </c>
      <c r="O13" s="56" t="s">
        <v>38</v>
      </c>
      <c r="P13" s="56" t="s">
        <v>39</v>
      </c>
      <c r="Q13" s="56" t="s">
        <v>40</v>
      </c>
      <c r="R13" s="56" t="s">
        <v>41</v>
      </c>
      <c r="S13" s="56" t="s">
        <v>42</v>
      </c>
      <c r="T13" s="56" t="s">
        <v>43</v>
      </c>
      <c r="U13" s="56" t="s">
        <v>44</v>
      </c>
      <c r="V13" s="465" t="s">
        <v>45</v>
      </c>
      <c r="W13" s="465" t="s">
        <v>46</v>
      </c>
      <c r="X13" s="490" t="s">
        <v>47</v>
      </c>
      <c r="Y13" s="491"/>
      <c r="Z13" s="465" t="s">
        <v>48</v>
      </c>
      <c r="AA13" s="467" t="s">
        <v>30</v>
      </c>
      <c r="AB13" s="468" t="s">
        <v>49</v>
      </c>
      <c r="AC13" s="468" t="s">
        <v>50</v>
      </c>
      <c r="AD13" s="513"/>
      <c r="AE13" s="480"/>
      <c r="AF13" s="480"/>
      <c r="AG13" s="465" t="s">
        <v>30</v>
      </c>
      <c r="AH13" s="465" t="s">
        <v>49</v>
      </c>
      <c r="AI13" s="465" t="s">
        <v>50</v>
      </c>
      <c r="AJ13" s="510"/>
      <c r="AK13" s="505"/>
      <c r="AL13" s="505"/>
      <c r="AM13" s="469" t="s">
        <v>30</v>
      </c>
      <c r="AN13" s="469" t="s">
        <v>49</v>
      </c>
      <c r="AO13" s="469" t="s">
        <v>50</v>
      </c>
      <c r="AP13" s="500"/>
      <c r="AQ13" s="500"/>
      <c r="AR13" s="500"/>
      <c r="AS13" s="464" t="s">
        <v>30</v>
      </c>
      <c r="AT13" s="464" t="s">
        <v>49</v>
      </c>
      <c r="AU13" s="464" t="s">
        <v>50</v>
      </c>
      <c r="AV13" s="523"/>
      <c r="AW13" s="523"/>
      <c r="AX13" s="523"/>
      <c r="AY13" s="463" t="s">
        <v>30</v>
      </c>
      <c r="AZ13" s="463" t="s">
        <v>49</v>
      </c>
      <c r="BA13" s="463" t="s">
        <v>50</v>
      </c>
      <c r="BB13" s="519"/>
      <c r="BC13" s="195" t="s">
        <v>51</v>
      </c>
      <c r="BD13" s="521"/>
    </row>
    <row r="14" spans="1:56" ht="15" thickBot="1">
      <c r="A14" s="57"/>
      <c r="B14" s="58"/>
      <c r="C14" s="504"/>
      <c r="D14" s="59" t="s">
        <v>52</v>
      </c>
      <c r="E14" s="60"/>
      <c r="F14" s="61" t="s">
        <v>52</v>
      </c>
      <c r="G14" s="62" t="s">
        <v>52</v>
      </c>
      <c r="H14" s="62" t="s">
        <v>52</v>
      </c>
      <c r="I14" s="62" t="s">
        <v>52</v>
      </c>
      <c r="J14" s="62" t="s">
        <v>52</v>
      </c>
      <c r="K14" s="62" t="s">
        <v>52</v>
      </c>
      <c r="L14" s="63" t="s">
        <v>52</v>
      </c>
      <c r="M14" s="63" t="s">
        <v>52</v>
      </c>
      <c r="N14" s="63" t="s">
        <v>52</v>
      </c>
      <c r="O14" s="63" t="s">
        <v>52</v>
      </c>
      <c r="P14" s="62" t="s">
        <v>52</v>
      </c>
      <c r="Q14" s="62" t="s">
        <v>52</v>
      </c>
      <c r="R14" s="62" t="s">
        <v>52</v>
      </c>
      <c r="S14" s="62" t="s">
        <v>52</v>
      </c>
      <c r="T14" s="62"/>
      <c r="U14" s="62"/>
      <c r="V14" s="64" t="s">
        <v>53</v>
      </c>
      <c r="W14" s="64" t="s">
        <v>52</v>
      </c>
      <c r="X14" s="64" t="s">
        <v>54</v>
      </c>
      <c r="Y14" s="64" t="s">
        <v>55</v>
      </c>
      <c r="Z14" s="64" t="s">
        <v>52</v>
      </c>
      <c r="AA14" s="362" t="s">
        <v>52</v>
      </c>
      <c r="AB14" s="362" t="s">
        <v>52</v>
      </c>
      <c r="AC14" s="362"/>
      <c r="AD14" s="363" t="s">
        <v>52</v>
      </c>
      <c r="AE14" s="362" t="s">
        <v>52</v>
      </c>
      <c r="AF14" s="362" t="s">
        <v>52</v>
      </c>
      <c r="AG14" s="64" t="s">
        <v>52</v>
      </c>
      <c r="AH14" s="64" t="s">
        <v>52</v>
      </c>
      <c r="AI14" s="64" t="s">
        <v>52</v>
      </c>
      <c r="AJ14" s="372" t="s">
        <v>52</v>
      </c>
      <c r="AK14" s="64" t="s">
        <v>52</v>
      </c>
      <c r="AL14" s="64" t="s">
        <v>52</v>
      </c>
      <c r="AM14" s="65" t="s">
        <v>52</v>
      </c>
      <c r="AN14" s="65" t="s">
        <v>52</v>
      </c>
      <c r="AO14" s="65" t="s">
        <v>52</v>
      </c>
      <c r="AP14" s="65"/>
      <c r="AQ14" s="65" t="s">
        <v>52</v>
      </c>
      <c r="AR14" s="65" t="s">
        <v>52</v>
      </c>
      <c r="AS14" s="66" t="s">
        <v>52</v>
      </c>
      <c r="AT14" s="66" t="s">
        <v>52</v>
      </c>
      <c r="AU14" s="66" t="s">
        <v>52</v>
      </c>
      <c r="AV14" s="66" t="s">
        <v>52</v>
      </c>
      <c r="AW14" s="66" t="s">
        <v>52</v>
      </c>
      <c r="AX14" s="66" t="s">
        <v>52</v>
      </c>
      <c r="AY14" s="67" t="s">
        <v>52</v>
      </c>
      <c r="AZ14" s="67"/>
      <c r="BA14" s="67" t="s">
        <v>52</v>
      </c>
      <c r="BB14" s="67" t="s">
        <v>52</v>
      </c>
      <c r="BC14" s="196"/>
      <c r="BD14" s="68" t="s">
        <v>52</v>
      </c>
    </row>
    <row r="15" spans="1:56" ht="140.25" customHeight="1" thickBot="1">
      <c r="A15" s="69">
        <v>1</v>
      </c>
      <c r="B15" s="294" t="s">
        <v>56</v>
      </c>
      <c r="C15" s="279" t="s">
        <v>57</v>
      </c>
      <c r="D15" s="407" t="s">
        <v>58</v>
      </c>
      <c r="E15" s="211">
        <v>0.12</v>
      </c>
      <c r="F15" s="102" t="s">
        <v>59</v>
      </c>
      <c r="G15" s="101" t="s">
        <v>60</v>
      </c>
      <c r="H15" s="101" t="s">
        <v>61</v>
      </c>
      <c r="I15" s="102" t="s">
        <v>62</v>
      </c>
      <c r="J15" s="215" t="s">
        <v>63</v>
      </c>
      <c r="K15" s="215" t="s">
        <v>64</v>
      </c>
      <c r="L15" s="216">
        <v>0</v>
      </c>
      <c r="M15" s="216">
        <v>0.2</v>
      </c>
      <c r="N15" s="217">
        <v>0.6</v>
      </c>
      <c r="O15" s="217">
        <v>1</v>
      </c>
      <c r="P15" s="103">
        <v>1</v>
      </c>
      <c r="Q15" s="102" t="s">
        <v>65</v>
      </c>
      <c r="R15" s="102" t="s">
        <v>66</v>
      </c>
      <c r="S15" s="104" t="s">
        <v>67</v>
      </c>
      <c r="T15" s="104" t="s">
        <v>68</v>
      </c>
      <c r="U15" s="104"/>
      <c r="V15" s="105"/>
      <c r="W15" s="105"/>
      <c r="X15" s="105"/>
      <c r="Y15" s="106"/>
      <c r="Z15" s="107"/>
      <c r="AA15" s="245" t="str">
        <f>$G$15</f>
        <v>Porcentaje de Ejecución del Plan de Acción del Consejo Local de Gobierno</v>
      </c>
      <c r="AB15" s="246">
        <f>L15</f>
        <v>0</v>
      </c>
      <c r="AC15" s="246">
        <v>0</v>
      </c>
      <c r="AD15" s="248" t="s">
        <v>69</v>
      </c>
      <c r="AE15" s="307" t="s">
        <v>70</v>
      </c>
      <c r="AF15" s="307"/>
      <c r="AG15" s="77" t="str">
        <f>$G$15</f>
        <v>Porcentaje de Ejecución del Plan de Acción del Consejo Local de Gobierno</v>
      </c>
      <c r="AH15" s="78">
        <f>M15</f>
        <v>0.2</v>
      </c>
      <c r="AI15" s="366">
        <v>0.56000000000000005</v>
      </c>
      <c r="AJ15" s="373">
        <v>1</v>
      </c>
      <c r="AK15" s="74" t="s">
        <v>71</v>
      </c>
      <c r="AL15" s="74" t="s">
        <v>72</v>
      </c>
      <c r="AM15" s="77" t="str">
        <f>$G$15</f>
        <v>Porcentaje de Ejecución del Plan de Acción del Consejo Local de Gobierno</v>
      </c>
      <c r="AN15" s="78">
        <f>N15</f>
        <v>0.6</v>
      </c>
      <c r="AO15" s="382">
        <v>0.71</v>
      </c>
      <c r="AP15" s="383">
        <v>1</v>
      </c>
      <c r="AQ15" s="74" t="s">
        <v>73</v>
      </c>
      <c r="AR15" s="74" t="s">
        <v>74</v>
      </c>
      <c r="AS15" s="77" t="str">
        <f>$G$15</f>
        <v>Porcentaje de Ejecución del Plan de Acción del Consejo Local de Gobierno</v>
      </c>
      <c r="AT15" s="78">
        <f>O15</f>
        <v>1</v>
      </c>
      <c r="AU15" s="408">
        <v>1</v>
      </c>
      <c r="AV15" s="397">
        <v>1</v>
      </c>
      <c r="AW15" s="74" t="s">
        <v>75</v>
      </c>
      <c r="AX15" s="74" t="s">
        <v>74</v>
      </c>
      <c r="AY15" s="77" t="str">
        <f>$G$15</f>
        <v>Porcentaje de Ejecución del Plan de Acción del Consejo Local de Gobierno</v>
      </c>
      <c r="AZ15" s="78">
        <f>P15</f>
        <v>1</v>
      </c>
      <c r="BA15" s="366">
        <v>1</v>
      </c>
      <c r="BB15" s="383">
        <v>1</v>
      </c>
      <c r="BC15" s="452">
        <f>BB15*E15</f>
        <v>0.12</v>
      </c>
      <c r="BD15" s="79" t="s">
        <v>76</v>
      </c>
    </row>
    <row r="16" spans="1:56" ht="142.5" customHeight="1">
      <c r="A16" s="80">
        <v>2</v>
      </c>
      <c r="B16" s="295"/>
      <c r="C16" s="280"/>
      <c r="D16" s="205" t="s">
        <v>77</v>
      </c>
      <c r="E16" s="214">
        <v>0.03</v>
      </c>
      <c r="F16" s="102" t="s">
        <v>78</v>
      </c>
      <c r="G16" s="101" t="s">
        <v>79</v>
      </c>
      <c r="H16" s="101" t="s">
        <v>80</v>
      </c>
      <c r="I16" s="102" t="s">
        <v>62</v>
      </c>
      <c r="J16" s="215" t="s">
        <v>81</v>
      </c>
      <c r="K16" s="215" t="s">
        <v>82</v>
      </c>
      <c r="L16" s="217"/>
      <c r="M16" s="217">
        <v>0.4</v>
      </c>
      <c r="N16" s="218"/>
      <c r="O16" s="218"/>
      <c r="P16" s="103">
        <v>0.4</v>
      </c>
      <c r="Q16" s="102" t="s">
        <v>65</v>
      </c>
      <c r="R16" s="102" t="s">
        <v>83</v>
      </c>
      <c r="S16" s="104" t="s">
        <v>84</v>
      </c>
      <c r="T16" s="102" t="s">
        <v>83</v>
      </c>
      <c r="U16" s="104"/>
      <c r="V16" s="105"/>
      <c r="W16" s="105"/>
      <c r="X16" s="105"/>
      <c r="Y16" s="106"/>
      <c r="Z16" s="107"/>
      <c r="AA16" s="245" t="str">
        <f>$G$16</f>
        <v>Porcentaje de Participación de los Ciudadanos en la Audiencia de Rendición de Cuentas</v>
      </c>
      <c r="AB16" s="246">
        <f t="shared" ref="AB16:AB58" si="0">L16</f>
        <v>0</v>
      </c>
      <c r="AC16" s="246">
        <v>0</v>
      </c>
      <c r="AD16" s="248" t="s">
        <v>69</v>
      </c>
      <c r="AE16" s="307" t="s">
        <v>70</v>
      </c>
      <c r="AF16" s="307"/>
      <c r="AG16" s="77" t="str">
        <f>$G$16</f>
        <v>Porcentaje de Participación de los Ciudadanos en la Audiencia de Rendición de Cuentas</v>
      </c>
      <c r="AH16" s="78">
        <f t="shared" ref="AH16:AH58" si="1">M16</f>
        <v>0.4</v>
      </c>
      <c r="AI16" s="366">
        <v>0.89</v>
      </c>
      <c r="AJ16" s="373">
        <v>1</v>
      </c>
      <c r="AK16" s="74" t="s">
        <v>85</v>
      </c>
      <c r="AL16" s="74" t="s">
        <v>86</v>
      </c>
      <c r="AM16" s="77" t="str">
        <f>$G$16</f>
        <v>Porcentaje de Participación de los Ciudadanos en la Audiencia de Rendición de Cuentas</v>
      </c>
      <c r="AN16" s="78">
        <f t="shared" ref="AN16:AN58" si="2">N16</f>
        <v>0</v>
      </c>
      <c r="AO16" s="366">
        <v>0</v>
      </c>
      <c r="AP16" s="188" t="s">
        <v>87</v>
      </c>
      <c r="AQ16" s="74" t="s">
        <v>87</v>
      </c>
      <c r="AR16" s="74"/>
      <c r="AS16" s="77" t="str">
        <f>$G$16</f>
        <v>Porcentaje de Participación de los Ciudadanos en la Audiencia de Rendición de Cuentas</v>
      </c>
      <c r="AT16" s="78">
        <f t="shared" ref="AT16:AT58" si="3">O16</f>
        <v>0</v>
      </c>
      <c r="AU16" s="366">
        <v>0</v>
      </c>
      <c r="AV16" s="188" t="s">
        <v>87</v>
      </c>
      <c r="AW16" s="188" t="s">
        <v>87</v>
      </c>
      <c r="AX16" s="188" t="s">
        <v>87</v>
      </c>
      <c r="AY16" s="77" t="str">
        <f>$G$16</f>
        <v>Porcentaje de Participación de los Ciudadanos en la Audiencia de Rendición de Cuentas</v>
      </c>
      <c r="AZ16" s="78">
        <f t="shared" ref="AZ16:AZ58" si="4">P16</f>
        <v>0.4</v>
      </c>
      <c r="BA16" s="366">
        <f>+AI16</f>
        <v>0.89</v>
      </c>
      <c r="BB16" s="383">
        <v>1</v>
      </c>
      <c r="BC16" s="452">
        <f>BB16*E16</f>
        <v>0.03</v>
      </c>
      <c r="BD16" s="79" t="s">
        <v>88</v>
      </c>
    </row>
    <row r="17" spans="1:56" s="444" customFormat="1" ht="173.25" customHeight="1">
      <c r="A17" s="415">
        <v>3</v>
      </c>
      <c r="B17" s="416"/>
      <c r="C17" s="417"/>
      <c r="D17" s="418" t="s">
        <v>89</v>
      </c>
      <c r="E17" s="419">
        <v>0.02</v>
      </c>
      <c r="F17" s="420" t="s">
        <v>78</v>
      </c>
      <c r="G17" s="421" t="s">
        <v>90</v>
      </c>
      <c r="H17" s="422" t="s">
        <v>91</v>
      </c>
      <c r="I17" s="420"/>
      <c r="J17" s="420" t="s">
        <v>63</v>
      </c>
      <c r="K17" s="423" t="s">
        <v>92</v>
      </c>
      <c r="L17" s="424">
        <v>0.06</v>
      </c>
      <c r="M17" s="424">
        <v>0.08</v>
      </c>
      <c r="N17" s="424">
        <v>0.12</v>
      </c>
      <c r="O17" s="424">
        <v>0.4</v>
      </c>
      <c r="P17" s="425">
        <v>0.4</v>
      </c>
      <c r="Q17" s="426" t="s">
        <v>93</v>
      </c>
      <c r="R17" s="426" t="s">
        <v>94</v>
      </c>
      <c r="S17" s="427" t="s">
        <v>95</v>
      </c>
      <c r="T17" s="427" t="s">
        <v>94</v>
      </c>
      <c r="U17" s="427"/>
      <c r="V17" s="428"/>
      <c r="W17" s="428"/>
      <c r="X17" s="428"/>
      <c r="Y17" s="429"/>
      <c r="Z17" s="430"/>
      <c r="AA17" s="431" t="str">
        <f>$G$17</f>
        <v>Porcentaje de Avance en el Cumplimiento Fisico del Plan de Desarrollo Local</v>
      </c>
      <c r="AB17" s="432">
        <f t="shared" si="0"/>
        <v>0.06</v>
      </c>
      <c r="AC17" s="433">
        <v>0.14299999999999999</v>
      </c>
      <c r="AD17" s="434">
        <v>1</v>
      </c>
      <c r="AE17" s="435" t="s">
        <v>96</v>
      </c>
      <c r="AF17" s="435" t="s">
        <v>97</v>
      </c>
      <c r="AG17" s="436" t="str">
        <f>$G$17</f>
        <v>Porcentaje de Avance en el Cumplimiento Fisico del Plan de Desarrollo Local</v>
      </c>
      <c r="AH17" s="437">
        <f t="shared" si="1"/>
        <v>0.08</v>
      </c>
      <c r="AI17" s="438">
        <v>0.184</v>
      </c>
      <c r="AJ17" s="439">
        <v>1</v>
      </c>
      <c r="AK17" s="440" t="s">
        <v>98</v>
      </c>
      <c r="AL17" s="440" t="s">
        <v>97</v>
      </c>
      <c r="AM17" s="436" t="str">
        <f>$G$17</f>
        <v>Porcentaje de Avance en el Cumplimiento Fisico del Plan de Desarrollo Local</v>
      </c>
      <c r="AN17" s="437">
        <f t="shared" si="2"/>
        <v>0.12</v>
      </c>
      <c r="AO17" s="441">
        <v>0.29199999999999998</v>
      </c>
      <c r="AP17" s="442">
        <v>1</v>
      </c>
      <c r="AQ17" s="440" t="s">
        <v>99</v>
      </c>
      <c r="AR17" s="440" t="s">
        <v>97</v>
      </c>
      <c r="AS17" s="436" t="str">
        <f>$G$17</f>
        <v>Porcentaje de Avance en el Cumplimiento Fisico del Plan de Desarrollo Local</v>
      </c>
      <c r="AT17" s="437">
        <f t="shared" si="3"/>
        <v>0.4</v>
      </c>
      <c r="AU17" s="438">
        <v>0.39600000000000002</v>
      </c>
      <c r="AV17" s="542">
        <f>AU17/AT17</f>
        <v>0.99</v>
      </c>
      <c r="AW17" s="443" t="s">
        <v>100</v>
      </c>
      <c r="AX17" s="440" t="s">
        <v>101</v>
      </c>
      <c r="AY17" s="436" t="str">
        <f>$G$17</f>
        <v>Porcentaje de Avance en el Cumplimiento Fisico del Plan de Desarrollo Local</v>
      </c>
      <c r="AZ17" s="437">
        <f t="shared" si="4"/>
        <v>0.4</v>
      </c>
      <c r="BA17" s="438">
        <v>0.39600000000000002</v>
      </c>
      <c r="BB17" s="542">
        <f>BA17/AZ17</f>
        <v>0.99</v>
      </c>
      <c r="BC17" s="452">
        <f>BB17*E17</f>
        <v>1.9800000000000002E-2</v>
      </c>
      <c r="BD17" s="443" t="s">
        <v>100</v>
      </c>
    </row>
    <row r="18" spans="1:56" ht="77.25" customHeight="1" thickBot="1">
      <c r="A18" s="98"/>
      <c r="B18" s="295"/>
      <c r="C18" s="281"/>
      <c r="D18" s="127" t="s">
        <v>102</v>
      </c>
      <c r="E18" s="178">
        <v>0.17</v>
      </c>
      <c r="F18" s="179"/>
      <c r="G18" s="206"/>
      <c r="H18" s="207"/>
      <c r="I18" s="164"/>
      <c r="J18" s="204"/>
      <c r="K18" s="146"/>
      <c r="L18" s="219"/>
      <c r="M18" s="219"/>
      <c r="N18" s="219"/>
      <c r="O18" s="219"/>
      <c r="P18" s="103"/>
      <c r="Q18" s="102"/>
      <c r="R18" s="102"/>
      <c r="S18" s="104"/>
      <c r="T18" s="104"/>
      <c r="U18" s="104"/>
      <c r="V18" s="105"/>
      <c r="W18" s="105"/>
      <c r="X18" s="105"/>
      <c r="Y18" s="106"/>
      <c r="Z18" s="107"/>
      <c r="AA18" s="251"/>
      <c r="AB18" s="246"/>
      <c r="AC18" s="252"/>
      <c r="AD18" s="248"/>
      <c r="AE18" s="359"/>
      <c r="AF18" s="359"/>
      <c r="AG18" s="108"/>
      <c r="AH18" s="78"/>
      <c r="AI18" s="192"/>
      <c r="AJ18" s="373"/>
      <c r="AK18" s="105"/>
      <c r="AL18" s="105"/>
      <c r="AM18" s="108"/>
      <c r="AN18" s="78"/>
      <c r="AO18" s="192"/>
      <c r="AP18" s="188"/>
      <c r="AQ18" s="105"/>
      <c r="AR18" s="105"/>
      <c r="AS18" s="108"/>
      <c r="AT18" s="78"/>
      <c r="AU18" s="192"/>
      <c r="AV18" s="188"/>
      <c r="AW18" s="109"/>
      <c r="AX18" s="105"/>
      <c r="AY18" s="108"/>
      <c r="AZ18" s="78"/>
      <c r="BA18" s="192"/>
      <c r="BB18" s="188"/>
      <c r="BC18" s="452"/>
      <c r="BD18" s="110"/>
    </row>
    <row r="19" spans="1:56" ht="201" customHeight="1" thickBot="1">
      <c r="A19" s="69">
        <v>4</v>
      </c>
      <c r="B19" s="295"/>
      <c r="C19" s="285" t="s">
        <v>103</v>
      </c>
      <c r="D19" s="404" t="s">
        <v>104</v>
      </c>
      <c r="E19" s="149">
        <v>0.04</v>
      </c>
      <c r="F19" s="71" t="s">
        <v>59</v>
      </c>
      <c r="G19" s="111" t="s">
        <v>105</v>
      </c>
      <c r="H19" s="111" t="s">
        <v>106</v>
      </c>
      <c r="I19" s="71"/>
      <c r="J19" s="146" t="s">
        <v>107</v>
      </c>
      <c r="K19" s="146" t="s">
        <v>108</v>
      </c>
      <c r="L19" s="220">
        <v>1</v>
      </c>
      <c r="M19" s="221">
        <v>1</v>
      </c>
      <c r="N19" s="221">
        <v>1</v>
      </c>
      <c r="O19" s="221">
        <v>1</v>
      </c>
      <c r="P19" s="72">
        <v>1</v>
      </c>
      <c r="Q19" s="71" t="s">
        <v>65</v>
      </c>
      <c r="R19" s="71" t="s">
        <v>109</v>
      </c>
      <c r="S19" s="73" t="s">
        <v>110</v>
      </c>
      <c r="T19" s="73" t="s">
        <v>111</v>
      </c>
      <c r="U19" s="73"/>
      <c r="V19" s="74"/>
      <c r="W19" s="74"/>
      <c r="X19" s="74"/>
      <c r="Y19" s="106"/>
      <c r="Z19" s="76"/>
      <c r="AA19" s="245" t="str">
        <f>$G$19</f>
        <v xml:space="preserve">Porcentaje de Respuestas Oportunas de los ejercicios de control politico, derechos de petición y/o solicitudes de información que realice el Concejo de Bogota D.C y el Congreso de la República </v>
      </c>
      <c r="AB19" s="246">
        <f t="shared" si="0"/>
        <v>1</v>
      </c>
      <c r="AC19" s="246">
        <v>1</v>
      </c>
      <c r="AD19" s="250">
        <f>AC19/AB19</f>
        <v>1</v>
      </c>
      <c r="AE19" s="307" t="s">
        <v>112</v>
      </c>
      <c r="AF19" s="307" t="s">
        <v>113</v>
      </c>
      <c r="AG19" s="77" t="str">
        <f>$G$19</f>
        <v xml:space="preserve">Porcentaje de Respuestas Oportunas de los ejercicios de control politico, derechos de petición y/o solicitudes de información que realice el Concejo de Bogota D.C y el Congreso de la República </v>
      </c>
      <c r="AH19" s="78">
        <f t="shared" si="1"/>
        <v>1</v>
      </c>
      <c r="AI19" s="374">
        <v>0.95450000000000002</v>
      </c>
      <c r="AJ19" s="373">
        <f>AI19/AH19</f>
        <v>0.95450000000000002</v>
      </c>
      <c r="AK19" s="74" t="s">
        <v>114</v>
      </c>
      <c r="AL19" s="74" t="s">
        <v>115</v>
      </c>
      <c r="AM19" s="77" t="str">
        <f>$G$19</f>
        <v xml:space="preserve">Porcentaje de Respuestas Oportunas de los ejercicios de control politico, derechos de petición y/o solicitudes de información que realice el Concejo de Bogota D.C y el Congreso de la República </v>
      </c>
      <c r="AN19" s="78">
        <f t="shared" si="2"/>
        <v>1</v>
      </c>
      <c r="AO19" s="366">
        <v>1</v>
      </c>
      <c r="AP19" s="373">
        <f>AO19/AN19</f>
        <v>1</v>
      </c>
      <c r="AQ19" s="74" t="s">
        <v>116</v>
      </c>
      <c r="AR19" s="74" t="s">
        <v>115</v>
      </c>
      <c r="AS19" s="77" t="str">
        <f>$G$19</f>
        <v xml:space="preserve">Porcentaje de Respuestas Oportunas de los ejercicios de control politico, derechos de petición y/o solicitudes de información que realice el Concejo de Bogota D.C y el Congreso de la República </v>
      </c>
      <c r="AT19" s="78">
        <f t="shared" si="3"/>
        <v>1</v>
      </c>
      <c r="AU19" s="403">
        <v>1</v>
      </c>
      <c r="AV19" s="397">
        <f>AU19/AT19</f>
        <v>1</v>
      </c>
      <c r="AW19" s="74" t="s">
        <v>117</v>
      </c>
      <c r="AX19" s="74" t="s">
        <v>115</v>
      </c>
      <c r="AY19" s="77" t="str">
        <f>$G$19</f>
        <v xml:space="preserve">Porcentaje de Respuestas Oportunas de los ejercicios de control politico, derechos de petición y/o solicitudes de información que realice el Concejo de Bogota D.C y el Congreso de la República </v>
      </c>
      <c r="AZ19" s="78">
        <f t="shared" si="4"/>
        <v>1</v>
      </c>
      <c r="BA19" s="366">
        <f>AVERAGE(AC19,AI19,AO19,AU19)</f>
        <v>0.98862499999999998</v>
      </c>
      <c r="BB19" s="373">
        <f>BA19/AZ19</f>
        <v>0.98862499999999998</v>
      </c>
      <c r="BC19" s="452">
        <f>BB19*E19</f>
        <v>3.9544999999999997E-2</v>
      </c>
      <c r="BD19" s="79" t="s">
        <v>118</v>
      </c>
    </row>
    <row r="20" spans="1:56" ht="122.25" customHeight="1" thickBot="1">
      <c r="A20" s="98"/>
      <c r="B20" s="295"/>
      <c r="C20" s="286"/>
      <c r="D20" s="127" t="s">
        <v>102</v>
      </c>
      <c r="E20" s="128">
        <v>0.04</v>
      </c>
      <c r="F20" s="129"/>
      <c r="G20" s="114"/>
      <c r="H20" s="115"/>
      <c r="I20" s="100"/>
      <c r="J20" s="146"/>
      <c r="K20" s="146"/>
      <c r="L20" s="222"/>
      <c r="M20" s="222"/>
      <c r="N20" s="222"/>
      <c r="O20" s="219"/>
      <c r="P20" s="102"/>
      <c r="Q20" s="102"/>
      <c r="R20" s="102"/>
      <c r="S20" s="117"/>
      <c r="T20" s="117"/>
      <c r="U20" s="104"/>
      <c r="V20" s="105"/>
      <c r="W20" s="105"/>
      <c r="X20" s="105"/>
      <c r="Y20" s="106"/>
      <c r="Z20" s="107"/>
      <c r="AA20" s="251"/>
      <c r="AB20" s="246"/>
      <c r="AC20" s="252"/>
      <c r="AD20" s="248"/>
      <c r="AE20" s="359"/>
      <c r="AF20" s="359"/>
      <c r="AG20" s="108"/>
      <c r="AH20" s="78"/>
      <c r="AI20" s="192"/>
      <c r="AJ20" s="373"/>
      <c r="AK20" s="105"/>
      <c r="AL20" s="105"/>
      <c r="AM20" s="108"/>
      <c r="AN20" s="78"/>
      <c r="AO20" s="192"/>
      <c r="AP20" s="188"/>
      <c r="AQ20" s="105"/>
      <c r="AR20" s="105"/>
      <c r="AS20" s="108"/>
      <c r="AT20" s="78"/>
      <c r="AU20" s="192"/>
      <c r="AV20" s="188"/>
      <c r="AW20" s="109"/>
      <c r="AX20" s="105"/>
      <c r="AY20" s="108"/>
      <c r="AZ20" s="78"/>
      <c r="BA20" s="192"/>
      <c r="BB20" s="188"/>
      <c r="BC20" s="452"/>
      <c r="BD20" s="110"/>
    </row>
    <row r="21" spans="1:56" ht="75" customHeight="1" thickBot="1">
      <c r="A21" s="69">
        <v>5</v>
      </c>
      <c r="B21" s="295"/>
      <c r="C21" s="287" t="s">
        <v>119</v>
      </c>
      <c r="D21" s="182" t="s">
        <v>120</v>
      </c>
      <c r="E21" s="184">
        <v>0.03</v>
      </c>
      <c r="F21" s="71" t="s">
        <v>59</v>
      </c>
      <c r="G21" s="185" t="s">
        <v>121</v>
      </c>
      <c r="H21" s="111" t="s">
        <v>122</v>
      </c>
      <c r="I21" s="71" t="s">
        <v>62</v>
      </c>
      <c r="J21" s="146" t="s">
        <v>81</v>
      </c>
      <c r="K21" s="146" t="s">
        <v>123</v>
      </c>
      <c r="L21" s="221"/>
      <c r="M21" s="223">
        <v>1</v>
      </c>
      <c r="N21" s="221"/>
      <c r="O21" s="221"/>
      <c r="P21" s="186">
        <v>1</v>
      </c>
      <c r="Q21" s="71" t="s">
        <v>65</v>
      </c>
      <c r="R21" s="73" t="s">
        <v>124</v>
      </c>
      <c r="S21" s="73" t="s">
        <v>125</v>
      </c>
      <c r="T21" s="73" t="s">
        <v>126</v>
      </c>
      <c r="U21" s="73"/>
      <c r="V21" s="74"/>
      <c r="W21" s="74"/>
      <c r="X21" s="74"/>
      <c r="Y21" s="199"/>
      <c r="Z21" s="76"/>
      <c r="AA21" s="245" t="str">
        <f>$G$21</f>
        <v>Plan de Comunicaciones Formulado e Implementado</v>
      </c>
      <c r="AB21" s="247">
        <f t="shared" si="0"/>
        <v>0</v>
      </c>
      <c r="AC21" s="247"/>
      <c r="AD21" s="248"/>
      <c r="AE21" s="307" t="s">
        <v>70</v>
      </c>
      <c r="AF21" s="307"/>
      <c r="AG21" s="77" t="str">
        <f>$G$21</f>
        <v>Plan de Comunicaciones Formulado e Implementado</v>
      </c>
      <c r="AH21" s="189">
        <f t="shared" si="1"/>
        <v>1</v>
      </c>
      <c r="AI21" s="190">
        <v>1</v>
      </c>
      <c r="AJ21" s="373">
        <f>AI21/AH21</f>
        <v>1</v>
      </c>
      <c r="AK21" s="74" t="s">
        <v>127</v>
      </c>
      <c r="AL21" s="74" t="s">
        <v>128</v>
      </c>
      <c r="AM21" s="77" t="str">
        <f>$G$21</f>
        <v>Plan de Comunicaciones Formulado e Implementado</v>
      </c>
      <c r="AN21" s="189">
        <f t="shared" si="2"/>
        <v>0</v>
      </c>
      <c r="AO21" s="190"/>
      <c r="AP21" s="188" t="s">
        <v>87</v>
      </c>
      <c r="AQ21" s="188" t="s">
        <v>87</v>
      </c>
      <c r="AR21" s="74"/>
      <c r="AS21" s="77" t="str">
        <f>$G$21</f>
        <v>Plan de Comunicaciones Formulado e Implementado</v>
      </c>
      <c r="AT21" s="189">
        <f t="shared" si="3"/>
        <v>0</v>
      </c>
      <c r="AU21" s="190">
        <v>0</v>
      </c>
      <c r="AV21" s="188" t="s">
        <v>87</v>
      </c>
      <c r="AW21" s="188" t="s">
        <v>87</v>
      </c>
      <c r="AX21" s="188" t="s">
        <v>87</v>
      </c>
      <c r="AY21" s="77" t="str">
        <f>$G$21</f>
        <v>Plan de Comunicaciones Formulado e Implementado</v>
      </c>
      <c r="AZ21" s="189">
        <f t="shared" si="4"/>
        <v>1</v>
      </c>
      <c r="BA21" s="190">
        <v>1</v>
      </c>
      <c r="BB21" s="383">
        <v>1</v>
      </c>
      <c r="BC21" s="452">
        <f>BB21*E21</f>
        <v>0.03</v>
      </c>
      <c r="BD21" s="79" t="s">
        <v>129</v>
      </c>
    </row>
    <row r="22" spans="1:56" ht="130.5" customHeight="1" thickBot="1">
      <c r="A22" s="80">
        <v>6</v>
      </c>
      <c r="B22" s="295"/>
      <c r="C22" s="288"/>
      <c r="D22" s="409" t="s">
        <v>130</v>
      </c>
      <c r="E22" s="180">
        <v>0.02</v>
      </c>
      <c r="F22" s="83" t="s">
        <v>59</v>
      </c>
      <c r="G22" s="124" t="s">
        <v>131</v>
      </c>
      <c r="H22" s="118" t="s">
        <v>132</v>
      </c>
      <c r="I22" s="119" t="s">
        <v>62</v>
      </c>
      <c r="J22" s="146" t="s">
        <v>81</v>
      </c>
      <c r="K22" s="146" t="s">
        <v>133</v>
      </c>
      <c r="L22" s="224"/>
      <c r="M22" s="224">
        <v>1</v>
      </c>
      <c r="N22" s="224">
        <v>1</v>
      </c>
      <c r="O22" s="224">
        <v>1</v>
      </c>
      <c r="P22" s="121">
        <v>3</v>
      </c>
      <c r="Q22" s="119" t="s">
        <v>65</v>
      </c>
      <c r="R22" s="198" t="s">
        <v>134</v>
      </c>
      <c r="S22" s="73" t="s">
        <v>125</v>
      </c>
      <c r="T22" s="198" t="s">
        <v>134</v>
      </c>
      <c r="U22" s="84"/>
      <c r="V22" s="86"/>
      <c r="W22" s="86"/>
      <c r="X22" s="86"/>
      <c r="Y22" s="200"/>
      <c r="Z22" s="88"/>
      <c r="AA22" s="245" t="str">
        <f>$G$22</f>
        <v>Campañas Externas Realizadas</v>
      </c>
      <c r="AB22" s="247">
        <f t="shared" si="0"/>
        <v>0</v>
      </c>
      <c r="AC22" s="247"/>
      <c r="AD22" s="248"/>
      <c r="AE22" s="307" t="s">
        <v>70</v>
      </c>
      <c r="AF22" s="307"/>
      <c r="AG22" s="77" t="str">
        <f>$G$22</f>
        <v>Campañas Externas Realizadas</v>
      </c>
      <c r="AH22" s="189">
        <f t="shared" si="1"/>
        <v>1</v>
      </c>
      <c r="AI22" s="190">
        <v>2</v>
      </c>
      <c r="AJ22" s="373">
        <v>1</v>
      </c>
      <c r="AK22" s="74" t="s">
        <v>135</v>
      </c>
      <c r="AL22" s="74" t="s">
        <v>136</v>
      </c>
      <c r="AM22" s="77" t="str">
        <f>$G$22</f>
        <v>Campañas Externas Realizadas</v>
      </c>
      <c r="AN22" s="189">
        <f t="shared" si="2"/>
        <v>1</v>
      </c>
      <c r="AO22" s="190">
        <v>1</v>
      </c>
      <c r="AP22" s="373">
        <f>AO22/AN22</f>
        <v>1</v>
      </c>
      <c r="AQ22" s="74" t="s">
        <v>137</v>
      </c>
      <c r="AR22" s="74" t="s">
        <v>138</v>
      </c>
      <c r="AS22" s="77" t="str">
        <f>$G$22</f>
        <v>Campañas Externas Realizadas</v>
      </c>
      <c r="AT22" s="189">
        <f t="shared" si="3"/>
        <v>1</v>
      </c>
      <c r="AU22" s="396">
        <v>2</v>
      </c>
      <c r="AV22" s="397">
        <v>1</v>
      </c>
      <c r="AW22" s="74" t="s">
        <v>139</v>
      </c>
      <c r="AX22" s="74" t="s">
        <v>138</v>
      </c>
      <c r="AY22" s="77" t="str">
        <f>$G$22</f>
        <v>Campañas Externas Realizadas</v>
      </c>
      <c r="AZ22" s="189">
        <f t="shared" si="4"/>
        <v>3</v>
      </c>
      <c r="BA22" s="190">
        <v>5</v>
      </c>
      <c r="BB22" s="383">
        <v>1</v>
      </c>
      <c r="BC22" s="452">
        <f>BB22*E22</f>
        <v>0.02</v>
      </c>
      <c r="BD22" s="79" t="s">
        <v>140</v>
      </c>
    </row>
    <row r="23" spans="1:56" ht="141" customHeight="1" thickBot="1">
      <c r="A23" s="69">
        <v>7</v>
      </c>
      <c r="B23" s="295"/>
      <c r="C23" s="288"/>
      <c r="D23" s="409" t="s">
        <v>141</v>
      </c>
      <c r="E23" s="180">
        <v>0.02</v>
      </c>
      <c r="F23" s="83" t="s">
        <v>59</v>
      </c>
      <c r="G23" s="126" t="s">
        <v>142</v>
      </c>
      <c r="H23" s="118" t="s">
        <v>143</v>
      </c>
      <c r="I23" s="119" t="s">
        <v>62</v>
      </c>
      <c r="J23" s="146" t="s">
        <v>81</v>
      </c>
      <c r="K23" s="146" t="s">
        <v>144</v>
      </c>
      <c r="L23" s="224"/>
      <c r="M23" s="224">
        <v>3</v>
      </c>
      <c r="N23" s="224">
        <v>3</v>
      </c>
      <c r="O23" s="224">
        <v>3</v>
      </c>
      <c r="P23" s="121">
        <v>9</v>
      </c>
      <c r="Q23" s="119" t="s">
        <v>65</v>
      </c>
      <c r="R23" s="198" t="s">
        <v>134</v>
      </c>
      <c r="S23" s="73" t="s">
        <v>125</v>
      </c>
      <c r="T23" s="198" t="s">
        <v>134</v>
      </c>
      <c r="U23" s="84"/>
      <c r="V23" s="86"/>
      <c r="W23" s="86"/>
      <c r="X23" s="86"/>
      <c r="Y23" s="200"/>
      <c r="Z23" s="88"/>
      <c r="AA23" s="245" t="str">
        <f>$G$23</f>
        <v>Campañas Internas Realizadas</v>
      </c>
      <c r="AB23" s="247">
        <f t="shared" si="0"/>
        <v>0</v>
      </c>
      <c r="AC23" s="247"/>
      <c r="AD23" s="248"/>
      <c r="AE23" s="307" t="s">
        <v>70</v>
      </c>
      <c r="AF23" s="307"/>
      <c r="AG23" s="77" t="str">
        <f>$G$23</f>
        <v>Campañas Internas Realizadas</v>
      </c>
      <c r="AH23" s="189">
        <f t="shared" si="1"/>
        <v>3</v>
      </c>
      <c r="AI23" s="190">
        <v>3</v>
      </c>
      <c r="AJ23" s="373">
        <f>AI23/AH23</f>
        <v>1</v>
      </c>
      <c r="AK23" s="74" t="s">
        <v>145</v>
      </c>
      <c r="AL23" s="74" t="s">
        <v>146</v>
      </c>
      <c r="AM23" s="77" t="str">
        <f>$G$23</f>
        <v>Campañas Internas Realizadas</v>
      </c>
      <c r="AN23" s="189">
        <f t="shared" si="2"/>
        <v>3</v>
      </c>
      <c r="AO23" s="190">
        <v>3</v>
      </c>
      <c r="AP23" s="373">
        <f>AO23/AN23</f>
        <v>1</v>
      </c>
      <c r="AQ23" s="74" t="s">
        <v>147</v>
      </c>
      <c r="AR23" s="74" t="s">
        <v>148</v>
      </c>
      <c r="AS23" s="77" t="str">
        <f>$G$23</f>
        <v>Campañas Internas Realizadas</v>
      </c>
      <c r="AT23" s="189">
        <f t="shared" si="3"/>
        <v>3</v>
      </c>
      <c r="AU23" s="396">
        <v>2</v>
      </c>
      <c r="AV23" s="397">
        <f>AU23/AT23</f>
        <v>0.66666666666666663</v>
      </c>
      <c r="AW23" s="74" t="s">
        <v>149</v>
      </c>
      <c r="AX23" s="74" t="s">
        <v>150</v>
      </c>
      <c r="AY23" s="77" t="str">
        <f>$G$23</f>
        <v>Campañas Internas Realizadas</v>
      </c>
      <c r="AZ23" s="189">
        <f t="shared" si="4"/>
        <v>9</v>
      </c>
      <c r="BA23" s="190">
        <v>8</v>
      </c>
      <c r="BB23" s="373">
        <f>BA23/AZ23</f>
        <v>0.88888888888888884</v>
      </c>
      <c r="BC23" s="452">
        <f>BB23*E23</f>
        <v>1.7777777777777778E-2</v>
      </c>
      <c r="BD23" s="79" t="s">
        <v>151</v>
      </c>
    </row>
    <row r="24" spans="1:56" ht="97.5" customHeight="1" thickBot="1">
      <c r="A24" s="98"/>
      <c r="B24" s="295"/>
      <c r="C24" s="289"/>
      <c r="D24" s="183" t="s">
        <v>102</v>
      </c>
      <c r="E24" s="181">
        <v>7.0000000000000007E-2</v>
      </c>
      <c r="F24" s="129"/>
      <c r="G24" s="130"/>
      <c r="H24" s="115"/>
      <c r="I24" s="100"/>
      <c r="J24" s="146"/>
      <c r="K24" s="146"/>
      <c r="L24" s="222"/>
      <c r="M24" s="222"/>
      <c r="N24" s="222"/>
      <c r="O24" s="219"/>
      <c r="P24" s="102"/>
      <c r="Q24" s="102"/>
      <c r="R24" s="102"/>
      <c r="S24" s="117"/>
      <c r="T24" s="117"/>
      <c r="U24" s="104"/>
      <c r="V24" s="105"/>
      <c r="W24" s="105"/>
      <c r="X24" s="105"/>
      <c r="Y24" s="106"/>
      <c r="Z24" s="107"/>
      <c r="AA24" s="251"/>
      <c r="AB24" s="246"/>
      <c r="AC24" s="252"/>
      <c r="AD24" s="248"/>
      <c r="AE24" s="359"/>
      <c r="AF24" s="359"/>
      <c r="AG24" s="108"/>
      <c r="AH24" s="78"/>
      <c r="AI24" s="192"/>
      <c r="AJ24" s="373"/>
      <c r="AK24" s="105"/>
      <c r="AL24" s="105"/>
      <c r="AM24" s="108"/>
      <c r="AN24" s="78"/>
      <c r="AO24" s="192"/>
      <c r="AP24" s="188"/>
      <c r="AQ24" s="105"/>
      <c r="AR24" s="105"/>
      <c r="AS24" s="108"/>
      <c r="AT24" s="78"/>
      <c r="AU24" s="192"/>
      <c r="AV24" s="188"/>
      <c r="AW24" s="109"/>
      <c r="AX24" s="105"/>
      <c r="AY24" s="108"/>
      <c r="AZ24" s="78"/>
      <c r="BA24" s="192"/>
      <c r="BB24" s="188"/>
      <c r="BC24" s="452"/>
      <c r="BD24" s="110"/>
    </row>
    <row r="25" spans="1:56" s="310" customFormat="1" ht="93.75" customHeight="1" thickBot="1">
      <c r="A25" s="297">
        <v>8</v>
      </c>
      <c r="B25" s="298"/>
      <c r="C25" s="299" t="s">
        <v>152</v>
      </c>
      <c r="D25" s="267" t="s">
        <v>153</v>
      </c>
      <c r="E25" s="300">
        <v>5.0000000000000001E-3</v>
      </c>
      <c r="F25" s="301" t="s">
        <v>78</v>
      </c>
      <c r="G25" s="302" t="s">
        <v>154</v>
      </c>
      <c r="H25" s="302" t="s">
        <v>155</v>
      </c>
      <c r="I25" s="301">
        <v>1444</v>
      </c>
      <c r="J25" s="301" t="s">
        <v>81</v>
      </c>
      <c r="K25" s="301" t="s">
        <v>156</v>
      </c>
      <c r="L25" s="265">
        <v>22</v>
      </c>
      <c r="M25" s="265">
        <v>0</v>
      </c>
      <c r="N25" s="264">
        <v>174</v>
      </c>
      <c r="O25" s="264">
        <v>174</v>
      </c>
      <c r="P25" s="264">
        <f>SUM(L25:O25)</f>
        <v>370</v>
      </c>
      <c r="Q25" s="301" t="s">
        <v>65</v>
      </c>
      <c r="R25" s="303" t="s">
        <v>157</v>
      </c>
      <c r="S25" s="304" t="s">
        <v>158</v>
      </c>
      <c r="T25" s="305" t="s">
        <v>159</v>
      </c>
      <c r="U25" s="303" t="s">
        <v>160</v>
      </c>
      <c r="V25" s="245"/>
      <c r="W25" s="245"/>
      <c r="X25" s="245"/>
      <c r="Y25" s="112"/>
      <c r="Z25" s="306"/>
      <c r="AA25" s="245" t="str">
        <f>$G$25</f>
        <v>Actuaciones de obras anteriores a la ley 1801/2016 archivadas en la vigencia 2018</v>
      </c>
      <c r="AB25" s="247">
        <f t="shared" si="0"/>
        <v>22</v>
      </c>
      <c r="AC25" s="247">
        <v>22</v>
      </c>
      <c r="AD25" s="250">
        <v>1</v>
      </c>
      <c r="AE25" s="307" t="s">
        <v>161</v>
      </c>
      <c r="AF25" s="307" t="s">
        <v>162</v>
      </c>
      <c r="AG25" s="245" t="str">
        <f>$G$25</f>
        <v>Actuaciones de obras anteriores a la ley 1801/2016 archivadas en la vigencia 2018</v>
      </c>
      <c r="AH25" s="445">
        <f t="shared" si="1"/>
        <v>0</v>
      </c>
      <c r="AI25" s="445">
        <v>0</v>
      </c>
      <c r="AJ25" s="250" t="s">
        <v>87</v>
      </c>
      <c r="AK25" s="250" t="s">
        <v>87</v>
      </c>
      <c r="AL25" s="245"/>
      <c r="AM25" s="245" t="str">
        <f>$G$25</f>
        <v>Actuaciones de obras anteriores a la ley 1801/2016 archivadas en la vigencia 2018</v>
      </c>
      <c r="AN25" s="247">
        <f t="shared" si="2"/>
        <v>174</v>
      </c>
      <c r="AO25" s="247">
        <v>169</v>
      </c>
      <c r="AP25" s="253">
        <f t="shared" ref="AP25:AP31" si="5">AO25/AN25</f>
        <v>0.97126436781609193</v>
      </c>
      <c r="AQ25" s="245" t="s">
        <v>163</v>
      </c>
      <c r="AR25" s="389" t="s">
        <v>164</v>
      </c>
      <c r="AS25" s="245" t="str">
        <f>$G$25</f>
        <v>Actuaciones de obras anteriores a la ley 1801/2016 archivadas en la vigencia 2018</v>
      </c>
      <c r="AT25" s="247">
        <f t="shared" si="3"/>
        <v>174</v>
      </c>
      <c r="AU25" s="247">
        <v>62</v>
      </c>
      <c r="AV25" s="250">
        <f>AU25/AT25</f>
        <v>0.35632183908045978</v>
      </c>
      <c r="AW25" s="245" t="s">
        <v>165</v>
      </c>
      <c r="AX25" s="389" t="s">
        <v>164</v>
      </c>
      <c r="AY25" s="245" t="str">
        <f>$G$25</f>
        <v>Actuaciones de obras anteriores a la ley 1801/2016 archivadas en la vigencia 2018</v>
      </c>
      <c r="AZ25" s="446">
        <v>370</v>
      </c>
      <c r="BA25" s="247">
        <f>9+52+169+62</f>
        <v>292</v>
      </c>
      <c r="BB25" s="250">
        <f t="shared" ref="BB25:BB33" si="6">BA25/AZ25</f>
        <v>0.78918918918918923</v>
      </c>
      <c r="BC25" s="456">
        <f t="shared" ref="BC25:BC33" si="7">BB25*E25</f>
        <v>3.9459459459459459E-3</v>
      </c>
      <c r="BD25" s="309" t="s">
        <v>166</v>
      </c>
    </row>
    <row r="26" spans="1:56" s="310" customFormat="1" ht="106.5" customHeight="1" thickBot="1">
      <c r="A26" s="311">
        <v>9</v>
      </c>
      <c r="B26" s="298"/>
      <c r="C26" s="299"/>
      <c r="D26" s="267" t="s">
        <v>167</v>
      </c>
      <c r="E26" s="300">
        <v>5.0000000000000001E-3</v>
      </c>
      <c r="F26" s="312" t="s">
        <v>59</v>
      </c>
      <c r="G26" s="302" t="s">
        <v>168</v>
      </c>
      <c r="H26" s="302" t="s">
        <v>169</v>
      </c>
      <c r="I26" s="312">
        <v>716</v>
      </c>
      <c r="J26" s="301" t="s">
        <v>81</v>
      </c>
      <c r="K26" s="301" t="s">
        <v>156</v>
      </c>
      <c r="L26" s="263">
        <v>0</v>
      </c>
      <c r="M26" s="266">
        <v>0</v>
      </c>
      <c r="N26" s="263">
        <v>64</v>
      </c>
      <c r="O26" s="263">
        <v>65</v>
      </c>
      <c r="P26" s="381">
        <f>SUM(L26:O26)</f>
        <v>129</v>
      </c>
      <c r="Q26" s="312" t="s">
        <v>65</v>
      </c>
      <c r="R26" s="303" t="s">
        <v>157</v>
      </c>
      <c r="S26" s="305" t="s">
        <v>158</v>
      </c>
      <c r="T26" s="305" t="s">
        <v>159</v>
      </c>
      <c r="U26" s="305" t="s">
        <v>160</v>
      </c>
      <c r="V26" s="313"/>
      <c r="W26" s="313"/>
      <c r="X26" s="313"/>
      <c r="Y26" s="112"/>
      <c r="Z26" s="314"/>
      <c r="AA26" s="245" t="str">
        <f>$G$26</f>
        <v>Actuaciones de establecimiento de comercio anteriores a la ley 1801/2016 archivadas en la vigencia 2018</v>
      </c>
      <c r="AB26" s="246">
        <f t="shared" si="0"/>
        <v>0</v>
      </c>
      <c r="AC26" s="250" t="s">
        <v>170</v>
      </c>
      <c r="AD26" s="250" t="s">
        <v>170</v>
      </c>
      <c r="AE26" s="250" t="s">
        <v>170</v>
      </c>
      <c r="AF26" s="250" t="s">
        <v>170</v>
      </c>
      <c r="AG26" s="245" t="str">
        <f>$G$26</f>
        <v>Actuaciones de establecimiento de comercio anteriores a la ley 1801/2016 archivadas en la vigencia 2018</v>
      </c>
      <c r="AH26" s="246">
        <f t="shared" si="1"/>
        <v>0</v>
      </c>
      <c r="AI26" s="247"/>
      <c r="AJ26" s="250"/>
      <c r="AK26" s="245"/>
      <c r="AL26" s="245"/>
      <c r="AM26" s="245" t="str">
        <f>$G$26</f>
        <v>Actuaciones de establecimiento de comercio anteriores a la ley 1801/2016 archivadas en la vigencia 2018</v>
      </c>
      <c r="AN26" s="247">
        <f t="shared" si="2"/>
        <v>64</v>
      </c>
      <c r="AO26" s="247">
        <v>36</v>
      </c>
      <c r="AP26" s="250">
        <f t="shared" si="5"/>
        <v>0.5625</v>
      </c>
      <c r="AQ26" s="245" t="s">
        <v>171</v>
      </c>
      <c r="AR26" s="389" t="s">
        <v>164</v>
      </c>
      <c r="AS26" s="245" t="str">
        <f>$G$26</f>
        <v>Actuaciones de establecimiento de comercio anteriores a la ley 1801/2016 archivadas en la vigencia 2018</v>
      </c>
      <c r="AT26" s="247">
        <f t="shared" si="3"/>
        <v>65</v>
      </c>
      <c r="AU26" s="247">
        <v>43</v>
      </c>
      <c r="AV26" s="250">
        <f>AU26/AT26</f>
        <v>0.66153846153846152</v>
      </c>
      <c r="AW26" s="245" t="s">
        <v>172</v>
      </c>
      <c r="AX26" s="389" t="s">
        <v>164</v>
      </c>
      <c r="AY26" s="245" t="str">
        <f>$G$26</f>
        <v>Actuaciones de establecimiento de comercio anteriores a la ley 1801/2016 archivadas en la vigencia 2018</v>
      </c>
      <c r="AZ26" s="445">
        <f t="shared" si="4"/>
        <v>129</v>
      </c>
      <c r="BA26" s="247">
        <f>36+43</f>
        <v>79</v>
      </c>
      <c r="BB26" s="250">
        <f t="shared" si="6"/>
        <v>0.61240310077519378</v>
      </c>
      <c r="BC26" s="456">
        <f t="shared" si="7"/>
        <v>3.0620155038759691E-3</v>
      </c>
      <c r="BD26" s="309" t="s">
        <v>173</v>
      </c>
    </row>
    <row r="27" spans="1:56" ht="156" customHeight="1" thickBot="1">
      <c r="A27" s="69">
        <v>10</v>
      </c>
      <c r="B27" s="295"/>
      <c r="C27" s="290"/>
      <c r="D27" s="406" t="s">
        <v>174</v>
      </c>
      <c r="E27" s="177">
        <v>0.05</v>
      </c>
      <c r="F27" s="81" t="s">
        <v>59</v>
      </c>
      <c r="G27" s="131" t="s">
        <v>175</v>
      </c>
      <c r="H27" s="131" t="s">
        <v>176</v>
      </c>
      <c r="I27" s="83"/>
      <c r="J27" s="146" t="s">
        <v>81</v>
      </c>
      <c r="K27" s="146" t="s">
        <v>177</v>
      </c>
      <c r="L27" s="226">
        <v>5</v>
      </c>
      <c r="M27" s="224">
        <v>5</v>
      </c>
      <c r="N27" s="224">
        <v>5</v>
      </c>
      <c r="O27" s="227">
        <v>5</v>
      </c>
      <c r="P27" s="120">
        <v>20</v>
      </c>
      <c r="Q27" s="71" t="s">
        <v>65</v>
      </c>
      <c r="R27" s="83" t="s">
        <v>178</v>
      </c>
      <c r="S27" s="85" t="s">
        <v>179</v>
      </c>
      <c r="T27" s="83" t="s">
        <v>180</v>
      </c>
      <c r="U27" s="85"/>
      <c r="V27" s="86"/>
      <c r="W27" s="86"/>
      <c r="X27" s="86"/>
      <c r="Y27" s="112"/>
      <c r="Z27" s="88"/>
      <c r="AA27" s="245" t="str">
        <f>$G$27</f>
        <v>Acciones de Control u Operativos en Materia de Urbanimos Relacionados con la Integridad del Espacio Público Realizados</v>
      </c>
      <c r="AB27" s="247">
        <f t="shared" si="0"/>
        <v>5</v>
      </c>
      <c r="AC27" s="247">
        <v>14</v>
      </c>
      <c r="AD27" s="253">
        <v>1</v>
      </c>
      <c r="AE27" s="307" t="s">
        <v>181</v>
      </c>
      <c r="AF27" s="307" t="s">
        <v>182</v>
      </c>
      <c r="AG27" s="77" t="str">
        <f>$G$27</f>
        <v>Acciones de Control u Operativos en Materia de Urbanimos Relacionados con la Integridad del Espacio Público Realizados</v>
      </c>
      <c r="AH27" s="189">
        <f t="shared" si="1"/>
        <v>5</v>
      </c>
      <c r="AI27" s="190">
        <v>5</v>
      </c>
      <c r="AJ27" s="373">
        <f>AI27/AH27</f>
        <v>1</v>
      </c>
      <c r="AK27" s="74" t="s">
        <v>183</v>
      </c>
      <c r="AL27" s="74" t="s">
        <v>184</v>
      </c>
      <c r="AM27" s="77" t="str">
        <f>$G$27</f>
        <v>Acciones de Control u Operativos en Materia de Urbanimos Relacionados con la Integridad del Espacio Público Realizados</v>
      </c>
      <c r="AN27" s="189">
        <f t="shared" si="2"/>
        <v>5</v>
      </c>
      <c r="AO27" s="190">
        <v>13</v>
      </c>
      <c r="AP27" s="373">
        <v>1</v>
      </c>
      <c r="AQ27" s="387" t="s">
        <v>185</v>
      </c>
      <c r="AR27" s="382" t="s">
        <v>186</v>
      </c>
      <c r="AS27" s="77" t="str">
        <f>$G$27</f>
        <v>Acciones de Control u Operativos en Materia de Urbanimos Relacionados con la Integridad del Espacio Público Realizados</v>
      </c>
      <c r="AT27" s="189">
        <f t="shared" si="3"/>
        <v>5</v>
      </c>
      <c r="AU27" s="396">
        <v>19</v>
      </c>
      <c r="AV27" s="401">
        <v>1</v>
      </c>
      <c r="AW27" s="387" t="s">
        <v>187</v>
      </c>
      <c r="AX27" s="403" t="s">
        <v>188</v>
      </c>
      <c r="AY27" s="77" t="str">
        <f>$G$27</f>
        <v>Acciones de Control u Operativos en Materia de Urbanimos Relacionados con la Integridad del Espacio Público Realizados</v>
      </c>
      <c r="AZ27" s="189">
        <f t="shared" si="4"/>
        <v>20</v>
      </c>
      <c r="BA27" s="190">
        <f>SUM(AC27+AI27+AO27+AU27)</f>
        <v>51</v>
      </c>
      <c r="BB27" s="383">
        <v>1</v>
      </c>
      <c r="BC27" s="452">
        <f t="shared" si="7"/>
        <v>0.05</v>
      </c>
      <c r="BD27" s="79" t="s">
        <v>189</v>
      </c>
    </row>
    <row r="28" spans="1:56" ht="138.75" customHeight="1" thickBot="1">
      <c r="A28" s="80">
        <v>11</v>
      </c>
      <c r="B28" s="295"/>
      <c r="C28" s="290"/>
      <c r="D28" s="406" t="s">
        <v>190</v>
      </c>
      <c r="E28" s="177">
        <v>0.05</v>
      </c>
      <c r="F28" s="81" t="s">
        <v>59</v>
      </c>
      <c r="G28" s="131" t="s">
        <v>191</v>
      </c>
      <c r="H28" s="131" t="s">
        <v>192</v>
      </c>
      <c r="I28" s="83">
        <v>76</v>
      </c>
      <c r="J28" s="146" t="s">
        <v>81</v>
      </c>
      <c r="K28" s="146" t="s">
        <v>193</v>
      </c>
      <c r="L28" s="226">
        <v>8</v>
      </c>
      <c r="M28" s="224">
        <v>12</v>
      </c>
      <c r="N28" s="224">
        <v>14</v>
      </c>
      <c r="O28" s="227">
        <v>8</v>
      </c>
      <c r="P28" s="120">
        <v>42</v>
      </c>
      <c r="Q28" s="71" t="s">
        <v>65</v>
      </c>
      <c r="R28" s="83" t="s">
        <v>178</v>
      </c>
      <c r="S28" s="85" t="s">
        <v>194</v>
      </c>
      <c r="T28" s="83" t="s">
        <v>180</v>
      </c>
      <c r="U28" s="85"/>
      <c r="V28" s="86"/>
      <c r="W28" s="86"/>
      <c r="X28" s="86"/>
      <c r="Y28" s="112"/>
      <c r="Z28" s="88"/>
      <c r="AA28" s="245" t="str">
        <f>$G$28</f>
        <v>Acciones de Control u Operativos en materia de actividad economica Realizados</v>
      </c>
      <c r="AB28" s="247">
        <f t="shared" si="0"/>
        <v>8</v>
      </c>
      <c r="AC28" s="247">
        <v>19</v>
      </c>
      <c r="AD28" s="253">
        <v>1</v>
      </c>
      <c r="AE28" s="307" t="s">
        <v>195</v>
      </c>
      <c r="AF28" s="307" t="s">
        <v>182</v>
      </c>
      <c r="AG28" s="77" t="str">
        <f>$G$28</f>
        <v>Acciones de Control u Operativos en materia de actividad economica Realizados</v>
      </c>
      <c r="AH28" s="189">
        <f t="shared" si="1"/>
        <v>12</v>
      </c>
      <c r="AI28" s="190">
        <v>18</v>
      </c>
      <c r="AJ28" s="373">
        <v>1</v>
      </c>
      <c r="AK28" s="74" t="s">
        <v>196</v>
      </c>
      <c r="AL28" s="74" t="s">
        <v>184</v>
      </c>
      <c r="AM28" s="77" t="str">
        <f>$G$28</f>
        <v>Acciones de Control u Operativos en materia de actividad economica Realizados</v>
      </c>
      <c r="AN28" s="189">
        <f t="shared" si="2"/>
        <v>14</v>
      </c>
      <c r="AO28" s="190">
        <v>53</v>
      </c>
      <c r="AP28" s="373">
        <v>1</v>
      </c>
      <c r="AQ28" s="387" t="s">
        <v>197</v>
      </c>
      <c r="AR28" s="74" t="s">
        <v>198</v>
      </c>
      <c r="AS28" s="77" t="str">
        <f>$G$28</f>
        <v>Acciones de Control u Operativos en materia de actividad economica Realizados</v>
      </c>
      <c r="AT28" s="189">
        <f t="shared" si="3"/>
        <v>8</v>
      </c>
      <c r="AU28" s="396">
        <v>26</v>
      </c>
      <c r="AV28" s="397">
        <v>1</v>
      </c>
      <c r="AW28" s="387" t="s">
        <v>199</v>
      </c>
      <c r="AX28" s="403" t="s">
        <v>188</v>
      </c>
      <c r="AY28" s="77" t="str">
        <f>$G$28</f>
        <v>Acciones de Control u Operativos en materia de actividad economica Realizados</v>
      </c>
      <c r="AZ28" s="189">
        <f t="shared" si="4"/>
        <v>42</v>
      </c>
      <c r="BA28" s="190">
        <f>+AC28+AI28+AO28+AU28</f>
        <v>116</v>
      </c>
      <c r="BB28" s="383">
        <v>1</v>
      </c>
      <c r="BC28" s="452">
        <f t="shared" si="7"/>
        <v>0.05</v>
      </c>
      <c r="BD28" s="79" t="s">
        <v>200</v>
      </c>
    </row>
    <row r="29" spans="1:56" ht="138.75" customHeight="1" thickBot="1">
      <c r="A29" s="69">
        <v>12</v>
      </c>
      <c r="B29" s="295"/>
      <c r="C29" s="290"/>
      <c r="D29" s="406" t="s">
        <v>201</v>
      </c>
      <c r="E29" s="177">
        <v>0.05</v>
      </c>
      <c r="F29" s="81" t="s">
        <v>59</v>
      </c>
      <c r="G29" s="131" t="s">
        <v>202</v>
      </c>
      <c r="H29" s="131" t="s">
        <v>203</v>
      </c>
      <c r="I29" s="83">
        <v>26</v>
      </c>
      <c r="J29" s="146" t="s">
        <v>81</v>
      </c>
      <c r="K29" s="146" t="s">
        <v>204</v>
      </c>
      <c r="L29" s="226">
        <v>6</v>
      </c>
      <c r="M29" s="224">
        <v>6</v>
      </c>
      <c r="N29" s="224">
        <v>6</v>
      </c>
      <c r="O29" s="227">
        <v>6</v>
      </c>
      <c r="P29" s="120">
        <v>24</v>
      </c>
      <c r="Q29" s="71" t="s">
        <v>65</v>
      </c>
      <c r="R29" s="83" t="s">
        <v>178</v>
      </c>
      <c r="S29" s="85" t="s">
        <v>205</v>
      </c>
      <c r="T29" s="83" t="s">
        <v>180</v>
      </c>
      <c r="U29" s="85"/>
      <c r="V29" s="86"/>
      <c r="W29" s="86"/>
      <c r="X29" s="86"/>
      <c r="Y29" s="112"/>
      <c r="Z29" s="88"/>
      <c r="AA29" s="245" t="str">
        <f>$G$29</f>
        <v>Acciones de control u operativos en materia de urbanismo relacionados con la integridad urbanistica Realizados</v>
      </c>
      <c r="AB29" s="247">
        <f t="shared" si="0"/>
        <v>6</v>
      </c>
      <c r="AC29" s="247">
        <v>9</v>
      </c>
      <c r="AD29" s="253">
        <v>1</v>
      </c>
      <c r="AE29" s="307" t="s">
        <v>206</v>
      </c>
      <c r="AF29" s="307" t="s">
        <v>207</v>
      </c>
      <c r="AG29" s="77" t="str">
        <f>$G$29</f>
        <v>Acciones de control u operativos en materia de urbanismo relacionados con la integridad urbanistica Realizados</v>
      </c>
      <c r="AH29" s="189">
        <f t="shared" si="1"/>
        <v>6</v>
      </c>
      <c r="AI29" s="190">
        <v>4</v>
      </c>
      <c r="AJ29" s="373">
        <f>AI29/AH29</f>
        <v>0.66666666666666663</v>
      </c>
      <c r="AK29" s="74" t="s">
        <v>208</v>
      </c>
      <c r="AL29" s="74" t="s">
        <v>209</v>
      </c>
      <c r="AM29" s="77" t="str">
        <f>$G$29</f>
        <v>Acciones de control u operativos en materia de urbanismo relacionados con la integridad urbanistica Realizados</v>
      </c>
      <c r="AN29" s="189">
        <f t="shared" si="2"/>
        <v>6</v>
      </c>
      <c r="AO29" s="190">
        <f>7+6</f>
        <v>13</v>
      </c>
      <c r="AP29" s="373">
        <v>1</v>
      </c>
      <c r="AQ29" s="74" t="s">
        <v>210</v>
      </c>
      <c r="AR29" s="382" t="s">
        <v>186</v>
      </c>
      <c r="AS29" s="77" t="str">
        <f>$G$29</f>
        <v>Acciones de control u operativos en materia de urbanismo relacionados con la integridad urbanistica Realizados</v>
      </c>
      <c r="AT29" s="189">
        <f t="shared" si="3"/>
        <v>6</v>
      </c>
      <c r="AU29" s="396">
        <v>13</v>
      </c>
      <c r="AV29" s="401">
        <v>1</v>
      </c>
      <c r="AW29" s="387" t="s">
        <v>211</v>
      </c>
      <c r="AX29" s="403" t="s">
        <v>188</v>
      </c>
      <c r="AY29" s="77" t="str">
        <f>$G$29</f>
        <v>Acciones de control u operativos en materia de urbanismo relacionados con la integridad urbanistica Realizados</v>
      </c>
      <c r="AZ29" s="189">
        <f t="shared" si="4"/>
        <v>24</v>
      </c>
      <c r="BA29" s="190">
        <f>+AC29+AI29+AO29+AU29</f>
        <v>39</v>
      </c>
      <c r="BB29" s="383">
        <v>1</v>
      </c>
      <c r="BC29" s="452">
        <f t="shared" si="7"/>
        <v>0.05</v>
      </c>
      <c r="BD29" s="79" t="s">
        <v>212</v>
      </c>
    </row>
    <row r="30" spans="1:56" ht="138.75" customHeight="1" thickBot="1">
      <c r="A30" s="80">
        <v>13</v>
      </c>
      <c r="B30" s="295"/>
      <c r="C30" s="290"/>
      <c r="D30" s="406" t="s">
        <v>213</v>
      </c>
      <c r="E30" s="177">
        <v>1.7000000000000001E-2</v>
      </c>
      <c r="F30" s="81" t="s">
        <v>59</v>
      </c>
      <c r="G30" s="131" t="s">
        <v>214</v>
      </c>
      <c r="H30" s="131" t="s">
        <v>215</v>
      </c>
      <c r="I30" s="83">
        <v>11</v>
      </c>
      <c r="J30" s="146" t="s">
        <v>81</v>
      </c>
      <c r="K30" s="146" t="s">
        <v>216</v>
      </c>
      <c r="L30" s="226">
        <v>2</v>
      </c>
      <c r="M30" s="224">
        <v>5</v>
      </c>
      <c r="N30" s="224">
        <v>5</v>
      </c>
      <c r="O30" s="227"/>
      <c r="P30" s="120">
        <v>12</v>
      </c>
      <c r="Q30" s="71" t="s">
        <v>65</v>
      </c>
      <c r="R30" s="83" t="s">
        <v>178</v>
      </c>
      <c r="S30" s="85" t="s">
        <v>217</v>
      </c>
      <c r="T30" s="83" t="s">
        <v>180</v>
      </c>
      <c r="U30" s="85"/>
      <c r="V30" s="86"/>
      <c r="W30" s="86"/>
      <c r="X30" s="86"/>
      <c r="Y30" s="112"/>
      <c r="Z30" s="88"/>
      <c r="AA30" s="245" t="str">
        <f>$G$30</f>
        <v>Acciones de control u operativos en materia de ambiente, mineria y relaciones con los animales Realizados</v>
      </c>
      <c r="AB30" s="247">
        <f t="shared" si="0"/>
        <v>2</v>
      </c>
      <c r="AC30" s="247">
        <v>2</v>
      </c>
      <c r="AD30" s="253">
        <v>1</v>
      </c>
      <c r="AE30" s="307" t="s">
        <v>218</v>
      </c>
      <c r="AF30" s="307" t="s">
        <v>219</v>
      </c>
      <c r="AG30" s="77" t="str">
        <f>$G$30</f>
        <v>Acciones de control u operativos en materia de ambiente, mineria y relaciones con los animales Realizados</v>
      </c>
      <c r="AH30" s="189">
        <f t="shared" si="1"/>
        <v>5</v>
      </c>
      <c r="AI30" s="190">
        <v>4</v>
      </c>
      <c r="AJ30" s="373">
        <f>AI30/AH30</f>
        <v>0.8</v>
      </c>
      <c r="AK30" s="74" t="s">
        <v>220</v>
      </c>
      <c r="AL30" s="74" t="s">
        <v>186</v>
      </c>
      <c r="AM30" s="77" t="str">
        <f>$G$30</f>
        <v>Acciones de control u operativos en materia de ambiente, mineria y relaciones con los animales Realizados</v>
      </c>
      <c r="AN30" s="189">
        <f t="shared" si="2"/>
        <v>5</v>
      </c>
      <c r="AO30" s="190">
        <v>4</v>
      </c>
      <c r="AP30" s="373">
        <f t="shared" si="5"/>
        <v>0.8</v>
      </c>
      <c r="AQ30" s="74" t="s">
        <v>221</v>
      </c>
      <c r="AR30" s="74" t="s">
        <v>186</v>
      </c>
      <c r="AS30" s="77" t="str">
        <f>$G$30</f>
        <v>Acciones de control u operativos en materia de ambiente, mineria y relaciones con los animales Realizados</v>
      </c>
      <c r="AT30" s="405">
        <f t="shared" si="3"/>
        <v>0</v>
      </c>
      <c r="AU30" s="396">
        <v>4</v>
      </c>
      <c r="AV30" s="401">
        <v>1</v>
      </c>
      <c r="AW30" s="74" t="s">
        <v>222</v>
      </c>
      <c r="AX30" s="74" t="s">
        <v>188</v>
      </c>
      <c r="AY30" s="77" t="str">
        <f>$G$30</f>
        <v>Acciones de control u operativos en materia de ambiente, mineria y relaciones con los animales Realizados</v>
      </c>
      <c r="AZ30" s="189">
        <f t="shared" si="4"/>
        <v>12</v>
      </c>
      <c r="BA30" s="190">
        <f>+AC30+AI30+AO30+AU30</f>
        <v>14</v>
      </c>
      <c r="BB30" s="383">
        <v>1</v>
      </c>
      <c r="BC30" s="452">
        <f t="shared" si="7"/>
        <v>1.7000000000000001E-2</v>
      </c>
      <c r="BD30" s="79" t="s">
        <v>223</v>
      </c>
    </row>
    <row r="31" spans="1:56" ht="138.75" customHeight="1" thickBot="1">
      <c r="A31" s="69">
        <v>14</v>
      </c>
      <c r="B31" s="295"/>
      <c r="C31" s="290"/>
      <c r="D31" s="406" t="s">
        <v>224</v>
      </c>
      <c r="E31" s="177">
        <v>0.02</v>
      </c>
      <c r="F31" s="81" t="s">
        <v>59</v>
      </c>
      <c r="G31" s="131" t="s">
        <v>225</v>
      </c>
      <c r="H31" s="131" t="s">
        <v>226</v>
      </c>
      <c r="I31" s="83">
        <v>2</v>
      </c>
      <c r="J31" s="146" t="s">
        <v>81</v>
      </c>
      <c r="K31" s="146" t="s">
        <v>227</v>
      </c>
      <c r="L31" s="224"/>
      <c r="M31" s="224">
        <v>2</v>
      </c>
      <c r="N31" s="224">
        <v>4</v>
      </c>
      <c r="O31" s="227">
        <v>4</v>
      </c>
      <c r="P31" s="120">
        <v>10</v>
      </c>
      <c r="Q31" s="71" t="s">
        <v>65</v>
      </c>
      <c r="R31" s="83" t="s">
        <v>178</v>
      </c>
      <c r="S31" s="85" t="s">
        <v>217</v>
      </c>
      <c r="T31" s="83" t="s">
        <v>180</v>
      </c>
      <c r="U31" s="85"/>
      <c r="V31" s="86"/>
      <c r="W31" s="86"/>
      <c r="X31" s="86"/>
      <c r="Y31" s="112"/>
      <c r="Z31" s="88"/>
      <c r="AA31" s="245" t="str">
        <f>$G$31</f>
        <v>Acciones de control u operativos en materia de convivencia relacionados con articulos pirotécnicos y sustancias peligrosas Realizados</v>
      </c>
      <c r="AB31" s="247">
        <f t="shared" si="0"/>
        <v>0</v>
      </c>
      <c r="AC31" s="247">
        <v>0</v>
      </c>
      <c r="AD31" s="248" t="s">
        <v>87</v>
      </c>
      <c r="AE31" s="307" t="s">
        <v>70</v>
      </c>
      <c r="AF31" s="307" t="s">
        <v>70</v>
      </c>
      <c r="AG31" s="77" t="str">
        <f>$G$31</f>
        <v>Acciones de control u operativos en materia de convivencia relacionados con articulos pirotécnicos y sustancias peligrosas Realizados</v>
      </c>
      <c r="AH31" s="189">
        <f t="shared" si="1"/>
        <v>2</v>
      </c>
      <c r="AI31" s="190">
        <v>2</v>
      </c>
      <c r="AJ31" s="373">
        <f>AI31/AH31</f>
        <v>1</v>
      </c>
      <c r="AK31" s="74" t="s">
        <v>228</v>
      </c>
      <c r="AL31" s="74" t="s">
        <v>186</v>
      </c>
      <c r="AM31" s="77" t="str">
        <f>$G$31</f>
        <v>Acciones de control u operativos en materia de convivencia relacionados con articulos pirotécnicos y sustancias peligrosas Realizados</v>
      </c>
      <c r="AN31" s="189">
        <f t="shared" si="2"/>
        <v>4</v>
      </c>
      <c r="AO31" s="190">
        <v>2</v>
      </c>
      <c r="AP31" s="373">
        <f t="shared" si="5"/>
        <v>0.5</v>
      </c>
      <c r="AQ31" s="74" t="s">
        <v>229</v>
      </c>
      <c r="AR31" s="74" t="s">
        <v>186</v>
      </c>
      <c r="AS31" s="77" t="str">
        <f>$G$31</f>
        <v>Acciones de control u operativos en materia de convivencia relacionados con articulos pirotécnicos y sustancias peligrosas Realizados</v>
      </c>
      <c r="AT31" s="189">
        <f t="shared" si="3"/>
        <v>4</v>
      </c>
      <c r="AU31" s="190">
        <v>0</v>
      </c>
      <c r="AV31" s="383">
        <v>0</v>
      </c>
      <c r="AW31" s="77" t="s">
        <v>230</v>
      </c>
      <c r="AX31" s="74"/>
      <c r="AY31" s="77" t="str">
        <f>$G$31</f>
        <v>Acciones de control u operativos en materia de convivencia relacionados con articulos pirotécnicos y sustancias peligrosas Realizados</v>
      </c>
      <c r="AZ31" s="189">
        <v>10</v>
      </c>
      <c r="BA31" s="190">
        <v>4</v>
      </c>
      <c r="BB31" s="373">
        <f t="shared" si="6"/>
        <v>0.4</v>
      </c>
      <c r="BC31" s="452">
        <f t="shared" si="7"/>
        <v>8.0000000000000002E-3</v>
      </c>
      <c r="BD31" s="79" t="s">
        <v>231</v>
      </c>
    </row>
    <row r="32" spans="1:56" ht="138.75" customHeight="1" thickBot="1">
      <c r="A32" s="80">
        <v>15</v>
      </c>
      <c r="B32" s="295"/>
      <c r="C32" s="290"/>
      <c r="D32" s="268" t="s">
        <v>232</v>
      </c>
      <c r="E32" s="262">
        <v>1.5E-3</v>
      </c>
      <c r="F32" s="272" t="s">
        <v>59</v>
      </c>
      <c r="G32" s="273" t="s">
        <v>233</v>
      </c>
      <c r="H32" s="269" t="s">
        <v>234</v>
      </c>
      <c r="I32" s="272" t="s">
        <v>235</v>
      </c>
      <c r="J32" s="272" t="s">
        <v>81</v>
      </c>
      <c r="K32" s="272" t="s">
        <v>236</v>
      </c>
      <c r="L32" s="274">
        <v>0</v>
      </c>
      <c r="M32" s="274">
        <v>0</v>
      </c>
      <c r="N32" s="274">
        <v>0</v>
      </c>
      <c r="O32" s="274">
        <v>0.85</v>
      </c>
      <c r="P32" s="274">
        <v>0.85</v>
      </c>
      <c r="Q32" s="272" t="s">
        <v>65</v>
      </c>
      <c r="R32" s="271" t="s">
        <v>237</v>
      </c>
      <c r="S32" s="271" t="s">
        <v>158</v>
      </c>
      <c r="T32" s="271" t="s">
        <v>238</v>
      </c>
      <c r="U32" s="271" t="s">
        <v>160</v>
      </c>
      <c r="V32" s="86"/>
      <c r="W32" s="86"/>
      <c r="X32" s="86"/>
      <c r="Y32" s="112"/>
      <c r="Z32" s="88"/>
      <c r="AA32" s="245" t="str">
        <f>$G$32</f>
        <v>Porcentaje de auto que avocan conocimiento</v>
      </c>
      <c r="AB32" s="246">
        <f t="shared" si="0"/>
        <v>0</v>
      </c>
      <c r="AC32" s="246" t="s">
        <v>170</v>
      </c>
      <c r="AD32" s="246" t="s">
        <v>170</v>
      </c>
      <c r="AE32" s="246" t="s">
        <v>170</v>
      </c>
      <c r="AF32" s="307"/>
      <c r="AG32" s="77" t="str">
        <f>$G$32</f>
        <v>Porcentaje de auto que avocan conocimiento</v>
      </c>
      <c r="AH32" s="78">
        <f t="shared" si="1"/>
        <v>0</v>
      </c>
      <c r="AI32" s="190"/>
      <c r="AJ32" s="373"/>
      <c r="AK32" s="74"/>
      <c r="AL32" s="74"/>
      <c r="AM32" s="77" t="str">
        <f>$G$32</f>
        <v>Porcentaje de auto que avocan conocimiento</v>
      </c>
      <c r="AN32" s="78">
        <f t="shared" si="2"/>
        <v>0</v>
      </c>
      <c r="AO32" s="190"/>
      <c r="AP32" s="188" t="s">
        <v>87</v>
      </c>
      <c r="AQ32" s="74" t="s">
        <v>87</v>
      </c>
      <c r="AR32" s="74"/>
      <c r="AS32" s="77" t="str">
        <f>$G$32</f>
        <v>Porcentaje de auto que avocan conocimiento</v>
      </c>
      <c r="AT32" s="78">
        <f t="shared" si="3"/>
        <v>0.85</v>
      </c>
      <c r="AU32" s="399">
        <v>0.75329999999999997</v>
      </c>
      <c r="AV32" s="401">
        <f>+AU32/AT32</f>
        <v>0.88623529411764701</v>
      </c>
      <c r="AW32" s="387" t="s">
        <v>239</v>
      </c>
      <c r="AX32" s="387" t="s">
        <v>240</v>
      </c>
      <c r="AY32" s="77" t="str">
        <f>$G$32</f>
        <v>Porcentaje de auto que avocan conocimiento</v>
      </c>
      <c r="AZ32" s="78">
        <f t="shared" si="4"/>
        <v>0.85</v>
      </c>
      <c r="BA32" s="374">
        <v>0.75329999999999997</v>
      </c>
      <c r="BB32" s="373">
        <f t="shared" si="6"/>
        <v>0.88623529411764701</v>
      </c>
      <c r="BC32" s="452">
        <f t="shared" si="7"/>
        <v>1.3293529411764705E-3</v>
      </c>
      <c r="BD32" s="79" t="s">
        <v>241</v>
      </c>
    </row>
    <row r="33" spans="1:56" ht="138.75" customHeight="1" thickBot="1">
      <c r="A33" s="98">
        <v>16</v>
      </c>
      <c r="B33" s="295"/>
      <c r="C33" s="290"/>
      <c r="D33" s="400" t="s">
        <v>242</v>
      </c>
      <c r="E33" s="262">
        <v>1.5E-3</v>
      </c>
      <c r="F33" s="272" t="s">
        <v>59</v>
      </c>
      <c r="G33" s="273" t="s">
        <v>243</v>
      </c>
      <c r="H33" s="270" t="s">
        <v>244</v>
      </c>
      <c r="I33" s="272" t="s">
        <v>235</v>
      </c>
      <c r="J33" s="272" t="s">
        <v>81</v>
      </c>
      <c r="K33" s="272" t="s">
        <v>245</v>
      </c>
      <c r="L33" s="274">
        <v>0</v>
      </c>
      <c r="M33" s="274">
        <v>0</v>
      </c>
      <c r="N33" s="274">
        <v>0</v>
      </c>
      <c r="O33" s="274">
        <v>0.5</v>
      </c>
      <c r="P33" s="274">
        <v>0.5</v>
      </c>
      <c r="Q33" s="272" t="s">
        <v>65</v>
      </c>
      <c r="R33" s="271"/>
      <c r="S33" s="271" t="s">
        <v>246</v>
      </c>
      <c r="T33" s="271"/>
      <c r="U33" s="271" t="s">
        <v>247</v>
      </c>
      <c r="V33" s="92"/>
      <c r="W33" s="92"/>
      <c r="X33" s="92"/>
      <c r="Y33" s="112"/>
      <c r="Z33" s="94"/>
      <c r="AA33" s="245" t="s">
        <v>248</v>
      </c>
      <c r="AB33" s="246">
        <f t="shared" si="0"/>
        <v>0</v>
      </c>
      <c r="AC33" s="247"/>
      <c r="AD33" s="250"/>
      <c r="AE33" s="398"/>
      <c r="AF33" s="307"/>
      <c r="AG33" s="273" t="s">
        <v>243</v>
      </c>
      <c r="AH33" s="78">
        <f t="shared" si="1"/>
        <v>0</v>
      </c>
      <c r="AI33" s="190"/>
      <c r="AJ33" s="373"/>
      <c r="AK33" s="74"/>
      <c r="AL33" s="74"/>
      <c r="AM33" s="273" t="s">
        <v>243</v>
      </c>
      <c r="AN33" s="78">
        <f t="shared" si="2"/>
        <v>0</v>
      </c>
      <c r="AO33" s="190"/>
      <c r="AP33" s="188" t="s">
        <v>87</v>
      </c>
      <c r="AQ33" s="74" t="s">
        <v>87</v>
      </c>
      <c r="AR33" s="74"/>
      <c r="AS33" s="273" t="s">
        <v>243</v>
      </c>
      <c r="AT33" s="78">
        <f t="shared" si="3"/>
        <v>0.5</v>
      </c>
      <c r="AU33" s="399">
        <v>1.4E-2</v>
      </c>
      <c r="AV33" s="397">
        <f>AU33/AT33</f>
        <v>2.8000000000000001E-2</v>
      </c>
      <c r="AW33" s="387" t="s">
        <v>249</v>
      </c>
      <c r="AX33" s="387" t="s">
        <v>240</v>
      </c>
      <c r="AY33" s="78" t="s">
        <v>243</v>
      </c>
      <c r="AZ33" s="78">
        <f t="shared" si="4"/>
        <v>0.5</v>
      </c>
      <c r="BA33" s="374">
        <v>1.4E-2</v>
      </c>
      <c r="BB33" s="373">
        <f t="shared" si="6"/>
        <v>2.8000000000000001E-2</v>
      </c>
      <c r="BC33" s="452">
        <f t="shared" si="7"/>
        <v>4.2000000000000004E-5</v>
      </c>
      <c r="BD33" s="79" t="s">
        <v>250</v>
      </c>
    </row>
    <row r="34" spans="1:56" ht="93.75" customHeight="1" thickBot="1">
      <c r="A34" s="98"/>
      <c r="B34" s="295"/>
      <c r="C34" s="113"/>
      <c r="D34" s="127" t="s">
        <v>102</v>
      </c>
      <c r="E34" s="128">
        <v>0.18</v>
      </c>
      <c r="F34" s="129"/>
      <c r="G34" s="114"/>
      <c r="H34" s="115"/>
      <c r="I34" s="100"/>
      <c r="J34" s="146"/>
      <c r="K34" s="146"/>
      <c r="L34" s="222"/>
      <c r="M34" s="222"/>
      <c r="N34" s="222"/>
      <c r="O34" s="219"/>
      <c r="P34" s="102"/>
      <c r="Q34" s="102"/>
      <c r="R34" s="102"/>
      <c r="S34" s="117"/>
      <c r="T34" s="117"/>
      <c r="U34" s="104"/>
      <c r="V34" s="105"/>
      <c r="W34" s="105"/>
      <c r="X34" s="105"/>
      <c r="Y34" s="106"/>
      <c r="Z34" s="107"/>
      <c r="AA34" s="251"/>
      <c r="AB34" s="246"/>
      <c r="AC34" s="252"/>
      <c r="AD34" s="248"/>
      <c r="AE34" s="359"/>
      <c r="AF34" s="359"/>
      <c r="AG34" s="108"/>
      <c r="AH34" s="78"/>
      <c r="AI34" s="192"/>
      <c r="AJ34" s="373"/>
      <c r="AK34" s="105"/>
      <c r="AL34" s="105"/>
      <c r="AM34" s="108"/>
      <c r="AN34" s="78"/>
      <c r="AO34" s="192"/>
      <c r="AP34" s="188"/>
      <c r="AQ34" s="105"/>
      <c r="AR34" s="105"/>
      <c r="AS34" s="108"/>
      <c r="AT34" s="78"/>
      <c r="AU34" s="192"/>
      <c r="AV34" s="188"/>
      <c r="AW34" s="109"/>
      <c r="AX34" s="105"/>
      <c r="AY34" s="108"/>
      <c r="AZ34" s="78"/>
      <c r="BA34" s="192"/>
      <c r="BB34" s="188"/>
      <c r="BC34" s="452"/>
      <c r="BD34" s="110"/>
    </row>
    <row r="35" spans="1:56" ht="178.5" customHeight="1" thickBot="1">
      <c r="A35" s="69">
        <v>17</v>
      </c>
      <c r="B35" s="295"/>
      <c r="C35" s="291" t="s">
        <v>251</v>
      </c>
      <c r="D35" s="402" t="s">
        <v>252</v>
      </c>
      <c r="E35" s="212">
        <v>5.0000000000000001E-3</v>
      </c>
      <c r="F35" s="70" t="s">
        <v>78</v>
      </c>
      <c r="G35" s="131" t="s">
        <v>253</v>
      </c>
      <c r="H35" s="131" t="s">
        <v>254</v>
      </c>
      <c r="I35" s="72">
        <v>0.97</v>
      </c>
      <c r="J35" s="146" t="s">
        <v>63</v>
      </c>
      <c r="K35" s="146" t="s">
        <v>255</v>
      </c>
      <c r="L35" s="219">
        <v>0.13</v>
      </c>
      <c r="M35" s="219">
        <v>0.5</v>
      </c>
      <c r="N35" s="219">
        <v>0.6</v>
      </c>
      <c r="O35" s="219">
        <v>0.95</v>
      </c>
      <c r="P35" s="103">
        <v>0.95</v>
      </c>
      <c r="Q35" s="71" t="s">
        <v>256</v>
      </c>
      <c r="R35" s="71" t="s">
        <v>257</v>
      </c>
      <c r="S35" s="73" t="s">
        <v>258</v>
      </c>
      <c r="T35" s="84" t="s">
        <v>259</v>
      </c>
      <c r="U35" s="73"/>
      <c r="V35" s="74"/>
      <c r="W35" s="74"/>
      <c r="X35" s="74"/>
      <c r="Y35" s="112"/>
      <c r="Z35" s="76"/>
      <c r="AA35" s="245" t="str">
        <f>$G$35</f>
        <v>Porcentaje de Compromisos del Presupuesto de Inversión Directa Disponible a la Vigencia para el FDL</v>
      </c>
      <c r="AB35" s="246">
        <f t="shared" si="0"/>
        <v>0.13</v>
      </c>
      <c r="AC35" s="254">
        <v>0.13919999999999999</v>
      </c>
      <c r="AD35" s="250">
        <v>1</v>
      </c>
      <c r="AE35" s="307" t="s">
        <v>260</v>
      </c>
      <c r="AF35" s="307" t="s">
        <v>261</v>
      </c>
      <c r="AG35" s="77" t="str">
        <f>$G$35</f>
        <v>Porcentaje de Compromisos del Presupuesto de Inversión Directa Disponible a la Vigencia para el FDL</v>
      </c>
      <c r="AH35" s="78">
        <f t="shared" si="1"/>
        <v>0.5</v>
      </c>
      <c r="AI35" s="374">
        <v>0.17849999999999999</v>
      </c>
      <c r="AJ35" s="373">
        <f>AI35/AH35</f>
        <v>0.35699999999999998</v>
      </c>
      <c r="AK35" s="74" t="s">
        <v>262</v>
      </c>
      <c r="AL35" s="74" t="s">
        <v>263</v>
      </c>
      <c r="AM35" s="77" t="str">
        <f>$G$35</f>
        <v>Porcentaje de Compromisos del Presupuesto de Inversión Directa Disponible a la Vigencia para el FDL</v>
      </c>
      <c r="AN35" s="78">
        <f t="shared" si="2"/>
        <v>0.6</v>
      </c>
      <c r="AO35" s="382">
        <v>0.3377</v>
      </c>
      <c r="AP35" s="373">
        <f t="shared" ref="AP35:AP44" si="8">AO35/AN35</f>
        <v>0.56283333333333341</v>
      </c>
      <c r="AQ35" s="74" t="s">
        <v>264</v>
      </c>
      <c r="AR35" s="74" t="s">
        <v>265</v>
      </c>
      <c r="AS35" s="77" t="str">
        <f>$G$35</f>
        <v>Porcentaje de Compromisos del Presupuesto de Inversión Directa Disponible a la Vigencia para el FDL</v>
      </c>
      <c r="AT35" s="78">
        <f t="shared" si="3"/>
        <v>0.95</v>
      </c>
      <c r="AU35" s="453">
        <v>0.98450000000000004</v>
      </c>
      <c r="AV35" s="397">
        <v>1</v>
      </c>
      <c r="AW35" s="74" t="s">
        <v>266</v>
      </c>
      <c r="AX35" s="74" t="s">
        <v>267</v>
      </c>
      <c r="AY35" s="77" t="str">
        <f>$G$35</f>
        <v>Porcentaje de Compromisos del Presupuesto de Inversión Directa Disponible a la Vigencia para el FDL</v>
      </c>
      <c r="AZ35" s="78">
        <f t="shared" si="4"/>
        <v>0.95</v>
      </c>
      <c r="BA35" s="374">
        <v>0.98450000000000004</v>
      </c>
      <c r="BB35" s="383">
        <v>1</v>
      </c>
      <c r="BC35" s="452">
        <f>BB35*E35</f>
        <v>5.0000000000000001E-3</v>
      </c>
      <c r="BD35" s="79" t="s">
        <v>268</v>
      </c>
    </row>
    <row r="36" spans="1:56" ht="170.25" customHeight="1" thickBot="1">
      <c r="A36" s="80">
        <v>18</v>
      </c>
      <c r="B36" s="295"/>
      <c r="C36" s="292"/>
      <c r="D36" s="402" t="s">
        <v>269</v>
      </c>
      <c r="E36" s="213">
        <v>5.0000000000000001E-3</v>
      </c>
      <c r="F36" s="81" t="s">
        <v>59</v>
      </c>
      <c r="G36" s="131" t="s">
        <v>270</v>
      </c>
      <c r="H36" s="131" t="s">
        <v>271</v>
      </c>
      <c r="I36" s="208">
        <v>0.21</v>
      </c>
      <c r="J36" s="146" t="s">
        <v>63</v>
      </c>
      <c r="K36" s="146" t="s">
        <v>272</v>
      </c>
      <c r="L36" s="219">
        <v>0.01</v>
      </c>
      <c r="M36" s="219">
        <v>0.05</v>
      </c>
      <c r="N36" s="219">
        <v>0.1</v>
      </c>
      <c r="O36" s="219">
        <v>0.3</v>
      </c>
      <c r="P36" s="103">
        <v>0.3</v>
      </c>
      <c r="Q36" s="71" t="s">
        <v>256</v>
      </c>
      <c r="R36" s="71" t="s">
        <v>257</v>
      </c>
      <c r="S36" s="73" t="s">
        <v>258</v>
      </c>
      <c r="T36" s="84" t="s">
        <v>259</v>
      </c>
      <c r="U36" s="84"/>
      <c r="V36" s="122"/>
      <c r="W36" s="122"/>
      <c r="X36" s="122"/>
      <c r="Y36" s="112"/>
      <c r="Z36" s="123"/>
      <c r="AA36" s="245" t="str">
        <f>$G$36</f>
        <v>Porcentaje de Giros de Presupuesto de Inversión Directa Realizados</v>
      </c>
      <c r="AB36" s="246">
        <f t="shared" si="0"/>
        <v>0.01</v>
      </c>
      <c r="AC36" s="255">
        <v>1.8100000000000002E-2</v>
      </c>
      <c r="AD36" s="250">
        <v>1</v>
      </c>
      <c r="AE36" s="364" t="s">
        <v>273</v>
      </c>
      <c r="AF36" s="307" t="s">
        <v>261</v>
      </c>
      <c r="AG36" s="77" t="str">
        <f>$G$36</f>
        <v>Porcentaje de Giros de Presupuesto de Inversión Directa Realizados</v>
      </c>
      <c r="AH36" s="78">
        <f t="shared" si="1"/>
        <v>0.05</v>
      </c>
      <c r="AI36" s="374">
        <v>8.43E-2</v>
      </c>
      <c r="AJ36" s="373">
        <v>1</v>
      </c>
      <c r="AK36" s="74" t="s">
        <v>274</v>
      </c>
      <c r="AL36" s="74" t="s">
        <v>263</v>
      </c>
      <c r="AM36" s="77" t="str">
        <f>$G$36</f>
        <v>Porcentaje de Giros de Presupuesto de Inversión Directa Realizados</v>
      </c>
      <c r="AN36" s="78">
        <f t="shared" si="2"/>
        <v>0.1</v>
      </c>
      <c r="AO36" s="382">
        <v>7.5800000000000006E-2</v>
      </c>
      <c r="AP36" s="373">
        <f t="shared" si="8"/>
        <v>0.75800000000000001</v>
      </c>
      <c r="AQ36" s="74" t="s">
        <v>275</v>
      </c>
      <c r="AR36" s="74" t="s">
        <v>265</v>
      </c>
      <c r="AS36" s="77" t="str">
        <f>$G$36</f>
        <v>Porcentaje de Giros de Presupuesto de Inversión Directa Realizados</v>
      </c>
      <c r="AT36" s="78">
        <f t="shared" si="3"/>
        <v>0.3</v>
      </c>
      <c r="AU36" s="399">
        <v>0.15659999999999999</v>
      </c>
      <c r="AV36" s="397">
        <f t="shared" ref="AV36:AV43" si="9">AU36/AT36</f>
        <v>0.52200000000000002</v>
      </c>
      <c r="AW36" s="74" t="s">
        <v>276</v>
      </c>
      <c r="AX36" s="74" t="s">
        <v>267</v>
      </c>
      <c r="AY36" s="77" t="str">
        <f>$G$36</f>
        <v>Porcentaje de Giros de Presupuesto de Inversión Directa Realizados</v>
      </c>
      <c r="AZ36" s="78">
        <f t="shared" si="4"/>
        <v>0.3</v>
      </c>
      <c r="BA36" s="374">
        <v>0.15659999999999999</v>
      </c>
      <c r="BB36" s="454">
        <f>BA36/AZ36</f>
        <v>0.52200000000000002</v>
      </c>
      <c r="BC36" s="452">
        <f>BB36*E36</f>
        <v>2.6100000000000003E-3</v>
      </c>
      <c r="BD36" s="79" t="s">
        <v>277</v>
      </c>
    </row>
    <row r="37" spans="1:56" ht="147" customHeight="1" thickBot="1">
      <c r="A37" s="69">
        <v>19</v>
      </c>
      <c r="B37" s="295"/>
      <c r="C37" s="292"/>
      <c r="D37" s="402" t="s">
        <v>278</v>
      </c>
      <c r="E37" s="213">
        <v>0.01</v>
      </c>
      <c r="F37" s="81" t="s">
        <v>59</v>
      </c>
      <c r="G37" s="131" t="s">
        <v>279</v>
      </c>
      <c r="H37" s="131" t="s">
        <v>280</v>
      </c>
      <c r="I37" s="132">
        <v>0.88</v>
      </c>
      <c r="J37" s="146" t="s">
        <v>63</v>
      </c>
      <c r="K37" s="146" t="s">
        <v>281</v>
      </c>
      <c r="L37" s="228">
        <v>0.01</v>
      </c>
      <c r="M37" s="228">
        <v>0.05</v>
      </c>
      <c r="N37" s="228">
        <v>0.15</v>
      </c>
      <c r="O37" s="228">
        <v>0.5</v>
      </c>
      <c r="P37" s="208">
        <v>0.5</v>
      </c>
      <c r="Q37" s="71" t="s">
        <v>256</v>
      </c>
      <c r="R37" s="83" t="s">
        <v>257</v>
      </c>
      <c r="S37" s="73" t="s">
        <v>258</v>
      </c>
      <c r="T37" s="84" t="s">
        <v>259</v>
      </c>
      <c r="U37" s="85"/>
      <c r="V37" s="86"/>
      <c r="W37" s="86"/>
      <c r="X37" s="86"/>
      <c r="Y37" s="112"/>
      <c r="Z37" s="88"/>
      <c r="AA37" s="245" t="str">
        <f>$G$37</f>
        <v>Porcentaje de Giros de Presupuesto Comprometido Constituido como Obligaciones por Pagar de la Vigencia 2017 Realizados</v>
      </c>
      <c r="AB37" s="246">
        <f t="shared" si="0"/>
        <v>0.01</v>
      </c>
      <c r="AC37" s="254">
        <v>9.9299999999999999E-2</v>
      </c>
      <c r="AD37" s="253">
        <v>1</v>
      </c>
      <c r="AE37" s="307" t="s">
        <v>282</v>
      </c>
      <c r="AF37" s="307" t="s">
        <v>261</v>
      </c>
      <c r="AG37" s="77" t="str">
        <f>$G$37</f>
        <v>Porcentaje de Giros de Presupuesto Comprometido Constituido como Obligaciones por Pagar de la Vigencia 2017 Realizados</v>
      </c>
      <c r="AH37" s="78">
        <f t="shared" si="1"/>
        <v>0.05</v>
      </c>
      <c r="AI37" s="374">
        <v>0.30669999999999997</v>
      </c>
      <c r="AJ37" s="373">
        <v>1</v>
      </c>
      <c r="AK37" s="74" t="s">
        <v>283</v>
      </c>
      <c r="AL37" s="366" t="s">
        <v>263</v>
      </c>
      <c r="AM37" s="77" t="str">
        <f>$G$37</f>
        <v>Porcentaje de Giros de Presupuesto Comprometido Constituido como Obligaciones por Pagar de la Vigencia 2017 Realizados</v>
      </c>
      <c r="AN37" s="78">
        <f t="shared" si="2"/>
        <v>0.15</v>
      </c>
      <c r="AO37" s="382">
        <v>0.63560000000000005</v>
      </c>
      <c r="AP37" s="373">
        <v>1</v>
      </c>
      <c r="AQ37" s="74" t="s">
        <v>284</v>
      </c>
      <c r="AR37" s="366" t="s">
        <v>285</v>
      </c>
      <c r="AS37" s="77" t="str">
        <f>$G$37</f>
        <v>Porcentaje de Giros de Presupuesto Comprometido Constituido como Obligaciones por Pagar de la Vigencia 2017 Realizados</v>
      </c>
      <c r="AT37" s="78">
        <f t="shared" si="3"/>
        <v>0.5</v>
      </c>
      <c r="AU37" s="403">
        <v>0.86739999999999995</v>
      </c>
      <c r="AV37" s="397">
        <v>1</v>
      </c>
      <c r="AW37" s="74" t="s">
        <v>286</v>
      </c>
      <c r="AX37" s="366" t="s">
        <v>287</v>
      </c>
      <c r="AY37" s="77" t="str">
        <f>$G$37</f>
        <v>Porcentaje de Giros de Presupuesto Comprometido Constituido como Obligaciones por Pagar de la Vigencia 2017 Realizados</v>
      </c>
      <c r="AZ37" s="78">
        <f t="shared" si="4"/>
        <v>0.5</v>
      </c>
      <c r="BA37" s="366">
        <v>0.87</v>
      </c>
      <c r="BB37" s="383">
        <v>1</v>
      </c>
      <c r="BC37" s="452">
        <f>BB37*E37</f>
        <v>0.01</v>
      </c>
      <c r="BD37" s="79" t="s">
        <v>288</v>
      </c>
    </row>
    <row r="38" spans="1:56" ht="139.5" customHeight="1" thickBot="1">
      <c r="A38" s="80">
        <v>20</v>
      </c>
      <c r="B38" s="295"/>
      <c r="C38" s="292"/>
      <c r="D38" s="402" t="s">
        <v>289</v>
      </c>
      <c r="E38" s="133">
        <v>0.04</v>
      </c>
      <c r="F38" s="81" t="s">
        <v>59</v>
      </c>
      <c r="G38" s="131" t="s">
        <v>290</v>
      </c>
      <c r="H38" s="131" t="s">
        <v>291</v>
      </c>
      <c r="I38" s="83"/>
      <c r="J38" s="146" t="s">
        <v>81</v>
      </c>
      <c r="K38" s="146" t="s">
        <v>292</v>
      </c>
      <c r="L38" s="229"/>
      <c r="M38" s="229"/>
      <c r="N38" s="229"/>
      <c r="O38" s="229">
        <v>1</v>
      </c>
      <c r="P38" s="132">
        <v>1</v>
      </c>
      <c r="Q38" s="83" t="s">
        <v>65</v>
      </c>
      <c r="R38" s="83" t="s">
        <v>293</v>
      </c>
      <c r="S38" s="85" t="s">
        <v>294</v>
      </c>
      <c r="T38" s="85" t="s">
        <v>293</v>
      </c>
      <c r="U38" s="85"/>
      <c r="V38" s="86" t="s">
        <v>295</v>
      </c>
      <c r="W38" s="86"/>
      <c r="X38" s="86" t="s">
        <v>296</v>
      </c>
      <c r="Y38" s="210" t="s">
        <v>297</v>
      </c>
      <c r="Z38" s="88">
        <f>1704020+8349698</f>
        <v>10053718</v>
      </c>
      <c r="AA38" s="245" t="str">
        <f>$G$38</f>
        <v>Porcentaje de Procesos Contractuales de Malla Vial y Parques de la Vigencia 2018 Realizados Utilizando los Pliegos Tipo</v>
      </c>
      <c r="AB38" s="246">
        <f t="shared" si="0"/>
        <v>0</v>
      </c>
      <c r="AC38" s="247"/>
      <c r="AD38" s="248"/>
      <c r="AE38" s="307" t="s">
        <v>70</v>
      </c>
      <c r="AF38" s="307"/>
      <c r="AG38" s="77" t="str">
        <f>$G$38</f>
        <v>Porcentaje de Procesos Contractuales de Malla Vial y Parques de la Vigencia 2018 Realizados Utilizando los Pliegos Tipo</v>
      </c>
      <c r="AH38" s="78">
        <f t="shared" si="1"/>
        <v>0</v>
      </c>
      <c r="AI38" s="190"/>
      <c r="AJ38" s="373"/>
      <c r="AK38" s="74"/>
      <c r="AL38" s="74"/>
      <c r="AM38" s="77" t="str">
        <f>$G$38</f>
        <v>Porcentaje de Procesos Contractuales de Malla Vial y Parques de la Vigencia 2018 Realizados Utilizando los Pliegos Tipo</v>
      </c>
      <c r="AN38" s="78">
        <f t="shared" si="2"/>
        <v>0</v>
      </c>
      <c r="AO38" s="190"/>
      <c r="AP38" s="188" t="s">
        <v>87</v>
      </c>
      <c r="AQ38" s="74" t="s">
        <v>87</v>
      </c>
      <c r="AR38" s="74"/>
      <c r="AS38" s="77" t="str">
        <f>$G$38</f>
        <v>Porcentaje de Procesos Contractuales de Malla Vial y Parques de la Vigencia 2018 Realizados Utilizando los Pliegos Tipo</v>
      </c>
      <c r="AT38" s="78">
        <f t="shared" si="3"/>
        <v>1</v>
      </c>
      <c r="AU38" s="78">
        <v>1</v>
      </c>
      <c r="AV38" s="397">
        <f t="shared" si="9"/>
        <v>1</v>
      </c>
      <c r="AW38" s="77" t="s">
        <v>298</v>
      </c>
      <c r="AX38" s="387" t="s">
        <v>299</v>
      </c>
      <c r="AY38" s="77" t="str">
        <f>$G$38</f>
        <v>Porcentaje de Procesos Contractuales de Malla Vial y Parques de la Vigencia 2018 Realizados Utilizando los Pliegos Tipo</v>
      </c>
      <c r="AZ38" s="78">
        <f t="shared" si="4"/>
        <v>1</v>
      </c>
      <c r="BA38" s="366">
        <v>1</v>
      </c>
      <c r="BB38" s="383">
        <v>1</v>
      </c>
      <c r="BC38" s="452">
        <f t="shared" ref="BC38:BC44" si="10">BB38*E38</f>
        <v>0.04</v>
      </c>
      <c r="BD38" s="79" t="s">
        <v>300</v>
      </c>
    </row>
    <row r="39" spans="1:56" ht="301.5" customHeight="1" thickBot="1">
      <c r="A39" s="69">
        <v>21</v>
      </c>
      <c r="B39" s="295"/>
      <c r="C39" s="292"/>
      <c r="D39" s="402" t="s">
        <v>301</v>
      </c>
      <c r="E39" s="134">
        <v>0.02</v>
      </c>
      <c r="F39" s="81" t="s">
        <v>59</v>
      </c>
      <c r="G39" s="131" t="s">
        <v>302</v>
      </c>
      <c r="H39" s="131" t="s">
        <v>303</v>
      </c>
      <c r="I39" s="83"/>
      <c r="J39" s="146" t="s">
        <v>107</v>
      </c>
      <c r="K39" s="146" t="s">
        <v>304</v>
      </c>
      <c r="L39" s="229">
        <v>1</v>
      </c>
      <c r="M39" s="229">
        <v>1</v>
      </c>
      <c r="N39" s="229">
        <v>1</v>
      </c>
      <c r="O39" s="229">
        <v>1</v>
      </c>
      <c r="P39" s="132">
        <v>1</v>
      </c>
      <c r="Q39" s="83" t="s">
        <v>65</v>
      </c>
      <c r="R39" s="83" t="s">
        <v>305</v>
      </c>
      <c r="S39" s="85" t="s">
        <v>306</v>
      </c>
      <c r="T39" s="83" t="s">
        <v>305</v>
      </c>
      <c r="U39" s="85"/>
      <c r="V39" s="86"/>
      <c r="W39" s="86"/>
      <c r="X39" s="86"/>
      <c r="Y39" s="112"/>
      <c r="Z39" s="88"/>
      <c r="AA39" s="245" t="str">
        <f>$G$39</f>
        <v>Porcentaje de Publicación de los Procesos Contractuales del FDL y Modificaciones Contractuales Realizado</v>
      </c>
      <c r="AB39" s="246">
        <f t="shared" si="0"/>
        <v>1</v>
      </c>
      <c r="AC39" s="246">
        <v>1</v>
      </c>
      <c r="AD39" s="250">
        <f>AC39/AB39</f>
        <v>1</v>
      </c>
      <c r="AE39" s="307" t="s">
        <v>307</v>
      </c>
      <c r="AF39" s="307" t="s">
        <v>308</v>
      </c>
      <c r="AG39" s="77" t="str">
        <f>$G$39</f>
        <v>Porcentaje de Publicación de los Procesos Contractuales del FDL y Modificaciones Contractuales Realizado</v>
      </c>
      <c r="AH39" s="78">
        <f t="shared" si="1"/>
        <v>1</v>
      </c>
      <c r="AI39" s="366">
        <v>1</v>
      </c>
      <c r="AJ39" s="373">
        <f>AI39/AH39</f>
        <v>1</v>
      </c>
      <c r="AK39" s="74" t="s">
        <v>309</v>
      </c>
      <c r="AL39" s="74" t="s">
        <v>310</v>
      </c>
      <c r="AM39" s="77" t="str">
        <f>$G$39</f>
        <v>Porcentaje de Publicación de los Procesos Contractuales del FDL y Modificaciones Contractuales Realizado</v>
      </c>
      <c r="AN39" s="78">
        <f t="shared" si="2"/>
        <v>1</v>
      </c>
      <c r="AO39" s="366">
        <v>1</v>
      </c>
      <c r="AP39" s="373">
        <f t="shared" si="8"/>
        <v>1</v>
      </c>
      <c r="AQ39" s="74" t="s">
        <v>311</v>
      </c>
      <c r="AR39" s="74" t="s">
        <v>312</v>
      </c>
      <c r="AS39" s="77" t="str">
        <f>$G$39</f>
        <v>Porcentaje de Publicación de los Procesos Contractuales del FDL y Modificaciones Contractuales Realizado</v>
      </c>
      <c r="AT39" s="78">
        <f t="shared" si="3"/>
        <v>1</v>
      </c>
      <c r="AU39" s="403">
        <v>0.8</v>
      </c>
      <c r="AV39" s="397">
        <f t="shared" si="9"/>
        <v>0.8</v>
      </c>
      <c r="AW39" s="74" t="s">
        <v>313</v>
      </c>
      <c r="AX39" s="74" t="s">
        <v>312</v>
      </c>
      <c r="AY39" s="77" t="str">
        <f>$G$39</f>
        <v>Porcentaje de Publicación de los Procesos Contractuales del FDL y Modificaciones Contractuales Realizado</v>
      </c>
      <c r="AZ39" s="78">
        <f t="shared" si="4"/>
        <v>1</v>
      </c>
      <c r="BA39" s="366">
        <f>AVERAGE(AC39,AI39,AO39,AU39)</f>
        <v>0.95</v>
      </c>
      <c r="BB39" s="373">
        <f t="shared" ref="BB39:BB44" si="11">BA39/AZ39</f>
        <v>0.95</v>
      </c>
      <c r="BC39" s="452">
        <f t="shared" si="10"/>
        <v>1.9E-2</v>
      </c>
      <c r="BD39" s="79" t="s">
        <v>314</v>
      </c>
    </row>
    <row r="40" spans="1:56" ht="126.75" customHeight="1" thickBot="1">
      <c r="A40" s="80">
        <v>22</v>
      </c>
      <c r="B40" s="295"/>
      <c r="C40" s="292"/>
      <c r="D40" s="402" t="s">
        <v>315</v>
      </c>
      <c r="E40" s="135">
        <v>0.02</v>
      </c>
      <c r="F40" s="81" t="s">
        <v>59</v>
      </c>
      <c r="G40" s="82" t="s">
        <v>316</v>
      </c>
      <c r="H40" s="82" t="s">
        <v>316</v>
      </c>
      <c r="I40" s="132">
        <v>0.4</v>
      </c>
      <c r="J40" s="146" t="s">
        <v>107</v>
      </c>
      <c r="K40" s="146" t="s">
        <v>317</v>
      </c>
      <c r="L40" s="229">
        <v>0.8</v>
      </c>
      <c r="M40" s="229">
        <v>0.8</v>
      </c>
      <c r="N40" s="229">
        <v>0.8</v>
      </c>
      <c r="O40" s="229">
        <v>0.8</v>
      </c>
      <c r="P40" s="132">
        <v>0.8</v>
      </c>
      <c r="Q40" s="83" t="s">
        <v>65</v>
      </c>
      <c r="R40" s="83" t="s">
        <v>318</v>
      </c>
      <c r="S40" s="85" t="s">
        <v>319</v>
      </c>
      <c r="T40" s="85" t="s">
        <v>318</v>
      </c>
      <c r="U40" s="85"/>
      <c r="V40" s="86"/>
      <c r="W40" s="86"/>
      <c r="X40" s="86"/>
      <c r="Y40" s="112"/>
      <c r="Z40" s="88"/>
      <c r="AA40" s="245" t="str">
        <f>$G$40</f>
        <v>Porcentaje de bienes de caracteristicas tecnicas uniformes de común utilización aquiridos a través del portal CCE</v>
      </c>
      <c r="AB40" s="246">
        <f t="shared" si="0"/>
        <v>0.8</v>
      </c>
      <c r="AC40" s="246">
        <v>1</v>
      </c>
      <c r="AD40" s="253">
        <v>1</v>
      </c>
      <c r="AE40" s="307" t="s">
        <v>320</v>
      </c>
      <c r="AF40" s="307" t="s">
        <v>321</v>
      </c>
      <c r="AG40" s="77" t="str">
        <f>$G$40</f>
        <v>Porcentaje de bienes de caracteristicas tecnicas uniformes de común utilización aquiridos a través del portal CCE</v>
      </c>
      <c r="AH40" s="78">
        <f t="shared" si="1"/>
        <v>0.8</v>
      </c>
      <c r="AI40" s="366">
        <v>0.8</v>
      </c>
      <c r="AJ40" s="373">
        <f>AI40/AH40</f>
        <v>1</v>
      </c>
      <c r="AK40" s="74" t="s">
        <v>322</v>
      </c>
      <c r="AL40" s="74" t="s">
        <v>323</v>
      </c>
      <c r="AM40" s="77" t="str">
        <f>$G$40</f>
        <v>Porcentaje de bienes de caracteristicas tecnicas uniformes de común utilización aquiridos a través del portal CCE</v>
      </c>
      <c r="AN40" s="78">
        <f t="shared" si="2"/>
        <v>0.8</v>
      </c>
      <c r="AO40" s="382">
        <v>0.83330000000000004</v>
      </c>
      <c r="AP40" s="383">
        <v>1</v>
      </c>
      <c r="AQ40" s="74" t="s">
        <v>324</v>
      </c>
      <c r="AR40" s="74" t="s">
        <v>325</v>
      </c>
      <c r="AS40" s="77" t="str">
        <f>$G$40</f>
        <v>Porcentaje de bienes de caracteristicas tecnicas uniformes de común utilización aquiridos a través del portal CCE</v>
      </c>
      <c r="AT40" s="78">
        <f t="shared" si="3"/>
        <v>0.8</v>
      </c>
      <c r="AU40" s="403">
        <v>0.75</v>
      </c>
      <c r="AV40" s="397">
        <f t="shared" si="9"/>
        <v>0.9375</v>
      </c>
      <c r="AW40" s="74" t="s">
        <v>326</v>
      </c>
      <c r="AX40" s="74" t="s">
        <v>325</v>
      </c>
      <c r="AY40" s="77" t="str">
        <f>$G$40</f>
        <v>Porcentaje de bienes de caracteristicas tecnicas uniformes de común utilización aquiridos a través del portal CCE</v>
      </c>
      <c r="AZ40" s="78">
        <f t="shared" si="4"/>
        <v>0.8</v>
      </c>
      <c r="BA40" s="366">
        <f>AVERAGE(AC40,AI40,AO40,AU40)</f>
        <v>0.84582500000000005</v>
      </c>
      <c r="BB40" s="383">
        <v>1</v>
      </c>
      <c r="BC40" s="452">
        <f t="shared" si="10"/>
        <v>0.02</v>
      </c>
      <c r="BD40" s="79" t="s">
        <v>327</v>
      </c>
    </row>
    <row r="41" spans="1:56" ht="129" customHeight="1" thickBot="1">
      <c r="A41" s="69">
        <v>23</v>
      </c>
      <c r="B41" s="295"/>
      <c r="C41" s="292"/>
      <c r="D41" s="402" t="s">
        <v>328</v>
      </c>
      <c r="E41" s="134">
        <v>0.04</v>
      </c>
      <c r="F41" s="81" t="s">
        <v>59</v>
      </c>
      <c r="G41" s="82" t="s">
        <v>329</v>
      </c>
      <c r="H41" s="82" t="s">
        <v>330</v>
      </c>
      <c r="I41" s="89"/>
      <c r="J41" s="146" t="s">
        <v>107</v>
      </c>
      <c r="K41" s="146" t="s">
        <v>331</v>
      </c>
      <c r="L41" s="230">
        <v>1</v>
      </c>
      <c r="M41" s="230">
        <v>1</v>
      </c>
      <c r="N41" s="230">
        <v>1</v>
      </c>
      <c r="O41" s="230">
        <v>1</v>
      </c>
      <c r="P41" s="90">
        <v>1</v>
      </c>
      <c r="Q41" s="83" t="s">
        <v>65</v>
      </c>
      <c r="R41" s="89" t="s">
        <v>332</v>
      </c>
      <c r="S41" s="91" t="s">
        <v>333</v>
      </c>
      <c r="T41" s="89" t="s">
        <v>332</v>
      </c>
      <c r="U41" s="91"/>
      <c r="V41" s="92"/>
      <c r="W41" s="92"/>
      <c r="X41" s="92"/>
      <c r="Y41" s="93"/>
      <c r="Z41" s="94"/>
      <c r="AA41" s="245" t="str">
        <f>$G$41</f>
        <v>Porcentaje de Lineamientos Establecidos en la Directiva 12 de 2016 o Aquella que la Modifique Aplicados</v>
      </c>
      <c r="AB41" s="246">
        <f t="shared" si="0"/>
        <v>1</v>
      </c>
      <c r="AC41" s="246">
        <v>1</v>
      </c>
      <c r="AD41" s="250">
        <f>AC41/AB41</f>
        <v>1</v>
      </c>
      <c r="AE41" s="307" t="s">
        <v>334</v>
      </c>
      <c r="AF41" s="307" t="s">
        <v>335</v>
      </c>
      <c r="AG41" s="77" t="str">
        <f>$G$41</f>
        <v>Porcentaje de Lineamientos Establecidos en la Directiva 12 de 2016 o Aquella que la Modifique Aplicados</v>
      </c>
      <c r="AH41" s="78">
        <f t="shared" si="1"/>
        <v>1</v>
      </c>
      <c r="AI41" s="366">
        <v>1</v>
      </c>
      <c r="AJ41" s="373">
        <f>AI41/AH41</f>
        <v>1</v>
      </c>
      <c r="AK41" s="74" t="s">
        <v>336</v>
      </c>
      <c r="AL41" s="74" t="s">
        <v>337</v>
      </c>
      <c r="AM41" s="77" t="str">
        <f>$G$41</f>
        <v>Porcentaje de Lineamientos Establecidos en la Directiva 12 de 2016 o Aquella que la Modifique Aplicados</v>
      </c>
      <c r="AN41" s="78">
        <f t="shared" si="2"/>
        <v>1</v>
      </c>
      <c r="AO41" s="382">
        <v>1</v>
      </c>
      <c r="AP41" s="373">
        <f t="shared" si="8"/>
        <v>1</v>
      </c>
      <c r="AQ41" s="74" t="s">
        <v>338</v>
      </c>
      <c r="AR41" s="74" t="s">
        <v>339</v>
      </c>
      <c r="AS41" s="77" t="str">
        <f>$G$41</f>
        <v>Porcentaje de Lineamientos Establecidos en la Directiva 12 de 2016 o Aquella que la Modifique Aplicados</v>
      </c>
      <c r="AT41" s="78">
        <f t="shared" si="3"/>
        <v>1</v>
      </c>
      <c r="AU41" s="403">
        <v>1</v>
      </c>
      <c r="AV41" s="397">
        <f t="shared" si="9"/>
        <v>1</v>
      </c>
      <c r="AW41" s="387" t="s">
        <v>340</v>
      </c>
      <c r="AX41" s="387" t="s">
        <v>341</v>
      </c>
      <c r="AY41" s="77" t="str">
        <f>$G$41</f>
        <v>Porcentaje de Lineamientos Establecidos en la Directiva 12 de 2016 o Aquella que la Modifique Aplicados</v>
      </c>
      <c r="AZ41" s="78">
        <f t="shared" si="4"/>
        <v>1</v>
      </c>
      <c r="BA41" s="366">
        <v>1</v>
      </c>
      <c r="BB41" s="373">
        <f t="shared" si="11"/>
        <v>1</v>
      </c>
      <c r="BC41" s="452">
        <f t="shared" si="10"/>
        <v>0.04</v>
      </c>
      <c r="BD41" s="79" t="s">
        <v>342</v>
      </c>
    </row>
    <row r="42" spans="1:56" s="391" customFormat="1" ht="93.75" customHeight="1" thickBot="1">
      <c r="A42" s="311">
        <v>24</v>
      </c>
      <c r="B42" s="298"/>
      <c r="C42" s="315"/>
      <c r="D42" s="447" t="s">
        <v>343</v>
      </c>
      <c r="E42" s="316">
        <v>1E-3</v>
      </c>
      <c r="F42" s="312" t="s">
        <v>59</v>
      </c>
      <c r="G42" s="317" t="s">
        <v>344</v>
      </c>
      <c r="H42" s="312" t="s">
        <v>345</v>
      </c>
      <c r="I42" s="312" t="s">
        <v>235</v>
      </c>
      <c r="J42" s="312" t="s">
        <v>81</v>
      </c>
      <c r="K42" s="312" t="s">
        <v>346</v>
      </c>
      <c r="L42" s="274"/>
      <c r="M42" s="274"/>
      <c r="N42" s="274">
        <v>1</v>
      </c>
      <c r="O42" s="274">
        <v>1</v>
      </c>
      <c r="P42" s="274">
        <v>1</v>
      </c>
      <c r="Q42" s="312" t="s">
        <v>65</v>
      </c>
      <c r="R42" s="305" t="s">
        <v>347</v>
      </c>
      <c r="S42" s="305" t="s">
        <v>348</v>
      </c>
      <c r="T42" s="305" t="s">
        <v>347</v>
      </c>
      <c r="U42" s="305" t="s">
        <v>160</v>
      </c>
      <c r="V42" s="318"/>
      <c r="W42" s="318"/>
      <c r="X42" s="318"/>
      <c r="Y42" s="93"/>
      <c r="Z42" s="319"/>
      <c r="AA42" s="245" t="str">
        <f>$G$42</f>
        <v>Porcentaje de Ejecución del Plan de Implementación del SIPSE Local</v>
      </c>
      <c r="AB42" s="246">
        <f t="shared" si="0"/>
        <v>0</v>
      </c>
      <c r="AC42" s="250" t="s">
        <v>170</v>
      </c>
      <c r="AD42" s="250" t="s">
        <v>170</v>
      </c>
      <c r="AE42" s="250" t="s">
        <v>170</v>
      </c>
      <c r="AF42" s="250" t="s">
        <v>170</v>
      </c>
      <c r="AG42" s="245" t="str">
        <f>$G$42</f>
        <v>Porcentaje de Ejecución del Plan de Implementación del SIPSE Local</v>
      </c>
      <c r="AH42" s="246">
        <v>1</v>
      </c>
      <c r="AI42" s="256">
        <v>1</v>
      </c>
      <c r="AJ42" s="256">
        <v>1</v>
      </c>
      <c r="AK42" s="320" t="s">
        <v>349</v>
      </c>
      <c r="AL42" s="320" t="s">
        <v>350</v>
      </c>
      <c r="AM42" s="245" t="str">
        <f>$G$42</f>
        <v>Porcentaje de Ejecución del Plan de Implementación del SIPSE Local</v>
      </c>
      <c r="AN42" s="246">
        <f t="shared" si="2"/>
        <v>1</v>
      </c>
      <c r="AO42" s="246">
        <f>O42</f>
        <v>1</v>
      </c>
      <c r="AP42" s="246">
        <f>P42</f>
        <v>1</v>
      </c>
      <c r="AQ42" s="320" t="s">
        <v>351</v>
      </c>
      <c r="AR42" s="320" t="s">
        <v>352</v>
      </c>
      <c r="AS42" s="245" t="str">
        <f>$G$42</f>
        <v>Porcentaje de Ejecución del Plan de Implementación del SIPSE Local</v>
      </c>
      <c r="AT42" s="432">
        <f t="shared" si="3"/>
        <v>1</v>
      </c>
      <c r="AU42" s="455">
        <v>1</v>
      </c>
      <c r="AV42" s="434">
        <f t="shared" si="9"/>
        <v>1</v>
      </c>
      <c r="AW42" s="321" t="s">
        <v>353</v>
      </c>
      <c r="AX42" s="320" t="s">
        <v>354</v>
      </c>
      <c r="AY42" s="245" t="str">
        <f>$G$42</f>
        <v>Porcentaje de Ejecución del Plan de Implementación del SIPSE Local</v>
      </c>
      <c r="AZ42" s="246">
        <f t="shared" si="4"/>
        <v>1</v>
      </c>
      <c r="BA42" s="256">
        <v>1</v>
      </c>
      <c r="BB42" s="250">
        <f t="shared" si="11"/>
        <v>1</v>
      </c>
      <c r="BC42" s="456">
        <f t="shared" si="10"/>
        <v>1E-3</v>
      </c>
      <c r="BD42" s="321" t="s">
        <v>353</v>
      </c>
    </row>
    <row r="43" spans="1:56" s="310" customFormat="1" ht="129" customHeight="1" thickBot="1">
      <c r="A43" s="297">
        <v>25</v>
      </c>
      <c r="B43" s="298"/>
      <c r="C43" s="323"/>
      <c r="D43" s="410" t="s">
        <v>355</v>
      </c>
      <c r="E43" s="324">
        <v>0.02</v>
      </c>
      <c r="F43" s="325" t="s">
        <v>59</v>
      </c>
      <c r="G43" s="326" t="s">
        <v>356</v>
      </c>
      <c r="H43" s="327" t="s">
        <v>357</v>
      </c>
      <c r="I43" s="327"/>
      <c r="J43" s="328" t="s">
        <v>107</v>
      </c>
      <c r="K43" s="328" t="s">
        <v>358</v>
      </c>
      <c r="L43" s="231">
        <v>1</v>
      </c>
      <c r="M43" s="232">
        <v>1</v>
      </c>
      <c r="N43" s="232">
        <v>1</v>
      </c>
      <c r="O43" s="232">
        <v>1</v>
      </c>
      <c r="P43" s="232">
        <v>1</v>
      </c>
      <c r="Q43" s="327" t="s">
        <v>65</v>
      </c>
      <c r="R43" s="327" t="s">
        <v>180</v>
      </c>
      <c r="S43" s="329" t="s">
        <v>359</v>
      </c>
      <c r="T43" s="327" t="s">
        <v>180</v>
      </c>
      <c r="U43" s="329"/>
      <c r="V43" s="313"/>
      <c r="W43" s="313"/>
      <c r="X43" s="313"/>
      <c r="Y43" s="87"/>
      <c r="Z43" s="314"/>
      <c r="AA43" s="245" t="str">
        <f>$G$43</f>
        <v>Porcentaje de asistencia a las jornadas programadas por la Dirección Financiera de la SDG</v>
      </c>
      <c r="AB43" s="246">
        <f t="shared" si="0"/>
        <v>1</v>
      </c>
      <c r="AC43" s="257">
        <v>1</v>
      </c>
      <c r="AD43" s="250">
        <f>AC43/AB43</f>
        <v>1</v>
      </c>
      <c r="AE43" s="330" t="s">
        <v>360</v>
      </c>
      <c r="AF43" s="330" t="s">
        <v>361</v>
      </c>
      <c r="AG43" s="245" t="str">
        <f>$G$43</f>
        <v>Porcentaje de asistencia a las jornadas programadas por la Dirección Financiera de la SDG</v>
      </c>
      <c r="AH43" s="246">
        <f t="shared" si="1"/>
        <v>1</v>
      </c>
      <c r="AI43" s="257">
        <v>1</v>
      </c>
      <c r="AJ43" s="250">
        <v>1</v>
      </c>
      <c r="AK43" s="313" t="s">
        <v>362</v>
      </c>
      <c r="AL43" s="313" t="s">
        <v>361</v>
      </c>
      <c r="AM43" s="245" t="str">
        <f>$G$43</f>
        <v>Porcentaje de asistencia a las jornadas programadas por la Dirección Financiera de la SDG</v>
      </c>
      <c r="AN43" s="246">
        <f t="shared" si="2"/>
        <v>1</v>
      </c>
      <c r="AO43" s="384">
        <v>1</v>
      </c>
      <c r="AP43" s="250">
        <f t="shared" si="8"/>
        <v>1</v>
      </c>
      <c r="AQ43" s="313" t="s">
        <v>363</v>
      </c>
      <c r="AR43" s="313" t="s">
        <v>364</v>
      </c>
      <c r="AS43" s="245" t="str">
        <f>$G$43</f>
        <v>Porcentaje de asistencia a las jornadas programadas por la Dirección Financiera de la SDG</v>
      </c>
      <c r="AT43" s="246">
        <f t="shared" si="3"/>
        <v>1</v>
      </c>
      <c r="AU43" s="384">
        <v>1</v>
      </c>
      <c r="AV43" s="250">
        <f t="shared" si="9"/>
        <v>1</v>
      </c>
      <c r="AW43" s="313" t="s">
        <v>363</v>
      </c>
      <c r="AX43" s="313" t="s">
        <v>365</v>
      </c>
      <c r="AY43" s="245" t="str">
        <f>$G$43</f>
        <v>Porcentaje de asistencia a las jornadas programadas por la Dirección Financiera de la SDG</v>
      </c>
      <c r="AZ43" s="246">
        <f t="shared" si="4"/>
        <v>1</v>
      </c>
      <c r="BA43" s="257">
        <v>1</v>
      </c>
      <c r="BB43" s="253">
        <v>1</v>
      </c>
      <c r="BC43" s="456">
        <f t="shared" si="10"/>
        <v>0.02</v>
      </c>
      <c r="BD43" s="331" t="s">
        <v>366</v>
      </c>
    </row>
    <row r="44" spans="1:56" ht="160.5" customHeight="1" thickBot="1">
      <c r="A44" s="80">
        <v>26</v>
      </c>
      <c r="B44" s="295"/>
      <c r="C44" s="280"/>
      <c r="D44" s="411" t="s">
        <v>367</v>
      </c>
      <c r="E44" s="136">
        <v>0.02</v>
      </c>
      <c r="F44" s="83" t="s">
        <v>78</v>
      </c>
      <c r="G44" s="131" t="s">
        <v>368</v>
      </c>
      <c r="H44" s="83" t="s">
        <v>369</v>
      </c>
      <c r="I44" s="83"/>
      <c r="J44" s="146" t="s">
        <v>107</v>
      </c>
      <c r="K44" s="146" t="s">
        <v>370</v>
      </c>
      <c r="L44" s="231">
        <v>1</v>
      </c>
      <c r="M44" s="232">
        <v>1</v>
      </c>
      <c r="N44" s="232">
        <v>1</v>
      </c>
      <c r="O44" s="232">
        <v>1</v>
      </c>
      <c r="P44" s="201">
        <v>1</v>
      </c>
      <c r="Q44" s="83" t="s">
        <v>65</v>
      </c>
      <c r="R44" s="89" t="s">
        <v>371</v>
      </c>
      <c r="S44" s="91" t="s">
        <v>372</v>
      </c>
      <c r="T44" s="91" t="s">
        <v>373</v>
      </c>
      <c r="U44" s="91"/>
      <c r="V44" s="92"/>
      <c r="W44" s="92"/>
      <c r="X44" s="92"/>
      <c r="Y44" s="93"/>
      <c r="Z44" s="94"/>
      <c r="AA44" s="245" t="str">
        <f>$G$44</f>
        <v>Porcentaje de reporte de información insumo para contabilidad</v>
      </c>
      <c r="AB44" s="246">
        <f t="shared" si="0"/>
        <v>1</v>
      </c>
      <c r="AC44" s="258">
        <v>1</v>
      </c>
      <c r="AD44" s="250">
        <f>AC44/AB44</f>
        <v>1</v>
      </c>
      <c r="AE44" s="365" t="s">
        <v>374</v>
      </c>
      <c r="AF44" s="365"/>
      <c r="AG44" s="77" t="str">
        <f>$G$44</f>
        <v>Porcentaje de reporte de información insumo para contabilidad</v>
      </c>
      <c r="AH44" s="78">
        <f t="shared" si="1"/>
        <v>1</v>
      </c>
      <c r="AI44" s="375">
        <v>1</v>
      </c>
      <c r="AJ44" s="373">
        <f>AI44/AH44</f>
        <v>1</v>
      </c>
      <c r="AK44" s="92" t="s">
        <v>375</v>
      </c>
      <c r="AL44" s="92" t="s">
        <v>376</v>
      </c>
      <c r="AM44" s="77" t="str">
        <f>$G$44</f>
        <v>Porcentaje de reporte de información insumo para contabilidad</v>
      </c>
      <c r="AN44" s="78">
        <f t="shared" si="2"/>
        <v>1</v>
      </c>
      <c r="AO44" s="388">
        <v>1</v>
      </c>
      <c r="AP44" s="373">
        <f t="shared" si="8"/>
        <v>1</v>
      </c>
      <c r="AQ44" s="92" t="s">
        <v>377</v>
      </c>
      <c r="AR44" s="92" t="s">
        <v>376</v>
      </c>
      <c r="AS44" s="77" t="str">
        <f>$G$44</f>
        <v>Porcentaje de reporte de información insumo para contabilidad</v>
      </c>
      <c r="AT44" s="78">
        <f t="shared" si="3"/>
        <v>1</v>
      </c>
      <c r="AU44" s="375">
        <v>0</v>
      </c>
      <c r="AV44" s="383">
        <v>0</v>
      </c>
      <c r="AW44" s="313" t="s">
        <v>378</v>
      </c>
      <c r="AX44" s="92"/>
      <c r="AY44" s="77" t="str">
        <f>$G$44</f>
        <v>Porcentaje de reporte de información insumo para contabilidad</v>
      </c>
      <c r="AZ44" s="78">
        <f t="shared" si="4"/>
        <v>1</v>
      </c>
      <c r="BA44" s="375">
        <f>AVERAGE(AU44,AO44,AI44,AC44)</f>
        <v>0.75</v>
      </c>
      <c r="BB44" s="373">
        <f t="shared" si="11"/>
        <v>0.75</v>
      </c>
      <c r="BC44" s="452">
        <f t="shared" si="10"/>
        <v>1.4999999999999999E-2</v>
      </c>
      <c r="BD44" s="137" t="s">
        <v>379</v>
      </c>
    </row>
    <row r="45" spans="1:56" ht="93.75" customHeight="1" thickBot="1">
      <c r="A45" s="138"/>
      <c r="B45" s="295"/>
      <c r="C45" s="280"/>
      <c r="D45" s="139" t="s">
        <v>102</v>
      </c>
      <c r="E45" s="128">
        <v>0.17</v>
      </c>
      <c r="F45" s="140"/>
      <c r="G45" s="187"/>
      <c r="H45" s="187"/>
      <c r="I45" s="140"/>
      <c r="J45" s="146"/>
      <c r="K45" s="146"/>
      <c r="L45" s="233"/>
      <c r="M45" s="233"/>
      <c r="N45" s="233"/>
      <c r="O45" s="233"/>
      <c r="P45" s="209"/>
      <c r="Q45" s="141"/>
      <c r="R45" s="141"/>
      <c r="S45" s="142"/>
      <c r="T45" s="142"/>
      <c r="U45" s="142"/>
      <c r="V45" s="143"/>
      <c r="W45" s="143"/>
      <c r="X45" s="143"/>
      <c r="Y45" s="144"/>
      <c r="Z45" s="145"/>
      <c r="AA45" s="245"/>
      <c r="AB45" s="246"/>
      <c r="AC45" s="259"/>
      <c r="AD45" s="248"/>
      <c r="AE45" s="341"/>
      <c r="AF45" s="341"/>
      <c r="AG45" s="77"/>
      <c r="AH45" s="78"/>
      <c r="AI45" s="191"/>
      <c r="AJ45" s="373"/>
      <c r="AK45" s="95"/>
      <c r="AL45" s="95"/>
      <c r="AM45" s="77"/>
      <c r="AN45" s="78"/>
      <c r="AO45" s="191"/>
      <c r="AP45" s="188"/>
      <c r="AQ45" s="95"/>
      <c r="AR45" s="95"/>
      <c r="AS45" s="77"/>
      <c r="AT45" s="78"/>
      <c r="AU45" s="191"/>
      <c r="AV45" s="188"/>
      <c r="AW45" s="96"/>
      <c r="AX45" s="95"/>
      <c r="AY45" s="77"/>
      <c r="AZ45" s="78"/>
      <c r="BA45" s="191"/>
      <c r="BB45" s="188"/>
      <c r="BC45" s="452"/>
      <c r="BD45" s="97"/>
    </row>
    <row r="46" spans="1:56" ht="93.75" customHeight="1" thickBot="1">
      <c r="A46" s="69">
        <v>27</v>
      </c>
      <c r="B46" s="295"/>
      <c r="C46" s="282" t="s">
        <v>380</v>
      </c>
      <c r="D46" s="414" t="s">
        <v>381</v>
      </c>
      <c r="E46" s="128">
        <v>7.0000000000000007E-2</v>
      </c>
      <c r="F46" s="146" t="s">
        <v>59</v>
      </c>
      <c r="G46" s="147" t="s">
        <v>382</v>
      </c>
      <c r="H46" s="125" t="s">
        <v>383</v>
      </c>
      <c r="I46" s="146"/>
      <c r="J46" s="146" t="s">
        <v>107</v>
      </c>
      <c r="K46" s="146" t="s">
        <v>384</v>
      </c>
      <c r="L46" s="231">
        <v>1</v>
      </c>
      <c r="M46" s="232">
        <v>1</v>
      </c>
      <c r="N46" s="232">
        <v>1</v>
      </c>
      <c r="O46" s="232">
        <v>1</v>
      </c>
      <c r="P46" s="201">
        <v>1</v>
      </c>
      <c r="Q46" s="146" t="s">
        <v>65</v>
      </c>
      <c r="R46" s="146" t="s">
        <v>385</v>
      </c>
      <c r="S46" s="148" t="s">
        <v>386</v>
      </c>
      <c r="T46" s="148" t="s">
        <v>387</v>
      </c>
      <c r="U46" s="148"/>
      <c r="V46" s="143"/>
      <c r="W46" s="143"/>
      <c r="X46" s="143"/>
      <c r="Y46" s="144"/>
      <c r="Z46" s="145"/>
      <c r="AA46" s="245" t="str">
        <f>$G$46</f>
        <v>Porcentaje de Requerimientos Asignados a la Alcaldia Local Respondidos</v>
      </c>
      <c r="AB46" s="246">
        <f t="shared" si="0"/>
        <v>1</v>
      </c>
      <c r="AC46" s="256">
        <v>0.17</v>
      </c>
      <c r="AD46" s="250">
        <f>AC46/AB46</f>
        <v>0.17</v>
      </c>
      <c r="AE46" s="341" t="s">
        <v>388</v>
      </c>
      <c r="AF46" s="341" t="s">
        <v>389</v>
      </c>
      <c r="AG46" s="77" t="str">
        <f>$G$46</f>
        <v>Porcentaje de Requerimientos Asignados a la Alcaldia Local Respondidos</v>
      </c>
      <c r="AH46" s="78">
        <f t="shared" si="1"/>
        <v>1</v>
      </c>
      <c r="AI46" s="376">
        <v>0.44</v>
      </c>
      <c r="AJ46" s="373">
        <f>AI46/AH46</f>
        <v>0.44</v>
      </c>
      <c r="AK46" s="95" t="s">
        <v>390</v>
      </c>
      <c r="AL46" s="95" t="s">
        <v>391</v>
      </c>
      <c r="AM46" s="77" t="str">
        <f>$G$46</f>
        <v>Porcentaje de Requerimientos Asignados a la Alcaldia Local Respondidos</v>
      </c>
      <c r="AN46" s="78">
        <f t="shared" si="2"/>
        <v>1</v>
      </c>
      <c r="AO46" s="376">
        <v>0.1789</v>
      </c>
      <c r="AP46" s="373">
        <f>AO46/AN46</f>
        <v>0.1789</v>
      </c>
      <c r="AQ46" s="95" t="s">
        <v>392</v>
      </c>
      <c r="AR46" s="95" t="s">
        <v>391</v>
      </c>
      <c r="AS46" s="77" t="str">
        <f>$G$46</f>
        <v>Porcentaje de Requerimientos Asignados a la Alcaldia Local Respondidos</v>
      </c>
      <c r="AT46" s="78">
        <f t="shared" si="3"/>
        <v>1</v>
      </c>
      <c r="AU46" s="412">
        <v>0.1027</v>
      </c>
      <c r="AV46" s="397">
        <f>AU46/AT46</f>
        <v>0.1027</v>
      </c>
      <c r="AW46" s="413" t="s">
        <v>393</v>
      </c>
      <c r="AX46" s="95" t="s">
        <v>391</v>
      </c>
      <c r="AY46" s="77" t="str">
        <f>$G$46</f>
        <v>Porcentaje de Requerimientos Asignados a la Alcaldia Local Respondidos</v>
      </c>
      <c r="AZ46" s="78">
        <f t="shared" si="4"/>
        <v>1</v>
      </c>
      <c r="BA46" s="376">
        <f>AVERAGE(AC46,AI46,AO46,AU46)</f>
        <v>0.22289999999999999</v>
      </c>
      <c r="BB46" s="373">
        <f>BA46/AZ46</f>
        <v>0.22289999999999999</v>
      </c>
      <c r="BC46" s="452">
        <f>BB46*E46</f>
        <v>1.5603000000000001E-2</v>
      </c>
      <c r="BD46" s="97" t="s">
        <v>394</v>
      </c>
    </row>
    <row r="47" spans="1:56" ht="93.75" customHeight="1" thickBot="1">
      <c r="A47" s="69"/>
      <c r="B47" s="295"/>
      <c r="C47" s="283"/>
      <c r="D47" s="99" t="s">
        <v>102</v>
      </c>
      <c r="E47" s="149">
        <v>7.0000000000000007E-2</v>
      </c>
      <c r="F47" s="102"/>
      <c r="G47" s="116"/>
      <c r="H47" s="116"/>
      <c r="I47" s="102"/>
      <c r="J47" s="146"/>
      <c r="K47" s="146"/>
      <c r="L47" s="234"/>
      <c r="M47" s="234"/>
      <c r="N47" s="234"/>
      <c r="O47" s="234"/>
      <c r="P47" s="150"/>
      <c r="Q47" s="102"/>
      <c r="R47" s="102"/>
      <c r="S47" s="104"/>
      <c r="T47" s="104"/>
      <c r="U47" s="104"/>
      <c r="V47" s="151"/>
      <c r="W47" s="151"/>
      <c r="X47" s="151"/>
      <c r="Y47" s="152"/>
      <c r="Z47" s="153"/>
      <c r="AA47" s="245"/>
      <c r="AB47" s="246"/>
      <c r="AC47" s="252"/>
      <c r="AD47" s="248"/>
      <c r="AE47" s="359"/>
      <c r="AF47" s="359"/>
      <c r="AG47" s="77"/>
      <c r="AH47" s="78"/>
      <c r="AI47" s="192"/>
      <c r="AJ47" s="373"/>
      <c r="AK47" s="105"/>
      <c r="AL47" s="105"/>
      <c r="AM47" s="77"/>
      <c r="AN47" s="78"/>
      <c r="AO47" s="192"/>
      <c r="AP47" s="188"/>
      <c r="AQ47" s="105"/>
      <c r="AR47" s="105"/>
      <c r="AS47" s="77"/>
      <c r="AT47" s="78"/>
      <c r="AU47" s="192"/>
      <c r="AV47" s="188"/>
      <c r="AW47" s="109"/>
      <c r="AX47" s="105"/>
      <c r="AY47" s="77"/>
      <c r="AZ47" s="78"/>
      <c r="BA47" s="192"/>
      <c r="BB47" s="188"/>
      <c r="BC47" s="452"/>
      <c r="BD47" s="110"/>
    </row>
    <row r="48" spans="1:56" s="310" customFormat="1" ht="177.75" customHeight="1" thickBot="1">
      <c r="A48" s="297">
        <v>28</v>
      </c>
      <c r="B48" s="298"/>
      <c r="C48" s="332" t="s">
        <v>395</v>
      </c>
      <c r="D48" s="276" t="s">
        <v>396</v>
      </c>
      <c r="E48" s="333">
        <v>0.05</v>
      </c>
      <c r="F48" s="275" t="s">
        <v>78</v>
      </c>
      <c r="G48" s="334" t="s">
        <v>397</v>
      </c>
      <c r="H48" s="334" t="s">
        <v>398</v>
      </c>
      <c r="I48" s="275">
        <v>1006</v>
      </c>
      <c r="J48" s="335" t="s">
        <v>81</v>
      </c>
      <c r="K48" s="335" t="s">
        <v>399</v>
      </c>
      <c r="L48" s="275"/>
      <c r="M48" s="275"/>
      <c r="N48" s="277" t="s">
        <v>400</v>
      </c>
      <c r="O48" s="277" t="s">
        <v>400</v>
      </c>
      <c r="P48" s="277">
        <v>1</v>
      </c>
      <c r="Q48" s="275" t="s">
        <v>65</v>
      </c>
      <c r="R48" s="336" t="s">
        <v>401</v>
      </c>
      <c r="S48" s="336" t="s">
        <v>402</v>
      </c>
      <c r="T48" s="337" t="s">
        <v>403</v>
      </c>
      <c r="U48" s="337" t="s">
        <v>160</v>
      </c>
      <c r="V48" s="245"/>
      <c r="W48" s="245"/>
      <c r="X48" s="245"/>
      <c r="Y48" s="75"/>
      <c r="Z48" s="306"/>
      <c r="AA48" s="245" t="str">
        <f>$G$48</f>
        <v>TRD de contratos aplicada para la serie de contratos en la alcaldía local para la documentación producida entre el 29 de diciembre de 2006 al 29 de septiembre de 2016</v>
      </c>
      <c r="AB48" s="247">
        <f t="shared" si="0"/>
        <v>0</v>
      </c>
      <c r="AC48" s="247" t="s">
        <v>170</v>
      </c>
      <c r="AD48" s="247" t="s">
        <v>170</v>
      </c>
      <c r="AE48" s="247" t="s">
        <v>170</v>
      </c>
      <c r="AF48" s="247" t="s">
        <v>170</v>
      </c>
      <c r="AG48" s="245" t="str">
        <f>$G$48</f>
        <v>TRD de contratos aplicada para la serie de contratos en la alcaldía local para la documentación producida entre el 29 de diciembre de 2006 al 29 de septiembre de 2016</v>
      </c>
      <c r="AH48" s="247">
        <f t="shared" si="1"/>
        <v>0</v>
      </c>
      <c r="AI48" s="247"/>
      <c r="AJ48" s="250"/>
      <c r="AK48" s="245"/>
      <c r="AL48" s="245"/>
      <c r="AM48" s="245" t="str">
        <f>$G$48</f>
        <v>TRD de contratos aplicada para la serie de contratos en la alcaldía local para la documentación producida entre el 29 de diciembre de 2006 al 29 de septiembre de 2016</v>
      </c>
      <c r="AN48" s="386">
        <v>0.5</v>
      </c>
      <c r="AO48" s="386">
        <v>0.27629999999999999</v>
      </c>
      <c r="AP48" s="250">
        <f>AO48/AN48</f>
        <v>0.55259999999999998</v>
      </c>
      <c r="AQ48" s="245" t="s">
        <v>404</v>
      </c>
      <c r="AR48" s="245" t="s">
        <v>405</v>
      </c>
      <c r="AS48" s="245" t="str">
        <f>$G$48</f>
        <v>TRD de contratos aplicada para la serie de contratos en la alcaldía local para la documentación producida entre el 29 de diciembre de 2006 al 29 de septiembre de 2016</v>
      </c>
      <c r="AT48" s="246">
        <v>0.5</v>
      </c>
      <c r="AU48" s="254">
        <v>0.2117</v>
      </c>
      <c r="AV48" s="250">
        <v>1</v>
      </c>
      <c r="AW48" s="245" t="s">
        <v>406</v>
      </c>
      <c r="AX48" s="245" t="s">
        <v>407</v>
      </c>
      <c r="AY48" s="245" t="str">
        <f>$G$48</f>
        <v>TRD de contratos aplicada para la serie de contratos en la alcaldía local para la documentación producida entre el 29 de diciembre de 2006 al 29 de septiembre de 2016</v>
      </c>
      <c r="AZ48" s="246">
        <v>1</v>
      </c>
      <c r="BA48" s="448">
        <v>0.498</v>
      </c>
      <c r="BB48" s="449">
        <f>BA48/AZ48</f>
        <v>0.498</v>
      </c>
      <c r="BC48" s="456">
        <f>BB48*E48</f>
        <v>2.4900000000000002E-2</v>
      </c>
      <c r="BD48" s="309" t="s">
        <v>408</v>
      </c>
    </row>
    <row r="49" spans="1:62" ht="81" customHeight="1" thickBot="1">
      <c r="A49" s="138"/>
      <c r="B49" s="295"/>
      <c r="C49" s="293"/>
      <c r="D49" s="154" t="s">
        <v>102</v>
      </c>
      <c r="E49" s="155">
        <v>0.05</v>
      </c>
      <c r="F49" s="146"/>
      <c r="G49" s="147"/>
      <c r="H49" s="147"/>
      <c r="I49" s="146"/>
      <c r="J49" s="146"/>
      <c r="K49" s="146"/>
      <c r="L49" s="235"/>
      <c r="M49" s="235"/>
      <c r="N49" s="235"/>
      <c r="O49" s="235"/>
      <c r="P49" s="146"/>
      <c r="Q49" s="146"/>
      <c r="R49" s="146"/>
      <c r="S49" s="148"/>
      <c r="T49" s="148"/>
      <c r="U49" s="148"/>
      <c r="V49" s="95"/>
      <c r="W49" s="95"/>
      <c r="X49" s="95"/>
      <c r="Y49" s="157"/>
      <c r="Z49" s="158"/>
      <c r="AA49" s="245"/>
      <c r="AB49" s="246"/>
      <c r="AC49" s="259"/>
      <c r="AD49" s="248"/>
      <c r="AE49" s="341"/>
      <c r="AF49" s="341"/>
      <c r="AG49" s="77"/>
      <c r="AH49" s="78"/>
      <c r="AI49" s="191"/>
      <c r="AJ49" s="373"/>
      <c r="AK49" s="95"/>
      <c r="AL49" s="95"/>
      <c r="AM49" s="77"/>
      <c r="AN49" s="78"/>
      <c r="AO49" s="191"/>
      <c r="AP49" s="188"/>
      <c r="AQ49" s="95"/>
      <c r="AR49" s="95"/>
      <c r="AS49" s="77"/>
      <c r="AT49" s="78"/>
      <c r="AU49" s="191"/>
      <c r="AV49" s="188"/>
      <c r="AW49" s="96"/>
      <c r="AX49" s="95"/>
      <c r="AY49" s="77"/>
      <c r="AZ49" s="78"/>
      <c r="BA49" s="191"/>
      <c r="BB49" s="188"/>
      <c r="BC49" s="452"/>
      <c r="BD49" s="97"/>
    </row>
    <row r="50" spans="1:62" s="310" customFormat="1" ht="93.75" customHeight="1" thickBot="1">
      <c r="A50" s="297">
        <v>31</v>
      </c>
      <c r="B50" s="298"/>
      <c r="C50" s="338" t="s">
        <v>409</v>
      </c>
      <c r="D50" s="276" t="s">
        <v>410</v>
      </c>
      <c r="E50" s="333">
        <v>0.05</v>
      </c>
      <c r="F50" s="335" t="s">
        <v>59</v>
      </c>
      <c r="G50" s="339" t="s">
        <v>411</v>
      </c>
      <c r="H50" s="335" t="s">
        <v>412</v>
      </c>
      <c r="I50" s="335" t="s">
        <v>235</v>
      </c>
      <c r="J50" s="335" t="s">
        <v>107</v>
      </c>
      <c r="K50" s="335" t="s">
        <v>413</v>
      </c>
      <c r="L50" s="278"/>
      <c r="M50" s="278"/>
      <c r="N50" s="278">
        <v>1</v>
      </c>
      <c r="O50" s="278">
        <v>1</v>
      </c>
      <c r="P50" s="278">
        <v>1</v>
      </c>
      <c r="Q50" s="335" t="s">
        <v>65</v>
      </c>
      <c r="R50" s="337" t="s">
        <v>414</v>
      </c>
      <c r="S50" s="337" t="s">
        <v>415</v>
      </c>
      <c r="T50" s="337" t="s">
        <v>416</v>
      </c>
      <c r="U50" s="337" t="s">
        <v>160</v>
      </c>
      <c r="V50" s="320"/>
      <c r="W50" s="320"/>
      <c r="X50" s="320"/>
      <c r="Y50" s="157"/>
      <c r="Z50" s="340"/>
      <c r="AA50" s="245" t="str">
        <f>$G$50</f>
        <v>Porcentaje del lineamientos de gestión de TIC Impartidas por la DTI del nivel central Cumplidas</v>
      </c>
      <c r="AB50" s="246">
        <f t="shared" si="0"/>
        <v>0</v>
      </c>
      <c r="AC50" s="247" t="s">
        <v>170</v>
      </c>
      <c r="AD50" s="247" t="s">
        <v>170</v>
      </c>
      <c r="AE50" s="247" t="s">
        <v>170</v>
      </c>
      <c r="AF50" s="341" t="s">
        <v>417</v>
      </c>
      <c r="AG50" s="245" t="str">
        <f>$G$50</f>
        <v>Porcentaje del lineamientos de gestión de TIC Impartidas por la DTI del nivel central Cumplidas</v>
      </c>
      <c r="AH50" s="246">
        <f t="shared" si="1"/>
        <v>0</v>
      </c>
      <c r="AI50" s="260"/>
      <c r="AJ50" s="250"/>
      <c r="AK50" s="320"/>
      <c r="AL50" s="320"/>
      <c r="AM50" s="245" t="str">
        <f>$G$50</f>
        <v>Porcentaje del lineamientos de gestión de TIC Impartidas por la DTI del nivel central Cumplidas</v>
      </c>
      <c r="AN50" s="246">
        <f t="shared" si="2"/>
        <v>1</v>
      </c>
      <c r="AO50" s="385">
        <v>0.42</v>
      </c>
      <c r="AP50" s="250">
        <f>AO50/AN50</f>
        <v>0.42</v>
      </c>
      <c r="AQ50" s="320" t="s">
        <v>418</v>
      </c>
      <c r="AR50" s="320" t="s">
        <v>419</v>
      </c>
      <c r="AS50" s="245" t="str">
        <f>$G$50</f>
        <v>Porcentaje del lineamientos de gestión de TIC Impartidas por la DTI del nivel central Cumplidas</v>
      </c>
      <c r="AT50" s="246">
        <f t="shared" si="3"/>
        <v>1</v>
      </c>
      <c r="AU50" s="385">
        <v>0.37</v>
      </c>
      <c r="AV50" s="250">
        <f>AU50/AT50</f>
        <v>0.37</v>
      </c>
      <c r="AW50" s="320" t="s">
        <v>420</v>
      </c>
      <c r="AX50" s="320" t="s">
        <v>421</v>
      </c>
      <c r="AY50" s="245" t="str">
        <f>$G$50</f>
        <v>Porcentaje del lineamientos de gestión de TIC Impartidas por la DTI del nivel central Cumplidas</v>
      </c>
      <c r="AZ50" s="246">
        <f t="shared" si="4"/>
        <v>1</v>
      </c>
      <c r="BA50" s="451">
        <f>AVERAGE(AO50,AU50)</f>
        <v>0.39500000000000002</v>
      </c>
      <c r="BB50" s="250">
        <f>BA50/AZ50</f>
        <v>0.39500000000000002</v>
      </c>
      <c r="BC50" s="456">
        <f>BB50*E50</f>
        <v>1.9750000000000004E-2</v>
      </c>
      <c r="BD50" s="322" t="s">
        <v>422</v>
      </c>
    </row>
    <row r="51" spans="1:62" ht="93.75" customHeight="1" thickBot="1">
      <c r="A51" s="69"/>
      <c r="B51" s="296"/>
      <c r="C51" s="284"/>
      <c r="D51" s="159" t="s">
        <v>102</v>
      </c>
      <c r="E51" s="155">
        <v>0.05</v>
      </c>
      <c r="F51" s="83"/>
      <c r="G51" s="147"/>
      <c r="H51" s="146"/>
      <c r="I51" s="146"/>
      <c r="J51" s="146"/>
      <c r="K51" s="146"/>
      <c r="L51" s="235"/>
      <c r="M51" s="235"/>
      <c r="N51" s="235"/>
      <c r="O51" s="235"/>
      <c r="P51" s="156"/>
      <c r="Q51" s="146"/>
      <c r="R51" s="146"/>
      <c r="S51" s="148"/>
      <c r="T51" s="148"/>
      <c r="U51" s="148"/>
      <c r="V51" s="95"/>
      <c r="W51" s="95"/>
      <c r="X51" s="95"/>
      <c r="Y51" s="157"/>
      <c r="Z51" s="158"/>
      <c r="AA51" s="245"/>
      <c r="AB51" s="246"/>
      <c r="AC51" s="260"/>
      <c r="AD51" s="248"/>
      <c r="AE51" s="341"/>
      <c r="AF51" s="341"/>
      <c r="AG51" s="77"/>
      <c r="AH51" s="78"/>
      <c r="AI51" s="193"/>
      <c r="AJ51" s="373"/>
      <c r="AK51" s="95"/>
      <c r="AL51" s="95"/>
      <c r="AM51" s="77"/>
      <c r="AN51" s="78"/>
      <c r="AO51" s="193"/>
      <c r="AP51" s="188"/>
      <c r="AQ51" s="95"/>
      <c r="AR51" s="95"/>
      <c r="AS51" s="77"/>
      <c r="AT51" s="78"/>
      <c r="AU51" s="193"/>
      <c r="AV51" s="188"/>
      <c r="AW51" s="96"/>
      <c r="AX51" s="95"/>
      <c r="AY51" s="77"/>
      <c r="AZ51" s="78"/>
      <c r="BA51" s="193"/>
      <c r="BB51" s="188"/>
      <c r="BC51" s="452"/>
      <c r="BD51" s="97"/>
    </row>
    <row r="52" spans="1:62" s="310" customFormat="1" ht="218.25" customHeight="1" thickBot="1">
      <c r="A52" s="297">
        <v>32</v>
      </c>
      <c r="B52" s="502" t="s">
        <v>423</v>
      </c>
      <c r="C52" s="475" t="s">
        <v>424</v>
      </c>
      <c r="D52" s="342" t="s">
        <v>425</v>
      </c>
      <c r="E52" s="377">
        <v>0.03</v>
      </c>
      <c r="F52" s="343" t="s">
        <v>426</v>
      </c>
      <c r="G52" s="344" t="s">
        <v>427</v>
      </c>
      <c r="H52" s="344" t="s">
        <v>428</v>
      </c>
      <c r="I52" s="345"/>
      <c r="J52" s="328" t="s">
        <v>81</v>
      </c>
      <c r="K52" s="328" t="s">
        <v>429</v>
      </c>
      <c r="L52" s="223"/>
      <c r="M52" s="223"/>
      <c r="N52" s="236"/>
      <c r="O52" s="237">
        <v>1</v>
      </c>
      <c r="P52" s="346">
        <v>1</v>
      </c>
      <c r="Q52" s="347" t="s">
        <v>65</v>
      </c>
      <c r="R52" s="348" t="s">
        <v>430</v>
      </c>
      <c r="S52" s="349"/>
      <c r="T52" s="349"/>
      <c r="U52" s="349"/>
      <c r="V52" s="245"/>
      <c r="W52" s="245"/>
      <c r="X52" s="245"/>
      <c r="Y52" s="106"/>
      <c r="Z52" s="306"/>
      <c r="AA52" s="245" t="str">
        <f>$G$52</f>
        <v>Ejercicios de evaluación de los requisitos legales aplicables el proceso/Alcaldía realizados</v>
      </c>
      <c r="AB52" s="247">
        <f t="shared" si="0"/>
        <v>0</v>
      </c>
      <c r="AC52" s="247"/>
      <c r="AD52" s="248"/>
      <c r="AE52" s="307" t="s">
        <v>70</v>
      </c>
      <c r="AF52" s="307"/>
      <c r="AG52" s="245" t="str">
        <f>$G$52</f>
        <v>Ejercicios de evaluación de los requisitos legales aplicables el proceso/Alcaldía realizados</v>
      </c>
      <c r="AH52" s="247">
        <f t="shared" si="1"/>
        <v>0</v>
      </c>
      <c r="AI52" s="247"/>
      <c r="AJ52" s="250"/>
      <c r="AK52" s="245"/>
      <c r="AL52" s="245"/>
      <c r="AM52" s="245" t="str">
        <f>$G$52</f>
        <v>Ejercicios de evaluación de los requisitos legales aplicables el proceso/Alcaldía realizados</v>
      </c>
      <c r="AN52" s="247">
        <f t="shared" si="2"/>
        <v>0</v>
      </c>
      <c r="AO52" s="247"/>
      <c r="AP52" s="248" t="s">
        <v>431</v>
      </c>
      <c r="AQ52" s="248" t="s">
        <v>431</v>
      </c>
      <c r="AR52" s="245"/>
      <c r="AS52" s="245" t="str">
        <f>$G$52</f>
        <v>Ejercicios de evaluación de los requisitos legales aplicables el proceso/Alcaldía realizados</v>
      </c>
      <c r="AT52" s="247">
        <f t="shared" si="3"/>
        <v>1</v>
      </c>
      <c r="AU52" s="247">
        <v>1</v>
      </c>
      <c r="AV52" s="250">
        <f t="shared" ref="AV52:AV58" si="12">AU52/AT52</f>
        <v>1</v>
      </c>
      <c r="AW52" s="245" t="s">
        <v>432</v>
      </c>
      <c r="AX52" s="245" t="s">
        <v>433</v>
      </c>
      <c r="AY52" s="245" t="str">
        <f>$G$52</f>
        <v>Ejercicios de evaluación de los requisitos legales aplicables el proceso/Alcaldía realizados</v>
      </c>
      <c r="AZ52" s="247">
        <f t="shared" si="4"/>
        <v>1</v>
      </c>
      <c r="BA52" s="247">
        <v>1</v>
      </c>
      <c r="BB52" s="253">
        <v>1</v>
      </c>
      <c r="BC52" s="456">
        <f t="shared" ref="BC52:BC58" si="13">BB52*E52</f>
        <v>0.03</v>
      </c>
      <c r="BD52" s="245" t="s">
        <v>432</v>
      </c>
    </row>
    <row r="53" spans="1:62" s="310" customFormat="1" ht="162" customHeight="1" thickBot="1">
      <c r="A53" s="297">
        <v>36</v>
      </c>
      <c r="B53" s="503"/>
      <c r="C53" s="476"/>
      <c r="D53" s="342" t="s">
        <v>434</v>
      </c>
      <c r="E53" s="377">
        <v>0.03</v>
      </c>
      <c r="F53" s="343" t="s">
        <v>426</v>
      </c>
      <c r="G53" s="344" t="s">
        <v>435</v>
      </c>
      <c r="H53" s="344" t="s">
        <v>436</v>
      </c>
      <c r="I53" s="350"/>
      <c r="J53" s="350" t="s">
        <v>81</v>
      </c>
      <c r="K53" s="328" t="s">
        <v>435</v>
      </c>
      <c r="L53" s="225"/>
      <c r="M53" s="238">
        <v>1</v>
      </c>
      <c r="N53" s="225"/>
      <c r="O53" s="239">
        <v>1</v>
      </c>
      <c r="P53" s="239">
        <v>2</v>
      </c>
      <c r="Q53" s="327" t="s">
        <v>65</v>
      </c>
      <c r="R53" s="348"/>
      <c r="S53" s="329"/>
      <c r="T53" s="329"/>
      <c r="U53" s="329"/>
      <c r="V53" s="313"/>
      <c r="W53" s="313"/>
      <c r="X53" s="313"/>
      <c r="Y53" s="112"/>
      <c r="Z53" s="314"/>
      <c r="AA53" s="245" t="str">
        <f>$G$53</f>
        <v>Mediciones de desempeño ambiental realizadas en el proceso/alcaldia local</v>
      </c>
      <c r="AB53" s="247">
        <f t="shared" si="0"/>
        <v>0</v>
      </c>
      <c r="AC53" s="247"/>
      <c r="AD53" s="248"/>
      <c r="AE53" s="307" t="s">
        <v>70</v>
      </c>
      <c r="AF53" s="307"/>
      <c r="AG53" s="245" t="str">
        <f>$G$53</f>
        <v>Mediciones de desempeño ambiental realizadas en el proceso/alcaldia local</v>
      </c>
      <c r="AH53" s="247">
        <f t="shared" si="1"/>
        <v>1</v>
      </c>
      <c r="AI53" s="247">
        <v>1</v>
      </c>
      <c r="AJ53" s="250">
        <v>1</v>
      </c>
      <c r="AK53" s="245" t="s">
        <v>437</v>
      </c>
      <c r="AL53" s="245" t="s">
        <v>438</v>
      </c>
      <c r="AM53" s="245" t="str">
        <f>$G$53</f>
        <v>Mediciones de desempeño ambiental realizadas en el proceso/alcaldia local</v>
      </c>
      <c r="AN53" s="247">
        <f t="shared" si="2"/>
        <v>0</v>
      </c>
      <c r="AO53" s="247"/>
      <c r="AP53" s="248" t="s">
        <v>87</v>
      </c>
      <c r="AQ53" s="248" t="s">
        <v>87</v>
      </c>
      <c r="AR53" s="245"/>
      <c r="AS53" s="245" t="str">
        <f>$G$53</f>
        <v>Mediciones de desempeño ambiental realizadas en el proceso/alcaldia local</v>
      </c>
      <c r="AT53" s="247">
        <f t="shared" si="3"/>
        <v>1</v>
      </c>
      <c r="AU53" s="247">
        <v>1</v>
      </c>
      <c r="AV53" s="253">
        <v>1</v>
      </c>
      <c r="AW53" s="308" t="s">
        <v>439</v>
      </c>
      <c r="AX53" s="245"/>
      <c r="AY53" s="245" t="str">
        <f>$G$53</f>
        <v>Mediciones de desempeño ambiental realizadas en el proceso/alcaldia local</v>
      </c>
      <c r="AZ53" s="247">
        <f t="shared" si="4"/>
        <v>2</v>
      </c>
      <c r="BA53" s="247">
        <v>2</v>
      </c>
      <c r="BB53" s="253">
        <v>1</v>
      </c>
      <c r="BC53" s="456">
        <f t="shared" si="13"/>
        <v>0.03</v>
      </c>
      <c r="BD53" s="308" t="s">
        <v>440</v>
      </c>
    </row>
    <row r="54" spans="1:62" s="310" customFormat="1" ht="408.75" customHeight="1" thickBot="1">
      <c r="A54" s="311">
        <v>37</v>
      </c>
      <c r="B54" s="503"/>
      <c r="C54" s="476"/>
      <c r="D54" s="342" t="s">
        <v>441</v>
      </c>
      <c r="E54" s="378">
        <v>2.5000000000000001E-2</v>
      </c>
      <c r="F54" s="343" t="s">
        <v>426</v>
      </c>
      <c r="G54" s="344" t="s">
        <v>442</v>
      </c>
      <c r="H54" s="344" t="s">
        <v>443</v>
      </c>
      <c r="I54" s="350">
        <v>1519</v>
      </c>
      <c r="J54" s="350" t="s">
        <v>81</v>
      </c>
      <c r="K54" s="328" t="s">
        <v>444</v>
      </c>
      <c r="L54" s="240">
        <v>0</v>
      </c>
      <c r="M54" s="240">
        <v>0</v>
      </c>
      <c r="N54" s="238">
        <v>0</v>
      </c>
      <c r="O54" s="394">
        <v>1</v>
      </c>
      <c r="P54" s="395">
        <v>1</v>
      </c>
      <c r="Q54" s="327" t="s">
        <v>65</v>
      </c>
      <c r="R54" s="348"/>
      <c r="S54" s="329"/>
      <c r="T54" s="329"/>
      <c r="U54" s="329"/>
      <c r="V54" s="313"/>
      <c r="W54" s="313"/>
      <c r="X54" s="313"/>
      <c r="Y54" s="112"/>
      <c r="Z54" s="314"/>
      <c r="AA54" s="245" t="str">
        <f>$G$54</f>
        <v>Porcentaje de requerimientos ciudadanos con respuesta de fondo ingresados en la vigencia 2017, según verificación efectuada por el proceso de Servicio a la Ciudadanía</v>
      </c>
      <c r="AB54" s="247">
        <v>0</v>
      </c>
      <c r="AC54" s="247">
        <v>0</v>
      </c>
      <c r="AD54" s="253" t="s">
        <v>69</v>
      </c>
      <c r="AE54" s="253" t="s">
        <v>69</v>
      </c>
      <c r="AF54" s="307"/>
      <c r="AG54" s="245" t="str">
        <f>$G$54</f>
        <v>Porcentaje de requerimientos ciudadanos con respuesta de fondo ingresados en la vigencia 2017, según verificación efectuada por el proceso de Servicio a la Ciudadanía</v>
      </c>
      <c r="AH54" s="247">
        <v>0</v>
      </c>
      <c r="AI54" s="247">
        <v>0</v>
      </c>
      <c r="AJ54" s="250" t="s">
        <v>69</v>
      </c>
      <c r="AK54" s="245" t="s">
        <v>69</v>
      </c>
      <c r="AL54" s="245"/>
      <c r="AM54" s="245" t="str">
        <f>$G$54</f>
        <v>Porcentaje de requerimientos ciudadanos con respuesta de fondo ingresados en la vigencia 2017, según verificación efectuada por el proceso de Servicio a la Ciudadanía</v>
      </c>
      <c r="AN54" s="247">
        <v>0</v>
      </c>
      <c r="AO54" s="247">
        <v>0</v>
      </c>
      <c r="AP54" s="253" t="s">
        <v>69</v>
      </c>
      <c r="AQ54" s="253" t="s">
        <v>69</v>
      </c>
      <c r="AR54" s="245"/>
      <c r="AS54" s="245" t="str">
        <f>$G$54</f>
        <v>Porcentaje de requerimientos ciudadanos con respuesta de fondo ingresados en la vigencia 2017, según verificación efectuada por el proceso de Servicio a la Ciudadanía</v>
      </c>
      <c r="AT54" s="246">
        <v>1</v>
      </c>
      <c r="AU54" s="448">
        <v>0.97499999999999998</v>
      </c>
      <c r="AV54" s="450">
        <f>AU54/AT54</f>
        <v>0.97499999999999998</v>
      </c>
      <c r="AW54" s="248" t="s">
        <v>445</v>
      </c>
      <c r="AX54" s="245" t="s">
        <v>446</v>
      </c>
      <c r="AY54" s="245" t="str">
        <f>$G$54</f>
        <v>Porcentaje de requerimientos ciudadanos con respuesta de fondo ingresados en la vigencia 2017, según verificación efectuada por el proceso de Servicio a la Ciudadanía</v>
      </c>
      <c r="AZ54" s="246">
        <v>1</v>
      </c>
      <c r="BA54" s="448">
        <v>0.97499999999999998</v>
      </c>
      <c r="BB54" s="250">
        <f>BA54/AZ54</f>
        <v>0.97499999999999998</v>
      </c>
      <c r="BC54" s="456">
        <f t="shared" si="13"/>
        <v>2.4375000000000001E-2</v>
      </c>
      <c r="BD54" s="245" t="str">
        <f>$G$54</f>
        <v>Porcentaje de requerimientos ciudadanos con respuesta de fondo ingresados en la vigencia 2017, según verificación efectuada por el proceso de Servicio a la Ciudadanía</v>
      </c>
    </row>
    <row r="55" spans="1:62" s="310" customFormat="1" ht="150" customHeight="1" thickBot="1">
      <c r="A55" s="297">
        <v>38</v>
      </c>
      <c r="B55" s="503"/>
      <c r="C55" s="476"/>
      <c r="D55" s="344" t="s">
        <v>447</v>
      </c>
      <c r="E55" s="380">
        <v>2.5000000000000001E-2</v>
      </c>
      <c r="F55" s="343" t="s">
        <v>426</v>
      </c>
      <c r="G55" s="344" t="s">
        <v>448</v>
      </c>
      <c r="H55" s="344" t="s">
        <v>449</v>
      </c>
      <c r="I55" s="350"/>
      <c r="J55" s="350" t="s">
        <v>81</v>
      </c>
      <c r="K55" s="328" t="s">
        <v>450</v>
      </c>
      <c r="L55" s="241"/>
      <c r="M55" s="241">
        <v>1</v>
      </c>
      <c r="N55" s="241"/>
      <c r="O55" s="241">
        <v>1</v>
      </c>
      <c r="P55" s="241">
        <v>2</v>
      </c>
      <c r="Q55" s="327" t="s">
        <v>65</v>
      </c>
      <c r="R55" s="348"/>
      <c r="S55" s="329"/>
      <c r="T55" s="329"/>
      <c r="U55" s="329"/>
      <c r="V55" s="313"/>
      <c r="W55" s="313"/>
      <c r="X55" s="313"/>
      <c r="Y55" s="112"/>
      <c r="Z55" s="314"/>
      <c r="AA55" s="245" t="str">
        <f>$G$55</f>
        <v>Buenas practicas y lecciones aprendidas identificadas por proceso o Alcaldía Local en la herramienta de gestión del conocimiento (AGORA)</v>
      </c>
      <c r="AB55" s="247">
        <f t="shared" si="0"/>
        <v>0</v>
      </c>
      <c r="AC55" s="247"/>
      <c r="AD55" s="248"/>
      <c r="AE55" s="307" t="s">
        <v>70</v>
      </c>
      <c r="AF55" s="307"/>
      <c r="AG55" s="245" t="str">
        <f>$G$55</f>
        <v>Buenas practicas y lecciones aprendidas identificadas por proceso o Alcaldía Local en la herramienta de gestión del conocimiento (AGORA)</v>
      </c>
      <c r="AH55" s="247">
        <f t="shared" si="1"/>
        <v>1</v>
      </c>
      <c r="AI55" s="247">
        <v>1</v>
      </c>
      <c r="AJ55" s="250">
        <v>1</v>
      </c>
      <c r="AK55" s="245" t="s">
        <v>451</v>
      </c>
      <c r="AL55" s="245" t="s">
        <v>452</v>
      </c>
      <c r="AM55" s="245" t="str">
        <f>$G$55</f>
        <v>Buenas practicas y lecciones aprendidas identificadas por proceso o Alcaldía Local en la herramienta de gestión del conocimiento (AGORA)</v>
      </c>
      <c r="AN55" s="247">
        <f t="shared" si="2"/>
        <v>0</v>
      </c>
      <c r="AO55" s="247"/>
      <c r="AP55" s="248" t="s">
        <v>431</v>
      </c>
      <c r="AQ55" s="248" t="s">
        <v>431</v>
      </c>
      <c r="AR55" s="245"/>
      <c r="AS55" s="245" t="str">
        <f>$G$55</f>
        <v>Buenas practicas y lecciones aprendidas identificadas por proceso o Alcaldía Local en la herramienta de gestión del conocimiento (AGORA)</v>
      </c>
      <c r="AT55" s="247">
        <f t="shared" si="3"/>
        <v>1</v>
      </c>
      <c r="AU55" s="247">
        <v>1</v>
      </c>
      <c r="AV55" s="253">
        <v>1</v>
      </c>
      <c r="AW55" s="308" t="s">
        <v>453</v>
      </c>
      <c r="AX55" s="245" t="s">
        <v>454</v>
      </c>
      <c r="AY55" s="245" t="str">
        <f>$G$55</f>
        <v>Buenas practicas y lecciones aprendidas identificadas por proceso o Alcaldía Local en la herramienta de gestión del conocimiento (AGORA)</v>
      </c>
      <c r="AZ55" s="247">
        <f t="shared" si="4"/>
        <v>2</v>
      </c>
      <c r="BA55" s="247">
        <v>2</v>
      </c>
      <c r="BB55" s="253">
        <v>1</v>
      </c>
      <c r="BC55" s="456">
        <f t="shared" si="13"/>
        <v>2.5000000000000001E-2</v>
      </c>
      <c r="BD55" s="308" t="s">
        <v>455</v>
      </c>
    </row>
    <row r="56" spans="1:62" s="310" customFormat="1" ht="150" customHeight="1" thickBot="1">
      <c r="A56" s="311">
        <v>39</v>
      </c>
      <c r="B56" s="503"/>
      <c r="C56" s="476"/>
      <c r="D56" s="344" t="s">
        <v>456</v>
      </c>
      <c r="E56" s="377">
        <v>0.03</v>
      </c>
      <c r="F56" s="343" t="s">
        <v>426</v>
      </c>
      <c r="G56" s="344" t="s">
        <v>457</v>
      </c>
      <c r="H56" s="344" t="s">
        <v>458</v>
      </c>
      <c r="I56" s="351">
        <v>2636</v>
      </c>
      <c r="J56" s="351" t="s">
        <v>107</v>
      </c>
      <c r="K56" s="328" t="s">
        <v>459</v>
      </c>
      <c r="L56" s="241"/>
      <c r="M56" s="242">
        <v>0.5</v>
      </c>
      <c r="N56" s="241"/>
      <c r="O56" s="242">
        <v>0.5</v>
      </c>
      <c r="P56" s="242">
        <v>1</v>
      </c>
      <c r="Q56" s="327" t="s">
        <v>65</v>
      </c>
      <c r="R56" s="348"/>
      <c r="S56" s="352"/>
      <c r="T56" s="352"/>
      <c r="U56" s="352"/>
      <c r="V56" s="318"/>
      <c r="W56" s="318"/>
      <c r="X56" s="318"/>
      <c r="Y56" s="112"/>
      <c r="Z56" s="319"/>
      <c r="AA56" s="245" t="str">
        <f>$G$56</f>
        <v>Porcentaje de depuración de las comunicaciones en el aplicatio de gestión documental</v>
      </c>
      <c r="AB56" s="246">
        <f t="shared" si="0"/>
        <v>0</v>
      </c>
      <c r="AC56" s="259"/>
      <c r="AD56" s="248"/>
      <c r="AE56" s="341" t="s">
        <v>70</v>
      </c>
      <c r="AF56" s="341"/>
      <c r="AG56" s="245" t="str">
        <f>$G$56</f>
        <v>Porcentaje de depuración de las comunicaciones en el aplicatio de gestión documental</v>
      </c>
      <c r="AH56" s="246">
        <f t="shared" si="1"/>
        <v>0.5</v>
      </c>
      <c r="AI56" s="256">
        <v>0.01</v>
      </c>
      <c r="AJ56" s="256">
        <f>AI56/AH56</f>
        <v>0.02</v>
      </c>
      <c r="AK56" s="320" t="s">
        <v>460</v>
      </c>
      <c r="AL56" s="320" t="s">
        <v>461</v>
      </c>
      <c r="AM56" s="245" t="str">
        <f>$G$56</f>
        <v>Porcentaje de depuración de las comunicaciones en el aplicatio de gestión documental</v>
      </c>
      <c r="AN56" s="246">
        <f t="shared" si="2"/>
        <v>0</v>
      </c>
      <c r="AO56" s="259"/>
      <c r="AP56" s="248" t="s">
        <v>87</v>
      </c>
      <c r="AQ56" s="248" t="s">
        <v>87</v>
      </c>
      <c r="AR56" s="320"/>
      <c r="AS56" s="245" t="str">
        <f>$G$56</f>
        <v>Porcentaje de depuración de las comunicaciones en el aplicatio de gestión documental</v>
      </c>
      <c r="AT56" s="246">
        <f t="shared" si="3"/>
        <v>0.5</v>
      </c>
      <c r="AU56" s="259"/>
      <c r="AV56" s="248"/>
      <c r="AW56" s="321" t="s">
        <v>462</v>
      </c>
      <c r="AX56" s="320" t="s">
        <v>463</v>
      </c>
      <c r="AY56" s="245" t="str">
        <f>$G$56</f>
        <v>Porcentaje de depuración de las comunicaciones en el aplicatio de gestión documental</v>
      </c>
      <c r="AZ56" s="246">
        <f t="shared" si="4"/>
        <v>1</v>
      </c>
      <c r="BA56" s="256">
        <v>0.01</v>
      </c>
      <c r="BB56" s="253">
        <f>BA56/AZ56</f>
        <v>0.01</v>
      </c>
      <c r="BC56" s="456">
        <f t="shared" si="13"/>
        <v>2.9999999999999997E-4</v>
      </c>
      <c r="BD56" s="321" t="s">
        <v>462</v>
      </c>
    </row>
    <row r="57" spans="1:62" s="391" customFormat="1" ht="206.25" customHeight="1" thickBot="1">
      <c r="A57" s="297">
        <v>42</v>
      </c>
      <c r="B57" s="503"/>
      <c r="C57" s="476"/>
      <c r="D57" s="344" t="s">
        <v>464</v>
      </c>
      <c r="E57" s="377">
        <v>0.03</v>
      </c>
      <c r="F57" s="343" t="s">
        <v>426</v>
      </c>
      <c r="G57" s="344" t="s">
        <v>465</v>
      </c>
      <c r="H57" s="344" t="s">
        <v>466</v>
      </c>
      <c r="I57" s="328" t="s">
        <v>235</v>
      </c>
      <c r="J57" s="328" t="s">
        <v>107</v>
      </c>
      <c r="K57" s="328" t="s">
        <v>467</v>
      </c>
      <c r="L57" s="243">
        <v>1</v>
      </c>
      <c r="M57" s="243">
        <v>1</v>
      </c>
      <c r="N57" s="243">
        <v>1</v>
      </c>
      <c r="O57" s="243">
        <v>1</v>
      </c>
      <c r="P57" s="243">
        <v>1</v>
      </c>
      <c r="Q57" s="327" t="s">
        <v>65</v>
      </c>
      <c r="R57" s="390" t="s">
        <v>468</v>
      </c>
      <c r="S57" s="352"/>
      <c r="T57" s="352"/>
      <c r="U57" s="352"/>
      <c r="V57" s="318"/>
      <c r="W57" s="318"/>
      <c r="X57" s="318"/>
      <c r="Y57" s="112"/>
      <c r="Z57" s="319"/>
      <c r="AA57" s="245" t="str">
        <f>$G$57</f>
        <v>Acciones correctivas documentadas y vigentes</v>
      </c>
      <c r="AB57" s="246">
        <f t="shared" si="0"/>
        <v>1</v>
      </c>
      <c r="AC57" s="256">
        <f>(1-BG57)*0.5+(1-BI57)*0.5</f>
        <v>0.41500000000000004</v>
      </c>
      <c r="AD57" s="250">
        <f>AC57/AB57</f>
        <v>0.41500000000000004</v>
      </c>
      <c r="AE57" s="341" t="s">
        <v>469</v>
      </c>
      <c r="AF57" s="341"/>
      <c r="AG57" s="245" t="str">
        <f>$G$57</f>
        <v>Acciones correctivas documentadas y vigentes</v>
      </c>
      <c r="AH57" s="246">
        <f t="shared" si="1"/>
        <v>1</v>
      </c>
      <c r="AI57" s="249">
        <v>0</v>
      </c>
      <c r="AJ57" s="249">
        <v>0</v>
      </c>
      <c r="AK57" s="320" t="s">
        <v>470</v>
      </c>
      <c r="AL57" s="320" t="s">
        <v>471</v>
      </c>
      <c r="AM57" s="245" t="str">
        <f>$G$57</f>
        <v>Acciones correctivas documentadas y vigentes</v>
      </c>
      <c r="AN57" s="246">
        <f t="shared" si="2"/>
        <v>1</v>
      </c>
      <c r="AO57" s="256">
        <v>0</v>
      </c>
      <c r="AP57" s="253">
        <f>AO57/AN57</f>
        <v>0</v>
      </c>
      <c r="AQ57" s="320" t="s">
        <v>472</v>
      </c>
      <c r="AR57" s="320" t="s">
        <v>473</v>
      </c>
      <c r="AS57" s="245" t="str">
        <f>$G$57</f>
        <v>Acciones correctivas documentadas y vigentes</v>
      </c>
      <c r="AT57" s="246">
        <f t="shared" si="3"/>
        <v>1</v>
      </c>
      <c r="AU57" s="256">
        <v>0.1</v>
      </c>
      <c r="AV57" s="250">
        <f t="shared" si="12"/>
        <v>0.1</v>
      </c>
      <c r="AW57" s="321" t="s">
        <v>474</v>
      </c>
      <c r="AX57" s="320" t="s">
        <v>475</v>
      </c>
      <c r="AY57" s="245" t="str">
        <f>$G$57</f>
        <v>Acciones correctivas documentadas y vigentes</v>
      </c>
      <c r="AZ57" s="246">
        <f t="shared" si="4"/>
        <v>1</v>
      </c>
      <c r="BA57" s="256">
        <v>0.1</v>
      </c>
      <c r="BB57" s="250">
        <f>BA57/AZ57</f>
        <v>0.1</v>
      </c>
      <c r="BC57" s="456">
        <f t="shared" si="13"/>
        <v>3.0000000000000001E-3</v>
      </c>
      <c r="BD57" s="321" t="s">
        <v>474</v>
      </c>
      <c r="BG57" s="392">
        <v>0.96</v>
      </c>
      <c r="BH57" s="391" t="s">
        <v>476</v>
      </c>
      <c r="BI57" s="392">
        <v>0.21</v>
      </c>
      <c r="BJ57" s="391" t="s">
        <v>477</v>
      </c>
    </row>
    <row r="58" spans="1:62" s="310" customFormat="1" ht="163.5" customHeight="1">
      <c r="A58" s="311">
        <v>43</v>
      </c>
      <c r="B58" s="503"/>
      <c r="C58" s="477"/>
      <c r="D58" s="344" t="s">
        <v>478</v>
      </c>
      <c r="E58" s="379">
        <v>0.03</v>
      </c>
      <c r="F58" s="343" t="s">
        <v>426</v>
      </c>
      <c r="G58" s="344" t="s">
        <v>479</v>
      </c>
      <c r="H58" s="344" t="s">
        <v>480</v>
      </c>
      <c r="I58" s="354"/>
      <c r="J58" s="355" t="s">
        <v>107</v>
      </c>
      <c r="K58" s="356" t="s">
        <v>481</v>
      </c>
      <c r="L58" s="244">
        <v>1</v>
      </c>
      <c r="M58" s="243">
        <v>1</v>
      </c>
      <c r="N58" s="243">
        <v>1</v>
      </c>
      <c r="O58" s="243">
        <v>1</v>
      </c>
      <c r="P58" s="243">
        <v>1</v>
      </c>
      <c r="Q58" s="327" t="s">
        <v>65</v>
      </c>
      <c r="R58" s="353" t="s">
        <v>482</v>
      </c>
      <c r="S58" s="357"/>
      <c r="T58" s="357"/>
      <c r="U58" s="357"/>
      <c r="V58" s="210"/>
      <c r="W58" s="210"/>
      <c r="X58" s="210"/>
      <c r="Y58" s="112"/>
      <c r="Z58" s="358"/>
      <c r="AA58" s="245" t="str">
        <f>$G$58</f>
        <v>Información publicada según lineamientos de la ley de transparencia 1712 de 2014</v>
      </c>
      <c r="AB58" s="246">
        <f t="shared" si="0"/>
        <v>1</v>
      </c>
      <c r="AC58" s="261">
        <v>0.98</v>
      </c>
      <c r="AD58" s="250">
        <f>AC58/AB58</f>
        <v>0.98</v>
      </c>
      <c r="AE58" s="359" t="s">
        <v>483</v>
      </c>
      <c r="AF58" s="359" t="s">
        <v>484</v>
      </c>
      <c r="AG58" s="245" t="str">
        <f>$G$58</f>
        <v>Información publicada según lineamientos de la ley de transparencia 1712 de 2014</v>
      </c>
      <c r="AH58" s="246">
        <f t="shared" si="1"/>
        <v>1</v>
      </c>
      <c r="AI58" s="261">
        <v>0.98</v>
      </c>
      <c r="AJ58" s="261">
        <v>0.98</v>
      </c>
      <c r="AK58" s="251" t="s">
        <v>485</v>
      </c>
      <c r="AL58" s="251" t="s">
        <v>486</v>
      </c>
      <c r="AM58" s="245" t="str">
        <f>$G$58</f>
        <v>Información publicada según lineamientos de la ley de transparencia 1712 de 2014</v>
      </c>
      <c r="AN58" s="246">
        <f t="shared" si="2"/>
        <v>1</v>
      </c>
      <c r="AO58" s="261">
        <v>0.93</v>
      </c>
      <c r="AP58" s="250">
        <v>0.93</v>
      </c>
      <c r="AQ58" s="251" t="s">
        <v>487</v>
      </c>
      <c r="AR58" s="393" t="s">
        <v>488</v>
      </c>
      <c r="AS58" s="245" t="str">
        <f>$G$58</f>
        <v>Información publicada según lineamientos de la ley de transparencia 1712 de 2014</v>
      </c>
      <c r="AT58" s="246">
        <f t="shared" si="3"/>
        <v>1</v>
      </c>
      <c r="AU58" s="261">
        <v>0.93</v>
      </c>
      <c r="AV58" s="250">
        <f t="shared" si="12"/>
        <v>0.93</v>
      </c>
      <c r="AW58" s="360" t="s">
        <v>489</v>
      </c>
      <c r="AX58" s="251" t="s">
        <v>490</v>
      </c>
      <c r="AY58" s="245" t="str">
        <f>$G$58</f>
        <v>Información publicada según lineamientos de la ley de transparencia 1712 de 2014</v>
      </c>
      <c r="AZ58" s="246">
        <f t="shared" si="4"/>
        <v>1</v>
      </c>
      <c r="BA58" s="261">
        <v>0.93</v>
      </c>
      <c r="BB58" s="250">
        <f>BA58/AZ58</f>
        <v>0.93</v>
      </c>
      <c r="BC58" s="456">
        <f t="shared" si="13"/>
        <v>2.7900000000000001E-2</v>
      </c>
      <c r="BD58" s="361" t="s">
        <v>491</v>
      </c>
    </row>
    <row r="59" spans="1:62" ht="112.5" customHeight="1" thickBot="1">
      <c r="A59" s="160"/>
      <c r="B59" s="482" t="s">
        <v>492</v>
      </c>
      <c r="C59" s="483"/>
      <c r="D59" s="483"/>
      <c r="E59" s="176">
        <f>SUM(E52:E58,E51,E49,E47,E45,E34,E24,E20,E18)</f>
        <v>1</v>
      </c>
      <c r="F59" s="161"/>
      <c r="G59" s="162"/>
      <c r="H59" s="163"/>
      <c r="I59" s="163"/>
      <c r="J59" s="163"/>
      <c r="K59" s="163"/>
      <c r="L59" s="163"/>
      <c r="M59" s="163"/>
      <c r="N59" s="163"/>
      <c r="O59" s="163"/>
      <c r="P59" s="164"/>
      <c r="Q59" s="163"/>
      <c r="R59" s="163"/>
      <c r="S59" s="165"/>
      <c r="T59" s="165"/>
      <c r="U59" s="165"/>
      <c r="V59" s="165"/>
      <c r="W59" s="165"/>
      <c r="X59" s="165"/>
      <c r="Y59" s="165"/>
      <c r="Z59" s="165"/>
      <c r="AA59" s="495" t="s">
        <v>493</v>
      </c>
      <c r="AB59" s="495"/>
      <c r="AC59" s="495"/>
      <c r="AD59" s="166">
        <f>AVERAGE(AD15:AD58)</f>
        <v>0.92027777777777786</v>
      </c>
      <c r="AE59" s="166"/>
      <c r="AF59" s="165"/>
      <c r="AG59" s="501" t="s">
        <v>494</v>
      </c>
      <c r="AH59" s="501"/>
      <c r="AI59" s="501"/>
      <c r="AJ59" s="166">
        <f>AVERAGE(AJ15:AJ58)</f>
        <v>0.85993209876543208</v>
      </c>
      <c r="AK59" s="166"/>
      <c r="AL59" s="165"/>
      <c r="AM59" s="495" t="s">
        <v>495</v>
      </c>
      <c r="AN59" s="495"/>
      <c r="AO59" s="495"/>
      <c r="AP59" s="166">
        <f>AVERAGE(AP15:AP58)</f>
        <v>0.81677298850574709</v>
      </c>
      <c r="AQ59" s="166"/>
      <c r="AR59" s="167"/>
      <c r="AS59" s="496" t="s">
        <v>496</v>
      </c>
      <c r="AT59" s="496"/>
      <c r="AU59" s="496"/>
      <c r="AV59" s="457">
        <f>AVERAGE(AV15:AV58)</f>
        <v>0.76745340186070421</v>
      </c>
      <c r="AW59" s="166"/>
      <c r="AX59" s="497" t="s">
        <v>497</v>
      </c>
      <c r="AY59" s="498"/>
      <c r="AZ59" s="499"/>
      <c r="BA59" s="458">
        <f>SUM(BC15:BC17,BC19,BC21:BC23,BC25:BC33,BC35:BC44,BC46,BC48:BC48,BC50,BC52:BC58)</f>
        <v>0.83394009216877651</v>
      </c>
      <c r="BB59" s="168"/>
      <c r="BC59" s="197"/>
      <c r="BD59" s="169"/>
    </row>
    <row r="60" spans="1:62" ht="15.75" customHeight="1">
      <c r="A60" s="47"/>
      <c r="B60" s="170"/>
      <c r="C60" s="170"/>
      <c r="D60" s="171"/>
      <c r="E60" s="172"/>
      <c r="F60" s="170"/>
      <c r="G60" s="170"/>
      <c r="H60" s="39"/>
      <c r="I60" s="39"/>
      <c r="J60" s="39"/>
      <c r="K60" s="39"/>
      <c r="L60" s="39"/>
      <c r="M60" s="39"/>
      <c r="N60" s="39"/>
      <c r="O60" s="39"/>
      <c r="P60" s="39"/>
      <c r="Q60" s="39"/>
      <c r="R60" s="39"/>
      <c r="S60" s="39"/>
      <c r="T60" s="39"/>
      <c r="U60" s="39"/>
      <c r="V60" s="39"/>
      <c r="W60" s="39"/>
      <c r="X60" s="39"/>
      <c r="Y60" s="39"/>
      <c r="Z60" s="39"/>
      <c r="AA60" s="474"/>
      <c r="AB60" s="474"/>
      <c r="AC60" s="474"/>
      <c r="AD60" s="173"/>
      <c r="AE60" s="174"/>
      <c r="AF60" s="174"/>
      <c r="AG60" s="474"/>
      <c r="AH60" s="474"/>
      <c r="AI60" s="474"/>
      <c r="AJ60" s="173"/>
      <c r="AK60" s="174"/>
      <c r="AL60" s="174"/>
      <c r="AM60" s="474"/>
      <c r="AN60" s="474"/>
      <c r="AO60" s="474"/>
      <c r="AP60" s="173"/>
      <c r="AQ60" s="174"/>
      <c r="AR60" s="174"/>
      <c r="AS60" s="474"/>
      <c r="AT60" s="474"/>
      <c r="AU60" s="474"/>
      <c r="AV60" s="173"/>
      <c r="AW60" s="174"/>
      <c r="AX60" s="174"/>
      <c r="AY60" s="474"/>
      <c r="AZ60" s="474"/>
      <c r="BA60" s="474"/>
      <c r="BB60" s="173"/>
      <c r="BC60" s="173"/>
      <c r="BD60" s="174"/>
    </row>
  </sheetData>
  <autoFilter ref="A10:BD59" xr:uid="{00000000-0009-0000-0000-000000000000}">
    <filterColumn colId="0"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filterColumn colId="38" showButton="0"/>
    <filterColumn colId="39" showButton="0"/>
    <filterColumn colId="40" showButton="0"/>
    <filterColumn colId="41" showButton="0"/>
    <filterColumn colId="42" showButton="0"/>
    <filterColumn colId="44" showButton="0"/>
    <filterColumn colId="45" showButton="0"/>
    <filterColumn colId="46" showButton="0"/>
    <filterColumn colId="47" showButton="0"/>
    <filterColumn colId="48" showButton="0"/>
    <filterColumn colId="50" showButton="0"/>
    <filterColumn colId="51" showButton="0"/>
    <filterColumn colId="52" showButton="0"/>
    <filterColumn colId="53" showButton="0"/>
    <filterColumn colId="54" showButton="0"/>
  </autoFilter>
  <mergeCells count="69">
    <mergeCell ref="C3:H3"/>
    <mergeCell ref="E4:H4"/>
    <mergeCell ref="E5:H5"/>
    <mergeCell ref="D7:S7"/>
    <mergeCell ref="L8:O8"/>
    <mergeCell ref="D8:K8"/>
    <mergeCell ref="D10:Z11"/>
    <mergeCell ref="AG8:AI8"/>
    <mergeCell ref="AA10:AF10"/>
    <mergeCell ref="AG10:AL10"/>
    <mergeCell ref="AA8:AC8"/>
    <mergeCell ref="AA11:AF11"/>
    <mergeCell ref="AG11:AL11"/>
    <mergeCell ref="AS5:AX5"/>
    <mergeCell ref="AM8:AO8"/>
    <mergeCell ref="AY5:BD5"/>
    <mergeCell ref="AS8:AU8"/>
    <mergeCell ref="AY8:BA8"/>
    <mergeCell ref="AS6:AX6"/>
    <mergeCell ref="AY6:BD6"/>
    <mergeCell ref="AM5:AR5"/>
    <mergeCell ref="AS11:AX11"/>
    <mergeCell ref="AY11:BD11"/>
    <mergeCell ref="AY12:BA12"/>
    <mergeCell ref="AS10:AX10"/>
    <mergeCell ref="AY10:BD10"/>
    <mergeCell ref="BB12:BB13"/>
    <mergeCell ref="BD12:BD13"/>
    <mergeCell ref="AW12:AW13"/>
    <mergeCell ref="AS12:AU12"/>
    <mergeCell ref="AV12:AV13"/>
    <mergeCell ref="AX12:AX13"/>
    <mergeCell ref="B52:B58"/>
    <mergeCell ref="C13:C14"/>
    <mergeCell ref="AL12:AL13"/>
    <mergeCell ref="D12:S12"/>
    <mergeCell ref="AJ12:AJ13"/>
    <mergeCell ref="AK12:AK13"/>
    <mergeCell ref="V12:Z12"/>
    <mergeCell ref="AA12:AC12"/>
    <mergeCell ref="AD12:AD13"/>
    <mergeCell ref="AE12:AE13"/>
    <mergeCell ref="AP12:AP13"/>
    <mergeCell ref="AQ12:AQ13"/>
    <mergeCell ref="AR12:AR13"/>
    <mergeCell ref="AY60:BA60"/>
    <mergeCell ref="AG59:AI59"/>
    <mergeCell ref="AA59:AC59"/>
    <mergeCell ref="AM59:AO59"/>
    <mergeCell ref="AS59:AU59"/>
    <mergeCell ref="AX59:AZ59"/>
    <mergeCell ref="AA60:AC60"/>
    <mergeCell ref="AG60:AI60"/>
    <mergeCell ref="A1:Z1"/>
    <mergeCell ref="A2:Z2"/>
    <mergeCell ref="AM60:AO60"/>
    <mergeCell ref="AS60:AU60"/>
    <mergeCell ref="C52:C58"/>
    <mergeCell ref="AM12:AO12"/>
    <mergeCell ref="AF12:AF13"/>
    <mergeCell ref="AG12:AI12"/>
    <mergeCell ref="B59:D59"/>
    <mergeCell ref="A10:B12"/>
    <mergeCell ref="X13:Y13"/>
    <mergeCell ref="AA6:AF6"/>
    <mergeCell ref="AG6:AL6"/>
    <mergeCell ref="AM6:AR6"/>
    <mergeCell ref="AM10:AR10"/>
    <mergeCell ref="AM11:AR11"/>
  </mergeCells>
  <conditionalFormatting sqref="AD59:AE59 AJ59:AK59 AP59:AQ59 AV59:AW59 BA59:BD59 AD15:AD31 AD49 AJ15:AJ41 AD33:AD47 AJ59:AJ60 AJ43:AJ55 AD51:AD60 AP15:AP60 AV15:AV21 AV24:AV38 AV41:AV42 AV44:AV60 AV16:AX16 AV21:AX21 BB15:BC60">
    <cfRule type="containsText" dxfId="83" priority="391" operator="containsText" text="N/A">
      <formula>NOT(ISERROR(SEARCH("N/A",AD15)))</formula>
    </cfRule>
    <cfRule type="cellIs" dxfId="82" priority="392" operator="between">
      <formula>#REF!</formula>
      <formula>#REF!</formula>
    </cfRule>
    <cfRule type="cellIs" dxfId="81" priority="393" operator="between">
      <formula>#REF!</formula>
      <formula>#REF!</formula>
    </cfRule>
    <cfRule type="cellIs" dxfId="80" priority="394" operator="between">
      <formula>#REF!</formula>
      <formula>#REF!</formula>
    </cfRule>
  </conditionalFormatting>
  <conditionalFormatting sqref="AP60 AV60 BB60:BC60 AJ60 AD60">
    <cfRule type="containsText" dxfId="79" priority="455" operator="containsText" text="N/A">
      <formula>NOT(ISERROR(SEARCH("N/A",AD60)))</formula>
    </cfRule>
    <cfRule type="cellIs" dxfId="78" priority="456" operator="between">
      <formula>$B$11</formula>
      <formula>#REF!</formula>
    </cfRule>
    <cfRule type="cellIs" dxfId="77" priority="457" operator="between">
      <formula>$B$9</formula>
      <formula>#REF!</formula>
    </cfRule>
    <cfRule type="cellIs" dxfId="76" priority="458" operator="between">
      <formula>#REF!</formula>
      <formula>#REF!</formula>
    </cfRule>
  </conditionalFormatting>
  <conditionalFormatting sqref="BB60:BC60 AP60 AV60 AJ60 AD60">
    <cfRule type="containsText" dxfId="75" priority="495" operator="containsText" text="N/A">
      <formula>NOT(ISERROR(SEARCH("N/A",AD60)))</formula>
    </cfRule>
    <cfRule type="cellIs" dxfId="74" priority="496" operator="between">
      <formula>#REF!</formula>
      <formula>#REF!</formula>
    </cfRule>
    <cfRule type="cellIs" dxfId="73" priority="497" operator="between">
      <formula>$B$9</formula>
      <formula>#REF!</formula>
    </cfRule>
    <cfRule type="cellIs" dxfId="72" priority="498" operator="between">
      <formula>#REF!</formula>
      <formula>#REF!</formula>
    </cfRule>
  </conditionalFormatting>
  <conditionalFormatting sqref="AE59">
    <cfRule type="colorScale" priority="170">
      <colorScale>
        <cfvo type="min"/>
        <cfvo type="percentile" val="50"/>
        <cfvo type="max"/>
        <color rgb="FFF8696B"/>
        <color rgb="FFFFEB84"/>
        <color rgb="FF63BE7B"/>
      </colorScale>
    </cfRule>
  </conditionalFormatting>
  <conditionalFormatting sqref="AK59">
    <cfRule type="colorScale" priority="169">
      <colorScale>
        <cfvo type="min"/>
        <cfvo type="percentile" val="50"/>
        <cfvo type="max"/>
        <color rgb="FFF8696B"/>
        <color rgb="FFFFEB84"/>
        <color rgb="FF63BE7B"/>
      </colorScale>
    </cfRule>
  </conditionalFormatting>
  <conditionalFormatting sqref="AQ59">
    <cfRule type="colorScale" priority="168">
      <colorScale>
        <cfvo type="min"/>
        <cfvo type="percentile" val="50"/>
        <cfvo type="max"/>
        <color rgb="FFF8696B"/>
        <color rgb="FFFFEB84"/>
        <color rgb="FF63BE7B"/>
      </colorScale>
    </cfRule>
  </conditionalFormatting>
  <conditionalFormatting sqref="AW59">
    <cfRule type="colorScale" priority="167">
      <colorScale>
        <cfvo type="min"/>
        <cfvo type="percentile" val="50"/>
        <cfvo type="max"/>
        <color rgb="FFF8696B"/>
        <color rgb="FFFFEB84"/>
        <color rgb="FF63BE7B"/>
      </colorScale>
    </cfRule>
  </conditionalFormatting>
  <conditionalFormatting sqref="BB59:BC59">
    <cfRule type="colorScale" priority="166">
      <colorScale>
        <cfvo type="min"/>
        <cfvo type="percentile" val="50"/>
        <cfvo type="max"/>
        <color rgb="FFF8696B"/>
        <color rgb="FFFFEB84"/>
        <color rgb="FF63BE7B"/>
      </colorScale>
    </cfRule>
  </conditionalFormatting>
  <conditionalFormatting sqref="AD59">
    <cfRule type="colorScale" priority="157">
      <colorScale>
        <cfvo type="min"/>
        <cfvo type="percentile" val="50"/>
        <cfvo type="max"/>
        <color rgb="FFF8696B"/>
        <color rgb="FFFFEB84"/>
        <color rgb="FF63BE7B"/>
      </colorScale>
    </cfRule>
  </conditionalFormatting>
  <conditionalFormatting sqref="AJ59">
    <cfRule type="colorScale" priority="148">
      <colorScale>
        <cfvo type="min"/>
        <cfvo type="percentile" val="50"/>
        <cfvo type="max"/>
        <color rgb="FFF8696B"/>
        <color rgb="FFFFEB84"/>
        <color rgb="FF63BE7B"/>
      </colorScale>
    </cfRule>
  </conditionalFormatting>
  <conditionalFormatting sqref="AP59">
    <cfRule type="colorScale" priority="139">
      <colorScale>
        <cfvo type="min"/>
        <cfvo type="percentile" val="50"/>
        <cfvo type="max"/>
        <color rgb="FFF8696B"/>
        <color rgb="FFFFEB84"/>
        <color rgb="FF63BE7B"/>
      </colorScale>
    </cfRule>
  </conditionalFormatting>
  <conditionalFormatting sqref="AV59">
    <cfRule type="colorScale" priority="130">
      <colorScale>
        <cfvo type="min"/>
        <cfvo type="percentile" val="50"/>
        <cfvo type="max"/>
        <color rgb="FFF8696B"/>
        <color rgb="FFFFEB84"/>
        <color rgb="FF63BE7B"/>
      </colorScale>
    </cfRule>
  </conditionalFormatting>
  <conditionalFormatting sqref="BA59">
    <cfRule type="colorScale" priority="118">
      <colorScale>
        <cfvo type="min"/>
        <cfvo type="percentile" val="50"/>
        <cfvo type="max"/>
        <color rgb="FF63BE7B"/>
        <color rgb="FFFFEB84"/>
        <color rgb="FFF8696B"/>
      </colorScale>
    </cfRule>
  </conditionalFormatting>
  <conditionalFormatting sqref="AV59">
    <cfRule type="iconSet" priority="2055">
      <iconSet iconSet="4Arrows">
        <cfvo type="percent" val="0"/>
        <cfvo type="percent" val="25"/>
        <cfvo type="percent" val="50"/>
        <cfvo type="percent" val="75"/>
      </iconSet>
    </cfRule>
  </conditionalFormatting>
  <conditionalFormatting sqref="BA59">
    <cfRule type="colorScale" priority="2060">
      <colorScale>
        <cfvo type="num" val="0.45"/>
        <cfvo type="percent" val="0.65"/>
        <cfvo type="percent" val="100"/>
        <color rgb="FFF8696B"/>
        <color rgb="FFFFEB84"/>
        <color rgb="FF63BE7B"/>
      </colorScale>
    </cfRule>
  </conditionalFormatting>
  <conditionalFormatting sqref="AF26">
    <cfRule type="containsText" dxfId="71" priority="65" operator="containsText" text="N/A">
      <formula>NOT(ISERROR(SEARCH("N/A",AF26)))</formula>
    </cfRule>
    <cfRule type="cellIs" dxfId="70" priority="66" operator="between">
      <formula>#REF!</formula>
      <formula>#REF!</formula>
    </cfRule>
    <cfRule type="cellIs" dxfId="69" priority="67" operator="between">
      <formula>#REF!</formula>
      <formula>#REF!</formula>
    </cfRule>
    <cfRule type="cellIs" dxfId="68" priority="68" operator="between">
      <formula>#REF!</formula>
      <formula>#REF!</formula>
    </cfRule>
  </conditionalFormatting>
  <conditionalFormatting sqref="AE26">
    <cfRule type="containsText" dxfId="67" priority="73" operator="containsText" text="N/A">
      <formula>NOT(ISERROR(SEARCH("N/A",AE26)))</formula>
    </cfRule>
    <cfRule type="cellIs" dxfId="66" priority="74" operator="between">
      <formula>#REF!</formula>
      <formula>#REF!</formula>
    </cfRule>
    <cfRule type="cellIs" dxfId="65" priority="75" operator="between">
      <formula>#REF!</formula>
      <formula>#REF!</formula>
    </cfRule>
    <cfRule type="cellIs" dxfId="64" priority="76" operator="between">
      <formula>#REF!</formula>
      <formula>#REF!</formula>
    </cfRule>
  </conditionalFormatting>
  <conditionalFormatting sqref="AC26">
    <cfRule type="containsText" dxfId="63" priority="69" operator="containsText" text="N/A">
      <formula>NOT(ISERROR(SEARCH("N/A",AC26)))</formula>
    </cfRule>
    <cfRule type="cellIs" dxfId="62" priority="70" operator="between">
      <formula>#REF!</formula>
      <formula>#REF!</formula>
    </cfRule>
    <cfRule type="cellIs" dxfId="61" priority="71" operator="between">
      <formula>#REF!</formula>
      <formula>#REF!</formula>
    </cfRule>
    <cfRule type="cellIs" dxfId="60" priority="72" operator="between">
      <formula>#REF!</formula>
      <formula>#REF!</formula>
    </cfRule>
  </conditionalFormatting>
  <conditionalFormatting sqref="AE42">
    <cfRule type="containsText" dxfId="59" priority="61" operator="containsText" text="N/A">
      <formula>NOT(ISERROR(SEARCH("N/A",AE42)))</formula>
    </cfRule>
    <cfRule type="cellIs" dxfId="58" priority="62" operator="between">
      <formula>#REF!</formula>
      <formula>#REF!</formula>
    </cfRule>
    <cfRule type="cellIs" dxfId="57" priority="63" operator="between">
      <formula>#REF!</formula>
      <formula>#REF!</formula>
    </cfRule>
    <cfRule type="cellIs" dxfId="56" priority="64" operator="between">
      <formula>#REF!</formula>
      <formula>#REF!</formula>
    </cfRule>
  </conditionalFormatting>
  <conditionalFormatting sqref="AF42">
    <cfRule type="containsText" dxfId="55" priority="57" operator="containsText" text="N/A">
      <formula>NOT(ISERROR(SEARCH("N/A",AF42)))</formula>
    </cfRule>
    <cfRule type="cellIs" dxfId="54" priority="58" operator="between">
      <formula>#REF!</formula>
      <formula>#REF!</formula>
    </cfRule>
    <cfRule type="cellIs" dxfId="53" priority="59" operator="between">
      <formula>#REF!</formula>
      <formula>#REF!</formula>
    </cfRule>
    <cfRule type="cellIs" dxfId="52" priority="60" operator="between">
      <formula>#REF!</formula>
      <formula>#REF!</formula>
    </cfRule>
  </conditionalFormatting>
  <conditionalFormatting sqref="AC42">
    <cfRule type="containsText" dxfId="51" priority="53" operator="containsText" text="N/A">
      <formula>NOT(ISERROR(SEARCH("N/A",AC42)))</formula>
    </cfRule>
    <cfRule type="cellIs" dxfId="50" priority="54" operator="between">
      <formula>#REF!</formula>
      <formula>#REF!</formula>
    </cfRule>
    <cfRule type="cellIs" dxfId="49" priority="55" operator="between">
      <formula>#REF!</formula>
      <formula>#REF!</formula>
    </cfRule>
    <cfRule type="cellIs" dxfId="48" priority="56" operator="between">
      <formula>#REF!</formula>
      <formula>#REF!</formula>
    </cfRule>
  </conditionalFormatting>
  <conditionalFormatting sqref="AQ21">
    <cfRule type="containsText" dxfId="47" priority="49" operator="containsText" text="N/A">
      <formula>NOT(ISERROR(SEARCH("N/A",AQ21)))</formula>
    </cfRule>
    <cfRule type="cellIs" dxfId="46" priority="50" operator="between">
      <formula>#REF!</formula>
      <formula>#REF!</formula>
    </cfRule>
    <cfRule type="cellIs" dxfId="45" priority="51" operator="between">
      <formula>#REF!</formula>
      <formula>#REF!</formula>
    </cfRule>
    <cfRule type="cellIs" dxfId="44" priority="52" operator="between">
      <formula>#REF!</formula>
      <formula>#REF!</formula>
    </cfRule>
  </conditionalFormatting>
  <conditionalFormatting sqref="AQ52">
    <cfRule type="containsText" dxfId="43" priority="45" operator="containsText" text="N/A">
      <formula>NOT(ISERROR(SEARCH("N/A",AQ52)))</formula>
    </cfRule>
    <cfRule type="cellIs" dxfId="42" priority="46" operator="between">
      <formula>#REF!</formula>
      <formula>#REF!</formula>
    </cfRule>
    <cfRule type="cellIs" dxfId="41" priority="47" operator="between">
      <formula>#REF!</formula>
      <formula>#REF!</formula>
    </cfRule>
    <cfRule type="cellIs" dxfId="40" priority="48" operator="between">
      <formula>#REF!</formula>
      <formula>#REF!</formula>
    </cfRule>
  </conditionalFormatting>
  <conditionalFormatting sqref="AQ53">
    <cfRule type="containsText" dxfId="39" priority="41" operator="containsText" text="N/A">
      <formula>NOT(ISERROR(SEARCH("N/A",AQ53)))</formula>
    </cfRule>
    <cfRule type="cellIs" dxfId="38" priority="42" operator="between">
      <formula>#REF!</formula>
      <formula>#REF!</formula>
    </cfRule>
    <cfRule type="cellIs" dxfId="37" priority="43" operator="between">
      <formula>#REF!</formula>
      <formula>#REF!</formula>
    </cfRule>
    <cfRule type="cellIs" dxfId="36" priority="44" operator="between">
      <formula>#REF!</formula>
      <formula>#REF!</formula>
    </cfRule>
  </conditionalFormatting>
  <conditionalFormatting sqref="AQ55">
    <cfRule type="containsText" dxfId="35" priority="33" operator="containsText" text="N/A">
      <formula>NOT(ISERROR(SEARCH("N/A",AQ55)))</formula>
    </cfRule>
    <cfRule type="cellIs" dxfId="34" priority="34" operator="between">
      <formula>#REF!</formula>
      <formula>#REF!</formula>
    </cfRule>
    <cfRule type="cellIs" dxfId="33" priority="35" operator="between">
      <formula>#REF!</formula>
      <formula>#REF!</formula>
    </cfRule>
    <cfRule type="cellIs" dxfId="32" priority="36" operator="between">
      <formula>#REF!</formula>
      <formula>#REF!</formula>
    </cfRule>
  </conditionalFormatting>
  <conditionalFormatting sqref="AQ56">
    <cfRule type="containsText" dxfId="31" priority="29" operator="containsText" text="N/A">
      <formula>NOT(ISERROR(SEARCH("N/A",AQ56)))</formula>
    </cfRule>
    <cfRule type="cellIs" dxfId="30" priority="30" operator="between">
      <formula>#REF!</formula>
      <formula>#REF!</formula>
    </cfRule>
    <cfRule type="cellIs" dxfId="29" priority="31" operator="between">
      <formula>#REF!</formula>
      <formula>#REF!</formula>
    </cfRule>
    <cfRule type="cellIs" dxfId="28" priority="32" operator="between">
      <formula>#REF!</formula>
      <formula>#REF!</formula>
    </cfRule>
  </conditionalFormatting>
  <conditionalFormatting sqref="AQ54">
    <cfRule type="containsText" dxfId="27" priority="25" operator="containsText" text="N/A">
      <formula>NOT(ISERROR(SEARCH("N/A",AQ54)))</formula>
    </cfRule>
    <cfRule type="cellIs" dxfId="26" priority="26" operator="between">
      <formula>#REF!</formula>
      <formula>#REF!</formula>
    </cfRule>
    <cfRule type="cellIs" dxfId="25" priority="27" operator="between">
      <formula>#REF!</formula>
      <formula>#REF!</formula>
    </cfRule>
    <cfRule type="cellIs" dxfId="24" priority="28" operator="between">
      <formula>#REF!</formula>
      <formula>#REF!</formula>
    </cfRule>
  </conditionalFormatting>
  <conditionalFormatting sqref="AW54">
    <cfRule type="containsText" dxfId="23" priority="21" operator="containsText" text="N/A">
      <formula>NOT(ISERROR(SEARCH("N/A",AW54)))</formula>
    </cfRule>
    <cfRule type="cellIs" dxfId="22" priority="22" operator="between">
      <formula>#REF!</formula>
      <formula>#REF!</formula>
    </cfRule>
    <cfRule type="cellIs" dxfId="21" priority="23" operator="between">
      <formula>#REF!</formula>
      <formula>#REF!</formula>
    </cfRule>
    <cfRule type="cellIs" dxfId="20" priority="24" operator="between">
      <formula>#REF!</formula>
      <formula>#REF!</formula>
    </cfRule>
  </conditionalFormatting>
  <conditionalFormatting sqref="AE54">
    <cfRule type="containsText" dxfId="19" priority="17" operator="containsText" text="N/A">
      <formula>NOT(ISERROR(SEARCH("N/A",AE54)))</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V22:AV23">
    <cfRule type="containsText" dxfId="15" priority="13" operator="containsText" text="N/A">
      <formula>NOT(ISERROR(SEARCH("N/A",AV22)))</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AV39:AV40">
    <cfRule type="containsText" dxfId="11" priority="9" operator="containsText" text="N/A">
      <formula>NOT(ISERROR(SEARCH("N/A",AV39)))</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V43">
    <cfRule type="containsText" dxfId="7" priority="5" operator="containsText" text="N/A">
      <formula>NOT(ISERROR(SEARCH("N/A",AV43)))</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K25">
    <cfRule type="containsText" dxfId="3" priority="1" operator="containsText" text="N/A">
      <formula>NOT(ISERROR(SEARCH("N/A",AK25)))</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8">
    <dataValidation type="list" allowBlank="1" showInputMessage="1" showErrorMessage="1" sqref="B4" xr:uid="{00000000-0002-0000-0000-000000000000}">
      <formula1>DEPENDENCIA</formula1>
    </dataValidation>
    <dataValidation type="list" allowBlank="1" showInputMessage="1" showErrorMessage="1" sqref="B5" xr:uid="{00000000-0002-0000-0000-000001000000}">
      <formula1>LIDERPROCESO</formula1>
    </dataValidation>
    <dataValidation type="list" allowBlank="1" showInputMessage="1" showErrorMessage="1" error="Escriba un texto " promptTitle="Cualquier contenido" sqref="F58 F15:F56" xr:uid="{00000000-0002-0000-0000-000002000000}">
      <formula1>META2</formula1>
    </dataValidation>
    <dataValidation type="list" allowBlank="1" showInputMessage="1" showErrorMessage="1" sqref="J19:J58" xr:uid="{00000000-0002-0000-0000-000003000000}">
      <formula1>PROGRAMACION</formula1>
    </dataValidation>
    <dataValidation type="list" allowBlank="1" showInputMessage="1" showErrorMessage="1" sqref="Q15:Q58" xr:uid="{00000000-0002-0000-0000-000004000000}">
      <formula1>INDICADOR</formula1>
    </dataValidation>
    <dataValidation type="list" allowBlank="1" showInputMessage="1" showErrorMessage="1" sqref="V15:V58" xr:uid="{00000000-0002-0000-0000-000005000000}">
      <formula1>FUENTE</formula1>
    </dataValidation>
    <dataValidation type="list" allowBlank="1" showInputMessage="1" showErrorMessage="1" sqref="W15:W58" xr:uid="{00000000-0002-0000-0000-000006000000}">
      <formula1>RUBROS</formula1>
    </dataValidation>
    <dataValidation type="list" allowBlank="1" showInputMessage="1" showErrorMessage="1" sqref="U15:U58" xr:uid="{00000000-0002-0000-0000-000007000000}">
      <formula1>CONTRALORIA</formula1>
    </dataValidation>
  </dataValidations>
  <hyperlinks>
    <hyperlink ref="AR25" r:id="rId1" xr:uid="{00000000-0004-0000-0000-000000000000}"/>
    <hyperlink ref="AR26" r:id="rId2" xr:uid="{00000000-0004-0000-0000-000001000000}"/>
    <hyperlink ref="AR58" r:id="rId3" xr:uid="{00000000-0004-0000-0000-000002000000}"/>
    <hyperlink ref="AX25" r:id="rId4" xr:uid="{00000000-0004-0000-0000-000003000000}"/>
    <hyperlink ref="AX26" r:id="rId5" xr:uid="{00000000-0004-0000-0000-000004000000}"/>
  </hyperlinks>
  <printOptions horizontalCentered="1" verticalCentered="1"/>
  <pageMargins left="0.70866141732283472" right="0.70866141732283472" top="0.74803149606299213" bottom="0.74803149606299213" header="0.31496062992125984" footer="0.31496062992125984"/>
  <pageSetup paperSize="14" scale="17" orientation="landscape" horizontalDpi="4294967293" r:id="rId6"/>
  <headerFooter>
    <oddFooter>&amp;RCódigo: PLE-PIN-F018
Versión: 1
Vigencia desde: 8 septiembre de 2017</oddFooter>
  </headerFooter>
  <colBreaks count="1" manualBreakCount="1">
    <brk id="26" max="42" man="1"/>
  </colBreaks>
  <drawing r:id="rId7"/>
  <legacy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7"/>
  <sheetViews>
    <sheetView zoomScale="55" zoomScaleNormal="55" workbookViewId="0" xr3:uid="{958C4451-9541-5A59-BF78-D2F731DF1C81}">
      <selection activeCell="P15" sqref="P15"/>
    </sheetView>
  </sheetViews>
  <sheetFormatPr defaultRowHeight="1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c r="A1" t="s">
        <v>498</v>
      </c>
      <c r="B1" t="s">
        <v>45</v>
      </c>
      <c r="C1" t="s">
        <v>499</v>
      </c>
      <c r="D1" t="s">
        <v>500</v>
      </c>
      <c r="F1" t="s">
        <v>501</v>
      </c>
    </row>
    <row r="2" spans="1:8">
      <c r="A2" t="s">
        <v>502</v>
      </c>
      <c r="B2" t="s">
        <v>503</v>
      </c>
      <c r="C2" t="s">
        <v>78</v>
      </c>
      <c r="D2" t="s">
        <v>81</v>
      </c>
      <c r="F2" t="s">
        <v>256</v>
      </c>
    </row>
    <row r="3" spans="1:8">
      <c r="A3" t="s">
        <v>504</v>
      </c>
      <c r="B3" t="s">
        <v>295</v>
      </c>
      <c r="C3" t="s">
        <v>505</v>
      </c>
      <c r="D3" t="s">
        <v>107</v>
      </c>
      <c r="F3" t="s">
        <v>65</v>
      </c>
    </row>
    <row r="4" spans="1:8">
      <c r="A4" t="s">
        <v>506</v>
      </c>
      <c r="C4" t="s">
        <v>59</v>
      </c>
      <c r="D4" t="s">
        <v>63</v>
      </c>
      <c r="F4" t="s">
        <v>93</v>
      </c>
    </row>
    <row r="5" spans="1:8">
      <c r="A5" t="s">
        <v>507</v>
      </c>
      <c r="C5" t="s">
        <v>426</v>
      </c>
      <c r="D5" t="s">
        <v>508</v>
      </c>
    </row>
    <row r="6" spans="1:8">
      <c r="A6" t="s">
        <v>509</v>
      </c>
      <c r="E6" t="s">
        <v>510</v>
      </c>
      <c r="G6" t="s">
        <v>511</v>
      </c>
    </row>
    <row r="7" spans="1:8">
      <c r="A7" t="s">
        <v>512</v>
      </c>
      <c r="E7" t="s">
        <v>513</v>
      </c>
      <c r="G7" t="s">
        <v>160</v>
      </c>
    </row>
    <row r="8" spans="1:8">
      <c r="E8" t="s">
        <v>514</v>
      </c>
      <c r="G8" t="s">
        <v>515</v>
      </c>
    </row>
    <row r="9" spans="1:8">
      <c r="E9" t="s">
        <v>516</v>
      </c>
    </row>
    <row r="10" spans="1:8">
      <c r="E10" t="s">
        <v>517</v>
      </c>
    </row>
    <row r="12" spans="1:8" s="3" customFormat="1" ht="74.25" customHeight="1">
      <c r="A12" s="11"/>
      <c r="C12" s="12"/>
      <c r="D12" s="6"/>
      <c r="H12" s="3" t="s">
        <v>518</v>
      </c>
    </row>
    <row r="13" spans="1:8" s="3" customFormat="1" ht="74.25" customHeight="1">
      <c r="A13" s="11"/>
      <c r="C13" s="12"/>
      <c r="D13" s="6"/>
      <c r="H13" s="3" t="s">
        <v>519</v>
      </c>
    </row>
    <row r="14" spans="1:8" s="3" customFormat="1" ht="74.25" customHeight="1">
      <c r="A14" s="11"/>
      <c r="C14" s="12"/>
      <c r="D14" s="2"/>
      <c r="H14" s="3" t="s">
        <v>520</v>
      </c>
    </row>
    <row r="15" spans="1:8" s="3" customFormat="1" ht="74.25" customHeight="1">
      <c r="A15" s="11"/>
      <c r="C15" s="12"/>
      <c r="D15" s="2"/>
      <c r="H15" s="3" t="s">
        <v>521</v>
      </c>
    </row>
    <row r="16" spans="1:8" s="3" customFormat="1" ht="74.25" customHeight="1" thickBot="1">
      <c r="A16" s="11"/>
      <c r="C16" s="12"/>
      <c r="D16" s="5"/>
    </row>
    <row r="17" spans="1:4" s="3" customFormat="1" ht="74.25" customHeight="1">
      <c r="A17" s="11"/>
      <c r="C17" s="12"/>
      <c r="D17" s="4"/>
    </row>
    <row r="18" spans="1:4" s="3" customFormat="1" ht="74.25" customHeight="1">
      <c r="A18" s="11"/>
      <c r="C18" s="12"/>
      <c r="D18" s="6"/>
    </row>
    <row r="19" spans="1:4" s="3" customFormat="1" ht="74.25" customHeight="1">
      <c r="A19" s="11"/>
      <c r="C19" s="12"/>
      <c r="D19" s="6"/>
    </row>
    <row r="20" spans="1:4" s="3" customFormat="1" ht="74.25" customHeight="1">
      <c r="A20" s="11"/>
      <c r="C20" s="12"/>
      <c r="D20" s="6"/>
    </row>
    <row r="21" spans="1:4" s="3" customFormat="1" ht="74.25" customHeight="1" thickBot="1">
      <c r="A21" s="11"/>
      <c r="C21" s="13"/>
      <c r="D21" s="6"/>
    </row>
    <row r="22" spans="1:4" ht="18.75" thickBot="1">
      <c r="C22" s="13"/>
      <c r="D22" s="4"/>
    </row>
    <row r="23" spans="1:4" ht="18.75" thickBot="1">
      <c r="C23" s="13"/>
      <c r="D23" s="1"/>
    </row>
    <row r="24" spans="1:4" ht="18">
      <c r="C24" s="14"/>
      <c r="D24" s="4"/>
    </row>
    <row r="25" spans="1:4" ht="18">
      <c r="C25" s="14"/>
      <c r="D25" s="6"/>
    </row>
    <row r="26" spans="1:4" ht="18">
      <c r="C26" s="14"/>
      <c r="D26" s="6"/>
    </row>
    <row r="27" spans="1:4" ht="18.75" thickBot="1">
      <c r="C27" s="14"/>
      <c r="D27" s="5"/>
    </row>
    <row r="28" spans="1:4" ht="18">
      <c r="C28" s="14"/>
      <c r="D28" s="4"/>
    </row>
    <row r="29" spans="1:4" ht="18">
      <c r="C29" s="14"/>
      <c r="D29" s="6"/>
    </row>
    <row r="30" spans="1:4" ht="18">
      <c r="C30" s="14"/>
      <c r="D30" s="6"/>
    </row>
    <row r="31" spans="1:4" ht="18">
      <c r="C31" s="14"/>
      <c r="D31" s="6"/>
    </row>
    <row r="32" spans="1:4" ht="18">
      <c r="C32" s="15"/>
      <c r="D32" s="6"/>
    </row>
    <row r="33" spans="3:4" ht="18">
      <c r="C33" s="15"/>
      <c r="D33" s="6"/>
    </row>
    <row r="34" spans="3:4" ht="18">
      <c r="C34" s="15"/>
      <c r="D34" s="5"/>
    </row>
    <row r="35" spans="3:4" ht="18">
      <c r="C35" s="15"/>
      <c r="D35" s="5"/>
    </row>
    <row r="36" spans="3:4" ht="18">
      <c r="C36" s="15"/>
      <c r="D36" s="5"/>
    </row>
    <row r="37" spans="3:4" ht="18">
      <c r="C37" s="15"/>
      <c r="D37" s="5"/>
    </row>
    <row r="38" spans="3:4" ht="18">
      <c r="C38" s="15"/>
      <c r="D38" s="8"/>
    </row>
    <row r="39" spans="3:4" ht="18">
      <c r="C39" s="15"/>
      <c r="D39" s="8"/>
    </row>
    <row r="40" spans="3:4" ht="18">
      <c r="C40" s="16"/>
      <c r="D40" s="8"/>
    </row>
    <row r="41" spans="3:4" ht="18">
      <c r="C41" s="16"/>
      <c r="D41" s="8"/>
    </row>
    <row r="42" spans="3:4" ht="18.75" thickBot="1">
      <c r="C42" s="17"/>
      <c r="D42" s="8"/>
    </row>
    <row r="43" spans="3:4" ht="18">
      <c r="C43" s="18"/>
      <c r="D43" s="4"/>
    </row>
    <row r="44" spans="3:4" ht="18">
      <c r="C44" s="19"/>
      <c r="D44" s="5"/>
    </row>
    <row r="45" spans="3:4" ht="18">
      <c r="C45" s="19"/>
      <c r="D45" s="5"/>
    </row>
    <row r="46" spans="3:4" ht="18">
      <c r="C46" s="19"/>
      <c r="D46" s="8"/>
    </row>
    <row r="47" spans="3:4" ht="18.75" thickBot="1">
      <c r="C47" s="20"/>
      <c r="D47" s="7"/>
    </row>
    <row r="48" spans="3:4" ht="18">
      <c r="C48" s="21"/>
    </row>
    <row r="49" spans="3:3" ht="18">
      <c r="C49" s="21"/>
    </row>
    <row r="50" spans="3:3" ht="18">
      <c r="C50" s="21"/>
    </row>
    <row r="51" spans="3:3" ht="18">
      <c r="C51" s="21"/>
    </row>
    <row r="52" spans="3:3" ht="18">
      <c r="C52" s="22"/>
    </row>
    <row r="53" spans="3:3" ht="18">
      <c r="C53" s="22"/>
    </row>
    <row r="54" spans="3:3" ht="18">
      <c r="C54" s="22"/>
    </row>
    <row r="55" spans="3:3" ht="18">
      <c r="C55" s="22"/>
    </row>
    <row r="56" spans="3:3" ht="18">
      <c r="C56" s="23"/>
    </row>
    <row r="57" spans="3:3" ht="18">
      <c r="C57" s="24"/>
    </row>
    <row r="58" spans="3:3" ht="18">
      <c r="C58" s="24"/>
    </row>
    <row r="59" spans="3:3" ht="18">
      <c r="C59" s="24"/>
    </row>
    <row r="60" spans="3:3" ht="18.75" thickBot="1">
      <c r="C60" s="25"/>
    </row>
    <row r="61" spans="3:3" ht="18">
      <c r="C61" s="26"/>
    </row>
    <row r="62" spans="3:3" ht="18">
      <c r="C62" s="27"/>
    </row>
    <row r="63" spans="3:3" ht="18">
      <c r="C63" s="27"/>
    </row>
    <row r="64" spans="3:3" ht="18">
      <c r="C64" s="27"/>
    </row>
    <row r="65" spans="3:3" ht="18">
      <c r="C65" s="27"/>
    </row>
    <row r="66" spans="3:3" ht="18">
      <c r="C66" s="28"/>
    </row>
    <row r="67" spans="3:3" ht="18">
      <c r="C67" s="28"/>
    </row>
    <row r="68" spans="3:3" ht="18">
      <c r="C68" s="28"/>
    </row>
    <row r="69" spans="3:3" ht="18">
      <c r="C69" s="28"/>
    </row>
    <row r="70" spans="3:3" ht="18">
      <c r="C70" s="28"/>
    </row>
    <row r="71" spans="3:3" ht="18">
      <c r="C71" s="29"/>
    </row>
    <row r="72" spans="3:3" ht="18">
      <c r="C72" s="28"/>
    </row>
    <row r="73" spans="3:3" ht="18">
      <c r="C73" s="28"/>
    </row>
    <row r="74" spans="3:3" ht="18">
      <c r="C74" s="28"/>
    </row>
    <row r="75" spans="3:3" ht="18">
      <c r="C75" s="28"/>
    </row>
    <row r="76" spans="3:3" ht="18">
      <c r="C76" s="28"/>
    </row>
    <row r="77" spans="3:3" ht="18">
      <c r="C77" s="28"/>
    </row>
    <row r="78" spans="3:3" ht="18">
      <c r="C78" s="28"/>
    </row>
    <row r="79" spans="3:3" ht="18">
      <c r="C79" s="27"/>
    </row>
    <row r="80" spans="3:3" ht="18">
      <c r="C80" s="27"/>
    </row>
    <row r="81" spans="3:3" ht="18">
      <c r="C81" s="27"/>
    </row>
    <row r="82" spans="3:3" ht="18">
      <c r="C82" s="27"/>
    </row>
    <row r="83" spans="3:3" ht="18">
      <c r="C83" s="27"/>
    </row>
    <row r="84" spans="3:3" ht="18">
      <c r="C84" s="27"/>
    </row>
    <row r="85" spans="3:3" ht="18">
      <c r="C85" s="30"/>
    </row>
    <row r="86" spans="3:3" ht="18">
      <c r="C86" s="27"/>
    </row>
    <row r="87" spans="3:3" ht="18">
      <c r="C87" s="27"/>
    </row>
    <row r="88" spans="3:3" ht="18.75" thickBot="1">
      <c r="C88" s="31"/>
    </row>
    <row r="89" spans="3:3" ht="18">
      <c r="C89" s="32"/>
    </row>
    <row r="90" spans="3:3" ht="18">
      <c r="C90" s="28"/>
    </row>
    <row r="91" spans="3:3" ht="18">
      <c r="C91" s="28"/>
    </row>
    <row r="92" spans="3:3" ht="18">
      <c r="C92" s="28"/>
    </row>
    <row r="93" spans="3:3" ht="18">
      <c r="C93" s="28"/>
    </row>
    <row r="94" spans="3:3" ht="18.75" thickBot="1">
      <c r="C94" s="33"/>
    </row>
    <row r="99" spans="2:3">
      <c r="B99" t="s">
        <v>54</v>
      </c>
      <c r="C99" t="s">
        <v>522</v>
      </c>
    </row>
    <row r="100" spans="2:3" ht="30">
      <c r="B100" s="10">
        <v>1167</v>
      </c>
      <c r="C100" s="3" t="s">
        <v>523</v>
      </c>
    </row>
    <row r="101" spans="2:3" ht="30">
      <c r="B101" s="10">
        <v>1131</v>
      </c>
      <c r="C101" s="3" t="s">
        <v>524</v>
      </c>
    </row>
    <row r="102" spans="2:3" ht="30">
      <c r="B102" s="10">
        <v>1177</v>
      </c>
      <c r="C102" s="3" t="s">
        <v>525</v>
      </c>
    </row>
    <row r="103" spans="2:3" ht="30">
      <c r="B103" s="10">
        <v>1094</v>
      </c>
      <c r="C103" s="3" t="s">
        <v>526</v>
      </c>
    </row>
    <row r="104" spans="2:3">
      <c r="B104" s="10">
        <v>1128</v>
      </c>
      <c r="C104" s="3" t="s">
        <v>527</v>
      </c>
    </row>
    <row r="105" spans="2:3" ht="45">
      <c r="B105" s="10">
        <v>1095</v>
      </c>
      <c r="C105" s="3" t="s">
        <v>528</v>
      </c>
    </row>
    <row r="106" spans="2:3" ht="45">
      <c r="B106" s="10">
        <v>1129</v>
      </c>
      <c r="C106" s="3" t="s">
        <v>529</v>
      </c>
    </row>
    <row r="107" spans="2:3" ht="45">
      <c r="B107" s="10">
        <v>1120</v>
      </c>
      <c r="C107" s="3" t="s">
        <v>530</v>
      </c>
    </row>
    <row r="108" spans="2:3">
      <c r="B108" s="9"/>
    </row>
    <row r="109" spans="2:3">
      <c r="B109" s="9"/>
    </row>
    <row r="117" spans="2:3">
      <c r="B117" t="s">
        <v>3</v>
      </c>
    </row>
    <row r="118" spans="2:3">
      <c r="B118" t="s">
        <v>531</v>
      </c>
      <c r="C118" t="s">
        <v>532</v>
      </c>
    </row>
    <row r="119" spans="2:3">
      <c r="B119" t="s">
        <v>4</v>
      </c>
      <c r="C119" t="s">
        <v>9</v>
      </c>
    </row>
    <row r="120" spans="2:3">
      <c r="B120" t="s">
        <v>533</v>
      </c>
      <c r="C120" t="s">
        <v>534</v>
      </c>
    </row>
    <row r="121" spans="2:3">
      <c r="B121" t="s">
        <v>535</v>
      </c>
      <c r="C121" t="s">
        <v>536</v>
      </c>
    </row>
    <row r="122" spans="2:3">
      <c r="B122" t="s">
        <v>537</v>
      </c>
      <c r="C122" t="s">
        <v>538</v>
      </c>
    </row>
    <row r="123" spans="2:3">
      <c r="B123" t="s">
        <v>539</v>
      </c>
      <c r="C123" t="s">
        <v>540</v>
      </c>
    </row>
    <row r="124" spans="2:3">
      <c r="B124" t="s">
        <v>541</v>
      </c>
      <c r="C124" t="s">
        <v>542</v>
      </c>
    </row>
    <row r="125" spans="2:3">
      <c r="B125" t="s">
        <v>543</v>
      </c>
      <c r="C125" t="s">
        <v>544</v>
      </c>
    </row>
    <row r="126" spans="2:3">
      <c r="B126" t="s">
        <v>545</v>
      </c>
      <c r="C126" t="s">
        <v>546</v>
      </c>
    </row>
    <row r="127" spans="2:3">
      <c r="B127" t="s">
        <v>547</v>
      </c>
      <c r="C127" t="s">
        <v>548</v>
      </c>
    </row>
    <row r="128" spans="2:3">
      <c r="B128" t="s">
        <v>549</v>
      </c>
      <c r="C128" t="s">
        <v>550</v>
      </c>
    </row>
    <row r="129" spans="2:3">
      <c r="B129" t="s">
        <v>551</v>
      </c>
      <c r="C129" t="s">
        <v>552</v>
      </c>
    </row>
    <row r="130" spans="2:3">
      <c r="B130" t="s">
        <v>553</v>
      </c>
      <c r="C130" t="s">
        <v>554</v>
      </c>
    </row>
    <row r="131" spans="2:3">
      <c r="B131" t="s">
        <v>555</v>
      </c>
      <c r="C131" t="s">
        <v>556</v>
      </c>
    </row>
    <row r="132" spans="2:3">
      <c r="B132" t="s">
        <v>557</v>
      </c>
      <c r="C132" t="s">
        <v>558</v>
      </c>
    </row>
    <row r="133" spans="2:3">
      <c r="B133" t="s">
        <v>559</v>
      </c>
      <c r="C133" t="s">
        <v>560</v>
      </c>
    </row>
    <row r="134" spans="2:3">
      <c r="B134" t="s">
        <v>561</v>
      </c>
      <c r="C134" t="s">
        <v>562</v>
      </c>
    </row>
    <row r="135" spans="2:3">
      <c r="B135" t="s">
        <v>563</v>
      </c>
      <c r="C135" t="s">
        <v>564</v>
      </c>
    </row>
    <row r="136" spans="2:3">
      <c r="B136" t="s">
        <v>565</v>
      </c>
      <c r="C136" t="s">
        <v>566</v>
      </c>
    </row>
    <row r="137" spans="2:3">
      <c r="B137" t="s">
        <v>567</v>
      </c>
      <c r="C137" t="s">
        <v>568</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2019-01-30T23:44:52Z</dcterms:modified>
  <cp:category/>
  <cp:contentStatus/>
</cp:coreProperties>
</file>