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martha.barreto\Desktop\"/>
    </mc:Choice>
  </mc:AlternateContent>
  <xr:revisionPtr revIDLastSave="16" documentId="8_{16A7C4E0-A131-4971-9F10-920C6F2CA123}" xr6:coauthVersionLast="42" xr6:coauthVersionMax="42" xr10:uidLastSave="{834A64B6-4040-40F0-9C15-7AB5CD7D4525}"/>
  <bookViews>
    <workbookView xWindow="0" yWindow="0" windowWidth="28800" windowHeight="11325" xr2:uid="{00000000-000D-0000-FFFF-FFFF00000000}"/>
  </bookViews>
  <sheets>
    <sheet name="Hoja1" sheetId="1" r:id="rId1"/>
    <sheet name="OBSERVACIONES" sheetId="2" r:id="rId2"/>
  </sheets>
  <externalReferences>
    <externalReference r:id="rId3"/>
  </externalReferences>
  <definedNames>
    <definedName name="_xlnm._FilterDatabase" localSheetId="0" hidden="1">Hoja1!$A$6:$BD$49</definedName>
    <definedName name="CONTRALORIA">[1]Hoja2!$G$7:$G$8</definedName>
    <definedName name="DEPENDENCIA">[1]Hoja2!$B$118:$B$137</definedName>
    <definedName name="FUENTE">[1]Hoja2!$B$2:$B$3</definedName>
    <definedName name="INDICADOR">[1]Hoja2!$F$2:$F$4</definedName>
    <definedName name="LIDERPROCESO">[1]Hoja2!$C$118:$C$137</definedName>
    <definedName name="META2">[1]Hoja2!$C$2:$C$5</definedName>
    <definedName name="PROGRAMACION">[1]Hoja2!$D$2:$D$5</definedName>
    <definedName name="RUBROS">[1]Hoja2!$A$2:$A$7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49" i="1" l="1"/>
  <c r="AV49" i="1"/>
  <c r="BC9" i="1"/>
  <c r="AZ11" i="1"/>
  <c r="BA40" i="1"/>
  <c r="BA32" i="1"/>
  <c r="BA31" i="1"/>
  <c r="BC30" i="1"/>
  <c r="BA30" i="1"/>
  <c r="BC25" i="1"/>
  <c r="AY43" i="1"/>
  <c r="AY44" i="1"/>
  <c r="AY45" i="1"/>
  <c r="AY46" i="1"/>
  <c r="AY47" i="1"/>
  <c r="AY48" i="1"/>
  <c r="AY42" i="1"/>
  <c r="AY40" i="1"/>
  <c r="AY38" i="1"/>
  <c r="AY36" i="1"/>
  <c r="AY26" i="1"/>
  <c r="AY27" i="1"/>
  <c r="AY28" i="1"/>
  <c r="AY29" i="1"/>
  <c r="AY30" i="1"/>
  <c r="AY31" i="1"/>
  <c r="AY32" i="1"/>
  <c r="AY33" i="1"/>
  <c r="AY34" i="1"/>
  <c r="AY25" i="1"/>
  <c r="AS43" i="1"/>
  <c r="AS44" i="1"/>
  <c r="AS45" i="1"/>
  <c r="AS46" i="1"/>
  <c r="AS47" i="1"/>
  <c r="AS48" i="1"/>
  <c r="AS42" i="1"/>
  <c r="AS40" i="1"/>
  <c r="AS38" i="1"/>
  <c r="AS36" i="1"/>
  <c r="AS26" i="1"/>
  <c r="AS27" i="1"/>
  <c r="AS28" i="1"/>
  <c r="AS29" i="1"/>
  <c r="AS30" i="1"/>
  <c r="AS31" i="1"/>
  <c r="AS32" i="1"/>
  <c r="AS33" i="1"/>
  <c r="AS34" i="1"/>
  <c r="AS25" i="1"/>
  <c r="AS18" i="1"/>
  <c r="AS19" i="1"/>
  <c r="AS20" i="1"/>
  <c r="AS21" i="1"/>
  <c r="AS22" i="1"/>
  <c r="AS23" i="1"/>
  <c r="AS17" i="1"/>
  <c r="AS14" i="1"/>
  <c r="AS15" i="1"/>
  <c r="AS13" i="1"/>
  <c r="AS11" i="1"/>
  <c r="BA20" i="1"/>
  <c r="BA21" i="1"/>
  <c r="BA22" i="1"/>
  <c r="BA23" i="1"/>
  <c r="BA19" i="1"/>
  <c r="BC17" i="1"/>
  <c r="BC14" i="1"/>
  <c r="BA15" i="1"/>
  <c r="BA14" i="1"/>
  <c r="AZ13" i="1"/>
  <c r="BB13" i="1"/>
  <c r="BC13" i="1"/>
  <c r="BC8" i="1"/>
  <c r="BC7" i="1"/>
  <c r="AB7" i="1"/>
  <c r="AB31" i="1"/>
  <c r="E49" i="1"/>
  <c r="AZ48" i="1"/>
  <c r="BB48" i="1"/>
  <c r="BC48" i="1"/>
  <c r="AT48" i="1"/>
  <c r="AV48" i="1"/>
  <c r="AN48" i="1"/>
  <c r="AP48" i="1"/>
  <c r="AM48" i="1"/>
  <c r="AH48" i="1"/>
  <c r="AJ48" i="1"/>
  <c r="AG48" i="1"/>
  <c r="AB48" i="1"/>
  <c r="AD48" i="1"/>
  <c r="AA48" i="1"/>
  <c r="AZ47" i="1"/>
  <c r="BB47" i="1"/>
  <c r="BC47" i="1"/>
  <c r="AT47" i="1"/>
  <c r="AV47" i="1"/>
  <c r="AN47" i="1"/>
  <c r="AM47" i="1"/>
  <c r="AH47" i="1"/>
  <c r="AG47" i="1"/>
  <c r="AB47" i="1"/>
  <c r="AD47" i="1"/>
  <c r="AA47" i="1"/>
  <c r="AZ46" i="1"/>
  <c r="BB46" i="1"/>
  <c r="BC46" i="1"/>
  <c r="AT46" i="1"/>
  <c r="AV46" i="1"/>
  <c r="AN46" i="1"/>
  <c r="AM46" i="1"/>
  <c r="AH46" i="1"/>
  <c r="AJ46" i="1"/>
  <c r="AG46" i="1"/>
  <c r="AB46" i="1"/>
  <c r="AA46" i="1"/>
  <c r="AZ45" i="1"/>
  <c r="BB45" i="1"/>
  <c r="BC45" i="1"/>
  <c r="AT45" i="1"/>
  <c r="AM45" i="1"/>
  <c r="AH45" i="1"/>
  <c r="AG45" i="1"/>
  <c r="AB45" i="1"/>
  <c r="AA45" i="1"/>
  <c r="AZ44" i="1"/>
  <c r="BB44" i="1"/>
  <c r="BC44" i="1"/>
  <c r="AT44" i="1"/>
  <c r="AV44" i="1"/>
  <c r="AG44" i="1"/>
  <c r="AM44" i="1"/>
  <c r="AR44" i="1"/>
  <c r="AA44" i="1"/>
  <c r="AZ43" i="1"/>
  <c r="BB43" i="1"/>
  <c r="BC43" i="1"/>
  <c r="AT43" i="1"/>
  <c r="AV43" i="1"/>
  <c r="AN43" i="1"/>
  <c r="AM43" i="1"/>
  <c r="AH43" i="1"/>
  <c r="AG43" i="1"/>
  <c r="AB43" i="1"/>
  <c r="AA43" i="1"/>
  <c r="AZ42" i="1"/>
  <c r="BB42" i="1"/>
  <c r="BC42" i="1"/>
  <c r="AT42" i="1"/>
  <c r="AV42" i="1"/>
  <c r="AN42" i="1"/>
  <c r="AM42" i="1"/>
  <c r="AH42" i="1"/>
  <c r="AG42" i="1"/>
  <c r="AB42" i="1"/>
  <c r="AA42" i="1"/>
  <c r="AZ40" i="1"/>
  <c r="BB40" i="1"/>
  <c r="BC40" i="1"/>
  <c r="AT40" i="1"/>
  <c r="AV40" i="1"/>
  <c r="AN40" i="1"/>
  <c r="AP40" i="1"/>
  <c r="AM40" i="1"/>
  <c r="AH40" i="1"/>
  <c r="AG40" i="1"/>
  <c r="AB40" i="1"/>
  <c r="AA40" i="1"/>
  <c r="AZ38" i="1"/>
  <c r="BB38" i="1"/>
  <c r="BC38" i="1"/>
  <c r="AT38" i="1"/>
  <c r="AM38" i="1"/>
  <c r="AH38" i="1"/>
  <c r="AG38" i="1"/>
  <c r="AB38" i="1"/>
  <c r="AA38" i="1"/>
  <c r="AZ36" i="1"/>
  <c r="AT36" i="1"/>
  <c r="AV36" i="1"/>
  <c r="AN36" i="1"/>
  <c r="AP36" i="1"/>
  <c r="AM36" i="1"/>
  <c r="AH36" i="1"/>
  <c r="AJ36" i="1"/>
  <c r="AG36" i="1"/>
  <c r="AB36" i="1"/>
  <c r="AD36" i="1"/>
  <c r="BA36" i="1"/>
  <c r="AA36" i="1"/>
  <c r="AZ34" i="1"/>
  <c r="BB34" i="1"/>
  <c r="BC34" i="1"/>
  <c r="AT34" i="1"/>
  <c r="AV34" i="1"/>
  <c r="AN34" i="1"/>
  <c r="AP34" i="1"/>
  <c r="AM34" i="1"/>
  <c r="AH34" i="1"/>
  <c r="AJ34" i="1"/>
  <c r="AG34" i="1"/>
  <c r="AB34" i="1"/>
  <c r="AD34" i="1"/>
  <c r="AA34" i="1"/>
  <c r="AZ33" i="1"/>
  <c r="AT33" i="1"/>
  <c r="AV33" i="1"/>
  <c r="AN33" i="1"/>
  <c r="AP33" i="1"/>
  <c r="AM33" i="1"/>
  <c r="AH33" i="1"/>
  <c r="AG33" i="1"/>
  <c r="AB33" i="1"/>
  <c r="AD33" i="1"/>
  <c r="BA33" i="1"/>
  <c r="AA33" i="1"/>
  <c r="AZ32" i="1"/>
  <c r="BB32" i="1"/>
  <c r="BC32" i="1"/>
  <c r="AT32" i="1"/>
  <c r="AV32" i="1"/>
  <c r="AN32" i="1"/>
  <c r="AM32" i="1"/>
  <c r="AG32" i="1"/>
  <c r="AB32" i="1"/>
  <c r="AA32" i="1"/>
  <c r="AZ31" i="1"/>
  <c r="BB31" i="1"/>
  <c r="BC31" i="1"/>
  <c r="AT31" i="1"/>
  <c r="AV31" i="1"/>
  <c r="AN31" i="1"/>
  <c r="AP31" i="1"/>
  <c r="AM31" i="1"/>
  <c r="AH31" i="1"/>
  <c r="AJ31" i="1"/>
  <c r="AG31" i="1"/>
  <c r="AD31" i="1"/>
  <c r="AA31" i="1"/>
  <c r="AZ30" i="1"/>
  <c r="AT30" i="1"/>
  <c r="AN30" i="1"/>
  <c r="AM30" i="1"/>
  <c r="AH30" i="1"/>
  <c r="AG30" i="1"/>
  <c r="AB30" i="1"/>
  <c r="AD30" i="1"/>
  <c r="AA30" i="1"/>
  <c r="AZ29" i="1"/>
  <c r="BB29" i="1"/>
  <c r="BC29" i="1"/>
  <c r="AT29" i="1"/>
  <c r="AV29" i="1"/>
  <c r="AN29" i="1"/>
  <c r="AM29" i="1"/>
  <c r="AH29" i="1"/>
  <c r="AG29" i="1"/>
  <c r="AB29" i="1"/>
  <c r="AD29" i="1"/>
  <c r="AA29" i="1"/>
  <c r="AZ28" i="1"/>
  <c r="BB28" i="1"/>
  <c r="BC28" i="1"/>
  <c r="AT28" i="1"/>
  <c r="AN28" i="1"/>
  <c r="AM28" i="1"/>
  <c r="AH28" i="1"/>
  <c r="AJ28" i="1"/>
  <c r="AG28" i="1"/>
  <c r="AB28" i="1"/>
  <c r="AA28" i="1"/>
  <c r="AZ27" i="1"/>
  <c r="BB27" i="1"/>
  <c r="BC27" i="1"/>
  <c r="AT27" i="1"/>
  <c r="AV27" i="1"/>
  <c r="AO27" i="1"/>
  <c r="AN27" i="1"/>
  <c r="AP27" i="1"/>
  <c r="AM27" i="1"/>
  <c r="AH27" i="1"/>
  <c r="AG27" i="1"/>
  <c r="AC27" i="1"/>
  <c r="AB27" i="1"/>
  <c r="AA27" i="1"/>
  <c r="AZ26" i="1"/>
  <c r="BC26" i="1"/>
  <c r="AT26" i="1"/>
  <c r="AO26" i="1"/>
  <c r="AN26" i="1"/>
  <c r="AM26" i="1"/>
  <c r="AH26" i="1"/>
  <c r="AG26" i="1"/>
  <c r="AC26" i="1"/>
  <c r="AB26" i="1"/>
  <c r="AA26" i="1"/>
  <c r="AZ25" i="1"/>
  <c r="AT25" i="1"/>
  <c r="AO25" i="1"/>
  <c r="AN25" i="1"/>
  <c r="AP25" i="1"/>
  <c r="AM25" i="1"/>
  <c r="AH25" i="1"/>
  <c r="AJ25" i="1"/>
  <c r="AG25" i="1"/>
  <c r="AC25" i="1"/>
  <c r="AB25" i="1"/>
  <c r="AA25" i="1"/>
  <c r="AT24" i="1"/>
  <c r="AZ23" i="1"/>
  <c r="BC23" i="1"/>
  <c r="AY23" i="1"/>
  <c r="AT23" i="1"/>
  <c r="AV23" i="1"/>
  <c r="AN23" i="1"/>
  <c r="AM23" i="1"/>
  <c r="AH23" i="1"/>
  <c r="AG23" i="1"/>
  <c r="AB23" i="1"/>
  <c r="AA23" i="1"/>
  <c r="AZ22" i="1"/>
  <c r="BC22" i="1"/>
  <c r="AY22" i="1"/>
  <c r="AT22" i="1"/>
  <c r="AV22" i="1"/>
  <c r="AN22" i="1"/>
  <c r="AM22" i="1"/>
  <c r="AH22" i="1"/>
  <c r="AG22" i="1"/>
  <c r="AB22" i="1"/>
  <c r="AA22" i="1"/>
  <c r="AZ21" i="1"/>
  <c r="BC21" i="1"/>
  <c r="AY21" i="1"/>
  <c r="AT21" i="1"/>
  <c r="AN21" i="1"/>
  <c r="AM21" i="1"/>
  <c r="AH21" i="1"/>
  <c r="AG21" i="1"/>
  <c r="AB21" i="1"/>
  <c r="AA21" i="1"/>
  <c r="AZ20" i="1"/>
  <c r="BC20" i="1"/>
  <c r="AY20" i="1"/>
  <c r="AT20" i="1"/>
  <c r="AV20" i="1"/>
  <c r="AN20" i="1"/>
  <c r="AM20" i="1"/>
  <c r="AH20" i="1"/>
  <c r="AG20" i="1"/>
  <c r="AB20" i="1"/>
  <c r="AD20" i="1"/>
  <c r="AA20" i="1"/>
  <c r="AZ19" i="1"/>
  <c r="BC19" i="1"/>
  <c r="AY19" i="1"/>
  <c r="AT19" i="1"/>
  <c r="AN19" i="1"/>
  <c r="AM19" i="1"/>
  <c r="AH19" i="1"/>
  <c r="AG19" i="1"/>
  <c r="AB19" i="1"/>
  <c r="AD19" i="1"/>
  <c r="AA19" i="1"/>
  <c r="AY18" i="1"/>
  <c r="AT18" i="1"/>
  <c r="AN18" i="1"/>
  <c r="AM18" i="1"/>
  <c r="AH18" i="1"/>
  <c r="AG18" i="1"/>
  <c r="AB18" i="1"/>
  <c r="AA18" i="1"/>
  <c r="P18" i="1"/>
  <c r="AZ18" i="1"/>
  <c r="BC18" i="1"/>
  <c r="AY17" i="1"/>
  <c r="AT17" i="1"/>
  <c r="AM17" i="1"/>
  <c r="AH17" i="1"/>
  <c r="AG17" i="1"/>
  <c r="AB17" i="1"/>
  <c r="AA17" i="1"/>
  <c r="P17" i="1"/>
  <c r="AZ17" i="1"/>
  <c r="AZ15" i="1"/>
  <c r="BB15" i="1"/>
  <c r="BC15" i="1"/>
  <c r="AY15" i="1"/>
  <c r="AT15" i="1"/>
  <c r="AV15" i="1"/>
  <c r="AN15" i="1"/>
  <c r="AM15" i="1"/>
  <c r="AH15" i="1"/>
  <c r="AJ15" i="1"/>
  <c r="AG15" i="1"/>
  <c r="AB15" i="1"/>
  <c r="AA15" i="1"/>
  <c r="AZ14" i="1"/>
  <c r="AY14" i="1"/>
  <c r="AT14" i="1"/>
  <c r="AV14" i="1"/>
  <c r="AN14" i="1"/>
  <c r="AP14" i="1"/>
  <c r="AM14" i="1"/>
  <c r="AH14" i="1"/>
  <c r="AG14" i="1"/>
  <c r="AB14" i="1"/>
  <c r="AD14" i="1"/>
  <c r="AA14" i="1"/>
  <c r="AY13" i="1"/>
  <c r="AT13" i="1"/>
  <c r="AN13" i="1"/>
  <c r="AH13" i="1"/>
  <c r="AG13" i="1"/>
  <c r="AB13" i="1"/>
  <c r="AA13" i="1"/>
  <c r="BB11" i="1"/>
  <c r="BC11" i="1"/>
  <c r="AY11" i="1"/>
  <c r="AT11" i="1"/>
  <c r="AV11" i="1"/>
  <c r="AN11" i="1"/>
  <c r="AP11" i="1"/>
  <c r="AH11" i="1"/>
  <c r="AG11" i="1"/>
  <c r="AB11" i="1"/>
  <c r="AD11" i="1"/>
  <c r="AA11" i="1"/>
  <c r="AZ9" i="1"/>
  <c r="AY9" i="1"/>
  <c r="AT9" i="1"/>
  <c r="AS9" i="1"/>
  <c r="AN9" i="1"/>
  <c r="AH9" i="1"/>
  <c r="AG9" i="1"/>
  <c r="AB9" i="1"/>
  <c r="AA9" i="1"/>
  <c r="AZ8" i="1"/>
  <c r="AY8" i="1"/>
  <c r="AT8" i="1"/>
  <c r="AS8" i="1"/>
  <c r="AN8" i="1"/>
  <c r="AM8" i="1"/>
  <c r="AH8" i="1"/>
  <c r="AG8" i="1"/>
  <c r="AB8" i="1"/>
  <c r="AA8" i="1"/>
  <c r="AZ7" i="1"/>
  <c r="AY7" i="1"/>
  <c r="AT7" i="1"/>
  <c r="AS7" i="1"/>
  <c r="AN7" i="1"/>
  <c r="AM7" i="1"/>
  <c r="AH7" i="1"/>
  <c r="AG7" i="1"/>
  <c r="AD7" i="1"/>
  <c r="AA7" i="1"/>
  <c r="BB33" i="1"/>
  <c r="BC33" i="1"/>
  <c r="BB36" i="1"/>
  <c r="BC36" i="1"/>
  <c r="AP49" i="1"/>
  <c r="AJ49" i="1"/>
  <c r="AD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5"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sharedStrings.xml><?xml version="1.0" encoding="utf-8"?>
<sst xmlns="http://schemas.openxmlformats.org/spreadsheetml/2006/main" count="850" uniqueCount="516">
  <si>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</si>
  <si>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</si>
  <si>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</si>
  <si>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</si>
  <si>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</si>
  <si>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</si>
  <si>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</si>
  <si>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</si>
  <si>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</si>
  <si>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</si>
  <si>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</si>
  <si>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</si>
  <si>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</si>
  <si>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</si>
  <si>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</si>
  <si>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</si>
  <si>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</si>
  <si>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</si>
  <si>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</si>
  <si>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</si>
  <si>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</si>
  <si>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</si>
  <si>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</si>
  <si>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</si>
  <si>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</si>
  <si>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</si>
  <si>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</si>
  <si>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</si>
  <si>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</si>
  <si>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</si>
  <si>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</si>
  <si>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</si>
  <si>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</si>
  <si>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</si>
  <si>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</si>
  <si>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</si>
  <si>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</si>
  <si>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</si>
  <si>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</si>
  <si>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</si>
  <si>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</si>
  <si>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</si>
  <si>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</si>
  <si>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</si>
  <si>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</si>
  <si>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</si>
  <si>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</si>
  <si>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</si>
  <si>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</si>
  <si>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</si>
  <si>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</si>
  <si>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</si>
  <si>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100% 
Plan de acción 2017</t>
  </si>
  <si>
    <t>SUMA</t>
  </si>
  <si>
    <t>Plan de Acción del Consejo Local de Gobierno</t>
  </si>
  <si>
    <t>EFICACIA</t>
  </si>
  <si>
    <t>Matriz plan de acción con seguimiento</t>
  </si>
  <si>
    <t>Alcaldía Local
Sectores</t>
  </si>
  <si>
    <t>SI</t>
  </si>
  <si>
    <t>Se identificaron las problematicas del territorio y se formularon las estrategias de intervención del mismo.  Fueron escogidos los puntos de intervención vigencia 2018. Y se definio la metodologia de abordaje territorial. Trabajo presentado en matriz del plan de acción, aprobada en el CLG del 21 de marzo de 2018.</t>
  </si>
  <si>
    <t>One Drive: https://gobiernobogota-my.sharepoint.com/personal/dimelza_mendoza_gobiernobogota_gov_co/_layouts/15/onedrive.aspx?id=%2Fpersonal%2Fdimelza_mendoza_gobiernobogota_gov_co%2FDocuments%2FLA%20CANDELARIA%20PG%202018%2FI%20TRIMESTRE%2FMETA%201
Matriz plan de accion y acta de reunión que reposan en la carpeta del consejo local de Gobierno 2018.</t>
  </si>
  <si>
    <t>De acuerdo a la matriz de seguimiento de plan de acción, se ha avazado en un 65% de las acciones propuestas para la vigencia en el marco del CLG</t>
  </si>
  <si>
    <t>Carpeta CLG</t>
  </si>
  <si>
    <t>De acuerdo a la matriz de seguimiento de plan de acción, se ha avazado en un 82% de las acciones propuestas para la vigencia en el marco del CLG</t>
  </si>
  <si>
    <t>Carpeta CLG
OneDrive: https://gobiernobogota-my.sharepoint.com/personal/dimelza_mendoza_gobiernobogota_gov_co/_layouts/15/onedrive.aspx?id=%2Fpersonal%2Fdimelza_mendoza_gobiernobogota_gov_co%2FDocuments%2FLA%20CANDELARIA%20PG%202018%2FIII%20TRIMESTRE%2FMETA%201</t>
  </si>
  <si>
    <t>De acuerdo a la matriz de seguimiento de plan de acción, se ha avazado en un 100% de las acciones propuestas para la vigencia en el marco del CLG</t>
  </si>
  <si>
    <t>Carpeta CLG
OneDrive: https://gobiernobogota-my.sharepoint.com/personal/dimelza_mendoza_gobiernobogota_gov_co/_layouts/15/onedrive.aspx?id=%2Fpersonal%2Fdimelza_mendoza_gobiernobogota_gov_co%2FDocuments%2FLA%20CANDELARIA%20PG%202018%2FIV%20TRIMESTRE%2FMETA%201</t>
  </si>
  <si>
    <t>Se cumplió con el 100% de las acciones programadas para la vigencia 2018 en el plan de Acción del CLG</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</si>
  <si>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</si>
  <si>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</si>
  <si>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</si>
  <si>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</si>
  <si>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320 ciudadanos asistentes a la audiencia de Rendición de Cuentas según listados de asistencia que reposan en la carpeta del contrato</t>
  </si>
  <si>
    <t>Proporción de Ciudanos Participantes en la Rendición de Cuentas 2017</t>
  </si>
  <si>
    <t>Listados de asistencia audiencia de rendición de cuentas</t>
  </si>
  <si>
    <t>Planeación
comunitarias</t>
  </si>
  <si>
    <t>Carpeta contrato rendición de cuentas</t>
  </si>
  <si>
    <t>Para este trimestre no está programada esta meta</t>
  </si>
  <si>
    <t>N.A.</t>
  </si>
  <si>
    <t>En la vigencia 2017 aisitierona  la audiencia de Rendición de cuentas 320 ciudadanos. 
En la vigencia 2018 se realizó la audiencia de rendición de Cuentas en la Biblioteca Luis Ángel Arango el día 28/04/2018, contando con una participación de 545 personas, según el listado, con participación de entidades distritales, logrando incrementarse la participación en un 70%, superando la meta establecida.</t>
  </si>
  <si>
    <t>Carpeta Rendición de cuentas 2018
OneDrive: https://gobiernobogota-my.sharepoint.com/personal/dimelza_mendoza_gobiernobogota_gov_co/_layouts/15/onedrive.aspx?id=%2Fpersonal%2Fdimelza_mendoza_gobiernobogota_gov_co%2FDocuments%2FLA%20CANDELARIA%20PG%202018%2FII%20TRIMESTRE%2FMETA%20%202</t>
  </si>
  <si>
    <t>Meta no programada</t>
  </si>
  <si>
    <t>meta no programada</t>
  </si>
  <si>
    <t>Esta meta no estaba programada este trimestre</t>
  </si>
  <si>
    <t>Se aumentó la asistencia a la audiencia de rendición de cuentas de 320 a 545 personas, superando la meta establecida.</t>
  </si>
  <si>
    <t>Lograr el 40% de avance en el cumplimiento fisico del Plan de Desarrollo Local</t>
  </si>
  <si>
    <t>Porcentaje de Avance en el Cumplimiento Fisico del Plan de Desarrollo Local</t>
  </si>
  <si>
    <t>Porcentaje de Avance Acumulado en el cumplimiento fisico del Plan de Desarrollo Local</t>
  </si>
  <si>
    <t>11,8% según informe de avance PDL 2017-2020 a 31/12/2017</t>
  </si>
  <si>
    <t>CRECIENTE</t>
  </si>
  <si>
    <t>Avance Acumulado Fisico en el Cumplimiento del Plan de Desarrollo Local</t>
  </si>
  <si>
    <t>EFECTIVIDAD</t>
  </si>
  <si>
    <t>Matriz de seguimiento a la Inversión 2017 - 2020</t>
  </si>
  <si>
    <t>Planeación
Contratación</t>
  </si>
  <si>
    <t>Para este trimestre conforme al avance en el cumplimiento fisico del Plan de Desarrollo Local de la Matriz MUSI, se ha alcanzado un 21.8%</t>
  </si>
  <si>
    <t>One Drive: https://gobiernobogota-my.sharepoint.com/personal/dimelza_mendoza_gobiernobogota_gov_co/_layouts/15/onedrive.aspx?id=%2Fpersonal%2Fdimelza_mendoza_gobiernobogota_gov_co%2FDocuments%2FLA%20CANDELARIA%20PG%202018%2FI%20TRIMESTRE%2FMETA%203
Matriz MUSI</t>
  </si>
  <si>
    <t>Para este trimestre conforme al avance en el cumplimiento fisico del Plan de Desarrollo Local de la Matriz MUSI, se ha alcanzado un 37,5%</t>
  </si>
  <si>
    <t>https://gobiernobogota-my.sharepoint.com/personal/dimelza_mendoza_gobiernobogota_gov_co/_layouts/15/onedrive.aspx?id=%2Fpersonal%2Fdimelza_mendoza_gobiernobogota_gov_co%2FDocuments%2FLA%20CANDELARIA%20PG%202018%2FII%20TRIMESTRE%2FMETA%203</t>
  </si>
  <si>
    <t>Para este trimestre conforme al avance en el cumplimiento fisico del Plan de Desarrollo Local de la Matriz MUSI, se ha alcanzado un 47,8%</t>
  </si>
  <si>
    <t>OneDrive: https://gobiernobogota-my.sharepoint.com/personal/dimelza_mendoza_gobiernobogota_gov_co/_layouts/15/onedrive.aspx?id=%2Fpersonal%2Fdimelza_mendoza_gobiernobogota_gov_co%2FDocuments%2FLA%20CANDELARIA%20PG%202018%2FIII%20TRIMESTRE%2FMETA%203</t>
  </si>
  <si>
    <t>De acuerdo con el reporte remitido por la SDP la alcaldía local cuenta con un 51,2% de avance acumulado entregado</t>
  </si>
  <si>
    <t xml:space="preserve">Matriz MUSI
OneDrive: https://gobiernobogota-my.sharepoint.com/personal/dimelza_mendoza_gobiernobogota_gov_co/_layouts/15/onedrive.aspx?id=%2Fpersonal%2Fdimelza_mendoza_gobiernobogota_gov_co%2FDocuments%2FLA%20CANDELARIA%20PG%202018%2FIV%20TRIMESTRE%2FMETA%203
</t>
  </si>
  <si>
    <t>Según el último corte oficial de la SDP que fue a tercer trimestre, se superó la meta porgramada, logrando un 51.20% de cumplimiento de avance en el cumplimiento fisico del Plan de Desarrollo Local</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</si>
  <si>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</si>
  <si>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</si>
  <si>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</si>
  <si>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</si>
  <si>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</si>
  <si>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13 aproximadamente, desde el mes de julio de 2017</t>
  </si>
  <si>
    <t>CONSTANTE</t>
  </si>
  <si>
    <t xml:space="preserve">Respuestas Oportunas de los ejercicios de control politico, derechos de petición y/o solicitudes de información que realice el Concejo de Bogota D.C y el Congreso de la República </t>
  </si>
  <si>
    <t>Base de datos</t>
  </si>
  <si>
    <t>Auxiliar Administrativo Grupo IVC</t>
  </si>
  <si>
    <t>Orfeo</t>
  </si>
  <si>
    <t>Se lleva una base de datos como control en la Oficina de IVC sobre los ejercicios de control político recibidos (Proposiciones) e igualmente se verifica en la base datos de Reporte Preventivo Alcaldía Local de Candelaria 2018. A la fecha todas las respuestas de los ejercicios de control politico, derechos de petición y/o solicitudes de información que realizó el Concejo de Bogota D.C y el Congreso de la República se emitieron en oportunidad.</t>
  </si>
  <si>
    <t>One Drive: https://gobiernobogota-my.sharepoint.com/personal/dimelza_mendoza_gobiernobogota_gov_co/_layouts/15/onedrive.aspx?id=%2Fpersonal%2Fdimelza_mendoza_gobiernobogota_gov_co%2FDocuments%2FLA%20CANDELARIA%20PG%202018%2FI%20TRIMESTRE%2FMETA%204</t>
  </si>
  <si>
    <t>https://gobiernobogota-my.sharepoint.com/personal/dimelza_mendoza_gobiernobogota_gov_co/_layouts/15/onedrive.aspx?id=%2Fpersonal%2Fdimelza_mendoza_gobiernobogota_gov_co%2FDocuments%2FLA%20CANDELARIA%20PG%202018%2FII%20TRIMESTRE%2FMETA%204</t>
  </si>
  <si>
    <t>OneDrive: https://gobiernobogota-my.sharepoint.com/personal/dimelza_mendoza_gobiernobogota_gov_co/_layouts/15/onedrive.aspx?id=%2Fpersonal%2Fdimelza_mendoza_gobiernobogota_gov_co%2FDocuments%2FLA%20CANDELARIA%20PG%202018%2FIII%20TRIMESTRE%2FMETA%204</t>
  </si>
  <si>
    <t>OneDrive: https://gobiernobogota-my.sharepoint.com/personal/dimelza_mendoza_gobiernobogota_gov_co/_layouts/15/onedrive.aspx?id=%2Fpersonal%2Fdimelza_mendoza_gobiernobogota_gov_co%2FDocuments%2FLA%20CANDELARIA%20PG%202018%2FIV%20TRIMESTRE%2FMETA%204</t>
  </si>
  <si>
    <t>Según la matriz de control que se lleva VC sobre los ejercicios de control político recibidos (Proposiciones), se ha cumplido en un 100% con esta meta</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</si>
  <si>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</si>
  <si>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</si>
  <si>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</si>
  <si>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</si>
  <si>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</si>
  <si>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</si>
  <si>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Plan de comunicaciones</t>
  </si>
  <si>
    <t>Jefe de Prensa</t>
  </si>
  <si>
    <t>Plan de comunicaciones formulado y debidamente aprobado</t>
  </si>
  <si>
    <t xml:space="preserve">El día 05 de abril, el área de prensa   dio a conocer el plan  estratégico de comunicaciones 2018  a los funcionarios y contratistas de la Alcaldía Local,  con el objetivo de articular las diferentes áreas de la administración local en pro de garantizar el derecho al acceso a la información de la comunidad. 
El plan de comunicaciones busca trabajar en  3 pilares para el año en curso: certificación como destino turístico sostenible, seguridad y participación ciudadana. Razón por la cual en todos los medios de comunicación al servicio de la Alcaldía(Facebook, Twitter, Instagram,Youtube, Pagina Web, emisora, volantes, entre otros),se ha publicado información relacionada con estas temáticas. 
En materia de implementaciòn del plan se ha posicionado el hashtag
#CandelariaTurististica, se habilito una pestaña especial con información del certificado  en la
pagina web y se realizo una campaña de reciclaje como aporte a la obtención de esta 
distinción, en cumplimiento de las metas trazadas.
En consonancia a mantener a la audiencia(ciudadanía) informada del quehacer del gobierno local, el Departamento de prensa hace constantes cubrimientos a la gestión, proyectos, e inversiones que se adelantan en la localidad.  </t>
  </si>
  <si>
    <t>Pàgina web</t>
  </si>
  <si>
    <t>En el segundo trimestre se formuló y presentó el plan de comunicaciones, el cual fue ejecutado en la vigencia</t>
  </si>
  <si>
    <t>Realizar  tres campañas externas de posicionamiento y difusión de los resultados obtenidos en la ejecución del Plan de Desarrollo Local.</t>
  </si>
  <si>
    <t>Campañas Externas Realizadas</t>
  </si>
  <si>
    <t xml:space="preserve">Número de campañas externas de difusión de los resultados obtenidos en la ejecución del PDL realizadas </t>
  </si>
  <si>
    <t>CAMPAÑA EXTERNAS</t>
  </si>
  <si>
    <t>Redes sociales, piezas comunicativas, emisora Radio Candelaria</t>
  </si>
  <si>
    <t>Piezas comunicativas.
Redes sociales: 
Emisora Radio Candelaria: http://radiocandelaria.co/</t>
  </si>
  <si>
    <t>Para el trimestre se adelantó la socialización y divulgación de los diálogos ciudadanos, para difundir con la ciudadanía los resultados obtenidos en la ejecución del Plan de Desarrollo Local vigencia 2017, a través de sistema radio candelaria, radio DC, piezas comunicativas y redes sociales (Twitter, facebook, Youtube).
Se realizó un video con la ciudadanía para que ellos mismos invitaran a la comunidad a participar activamente de estas jornadas que se adelantaron los días 3,10 y 24 d emarzo y 7 de abril de 2018 en las casas comunitarias Culturales</t>
  </si>
  <si>
    <t>NO PROGRAMADO</t>
  </si>
  <si>
    <t xml:space="preserve">En relación a los 4 diálogos ciudadanos y la rendición de cuentas  vigencia 2017, que realizó la Alcaldía Local, la oficina de comunicaciones desarrolló piezas gráficas,  audiovisuales, y notas de prensa con el objetivo de divulgar la información  de manera, clara, precisa y transparente. 
Se realizó una amplia invitación a la ciudadanía a participar, y realizar control social a la administración local, mediante la frecuente publicación de información en nuestra pagina web, redes sociales, cartelera institucional, chats de whatsapp conformados por lideres y lideresas de la localidad, y comunidad en general y la emisora comunitaria. 
Se utilizó una estrategia  multicanal para llegar a la mayor cantidad de población posible y como resultado obtuvimos una importante participación en los diálogos cuidadnos, y una masiva asistencia a la audiencia de rendición de cuentas. </t>
  </si>
  <si>
    <t>https://www.facebook.com/alcaldia.lacandelaria/photos/a.633437113374159.1073741873.611341638917040/1828462853871573/?type=3&amp;theater
https://www.facebook.com/alcaldia.lacandelaria/videos/1828447510539774/
https://www.facebook.com/alcaldia.lacandelaria/videos/1828440917207100/
https://www.facebook.com/alcaldia.lacandelaria/photos/pcb.1828384080546117/1828382477212944/?type=3&amp;theater
https://www.facebook.com/alcaldia.lacandelaria/videos/1828351310549394/
https://www.facebook.com/alcaldia.lacandelaria/photos/a.611820302202507.1073741829.611341638917040/1827505413967317/?type=3&amp;theater
https://www.facebook.com/alcaldia.lacandelaria/photos/pcb.1823926997658492/1823926967658495/?type=3&amp;theater
https://www.facebook.com/alcaldia.lacandelaria/photos/a.611820302202507.1073741829.611341638917040/1823202207730971/?type=3&amp;theater
https://www.facebook.com/alcaldia.lacandelaria/photos/a.611820302202507.1073741829.611341638917040/1823112124406646/?type=3&amp;theater
https://www.facebook.com/alcaldia.lacandelaria/photos/a.611820302202507.1073741829.611341638917040/1823057097745482/?type=3&amp;theater
http://www.bogota.gov.co/localidades/candelaria/alcaldia-de-la-candelaria-rinde-cuentas
https://www.facebook.com/alcaldia.lacandelaria/photos/pcb.1818905068160685/1818904878160704/?type=3&amp;theater}
http://www.lacandelaria.gov.co/noticias/participa-la-rendicion-cuentas-2017-la-alcaldia-la-candelaria
https://www.facebook.com/alcaldia.lacandelaria/photos/a.611820302202507.1073741829.611341638917040/1816838165034042/?type=3&amp;theater
https://www.facebook.com/alcaldia.lacandelaria/photos/a.611820302202507.1073741829.611341638917040/1816672788383913/?type=3&amp;theater
https://www.facebook.com/alcaldia.lacandelaria/photos/a.611820302202507.1073741829.611341638917040/1815614265156432/?type=3&amp;theater
https://www.facebook.com/alcaldia.lacandelaria/photos/a.633437113374159.1073741873.611341638917040/1815414791843046/?type=3&amp;theater
https://www.facebook.com/alcaldia.lacandelaria/photos/pcb.1814448368606355/1814445055273353/?type=3&amp;theater
https://www.facebook.com/alcaldia.lacandelaria/photos/a.611820302202507.1073741829.611341638917040/1813232372061288/?type=3&amp;theater
https://www.facebook.com/alcaldia.lacandelaria/photos/pcb.1805695289481663/1805695139481678/?type=3&amp;theater
https://www.facebook.com/alcaldia.lacandelaria/photos/a.633437113374159.1073741873.611341638917040/1800229073361618/?type=3&amp;theater
https://www.facebook.com/alcaldia.lacandelaria/photos/pcb.1782410795143446/1782410761810116/?type=3&amp;theater
https://www.facebook.com/alcaldia.lacandelaria/photos/a.611820302202507.1073741829.611341638917040/1777124159005443/?type=3&amp;theater
https://www.facebook.com/alcaldia.lacandelaria/photos/pcb.1773471962703996/1773471916037334/?type=3&amp;theater
https://www.facebook.com/alcaldia.lacandelaria/photos/a.611820302202507.1073741829.611341638917040/1761663690551490/?type=3&amp;theater
https://www.facebook.com/alcaldia.lacandelaria/photos/a.611820302202507.1073741829.611341638917040/1752705374780655/?type=3&amp;theater
 https://www.youtube.com/watch?v=WWO3VCB1as4
Invitación rendición de cuentas 2017 La Candelaria
www.youtube.com
Invitación rendición de cuentas 2017 La Candelaria</t>
  </si>
  <si>
    <t>La Alcaldía de La Candelaria,  llevó a cabo una estrategia de difusión de los avances y cumplimiento del Plan de Desarrollo en cuatro (4) jornadas durante el trimestre en las áreas de Seguridad, Adulto Mayor - Subsidio Tipo C, Inspección, Vigilancia y Control,  ambiente y turismo. Mediante la realización de diálogos ciudadanos de cada uno de los temas anteriormente mencionados, en los que se convocó a la ciudadanía para socializar los resultados obtenidos, interactuar con la comunidad y despejar sus inquietudes. A través de redes sociales y de las casas comunitarias se realizó la respectiva convocatoria y  publicación del desarrollo de las jornadas.</t>
  </si>
  <si>
    <t>OneDrive: https://gobiernobogota-my.sharepoint.com/personal/dimelza_mendoza_gobiernobogota_gov_co/_layouts/15/onedrive.aspx?id=%2Fpersonal%2Fdimelza_mendoza_gobiernobogota_gov_co%2FDocuments%2FLA%20CANDELARIA%20PG%202018%2FIII%20TRIMESTRE%2FMETA%206</t>
  </si>
  <si>
    <t xml:space="preserve">
En el último trimestre del año en cumplimento de la meta 6; se realizó un dialogo ciudadano sobre Cultura y Participación, para el cual  la oficina de comunicaciones desarrolló piezas gráficas,  audiovisuales, y notas de prensa con el objetivo de divulgar la información  de manera, clara, precisa y transparente. 
Se realizó una amplia invitación a la ciudadanía a participar, y realizar control social a la administración local, mediante la frecuente publicación de información en nuestra página web, redes sociales, cartelera institucional, chats de whatsapp conformados por líderes y lideresas de la localidad, y comunidad en general. 
Se utilizó una estrategia  multicanal para llegar a la mayor cantidad de población posible y como resultado obtuvimos una importante asistencia  a la iniciativa.  
</t>
  </si>
  <si>
    <t>OneDrive: https://gobiernobogota-my.sharepoint.com/personal/dimelza_mendoza_gobiernobogota_gov_co/_layouts/15/onedrive.aspx?id=%2Fpersonal%2Fdimelza_mendoza_gobiernobogota_gov_co%2FDocuments%2FLA%20CANDELARIA%20PG%202018%2FIV%20TRIMESTRE%2FMETA%206</t>
  </si>
  <si>
    <t>Se realizaron 4 campañas, las cuales se discriminaron en los reportes trimestrales (1 cada trimestre), superando la meta propuesta</t>
  </si>
  <si>
    <t>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</si>
  <si>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</si>
  <si>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</si>
  <si>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</si>
  <si>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Redes sociales, Carteleras Alcaldía Local, Casas Comunitarias, emisora radio Candelaria</t>
  </si>
  <si>
    <t>Carteleras Alcaldía Local, Casas Comunitarias, http://radiocandelaria.co/</t>
  </si>
  <si>
    <t xml:space="preserve">En el transcurso del trimestre se realizó una campaña de reciclaje y aprovechamiento de los residuos dirigida a los colaboradores de la Alcaldía Local, consistente en  socializar de manera didáctica y sencilla la correcta disposición de los desperdicios, por lo cual nos valimos de una pieza de comunicación que lograra llegar fácil  al personal, con el fin de mejorar sus hábitos y ayudar a preservar el medio ambiente.  
En materia  de transparencia el departamento de Prensa realizó una campaña consistente  en la elaboracion y divulgación de una pieza comunicativa,  para que los funcionarios y contrataistas se capacitaran  en el nuevo codigo de Policia. 
</t>
  </si>
  <si>
    <t>OneDrive: https://gobiernobogota-my.sharepoint.com/personal/dimelza_mendoza_gobiernobogota_gov_co/_layouts/15/onedrive.aspx?id=%2Fpersonal%2Fdimelza_mendoza_gobiernobogota_gov_co%2FDocuments%2FLA%20CANDELARIA%20PG%202018%2FII%20TRIMESTRE%2FMETA%207</t>
  </si>
  <si>
    <t>En el trimestre se adelantaron cuatro (4) campañas, así:
- 2 de transparencia  enfocados al Código de Policía. 
- 1 de clima laboral denominada “en la intimidad con…” que son videos de funcionarios, con el objetivo de  Propiciar un clima laboral articulado que fortalezca el trabajo en equipo, y exalte a la persona que hay detrás de cada colaborador, para de esta manera mejorara la productividad al interior de la administración local.
- 1 ambiental donde se realizó una sensibilización  a los funcionarios y contratistas de la administración local sobre la importancia de cuidar el agua, y apagar la luz y los equipos al salir de la oficina, la actividad se realizó mediante  tarjetas para pegar en cada computador.</t>
  </si>
  <si>
    <t>OneDrive: https://gobiernobogota-my.sharepoint.com/personal/dimelza_mendoza_gobiernobogota_gov_co/_layouts/15/onedrive.aspx?id=%2Fpersonal%2Fdimelza_mendoza_gobiernobogota_gov_co%2FDocuments%2FLA%20CANDELARIA%20PG%202018%2FIII%20TRIMESTRE%2FMETA%207</t>
  </si>
  <si>
    <t xml:space="preserve">
En el último trimestre del año en cumplimento de la meta 7; se realizó una campaña interna para generar  conciencia en los colaboradores de Alcaldía Local de La Candelaria, acerca de la importancia de hacer un uso racional de la energía de los equipos electrónicos,   llamada “apagaton”. 
En materia  de transparencia,  la oficina  de Prensa realizó una campaña consistente  en la elaboración y divulgación de una pieza comunicativa,  para que los funcionarios y contratistas se capacitarán  en el Nuevo Código de Policía
En cuanto al clima laboral  se  hizo una campaña  para fortalecer  el trabajo en equipo, y exaltar a la persona que hay detrás de cada colaborador, para de esta manera mejorara la productividad al interior de  la administración local.  
</t>
  </si>
  <si>
    <t>Onedrive: https://gobiernobogota-my.sharepoint.com/personal/dimelza_mendoza_gobiernobogota_gov_co/_layouts/15/onedrive.aspx?id=%2Fpersonal%2Fdimelza_mendoza_gobiernobogota_gov_co%2FDocuments%2FLA%20CANDELARIA%20PG%202018%2FIV%20TRIMESTRE%2FMETA%207</t>
  </si>
  <si>
    <t>Aunque en el segundo semestre se realizó una campaña menos d ela sprogramadas, en tercer trimetre se realizó una adicional, al final del año se cumple la meta con las 9 campañas porpuestas para la vigencia 2018</t>
  </si>
  <si>
    <t>IVC</t>
  </si>
  <si>
    <t>Archivar 71 (30%)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</si>
  <si>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</si>
  <si>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</si>
  <si>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</si>
  <si>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</si>
  <si>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</si>
  <si>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</si>
  <si>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Según cifras de SIACTUA y del proyecto DIAL, la alcaldía local de la candelaria archivó 60 actuaciones de obras anteriores a la ley 1801 de 2016 en el primer trimestre</t>
  </si>
  <si>
    <t>Cifras SIACTUA y Proyecto DIAL</t>
  </si>
  <si>
    <t>Según cifras de SIACTUA, la alcaldía local de la candelaria archivó 118 actuaciones de obras anteriores a la ley 1801 de 2016 en el segundo trimestre</t>
  </si>
  <si>
    <t>Reporte SI ACTUA 1
Carpeta compartida: https://gobiernobogota-my.sharepoint.com/personal/dimelza_mendoza_gobiernobogota_gov_co/_layouts/15/onedrive.aspx?id=%2Fpersonal%2Fdimelza_mendoza_gobiernobogota_gov_co%2FDocuments%2FLA%20CANDELARIA%20PG%202018%2FII%20TRIMESTRE%2FMETA%208</t>
  </si>
  <si>
    <t xml:space="preserve">De acuerdo con el reporte de la Direcciòn para la Gestiòn Policiva, en este trimestre se archivaron 29 actuaciones de obras. </t>
  </si>
  <si>
    <t>https://app.powerbi.com/view?r=eyJrIjoiYWEwYzQ4NGQtMWJmZi00YmZjLWE3NjktMWI5NDUxM2M4NTA0IiwidCI6IjE0ZGUxNTVmLWUxOTItNDRkYS05OTRkLTE5MTNkODY1ODM3MiIsImMiOjR9</t>
  </si>
  <si>
    <t>La alcaldía local realizó la depuración de 21 actuaciones de obras anteriores a la ley 1801 de 2016</t>
  </si>
  <si>
    <t>SI ACTUA</t>
  </si>
  <si>
    <t>Según reporte powerbi, se terminaron en la vigencia 172 actuaciones administrativas, superando la meta programada de 71 AA</t>
  </si>
  <si>
    <t>Archivar 26 (20%) actuaciones de establecimiento de comercio anteriores a la ley 1801/2016 en la vigencia 2018</t>
  </si>
  <si>
    <t>Actuaciones de establecimiento de comercio anteriores a la ley 1801/2016 archivadas en la vigencia 2018</t>
  </si>
  <si>
    <t>Numero de actuaciones de establecimientos de comercio anteriores a la ley 1801 /2016 archivadas en la vigencia 2018</t>
  </si>
  <si>
    <t>Según cifras de SIACTUA y del proyecto DIAL, la alcaldía local de la candelaria archivó 7 actuaciones de establecimiento de comercio anteriores a la ley 1801 de 2016 en el primer trimestre</t>
  </si>
  <si>
    <t>Esta meta no está programada para este trimestre</t>
  </si>
  <si>
    <t xml:space="preserve">De acuerdo con el reporte de la Direcciòn para la Gestiòn Policiva, en este trimestre se archivaron 10 actuaciones de establecimientos de comercio. </t>
  </si>
  <si>
    <t>La alcaldía local realizó el archivo de 18 actuaciones de establecimientos de comercio</t>
  </si>
  <si>
    <t>Según reporte powerbi, se terminaron en la vigencia 35 actuaciones administrativas, superando la meta programada de 26 AA</t>
  </si>
  <si>
    <r>
      <t xml:space="preserve">Realizar </t>
    </r>
    <r>
      <rPr>
        <sz val="11"/>
        <rFont val="Arial Rounded MT Bold"/>
        <family val="2"/>
      </rPr>
      <t>20 acciones de control u operativos en materia de urbanismo relacionados con la integridad del Espacio Público</t>
    </r>
  </si>
  <si>
    <t>Acciones de Control u Operativos en Materia de Urbanimos Relacionados con la Integridad del Espacio Público Realizados</t>
  </si>
  <si>
    <t>Numero de Acciones de Control u Operativos en Materia de Urbanimo Relacionados con la Integridad del Espacio Público Realizados</t>
  </si>
  <si>
    <t>19 acciones de control u operativos en materia de urbanismo relacionados con la integridad del Espacio Público</t>
  </si>
  <si>
    <t>Acciones de Control u Operativos en Materia de Urbanimo</t>
  </si>
  <si>
    <t>Actas</t>
  </si>
  <si>
    <t>Grupo IVC</t>
  </si>
  <si>
    <t>Actas y cronograma de operativos</t>
  </si>
  <si>
    <t xml:space="preserve">En el trimestre se adelantaron los siguientes cinco (5) operativos:
- 31/01/2018: Barrio Belén
- 08/02/2018: Barrio Aguas
- 12/02/2018: Barrio Aguas - recorrido interinstitucional
- 15/02/2018: Barrio Egipto y Centro Administrativo
- 19/02/2018: Barrio Egipto
</t>
  </si>
  <si>
    <t>One Drive: https://gobiernobogota-my.sharepoint.com/personal/dimelza_mendoza_gobiernobogota_gov_co/_layouts/15/onedrive.aspx?id=%2Fpersonal%2Fdimelza_mendoza_gobiernobogota_gov_co%2FDocuments%2FLA%20CANDELARIA%20PG%202018%2FI%20TRIMESTRE%2FMETA%2010
Carpeta que reposa en la Oficina de Obras - Operativos</t>
  </si>
  <si>
    <t>En el trimestre se adelantaron los siguientes seis (6) operativos:
1) 27/04/018: recorrido carrera 9.
2) 03/05/2018: recorrido barrio La Catedral.
3) 24/05/2018: recorrido calle 12 C
4) 17/05/2018: recorrido barrio Santa Bárbara.
5) 22/05/2018: recorrido Barrio Centro Administrativo.
6) 15/06/2018: quebrada Roosevelt.</t>
  </si>
  <si>
    <t>One Drive:  https://gobiernobogota-my.sharepoint.com/personal/dimelza_mendoza_gobiernobogota_gov_co/_layouts/15/onedrive.aspx?id=%2Fpersonal%2Fdimelza_mendoza_gobiernobogota_gov_co%2FDocuments%2FLA%20CANDELARIA%20PG%202018%2FII%20TRIMESTRE%2FMETA%2010
Carpeta que reposa en la Oficina de Obras - Operativos</t>
  </si>
  <si>
    <t>En el trimestre se adelantaron los siguientes seis (6) operativos:
1) 10/07/2018: recorrido barrio La Catedral
2) 18/07/2018: recorrido barrio Belén
3) 01/08/2018: recorrido barrio Santa Bárbara
4) 04/09/2018: recorrido barrio Centro Administrativo
5) 18/09/2018 recorrido barrio La Catedral</t>
  </si>
  <si>
    <t>Carpeta plan de gestión 2018.
OneDrive: https://gobiernobogota-my.sharepoint.com/personal/dimelza_mendoza_gobiernobogota_gov_co/_layouts/15/onedrive.aspx?id=%2Fpersonal%2Fdimelza_mendoza_gobiernobogota_gov_co%2FDocuments%2FLA%20CANDELARIA%20PG%202018%2FIII%20TRIMESTRE%2FMETA%2010</t>
  </si>
  <si>
    <t>En el trimestre se adelantaron los siguientes seis (6) operativos:
1) 108/10/2018: Centro Administrativo
2) 09/11/2018: barrio Egipto
3) 13/11/2018: barrio Belén
4) 15/11/2018: barrio La Catedral
5) 16/11/2018: barrio Egipto
6) 05/12/2018: barrio Aguas</t>
  </si>
  <si>
    <t>Carpeta plan de gestión 2018.
OneDrive: https://gobiernobogota-my.sharepoint.com/personal/dimelza_mendoza_gobiernobogota_gov_co/_layouts/15/onedrive.aspx?id=%2Fpersonal%2Fdimelza_mendoza_gobiernobogota_gov_co%2FDocuments%2FLA%20CANDELARIA%20PG%202018%2FIV%20TRIMESTRE%2FMETA%2010</t>
  </si>
  <si>
    <t>Se superó la meta, realizando 22 acciones de control u operativos en materia de urbanismo relacionados con la integridad del Espacio Público, descritas en el reporte trimestral previamente enviado.</t>
  </si>
  <si>
    <t>Realizar 42 acciones de control u operativos en materia de actividad economica</t>
  </si>
  <si>
    <t>Acciones de Control u Operativos en materia de actividad economica Realizados</t>
  </si>
  <si>
    <t>Numero de Acciones de Control u Operativos en materia de actividad economica</t>
  </si>
  <si>
    <t>42 acciones de control u operativos en materia de actividad economica</t>
  </si>
  <si>
    <t>Acciones de Control u Operativos en Materia de Actividad Economica</t>
  </si>
  <si>
    <t>En el trimestre se realizaron los siguientes diez (10) operativos:
- 05/01/2018
- 12/01/2018
- 23/01/2018
- 13/02/2018
- 16/02/2018
- 21/02/2018
- 23/02/2018
- 09/03/2018
- 15/03/2018
- 15/03/2018</t>
  </si>
  <si>
    <t>One Drive: https://gobiernobogota-my.sharepoint.com/personal/dimelza_mendoza_gobiernobogota_gov_co/_layouts/15/onedrive.aspx?id=%2Fpersonal%2Fdimelza_mendoza_gobiernobogota_gov_co%2FDocuments%2FLA%20CANDELARIA%20PG%202018%2FI%20TRIMESTRE%2FMETA%2011
Carpeta de operativos que reposa en la oficina Jurídica</t>
  </si>
  <si>
    <t>En el trimestre se realizaron los siguientes doce (12) operativos:
-09/04/2018
-13/04/2018
-20/04/2018
- 27/04/2018
-03/05/2018
- 04/05/2018
-18/05/2018
-22/05/2018
-25/05/2018
- 07/06/2018
- 15/06/2018
- 19/06/2018</t>
  </si>
  <si>
    <t>Carpeta de operativos que reposa en la oficina Jurídica
OneDrive: https://gobiernobogota-my.sharepoint.com/personal/dimelza_mendoza_gobiernobogota_gov_co/_layouts/15/onedrive.aspx?id=%2Fpersonal%2Fdimelza_mendoza_gobiernobogota_gov_co%2FDocuments%2FLA%20CANDELARIA%20PG%202018%2FII%20TRIMESTRE%2FMETA%2011</t>
  </si>
  <si>
    <t>En el trimestre se realizaron los siguientes once (11) operativos:
- 06/07/2018
- 13/07/2018
- 26/07/2018
- 27/07/2018
- 28/07/2018
- 29/07/2018
- 30/07/2018
- 03/08/2018
- 17/08/2018
- 21/08/2018
- 05/09/2018</t>
  </si>
  <si>
    <t>Carpeta de operativos que reposa en la oficina Jurídica
OneDrive:https://gobiernobogota-my.sharepoint.com/personal/dimelza_mendoza_gobiernobogota_gov_co/_layouts/15/onedrive.aspx?id=%2Fpersonal%2Fdimelza_mendoza_gobiernobogota_gov_co%2FDocuments%2FLA%20CANDELARIA%20PG%202018%2FIII%20TRIMESTRE%2FMETA%2011</t>
  </si>
  <si>
    <t>En el trimestre se realizaron los siguientes once (11) operativos:
- 02/10/2018
- 02/10/2018
- 05/10/2018
- 09/10/2018
- 18/10/2018
- 09/11/2018
- 23/11/2018
- 30/11/2018
- 07/12/2018
- 14/12/2018
-17/12/2018</t>
  </si>
  <si>
    <t>Carpeta de operativos que reposa en la oficina Jurídica
OneDrive: https://gobiernobogota-my.sharepoint.com/personal/dimelza_mendoza_gobiernobogota_gov_co/_layouts/15/onedrive.aspx?id=%2Fpersonal%2Fdimelza_mendoza_gobiernobogota_gov_co%2FDocuments%2FLA%20CANDELARIA%20PG%202018%2FIV%20TRIMESTRE%2FMETA%2011</t>
  </si>
  <si>
    <t>Se superó la meta, realizando 44 acciones de control u operativos en materia de actividad economica, descritas en el reporte trimestral previamente enviado.</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</si>
  <si>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</si>
  <si>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</si>
  <si>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</si>
  <si>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28 acciones de control u operativos en materia de urbanismo relacionados con la integridad urbanistica</t>
  </si>
  <si>
    <t>Acciones de control u operativos en materia de urbanismo relacionados con la integridad urbanistica</t>
  </si>
  <si>
    <t>En el trimestre se realizaron los siguientes trece (13) operativos:
- 08/02/2018: Universidad de los Andes - Centro Japón
- 08/02/2018: Universidad de los Andes - Facultad de Arquitectura
- 08/02/2018: Universidad de los Andes - Edificio del Silencio
- 09/02/2018: Universidda Externado
- 10/02/2018: Neos Moda
- 10/02/2018: Carrera 9 N° 10-37
- 12/02/2018: recorrido interinstitucional con Ministerio de Cultura
- 14/02/2018: Universidad Autónoma de Colombia
- 14/02/2018: Calle 16 a N° 2-84/88
- 16/02/2018: Carrera 9 N° 10-37 y calle 6 a N° 5 -23
- 07/03/2018: calle 6 a N° 5 -23
- 23/03/2018: Carrera 2 N° 11-54
- 23/03/2018: Teatro Colón 
Vale la pena destacar que se superó la meta, previendo que en el segundo trimestre las condiciones climátoica sno son tan faborables por la temporada de lluvia.</t>
  </si>
  <si>
    <t>One Drive: https://gobiernobogota-my.sharepoint.com/personal/dimelza_mendoza_gobiernobogota_gov_co/_layouts/15/onedrive.aspx?id=%2Fpersonal%2Fdimelza_mendoza_gobiernobogota_gov_co%2FDocuments%2FLA%20CANDELARIA%20PG%202018%2FI%20TRIMESTRE%2FMETA%2012
Carpeta que reposa en la Oficina de Obras - Operativos</t>
  </si>
  <si>
    <t>En el trimestre se realizaron los siguientes doce (12) operativos:
1) 10/04/2018: Carrera 9 No. 10-37 
2) 18/04/2018: Cr. 9 No. 10-37
3) 03/04/2018: Edificio Corkidi 
4) 10/04/2018: Neos moda
5) 08/05/2018: Neos Moda
6) 10/05/2018: Hotel Selina
7) 18/05/2018: Universidad de Andes
8) 18/05/2018: Villa Paulina 
9) 18/05/2018: Ccentro japones
10) 18/05/2018: Edificio del Silencio
11) 24/05/2018: Universidad Externado
12) 21/06/2018: Carrera 3 N° 12-42</t>
  </si>
  <si>
    <t>One Drive: https://gobiernobogota-my.sharepoint.com/personal/dimelza_mendoza_gobiernobogota_gov_co/_layouts/15/onedrive.aspx?id=%2Fpersonal%2Fdimelza_mendoza_gobiernobogota_gov_co%2FDocuments%2FLA%20CANDELARIA%20PG%202018%2FII%20TRIMESTRE%2FMETA%2012 
Carpeta que reposa en la Oficina de Obras - Operativos</t>
  </si>
  <si>
    <t xml:space="preserve">En el trimestre se realizaron los siguientes ocho (8) operativos:
1) 07/07/2018: se visitó predio carrera 9 N° 10-37
2) 24/07/2018: se visitó predio Carrera 8 N° 12 C - 17
3) 26/07/2018: se visitó Plaza La concordia
4) 31/07/2018: se visitó obra Universidad de Los Andes
5) 12/08/2018: se visitó predio Calle 12 C N° 1 A -24
6) 14/08/2018 y 22/08/2018: se visitó predio Calle 11 N° 3-43/47
7) 22/08/2018: se visitó predio Calle 11 N° 3-43/47
8) 13/09/2018: se visitó tercera fase del teatro Colón
</t>
  </si>
  <si>
    <t>Carpeta plan de gestión 2018.
OneDrive: https://gobiernobogota-my.sharepoint.com/personal/dimelza_mendoza_gobiernobogota_gov_co/_layouts/15/onedrive.aspx?id=%2Fpersonal%2Fdimelza_mendoza_gobiernobogota_gov_co%2FDocuments%2FLA%20CANDELARIA%20PG%202018%2FIII%20TRIMESTRE%2FMETA%2012</t>
  </si>
  <si>
    <t xml:space="preserve">En el trimestre se realizaron los siguientes nueve (9) operativos:
1) 05/10/2018
2) 10/10/2018
3) 30/10/2018
4) 13/11/2018
5) 16/11/2018
6) 20/11/2018
7) 22/11/2018
8) 05/12/2018
9) 11/12/2018
</t>
  </si>
  <si>
    <t>Carpeta plan de gestión 2018.
OneDrive: https://gobiernobogota-my.sharepoint.com/personal/dimelza_mendoza_gobiernobogota_gov_co/_layouts/15/onedrive.aspx?id=%2Fpersonal%2Fdimelza_mendoza_gobiernobogota_gov_co%2FDocuments%2FLA%20CANDELARIA%20PG%202018%2FIV%20TRIMESTRE%2FMETA%2012</t>
  </si>
  <si>
    <t>Se superó la meta, realizando 42 acciones de control u operativos en materia de urbanismo relacionados con la integridad urbanistica, descritas en el reporte trimestral previamente enviado.</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</si>
  <si>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</si>
  <si>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</si>
  <si>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</si>
  <si>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12 acciones de control u operativos en materia de ambiente, mineria y relaciones con los animales</t>
  </si>
  <si>
    <t>Acciones de control u operativos en materia de ambiente, mineria y relaciones con los animale</t>
  </si>
  <si>
    <t>Actas de reunión - Carpeta</t>
  </si>
  <si>
    <t>En el trimestre se realizaron los siguientes cuatro (4) operativos:
- 02/03/2018: serealizó recorrido por las principales fuentes hídricas de la localidad con el fin de identificar la invasión de las rondas de las quebradas
- 15/03/2018: se realizó una jornada de eco reciclatón con apoyo de la SDA en el punto Guía verde
- 21/03/2018: operativo de sensibilización para la comunidad de los barrios santa Bárbara, centro Administrativo frente a horarios y frecuencia de recolección de basura.
- 26/03/2018: Cambio y plantación de 30 individuos arbóreos sobre el separador de la Avenida presidencial.</t>
  </si>
  <si>
    <t>One Drive: https://gobiernobogota-my.sharepoint.com/personal/dimelza_mendoza_gobiernobogota_gov_co/_layouts/15/onedrive.aspx?id=%2Fpersonal%2Fdimelza_mendoza_gobiernobogota_gov_co%2FDocuments%2FLA%20CANDELARIA%20PG%202018%2FI%20TRIMESTRE%2FMETA%2013
Carpeta de operativos Locales que reposa en la oficina Ambiental</t>
  </si>
  <si>
    <t>Se realizaron 3 operativos en las siguientes fechas: 
- 18/05/2018: recuperación parque de la gota
- 08/06/2018: semana ambiental distrital
- 12/06/2018: manejo de residuos sólidos y código de policía</t>
  </si>
  <si>
    <t>OneDrive: https://gobiernobogota-my.sharepoint.com/personal/dimelza_mendoza_gobiernobogota_gov_co/_layouts/15/onedrive.aspx?id=%2Fpersonal%2Fdimelza_mendoza_gobiernobogota_gov_co%2FDocuments%2FLA%20CANDELARIA%20PG%202018%2FII%20TRIMESTRE%2FMETA%2013</t>
  </si>
  <si>
    <t>Se realizaron 3 joranadas en las siguientes fechas: 
- 21/07/2018: Brigada de bienestar animal, donde se realizó vacunanación, implantación de micro chip, vacunación antirábica y charla tenencia responsable.
- 13/08/2018: sensibilización noche de palomas
- 29/09/2018: Se realizó la intevención en el callejón del embudo, pintura de fachadas y embellecimiento</t>
  </si>
  <si>
    <t>OneDrive: https://gobiernobogota-my.sharepoint.com/personal/dimelza_mendoza_gobiernobogota_gov_co/_layouts/15/onedrive.aspx?id=%2Fpersonal%2Fdimelza_mendoza_gobiernobogota_gov_co%2FDocuments%2FLA%20CANDELARIA%20PG%202018%2FIII%20TRIMESTRE%2FMETA%2013</t>
  </si>
  <si>
    <t>Se realizaron tres (3) operativos, así:
- Aire: 29/12/2018
- Ruido: 29/12/2018
- Protección y bienstar animal: 13/12/2018</t>
  </si>
  <si>
    <t>OneDrive: https://gobiernobogota-my.sharepoint.com/personal/dimelza_mendoza_gobiernobogota_gov_co/_layouts/15/onedrive.aspx?id=%2Fpersonal%2Fdimelza_mendoza_gobiernobogota_gov_co%2FDocuments%2FLA%20CANDELARIA%20PG%202018%2FIV%20TRIMESTRE%2FMETA%2012</t>
  </si>
  <si>
    <t>Se superó la meta, realizando 13 acciones de control u operativos en materia de ambiente, mineria y relaciones con los animales, descritas en el reporte trimestral previamente enviado.</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</si>
  <si>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</si>
  <si>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</si>
  <si>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</si>
  <si>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 xml:space="preserve"> 3 operativos en materia de convivencia relacionados con articulos pirotécnicos </t>
  </si>
  <si>
    <t>Acciones de control u operativos en materia de convivencia relacionados con articulos pirotécnicos y sustancias peligrosas</t>
  </si>
  <si>
    <t>En el trimestre se realizan operativos denominados "Plan mochila" a la salida de los colegios distritales de la localidad para incautar sustancias peligrosas y armas blancas., así:
- 09/08/2018
- 10/09/2018 (2 operativos)
- 17/09/2018
- 26/09/2018</t>
  </si>
  <si>
    <t>En el trimestre se realizan operativos denominados "Plan mochila" a la salida de los colegios distritales de la localidad para incautar sustancias peligrosas y armas blancas., así:
- 24/10/2018
Y de sustancias pirotécnbicas se realizaron cinco (5) operativos: 
-07/12/2018
- 13/12/2018
- 27/12/2018
- 28/12/2018
-28/12/2018
Los dos operativos de pirotecnoia restantes están programados para los últmos días de diciembre</t>
  </si>
  <si>
    <t xml:space="preserve">carpeta operativos
OneDrive: https://gobiernobogota-my.sharepoint.com/personal/dimelza_mendoza_gobiernobogota_gov_co/_layouts/15/onedrive.aspx?slrid=4fddaf9e-b02c-0000-1cb0-32eb8f15079b&amp;FolderCTID=0x012000FC135A152BC5804090E1E911D2208C35&amp;id=%2Fpersonal%2Fdimelza_mendoza_gobiernobogota_gov_co%2FDocuments%2FLA%20CANDELARIA%20PG%202018%2FIV%20TRIMESTRE%2FMETA%2014 </t>
  </si>
  <si>
    <t>Se superó la meta, realizando 11 acciones de control u operativos en materia de convivencia relacionados con articulos pirotécnicos y sustancias peligrosas</t>
  </si>
  <si>
    <t xml:space="preserve">GESTIÓN CORPORATIVA LOCAL
</t>
  </si>
  <si>
    <r>
      <t xml:space="preserve">Comprometer al 30 de junio del 2018 el </t>
    </r>
    <r>
      <rPr>
        <b/>
        <sz val="11"/>
        <color indexed="10"/>
        <rFont val="Arial Rounded MT Bold"/>
        <family val="2"/>
      </rPr>
      <t>50%</t>
    </r>
    <r>
      <rPr>
        <sz val="11"/>
        <rFont val="Arial Rounded MT Bold"/>
        <family val="2"/>
      </rPr>
      <t xml:space="preserve"> del presupuesto de inversión directa disponible a la vigencia para el FDL y el </t>
    </r>
    <r>
      <rPr>
        <b/>
        <sz val="11"/>
        <color indexed="10"/>
        <rFont val="Arial Rounded MT Bold"/>
        <family val="2"/>
      </rPr>
      <t>95%</t>
    </r>
    <r>
      <rPr>
        <sz val="11"/>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</si>
  <si>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</si>
  <si>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</si>
  <si>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Del presupuesto de inversión directa correspondiente a la vigencia 2017 se comprometieron:
- A 30 de junio de 2017: 10,6%
- A 31 de diciembre de 2017: 89%</t>
  </si>
  <si>
    <t xml:space="preserve">Porcentaje de Compromisos del Presupuesto de Inversión Directa </t>
  </si>
  <si>
    <t>EFICIENCIA</t>
  </si>
  <si>
    <t>PREDIS</t>
  </si>
  <si>
    <t>Presupuesto
Contratación
Planeación
Despacho</t>
  </si>
  <si>
    <t>Durante el primer trimestre del 2018 el Fondo de Desarrollo Local de La Candelaria contó con un presupuesto de inversión directa de $10,991,333,000, de los que  comprometió  $ 3,825,462,662;  alcanzando un porcentaje de compromisos del 34,80% sobre el total de recursos de inversión directa apropiados.</t>
  </si>
  <si>
    <t>Durante el Segundo  trimestre del 2018 el Fondo de Desarrollo Local de La Candelaria contó con un presupuesto de inversión directa de $10,991,333,000, de los que  comprometió  $4.277.473.584;  alcanzando un porcentaje de compromisos del 38,92% sobre el total de recursos de inversión directa apropiados.</t>
  </si>
  <si>
    <t>PREDIS 
Onedrive: https://gobiernobogota-my.sharepoint.com/personal/dimelza_mendoza_gobiernobogota_gov_co/_layouts/15/onedrive.aspx?id=%2Fpersonal%2Fdimelza_mendoza_gobiernobogota_gov_co%2FDocuments%2FLA%20CANDELARIA%20PG%202018%2FII%20TRIMESTRE%2FMETA%2017</t>
  </si>
  <si>
    <t>Durante el tercer trimestre del 2018 el Fondo de Desarrollo Local de La Candelaria contó con un presupuesto de inversión directa de $11.106.411.957, de los que  comprometió  $ 5.812.229.192;  alcanzando un porcentaje de compromisos del 52,33% sobre el total de recursos de inversión directa apropiados.</t>
  </si>
  <si>
    <t xml:space="preserve">PREDIS
OneDrive: https://gobiernobogota-my.sharepoint.com/personal/dimelza_mendoza_gobiernobogota_gov_co/_layouts/15/onedrive.aspx?id=%2Fpersonal%2Fdimelza_mendoza_gobiernobogota_gov_co%2FDocuments%2FLA%20CANDELARIA%20PG%202018%2FIII%20TRIMESTRE%2FMETA%2017  </t>
  </si>
  <si>
    <t>Con fecha 31/12/2018 el Fondo de Desarrollo Local de La Candelaria contó con un presupuesto de inversión directa de $ 15,339,042,521.00, de los que  comprometió  $  14,792,188,493.00;  alcanzando un porcentaje de compromisos del 96,43% sobre el total de recursos de inversión directa apropiados.</t>
  </si>
  <si>
    <t>PREDIS
Onedrive: https://gobiernobogota-my.sharepoint.com/personal/dimelza_mendoza_gobiernobogota_gov_co/_layouts/15/onedrive.aspx?id=%2Fpersonal%2Fdimelza_mendoza_gobiernobogota_gov_co%2FDocuments%2FLA%20CANDELARIA%20PG%202018%2FIV%20TRIMESTRE%2FMETA%2017</t>
  </si>
  <si>
    <t xml:space="preserve">Pese a que a 30 de junio del 2018 el 50% no se logró la meta de compormeter del presupuesto de inversión directa, a 31 de diciembre se superó el porcentaje planteado del 95%, alcanzando un 96,43% </t>
  </si>
  <si>
    <r>
      <t xml:space="preserve">Girar mínimo el </t>
    </r>
    <r>
      <rPr>
        <b/>
        <sz val="11"/>
        <color indexed="10"/>
        <rFont val="Arial Rounded MT Bold"/>
        <family val="2"/>
      </rPr>
      <t>30%</t>
    </r>
    <r>
      <rPr>
        <sz val="11"/>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</si>
  <si>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</si>
  <si>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</si>
  <si>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Giros de inversión directa a 31/12/2017: 33%</t>
  </si>
  <si>
    <t xml:space="preserve">Giros de Presupuesto de Inversión Directa </t>
  </si>
  <si>
    <t>Presupuesto
Planeación
Despacho
Apoyos a la supervisión</t>
  </si>
  <si>
    <t>Durante el primer trimestre del 2018 el Fondo de Desarrollo Local de La Candelaria contó con un presupuesto de inversión directa de $10,991,333,000, de los que  giró $ 526,697,192;  alcanzando un porcentaje de giros del 4,79% sobre el total de recursos de inversión directa apropiados.</t>
  </si>
  <si>
    <t>Durante el segundo trimestre del 2018 el Fondo de Desarrollo Local de La Candelaria contó con un presupuesto de inversión directa de $10,991,333,000, de los que  giró $1.693.805.855;  alcanzando un porcentaje de giros del 15,41% sobre el total de recursos de inversión directa apropiados.</t>
  </si>
  <si>
    <t>PREDIS 
OneDrive: https://gobiernobogota-my.sharepoint.com/personal/dimelza_mendoza_gobiernobogota_gov_co/_layouts/15/onedrive.aspx?id=%2Fpersonal%2Fdimelza_mendoza_gobiernobogota_gov_co%2FDocuments%2FLA%20CANDELARIA%20PG%202018%2FII%20TRIMESTRE%2FMETA%2018</t>
  </si>
  <si>
    <t>Durante el segundo trimestre del 2018 el Fondo de Desarrollo Local de La Candelaria contó con un presupuesto de inversión directa de $11.106.411.957, de los que  giró $2.892.950.512;  alcanzando un porcentaje de giros del 26,05% sobre el total de recursos de inversión directa apropiados.</t>
  </si>
  <si>
    <t>Reporte PREDIS
OneDrive: https://gobiernobogota-my.sharepoint.com/personal/dimelza_mendoza_gobiernobogota_gov_co/_layouts/15/onedrive.aspx?id=%2Fpersonal%2Fdimelza_mendoza_gobiernobogota_gov_co%2FDocuments%2FLA%20CANDELARIA%20PG%202018%2FIII%20TRIMESTRE%2FMETA%2018</t>
  </si>
  <si>
    <t>Con fecha 31/12/2018 el Fondo de Desarrollo Local de La Candelaria contó con un presupuesto de inversión directa de $ 14,389,680,814.00, de los que  giró $  4,566,497,646.00;  alcanzando un porcentaje de giros del 30,87% sobre el total de recursos de inversión directa apropiados.</t>
  </si>
  <si>
    <t>PREDIS
Onedrive: https://gobiernobogota-my.sharepoint.com/personal/dimelza_mendoza_gobiernobogota_gov_co/_layouts/15/onedrive.aspx?id=%2Fpersonal%2Fdimelza_mendoza_gobiernobogota_gov_co%2FDocuments%2FLA%20CANDELARIA%20PG%202018%2FIV%20TRIMESTRE%2FMETA%2018</t>
  </si>
  <si>
    <t>Si bien no se logró el 30% programado a 31/12/2018, se alcanzó un porcentaje muy cercano, llegando al 30,87% de giros del presupuesto de inversión directa comprometidos en la vigencia 2018</t>
  </si>
  <si>
    <r>
      <t xml:space="preserve">Girar el </t>
    </r>
    <r>
      <rPr>
        <b/>
        <sz val="11"/>
        <color theme="4"/>
        <rFont val="Arial Rounded MT Bold"/>
        <family val="2"/>
      </rPr>
      <t>70%</t>
    </r>
    <r>
      <rPr>
        <sz val="11"/>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</si>
  <si>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</si>
  <si>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</si>
  <si>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Giros de OxP a 31/12/2017: 76,78%</t>
  </si>
  <si>
    <t xml:space="preserve">Giros de Presupuesto Comprometido Constituido como Obligaciones por Pagar de la Vigencia 2017 </t>
  </si>
  <si>
    <t>Para el 2018 el Fondo de Desarrollo Local de La Candelaria constituyó obligaciones por pagar de  $ 8.856.751.027  de los que a 31/03/2018 giró $1.265.172.279, alcanzando un porcentaje de ejecución del 14,28%.</t>
  </si>
  <si>
    <t>Matriz de control de OXP
Predis</t>
  </si>
  <si>
    <r>
      <t xml:space="preserve">Para el 2018 el Fondo de Desarrollo Local de La Candelaria constituyó obligaciones por pagar de  $8.856.751.027 de los que a 30/06/2018 giró </t>
    </r>
    <r>
      <rPr>
        <sz val="11"/>
        <rFont val="Arial Rounded MT Bold"/>
        <family val="2"/>
      </rPr>
      <t>$1.963.400.830,7 alcanzando un porcentaje de ejecución del 22%.</t>
    </r>
  </si>
  <si>
    <t>"Matriz de control de OXP Predis"
OneDrive: https://gobiernobogota-my.sharepoint.com/personal/dimelza_mendoza_gobiernobogota_gov_co/_layouts/15/onedrive.aspx?id=%2Fpersonal%2Fdimelza_mendoza_gobiernobogota_gov_co%2FDocuments%2FLA%20CANDELARIA%20PG%202018%2FII%20TRIMESTRE%2FMETA%2019</t>
  </si>
  <si>
    <t>Para el 2018 el Fondo de Desarrollo Local de La Candelaria constituyó obligaciones por pagar de  $8.888.737.906 de los que a 30/09/2018 giró $3.746.070.640,7 alcanzando un porcentaje de ejecución del 42,14%.</t>
  </si>
  <si>
    <t>Matriz de control de OXP Predis
OneDrive: https://gobiernobogota-my.sharepoint.com/personal/dimelza_mendoza_gobiernobogota_gov_co/_layouts/15/onedrive.aspx?id=%2Fpersonal%2Fdimelza_mendoza_gobiernobogota_gov_co%2FDocuments%2FLA%20CANDELARIA%20PG%202018%2FIII%20TRIMESTRE%2FMETA%2019</t>
  </si>
  <si>
    <t>De acuerdo con lo solicitado envío archivo matriz obligaciones por pagar del 31 de diciembre de 2018 según información financiera alimentada por la oficina de presupuesto.
Con un porcentaje de giros del 64,4% y d eliberaciones del 5%, a 31 de diciembre de 2018 se alcanzó una ejecución del 69% para un valor de $6.133.109.724 del presupuesto inicial que corresponde a $8,888,737,906</t>
  </si>
  <si>
    <t>Matriz de seguimiento. One Drive: https://gobiernobogota-my.sharepoint.com/personal/dimelza_mendoza_gobiernobogota_gov_co/_layouts/15/onedrive.aspx?slrid=4fddaf9e-b02c-0000-1cb0-32eb8f15079b&amp;FolderCTID=0x012000FC135A152BC5804090E1E911D2208C35&amp;id=%2Fpersonal%2Fdimelza_mendoza_gobiernobogota_gov_co%2FDocuments%2FLA%20CANDELARIA%20PG%202018%2FIV%20TRIMESTRE%2FMETA%2019</t>
  </si>
  <si>
    <t>Con un porcentaje de giros del 64,4% y d eliberaciones del 5%, a 31 de diciembre de 2018 se alcanzó una ejecución del 69% para un valor de $6.133.109.724 del presupuesto inicial que corresponde a $8,888,737,906</t>
  </si>
  <si>
    <r>
      <t>Adelantar el</t>
    </r>
    <r>
      <rPr>
        <b/>
        <sz val="11"/>
        <rFont val="Arial Rounded MT Bold"/>
        <family val="2"/>
      </rPr>
      <t xml:space="preserve"> </t>
    </r>
    <r>
      <rPr>
        <b/>
        <sz val="11"/>
        <color indexed="10"/>
        <rFont val="Arial Rounded MT Bold"/>
        <family val="2"/>
      </rPr>
      <t>100%</t>
    </r>
    <r>
      <rPr>
        <sz val="11"/>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</si>
  <si>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</si>
  <si>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</si>
  <si>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100% de los procesos contractuales de malla vial y parques de la vigencia 2018, utilizando los pliegos tipo.</t>
  </si>
  <si>
    <t>Procesos Contractuales de Malla Vial y Parques de la Vigencia 2018</t>
  </si>
  <si>
    <t>SECOP</t>
  </si>
  <si>
    <t>Oficina de Infraestructura
Contratación
Comité de Contratación</t>
  </si>
  <si>
    <t>Actualmente nos encontramos en etapa pre contractual. Los estudios previos se han formulado según pliegos tipo, los cuales se encuentran en este momento en el IDU en etapa de revisión</t>
  </si>
  <si>
    <t>META NO PROGRAMADA</t>
  </si>
  <si>
    <t>En el mes de diciembre de 2018 se suscribieorn los contratos  de los procesos contractuales de malla vial y parques de la vigencia 2018, utilizando los pliegos tipo.</t>
  </si>
  <si>
    <t>SECOP II</t>
  </si>
  <si>
    <r>
      <t>Publicar el</t>
    </r>
    <r>
      <rPr>
        <b/>
        <sz val="11"/>
        <color indexed="10"/>
        <rFont val="Arial Rounded MT Bold"/>
        <family val="2"/>
      </rPr>
      <t xml:space="preserve"> 100% </t>
    </r>
    <r>
      <rPr>
        <sz val="11"/>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</si>
  <si>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</si>
  <si>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</si>
  <si>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El 100% de la contratación directa se publicó en el portal SECOP I; de resto la totalidad de procesos licitatorios y mínimas cuantías se publicó a partir del mes de septiembre de 2017, en el Portal SECOP II.</t>
  </si>
  <si>
    <t xml:space="preserve"> Publicación de los Procesos Contractuales del FDL y Modificaciones Contractuales </t>
  </si>
  <si>
    <t>Contratación</t>
  </si>
  <si>
    <t xml:space="preserve">Se han publicado 68 contratos en el portal SECOP II con sus correspondientes modificaciones contractuales, de este se encuentra un porceso competitivo en curso. En SECOP I a los contratos que aun se encuentran en ejecución  también se les publica las modificaciones a lugar. 
A marzo de 2018 se encuentran seis (6) versiones del PAA publicados en el portal SECOP II
</t>
  </si>
  <si>
    <t xml:space="preserve">Se han publicado 75 contratos en el portal SECOP II con sus correspondientes modificaciones contractuales, de este se encuentra un porceso competitivo en curso. En SECOP I a los contratos que aun se encuentran en ejecución  también se les publica las modificaciones a lugar. 
A marzo de 2018 se encuentran nueve (9) versiones del PAA publicados en el portal SECOP II
</t>
  </si>
  <si>
    <t xml:space="preserve">Se han publicado 89 contratos en el portal SECOP II con sus correspondientes modificaciones contractuales, de este se encuentra un porceso competitivo en curso. En SECOP I a los contratos que aun se encuentran en ejecución  también se les publica las modificaciones a lugar. 
A septiembre 30 de 2018 se encuentran diecinueve (19) versiones del PAA publicados en el portal SECOP II
</t>
  </si>
  <si>
    <t>Secop II
OneDrive: https://gobiernobogota-my.sharepoint.com/personal/dimelza_mendoza_gobiernobogota_gov_co/_layouts/15/onedrive.aspx?id=%2Fpersonal%2Fdimelza_mendoza_gobiernobogota_gov_co%2FDocuments%2FLA%20CANDELARIA%20PG%202018%2FIII%20TRIMESTRE%2FMETA%2021</t>
  </si>
  <si>
    <t>Se han publicado 107 contratos en el portal SECOP II con sus correspondientes modificaciones contractuales, de este se encuentra un porceso competitivo en curso. En SECOP I a los contratos que aun se encuentran en ejecución  también se les publica las modificaciones a lugar. 
A31 de diciembre de 2018 se encuentran treinta y seis (36) versiones del PAA publicados en el portal SECOP II</t>
  </si>
  <si>
    <t>Se publicó el 100% de la contratación del FDL, así como las modificaciones contractuales a las que hubo lugar en SECOP II</t>
  </si>
  <si>
    <r>
      <t xml:space="preserve">Adquirir el </t>
    </r>
    <r>
      <rPr>
        <b/>
        <sz val="11"/>
        <color indexed="10"/>
        <rFont val="Arial Rounded MT Bold"/>
        <family val="2"/>
      </rPr>
      <t>80%</t>
    </r>
    <r>
      <rPr>
        <sz val="11"/>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</si>
  <si>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</si>
  <si>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60% de los bienes de Características Técnicas Uniformes de Común Utilización a través del portal Colombia Compra Eficiente.
Aseo y cafetería (1er trimestre)
Combustible (1er trimestre)
Cámaras de seguridad(4to trimestre)
Intermediación de seguros (1er trimestre)
Suministro de Tonners para impresoras (1er trimestre)</t>
  </si>
  <si>
    <t>Bienes de Características Técnicas Uniformes de Común Utilización a través del portal Colombia Compra Eficiente Aquiridos</t>
  </si>
  <si>
    <t>A través del acuerdo marco de precios, a corte primer trimestre se han contratado:
- Combustible, orden de compra N° 25815
- Aseo y cafetería: orden de compra 26188</t>
  </si>
  <si>
    <t>Colombia compra eficiente</t>
  </si>
  <si>
    <t>A través del acuerdo marco de precios, a corte segundo trimestre se han contratado:
- Intermediación de seguros:orden de compra 29170
- Suministro de Tonners para impresoras: órdenes de compra 27258/59/60/61/62</t>
  </si>
  <si>
    <t>Tienda virtual del estado colombiano</t>
  </si>
  <si>
    <t>Si bien inicialmente no se stableció en la línea base los procesos de papelería y elementos de emergencia, se realizaron los procesos a través de acuerdo marco de precios, así:
- Papelería: orden de compra No. 30193
- Elementos de emergencia: orden de compra No. 31514</t>
  </si>
  <si>
    <t>En el trimestre se adquirieron:
- Compra de licencias
- Co npra de vehículos y motocicletas (Convenio Secretaría de Segurodad)</t>
  </si>
  <si>
    <t>Inicialmente se propuso en la líne base incluír 5 procesos de adquisición de los bienes de Características Técnicas Uniformes de Común Utilización a través del portal Colombia Compra Eficiente, lo cual equivalía al 80% de los que se iban a adquirir en la vigencia, sin embargo, por necesidades de servicio se hizo neceario adelantar 8 procesos a través del mencionado porrtal, superando la meta  propuesta conforme a lo planeado.</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</si>
  <si>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</si>
  <si>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</si>
  <si>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</si>
  <si>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95% de los lineamientos establecidos en la Directiva 12 de 2016  o aquella que la mofique o susutituya.</t>
  </si>
  <si>
    <t>Lineamientos Establecidos en la Directiva 12 de 2016 o Aquella que la Modifique</t>
  </si>
  <si>
    <t>Solicitud e no Hay
Solicitud de adiciones
Solicitudes de viabilidad</t>
  </si>
  <si>
    <t>ORFEO</t>
  </si>
  <si>
    <t xml:space="preserve">A. Lineamiento general para los procesos contractuales con cargo a los proyectos de inversión y rubro de funcionamiento de los FDL.
1. Plan Anual de Adquisiciones: las seis (6) versiones de este documento se encuentran publicadas en SECOP II
2. Remisión de los documentos por parte de los FDL a la Secretaría Distrital de Gobierno: A marzo no s eha requerdio enviar ningún documento a la SDG ya que se encuentra en etapa de formulación.
3. Contratación de personal profesional y/o de apoyo a la gestión para los FDL: Se obtuvieron las 68 certificados de No existencia de personal solicitados a la Dirección de Gestión del Talento Humano.
</t>
  </si>
  <si>
    <t>A. Lineamiento general para los procesos contractuales con cargo a los proyectos de inversión y rubro de funcionamiento de los FDL.
1. Plan Anual de Adquisiciones: las nueve (9) versiones de este documento se encuentran publicadas en SECOP II
2. Remisión de los documentos por parte de los FDL a la Secretaría Distrital de Gobierno: Se realizó una adición al contrato 107/2017, la cual no se envió a la DEL para su viabilidad.
3. Contratación de personal profesional y/o de apoyo a la gestión para los FDL: Se solicitaron 3 certificados de No existencia de personal a la Dirección de Gestión del Talento Humano, los cuales npo s ehan recibido.
4. Remisión de los documentos por parte de los FDL a los sectores: para los proyectos de cultura, se enviaron a la secretaría de Cultura los respectivos conceptos.
para los contratos de malla vial, actualmente se encuentran ene revisión en el IDU</t>
  </si>
  <si>
    <t>A. Lineamiento general para los procesos contractuales con cargo a los proyectos de inversión y rubro de funcionamiento de los FDL.
1. Plan Anual de Adquisiciones: las diecinueve (19) versiones de este documento se encuentran publicadas en SECOP II
2. Remisión de los documentos por parte de los FDL a la Secretaría Distrital de Gobierno: quedó pendiente de remitir 2 procesos: 
- Adición y Prorroga No. 02 AL CONTRATO DE OBRA 108 DE 2017 que tiene por objeto “REALIZAR LAS OBRAS Y ACTIVIDADES NECESARIAS PARA LA REHABILITACIÓN Y/O RECONSTRUCCIÓN DEL ESPACIO PÚBLICO DE LA LOCALIDAD DE LA CANDELARIA, EN BOGOTÁ D.C. DE CONFORMIDAD CON LA DESCRIPCIÓN, ESPECIFICACIONES TÉCNICAS Y DEMÁS CONDICIONES ESTABLECIDAS EN LOS ESTUDIOS PREVIOS” Arq. Danilo Molina Profesional de Infraestructura FDL
- Adición y Prorroga 1  al contrato de interventoría 109 de 2017 cuyo objeto es: REALIZAR LA INTERVENTORÍA TÉCNICA, ADMINISTRATIVA, FINANCIERA, SOCIAL, AMBIENTAL Y SISO DE LOS CONTRATOS CELEBRADOS PARA LA EJECUCION DE OBRAS DE REHABILITACIÓN Y/O RECONSTRUCCIÓN Y/O MANTENIMINIENTO Y/O SUMINISTRO DEL ESPACIO PUBLICO Y MOVILIDAD DE LA LOCALIDAD DE LA CANDELARIA””
3. Contratación de personal profesional y/o de apoyo a la gestión para los FDL: Se solicitaron nueve (9) certificados de No existencia de personal a la Dirección de Gestión del Talento Humano.
4. Remisión de los documentos por parte de los FDL a los sectores: para el proceso de dotación de jardines se solicitó concepto a ICBF y a Integración Social. Para la semana del buen trato se solicitó concepto a Integración Social. Cultura fiestas</t>
  </si>
  <si>
    <t>Secop II
OneDrive: https://gobiernobogota-my.sharepoint.com/personal/dimelza_mendoza_gobiernobogota_gov_co/_layouts/15/onedrive.aspx?id=%2Fpersonal%2Fdimelza_mendoza_gobiernobogota_gov_co%2FDocuments%2FLA%20CANDELARIA%20PG%202018%2FIII%20TRIMESTRE%2FMETA%2023</t>
  </si>
  <si>
    <t>A. Lineamiento general para los procesos contractuales con cargo a los proyectos de inversión y rubro de funcionamiento de los FDL.
1. Plan Anual de Adquisiciones: las 35 versiones de este documento se encuentran publicadas en SECOP II
2. Remisión de los documentos por parte de los FDL a la Secretaría Distrital de Gobierno: se remitieron todos los procesos contractuales a lugar a revisión
3. Contratación de personal profesional y/o de apoyo a la gestión para los FDL: Se solicitaron todas las no existencia de personal a la Dirección de Gestión de talento humano.
4. Remisión de los documentos por parte de los FDL a los sectores: se solicitaron los de IDU, Cultura, Ambiente, Seguridad y Salud</t>
  </si>
  <si>
    <t>Secop II
OneDrive: https://gobiernobogota-my.sharepoint.com/personal/dimelza_mendoza_gobiernobogota_gov_co/_layouts/15/onedrive.aspx?slrid=4fddaf9e-b02c-0000-1cb0-32eb8f15079b&amp;FolderCTID=0x012000FC135A152BC5804090E1E911D2208C35&amp;id=%2Fpersonal%2Fdimelza_mendoza_gobiernobogota_gov_co%2FDocuments%2FLA%20CANDELARIA%20PG%202018%2FIV%20TRIMESTRE%2FMETA%2023</t>
  </si>
  <si>
    <t>Se establece un cumplimiento promedio de 91,25% dado que en el segundo y tercer trimestre no se cumplió a cabalidad con el numeral 2. Remisión de los documentos por parte de los FDL a la Secretaría Distrital de Gobierno.</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</si>
  <si>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</si>
  <si>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</si>
  <si>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</si>
  <si>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N/A</t>
  </si>
  <si>
    <t>Plan de Implementación del SIPSE Local</t>
  </si>
  <si>
    <t>SIPSE
Archivo Físico</t>
  </si>
  <si>
    <t>Según informe de la DGPDL la alcaldía local cumplió con el 90% del plan de implementación del SIPSE</t>
  </si>
  <si>
    <t>Informe de DGPDL</t>
  </si>
  <si>
    <t>De acuerdo con el radicado No. 20182100457703, la Alcaldìa Local ejecutò para el trimestre el 96% del plan de implementaciòn del SIPSE local.</t>
  </si>
  <si>
    <t>La alcaldía local ejecutó el 93% de las actividades establecidas en el plan de implementación del SIPSE local</t>
  </si>
  <si>
    <t>Tablero de control</t>
  </si>
  <si>
    <t>La alcaldía local realizó el 93,75% de las actividades establecidas en el plan de implementación de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</si>
  <si>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</si>
  <si>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</si>
  <si>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</si>
  <si>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</si>
  <si>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Actas de reunión</t>
  </si>
  <si>
    <t>Oficina de Contabilidad</t>
  </si>
  <si>
    <t>Actas de reunión Vs. Cronograma</t>
  </si>
  <si>
    <t>Según la subsecretaría de gestión institucional y la dirección financiera, la alcaldía local de  la candelaria asistió a todas las mesas citadas para unificación criterios contables</t>
  </si>
  <si>
    <t>Radicado 20184000255093</t>
  </si>
  <si>
    <t>Según informe presentado por la subsecretaría de gestión institucional y la Dirección Financiera la alcaldía local asistió a todas las jornadas de unificación de criterios contables</t>
  </si>
  <si>
    <t>radicado 20184000255093</t>
  </si>
  <si>
    <t>De acuerdo con el  Radicado No. 20184000431503, la Alcaldìa Local para el trimestre asistiò a las jornadas de actualizaciòn y unificaciòn de criterios contables.</t>
  </si>
  <si>
    <t>La alcaldía local asistió a las jornadas de actualización y unificación de criterios contables programadas durante el trimestre</t>
  </si>
  <si>
    <t>Radicado N° 20184000564373</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</si>
  <si>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</si>
  <si>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</si>
  <si>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</si>
  <si>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Mensualmente: multas, almacén, presupuesto, liquidación del contrato, avance contratos de obra.
Sin embargo, esos reportes no se hacían a través del aplicativo ORFEO</t>
  </si>
  <si>
    <t>Reportes realizados</t>
  </si>
  <si>
    <t>Contratación
Presupuesto
Almacén 
IVC</t>
  </si>
  <si>
    <t>Los reportes respecto de multas se allegan mensualmente vía ORFEO por parte del grupo IVC, la relación de contratos suscritos en el período lo suministra contratación vía correo electrónico, el cruce con Almacén se hace por SI CAPITAL, sin embargo, en el primer trimestre no fue posible acceder a este reporte, por lo que no ha sido posible conciliar con esta dependencia, las órdenes de pago con presupuesto de manera mensual, la liquidación de contratos se conocen dado que para el pago final es requisito tener el acta de liquidación. Sin embargo, se establece el 100% de cumplimiento dado que se tiene la información necesaria en la oficina de contabilidad y el correoe lectrónico institucional también es un mecanismo ofiical de información.</t>
  </si>
  <si>
    <t>One Drive: https://gobiernobogota-my.sharepoint.com/personal/dimelza_mendoza_gobiernobogota_gov_co/_layouts/15/onedrive.aspx?id=%2Fpersonal%2Fdimelza_mendoza_gobiernobogota_gov_co%2FDocuments%2FLA%20CANDELARIA%20PG%202018%2FI%20TRIMESTRE%2FMETA%2026</t>
  </si>
  <si>
    <t>Los reportes respecto de multas se allegan mensualmente vía ORFEO por parte del grupo IVC, la relación de contratos suscritos en el período lo suministra contratación vía correo electrónico, el cruce con Almacén se hace por SI CAPITAL, las órdenes de pago con presupuesto de manera diaria una vez generada la órden de pago, la liquidación de contratos se conoce dado que para el pago final es requisito tener el acta de liquidación. Sin embargo, se establece el 100% de cumplimiento dado que se tiene la información necesaria en la oficina de contabilidad y el correo electrónico institucional también es un mecanismo ofical de información.</t>
  </si>
  <si>
    <t>https://gobiernobogota-my.sharepoint.com/personal/dimelza_mendoza_gobiernobogota_gov_co/_layouts/15/onedrive.aspx?id=%2Fpersonal%2Fdimelza_mendoza_gobiernobogota_gov_co%2FDocuments%2FLA%20CANDELARIA%20PG%202018%2FII%20TRIMESTRE%2FMETA%2026</t>
  </si>
  <si>
    <t>Se solcitó a las dependencias vía ORFEO (Memorando) la información correspondiente a cada área en los tiempos establecidos en la Resolución Local 128 emitida por el área de Contabilidad "Por la cual se actualiza el cronogram de información contable"</t>
  </si>
  <si>
    <t>Carpeta meta plan de gestión
OneDive: https://gobiernobogota-my.sharepoint.com/personal/dimelza_mendoza_gobiernobogota_gov_co/_layouts/15/onedrive.aspx?id=%2Fpersonal%2Fdimelza_mendoza_gobiernobogota_gov_co%2FDocuments%2FLA%20CANDELARIA%20PG%202018%2FIII%20TRIMESTRE%2FMETA%2026</t>
  </si>
  <si>
    <t>A la fecha, 26/12/2018 se han recibido los reporte correspondientes a:
- 2018673001933 multas  
- 20186730015833 Almacén
- 20186720017333 infraestructura
Contratación entrega la información directamente a la oficina de Contabilidad</t>
  </si>
  <si>
    <t>ORFEO
Onedrive: https://gobiernobogota-my.sharepoint.com/personal/dimelza_mendoza_gobiernobogota_gov_co/_layouts/15/onedrive.aspx?id=%2Fpersonal%2Fdimelza_mendoza_gobiernobogota_gov_co%2FDocuments%2FLA%20CANDELARIA%20PG%202018%2FIV%20TRIMESTRE%2FMETA%2026</t>
  </si>
  <si>
    <t>Se cumplió la meta, realizando el 100% de los reportes trimestrales de la información insumo para los estados contables en materia de multas, contratación, almacén, presupuesto, liquidación de contratos y avances de ejecución contractual.</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</si>
  <si>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</si>
  <si>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</si>
  <si>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</si>
  <si>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</si>
  <si>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</si>
  <si>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MATRIZ DE SEGUIMIENTO Atención a la Ciudadanía</t>
  </si>
  <si>
    <t>todos los servidores públicos - Alcaldía Local</t>
  </si>
  <si>
    <t>MATRIZ DE SEGUIMIENTO Atención a la Ciudadanía
Reportes  oficina de Atención a la Ciudadanía</t>
  </si>
  <si>
    <t>De los 366 requerimientos reinidos en el mes, cuatro (4) no han sido respondidos: 20176710079072, 20186710002542, 20186710007412 y 20186710009892 a cierre del trimestre. Se realizó seguimiento y solicitud de respuesta a los responsables.</t>
  </si>
  <si>
    <t>One Drive: https://gobiernobogota-my.sharepoint.com/personal/dimelza_mendoza_gobiernobogota_gov_co/_layouts/15/onedrive.aspx?id=%2Fpersonal%2Fdimelza_mendoza_gobiernobogota_gov_co%2FDocuments%2FLA%20CANDELARIA%20PG%202018%2FI%20TRIMESTRE%2FMETA%2027
Matriz compartida de seguimiento de atención a la ciudadanía: https://docs.google.com/spreadsheets/d/1IlOYcQcCrlH3zc2A6a0vrzS_zE1UXm4JmIIf6uPtg54/edit#gid=961346261</t>
  </si>
  <si>
    <t>De 420 radicados, 20 se encuentran aún sin respuesta, corerspondientes al II Trimestre de 2018</t>
  </si>
  <si>
    <t>Matriz de Atención a la Ciudadanía
OneDrive: https://gobiernobogota-my.sharepoint.com/personal/dimelza_mendoza_gobiernobogota_gov_co/_layouts/15/onedrive.aspx?id=%2Fpersonal%2Fdimelza_mendoza_gobiernobogota_gov_co%2FDocuments%2FLA%20CANDELARIA%20PG%202018%2FII%20TRIMESTRE%2FMETA%2027</t>
  </si>
  <si>
    <t>De 325 radicados en el trimestre, están pendientes por responder fuera de tiempos 17</t>
  </si>
  <si>
    <t xml:space="preserve">Matriz https://docs.google.com/spreadsheets/d/1IlOYcQcCrlH3zc2A6a0vrzS_zE1UXm4JmIIf6uPtg54/edit#gid=1061402546
OneDrive: </t>
  </si>
  <si>
    <t>De 236 requerimientos recibidos en el trimesttre, a la fecha de corte del último seguimiento,  31/12/2018, se encuentran 15 requerimientos sin respuesta y vencidos</t>
  </si>
  <si>
    <t>https://docs.google.com/spreadsheets/d/1IlOYcQcCrlH3zc2A6a0vrzS_zE1UXm4JmIIf6uPtg54/edit#gid=961346261</t>
  </si>
  <si>
    <t>En promedio respecto de los 4 trimestres, se alcanzó un 95,7% de cumplimiento de esta meta.</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</si>
  <si>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</si>
  <si>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</si>
  <si>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</si>
  <si>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</si>
  <si>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</si>
  <si>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50% (503)</t>
  </si>
  <si>
    <t>Área de Gestión Corporativa Local</t>
  </si>
  <si>
    <t>Aplicación de las TRD a serie contratos</t>
  </si>
  <si>
    <t>Frente a la organización de las carpetas, se han aplicado los lineamientos establecidos en la TRD para los 1034 contratos, están foliados al 100% e inventariados en el FUID.</t>
  </si>
  <si>
    <t>FUID de contratos</t>
  </si>
  <si>
    <t>Frente a la organización de las carpetas, se han aplicado los lineamientos establecidos en la TRD para todos los contratos, tal y como se reportó la meta estaba cumplida desde el tercer trimetre</t>
  </si>
  <si>
    <t>radicado N° 20194220014113</t>
  </si>
  <si>
    <t>Desde el tercer trimestre se alcanzó el cumplimienot total de esta meta dado que la Alcaldía local desde el año 2016viene adelantando esta labor con el área de gestión documental.</t>
  </si>
  <si>
    <t xml:space="preserve">GERENCIA DE TI
</t>
  </si>
  <si>
    <t>Cumplir el 100% de los lineamientos de gestión de las TIC impartidas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</si>
  <si>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</si>
  <si>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</si>
  <si>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</si>
  <si>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</si>
  <si>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</si>
  <si>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</si>
  <si>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Conforme al radicado 20181300300293 de fecha 28/06/2018 "El reporte de la meta la realizará la OAP con base en la información suministrada por la Dirección de Tecnología e Información"</t>
  </si>
  <si>
    <t>De acuerdo al radicado No.20184400435333, la Alcaldìa Local cumpliò en el trismestre el 81% de los lineamientos de gestiòn de las TIC impartidos por la DTI.</t>
  </si>
  <si>
    <t>La alcaldía local cumplió el 80% de lso lineamientos de gestión de las TIC impartidas por la DTI</t>
  </si>
  <si>
    <t>Informe DTI</t>
  </si>
  <si>
    <t>La alcaldía local dio cumplimiento al 81% de los lineamientos de gestión de las TIC</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</si>
  <si>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</si>
  <si>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</si>
  <si>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</si>
  <si>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</si>
  <si>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</si>
  <si>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</si>
  <si>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</si>
  <si>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</si>
  <si>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El ejercicio de normograma se realizó en atención a la solicitud de la Honorable Concejala, María Victoria Vargas, de la bancada del partido Conservador. 
Dicho ejercicio fue liderado por la Subsecretaría de gestión Local, Mediante memorando Radicado No. 20182000266183</t>
  </si>
  <si>
    <t>Radicado No. 20182000266183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</si>
  <si>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</si>
  <si>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</si>
  <si>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</si>
  <si>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</si>
  <si>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La alcaldía local realizó la medición del desempeño ambiental</t>
  </si>
  <si>
    <t>Inform de medición de desempeño ambiental</t>
  </si>
  <si>
    <t>La alcaldía local realizó la medición de desempeño ambiental</t>
  </si>
  <si>
    <t>Informe ambiente</t>
  </si>
  <si>
    <t>Se realizaron las dos (2) mediciones del desempeño ambiental, en los períodos programados en el plan</t>
  </si>
  <si>
    <t>Dar respuesta al 100% de los requerimientos ciudadanos asignados a la Alcaldía Local durante la vigencia 2017, según la información de seguimiento presentada por el proceso de Servicio a la Ciudadanía.</t>
  </si>
  <si>
    <t>Porcentaje de requerimientos ciudadanos con respuesta de fondo ingresados en la vigencia 2017, según verificación efectuada por el proceso de Servicio a la Ciudadanía</t>
  </si>
  <si>
    <t>((Número de requerimientos ciudadanos con respuesta de fondo asignados a la Alcaldía Local de la vigencia 2017 /Número de requerimientos ciudadanos asignados a la Alcaldía Local de la vigencia 2017)*100%)</t>
  </si>
  <si>
    <t>RESPUESTAS A REQUERIMIENTOS CIUDADANOS VENCIDOS</t>
  </si>
  <si>
    <t>ORFEO
Matriz de seguimiento SDQS</t>
  </si>
  <si>
    <t>Todos los servidores públicos de la Alcaldía Local</t>
  </si>
  <si>
    <t>Según el informe de SAC la alcaldía local depuro el 99,20%  de los requerimientos cidadanos asignados durante la vigencia 2017</t>
  </si>
  <si>
    <t>Informe SAC</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</si>
  <si>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</si>
  <si>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</si>
  <si>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</si>
  <si>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</si>
  <si>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</si>
  <si>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Meta no programada para el I trimestre</t>
  </si>
  <si>
    <t>Se adelantó el registro d ela buena práctica en AGORA el día 27/06/2018</t>
  </si>
  <si>
    <t>AGORA
OneDrive: https://gobiernobogota-my.sharepoint.com/personal/dimelza_mendoza_gobiernobogota_gov_co/_layouts/15/onedrive.aspx?id=%2Fpersonal%2Fdimelza_mendoza_gobiernobogota_gov_co%2FDocuments%2FLA%20CANDELARIA%20PG%202018%2FII%20TRIMESTRE%2FMETA%2038</t>
  </si>
  <si>
    <t>Se adelantó el registro de a buena práctica en AGORA.</t>
  </si>
  <si>
    <t>Base de datos de lecciones aprendidas https://app.gobiernobogota.gov.co/encuestas/index.php/415445</t>
  </si>
  <si>
    <t>Se realizaron los 2 reporten en AGORA, conforme a la programación establecida</t>
  </si>
  <si>
    <t>Depurar el 100% de las comunicaciones en el aplicativo de gestión documental (a excepción de los derechos de petición)</t>
  </si>
  <si>
    <t>Porcentaje de depuración de las comunicaciones en el aplicatiVo de gestión documental</t>
  </si>
  <si>
    <t>(Número de comunicaciones depuradas en el aplicativo de gestión documental ORFEO/Numero total de comunicaciones que se encuentran asignadas en el AGD ORFEO)*100</t>
  </si>
  <si>
    <t>Comunicaciones en el aplicativo de gestión documental ORFEO</t>
  </si>
  <si>
    <t>Según el reporte de comunicaciones vigentes de Orfeo I , la alcaldía local de la candelaria cuenta con 96 comunicaciones</t>
  </si>
  <si>
    <t>Informe de ORFEO 1</t>
  </si>
  <si>
    <t>La alcaldía local realizó la depuración de las comunicaciones en el aplicativo de gestión documental</t>
  </si>
  <si>
    <t>Infome ORFEO I</t>
  </si>
  <si>
    <t>La alcaldía local depuró al 100% las comunicaciones en el aplicatvo de gestión documental</t>
  </si>
  <si>
    <t>Mantener el 100% de las acciones de mejora asignadas al proceso/Alcaldía con relación a planes de mejoramiento internodocumentadas y vigentes</t>
  </si>
  <si>
    <t>Acciones correctivas documentadas y vigentes</t>
  </si>
  <si>
    <t>(1-No. De acciones vencidas de plan de mejoramiento responsabilidad del proceso /N°  de acciones a gestionar bajo responsabilidad del proceso)*100</t>
  </si>
  <si>
    <t>Plan de Actualización de la Documentación</t>
  </si>
  <si>
    <t>OFICINA ASESORA DE PLANEACION</t>
  </si>
  <si>
    <t xml:space="preserve">Nivel de vencimiento 0% planes internos: </t>
  </si>
  <si>
    <t>Informe analista- Informe contraloria</t>
  </si>
  <si>
    <t xml:space="preserve">Acciones de mejora internas - 100%
</t>
  </si>
  <si>
    <t>Informe de acciones de mejora internas y matriz de acciones de mejora externas</t>
  </si>
  <si>
    <t>La Alcaldìa Local para el trimestre mantuvo el 100% de las acciones de mejora relacionadas con los planes de mejoramiento internos documentados y vigentes.</t>
  </si>
  <si>
    <t>Durante el trimestre se mantuvo al 100% las acciones de mejora asignadas en los planes de mejoramiento internos</t>
  </si>
  <si>
    <t>informe planes de mejoramiento</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</si>
  <si>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</si>
  <si>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</si>
  <si>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</si>
  <si>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</si>
  <si>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Información pubicada según lineamientos de la Ley 1712 de 2014</t>
  </si>
  <si>
    <t>Según el Registro de publicaciones la alcaldía local  de los 137 criterios faltan por cumplir 17,</t>
  </si>
  <si>
    <t>http://www.lacandelaria.gov.co/transparencia/instrumentos-gestion-informacion-publica/relacionados-informacion</t>
  </si>
  <si>
    <t>Conforme a la matriz de seguimiento realizada conjuntamente con la SDG - Dirección de TI, se ha alcanzado un 88% de cumplimiento, conforme a los requisitos establecidos en la Ley 1712 de 2014</t>
  </si>
  <si>
    <t>Página web
Matriz de seguimiento</t>
  </si>
  <si>
    <t>Se realizó la publicación del 95% de la información relacionada con el proceso atendiendo los lineamientos de la Ley 1712 de 2014,</t>
  </si>
  <si>
    <t>Se realizó la publicación del 96% de la información relacionada con el proceso atendiendo los lineamientos de la Ley 1712 de 2014,</t>
  </si>
  <si>
    <t>http://www.lacandelaria.gov.co/transparencia/instrumentos-gestion-informacion-publica/relacionados-la-informacion/registro-1</t>
  </si>
  <si>
    <t>Se alcanzó un 96% de publicación la información relacionada con el proceso atendiendo los lineamientos de la Ley 1712 de 2014, la cual se encuentra actualizada en el link correspondiente: http://www.lacandelaria.gov.co/transparencia/instrumentos-gestion-informacion-publica/relacionados-la-informacion/registro-1</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</si>
  <si>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</si>
  <si>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</si>
  <si>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</si>
  <si>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</si>
  <si>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</si>
  <si>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</si>
  <si>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Observaciones
Se solicita amablemente tener en cuenta realizar las siguientes validaciones en el archivo:</t>
  </si>
  <si>
    <t>1.</t>
  </si>
  <si>
    <t>Validar que la informaciòn contenida en las columnas "Ejecutado" y "Anàlisis del Avance" coincidan.</t>
  </si>
  <si>
    <t xml:space="preserve">2. Que lo ejecutado no exceda lo programado es decir el valor màximo que debe </t>
  </si>
  <si>
    <t>Que el valor que se registre en el resultado de la mediciòn no exceda el 100%</t>
  </si>
  <si>
    <t>Antes de remitir el archivo realizar una revisiòn ortogràfica.</t>
  </si>
  <si>
    <t>Que la unidad de medida de las columnas: programado, ejecutado y resultado de la mediciòn se encuentre en valores absolutos o relativos conforme a lo definido para 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</si>
</sst>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240A]\ #,##0.00"/>
    <numFmt numFmtId="167" formatCode="0.0%"/>
  </numFmts>
  <fonts count="29">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b/>
      <sz val="8"/>
      <color indexed="81"/>
      <name val="Tahoma"/>
      <family val="2"/>
    </font>
    <font>
      <sz val="8"/>
      <color indexed="81"/>
      <name val="Tahoma"/>
      <family val="2"/>
    </font>
    <font>
      <b/>
      <sz val="14"/>
      <color theme="1"/>
      <name val="Arial Rounded MT Bold"/>
      <family val="2"/>
    </font>
    <font>
      <sz val="14"/>
      <color theme="1"/>
      <name val="Arial Rounded MT Bold"/>
      <family val="2"/>
    </font>
    <font>
      <sz val="14"/>
      <color theme="1"/>
      <name val="Calibri"/>
      <family val="2"/>
      <scheme val="minor"/>
    </font>
    <font>
      <b/>
      <sz val="14"/>
      <name val="Arial Rounded MT Bold"/>
      <family val="2"/>
    </font>
    <font>
      <sz val="14"/>
      <name val="Arial Rounded MT Bold"/>
      <family val="2"/>
    </font>
    <font>
      <b/>
      <sz val="14"/>
      <color indexed="8"/>
      <name val="Arial Rounded MT Bold"/>
      <family val="2"/>
    </font>
    <font>
      <b/>
      <sz val="10"/>
      <color indexed="8"/>
      <name val="Arial Rounded MT Bold"/>
      <family val="2"/>
    </font>
    <font>
      <b/>
      <sz val="10"/>
      <name val="Arial Rounded MT Bold"/>
      <family val="2"/>
    </font>
    <font>
      <sz val="10"/>
      <name val="Arial Rounded MT Bold"/>
      <family val="2"/>
    </font>
    <font>
      <sz val="12"/>
      <color theme="1"/>
      <name val="Arial Rounded MT Bold"/>
      <family val="2"/>
    </font>
    <font>
      <b/>
      <sz val="11"/>
      <color theme="1"/>
      <name val="Arial Rounded MT Bold"/>
      <family val="2"/>
    </font>
    <font>
      <b/>
      <sz val="20"/>
      <color theme="1"/>
      <name val="Arial Rounded MT Bold"/>
      <family val="2"/>
    </font>
    <font>
      <b/>
      <sz val="22"/>
      <name val="Arial Rounded MT Bold"/>
      <family val="2"/>
    </font>
    <font>
      <u/>
      <sz val="11"/>
      <color theme="10"/>
      <name val="Arial Rounded MT Bold"/>
      <family val="2"/>
    </font>
    <font>
      <u/>
      <sz val="11"/>
      <color rgb="FFFF0000"/>
      <name val="Arial Rounded MT Bold"/>
      <family val="2"/>
    </font>
    <font>
      <b/>
      <sz val="11"/>
      <name val="Arial Rounded MT Bold"/>
      <family val="2"/>
    </font>
    <font>
      <sz val="11"/>
      <name val="Arial Rounded MT Bold"/>
      <family val="2"/>
    </font>
    <font>
      <sz val="11"/>
      <color theme="1"/>
      <name val="Arial Rounded MT Bold"/>
      <family val="2"/>
    </font>
    <font>
      <sz val="11"/>
      <color rgb="FF00000A"/>
      <name val="Arial Rounded MT Bold"/>
      <family val="2"/>
    </font>
    <font>
      <sz val="11"/>
      <color rgb="FF000000"/>
      <name val="Arial Rounded MT Bold"/>
      <family val="2"/>
    </font>
    <font>
      <b/>
      <sz val="11"/>
      <color indexed="10"/>
      <name val="Arial Rounded MT Bold"/>
      <family val="2"/>
    </font>
    <font>
      <b/>
      <sz val="11"/>
      <color theme="4"/>
      <name val="Arial Rounded MT Bold"/>
      <family val="2"/>
    </font>
    <font>
      <sz val="11"/>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bgColor indexed="64"/>
      </patternFill>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92D05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rgb="FF1A1A1A"/>
      </bottom>
      <diagonal/>
    </border>
    <border>
      <left/>
      <right style="medium">
        <color indexed="64"/>
      </right>
      <top style="thin">
        <color rgb="FF1A1A1A"/>
      </top>
      <bottom style="thin">
        <color rgb="FF1A1A1A"/>
      </bottom>
      <diagonal/>
    </border>
    <border>
      <left/>
      <right style="medium">
        <color indexed="64"/>
      </right>
      <top style="thin">
        <color rgb="FF1A1A1A"/>
      </top>
      <bottom/>
      <diagonal/>
    </border>
    <border>
      <left/>
      <right style="medium">
        <color indexed="64"/>
      </right>
      <top style="thin">
        <color rgb="FF1A1A1A"/>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cellStyleXfs>
  <cellXfs count="531">
    <xf numFmtId="0" fontId="0" fillId="0" borderId="0" xfId="0"/>
    <xf numFmtId="0" fontId="7" fillId="0" borderId="0" xfId="0" applyFont="1"/>
    <xf numFmtId="0" fontId="8" fillId="0" borderId="0" xfId="0" applyFont="1"/>
    <xf numFmtId="0" fontId="7" fillId="3" borderId="0" xfId="0" applyFont="1" applyFill="1"/>
    <xf numFmtId="0" fontId="7" fillId="3" borderId="0" xfId="0" applyFont="1" applyFill="1" applyAlignment="1">
      <alignment horizontal="center"/>
    </xf>
    <xf numFmtId="0" fontId="9" fillId="5"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7" fillId="3" borderId="34" xfId="0" applyFont="1" applyFill="1" applyBorder="1" applyAlignment="1" applyProtection="1">
      <alignment horizontal="center" vertical="center" wrapText="1"/>
      <protection locked="0"/>
    </xf>
    <xf numFmtId="0" fontId="9" fillId="9" borderId="56" xfId="0" applyFont="1" applyFill="1" applyBorder="1" applyAlignment="1">
      <alignment vertical="center" wrapText="1"/>
    </xf>
    <xf numFmtId="167" fontId="6" fillId="3" borderId="32" xfId="3" applyNumberFormat="1" applyFont="1" applyFill="1" applyBorder="1" applyAlignment="1" applyProtection="1">
      <alignment horizontal="center" vertical="center" wrapText="1"/>
    </xf>
    <xf numFmtId="9" fontId="6" fillId="3" borderId="33" xfId="3" applyFont="1" applyFill="1" applyBorder="1" applyAlignment="1" applyProtection="1">
      <alignment horizontal="center" vertical="center" wrapText="1"/>
    </xf>
    <xf numFmtId="0" fontId="7" fillId="0" borderId="34" xfId="0" applyFont="1" applyBorder="1"/>
    <xf numFmtId="0" fontId="7" fillId="3" borderId="34" xfId="0" applyFont="1" applyFill="1" applyBorder="1" applyAlignment="1" applyProtection="1">
      <alignment vertical="center" wrapText="1"/>
    </xf>
    <xf numFmtId="9" fontId="10" fillId="3" borderId="34" xfId="3" applyNumberFormat="1" applyFont="1" applyFill="1" applyBorder="1" applyAlignment="1" applyProtection="1">
      <alignment horizontal="center" vertical="center" wrapText="1"/>
    </xf>
    <xf numFmtId="9" fontId="10" fillId="3" borderId="34" xfId="3" applyFont="1" applyFill="1" applyBorder="1" applyAlignment="1" applyProtection="1">
      <alignment horizontal="center" vertical="center" wrapText="1"/>
    </xf>
    <xf numFmtId="0" fontId="7" fillId="3" borderId="0" xfId="0" applyFont="1" applyFill="1" applyBorder="1" applyAlignment="1">
      <alignment vertical="center" wrapText="1"/>
    </xf>
    <xf numFmtId="0" fontId="7" fillId="3" borderId="0" xfId="0" applyFont="1" applyFill="1" applyBorder="1" applyAlignment="1">
      <alignment horizontal="justify" vertical="center" wrapText="1"/>
    </xf>
    <xf numFmtId="0" fontId="7" fillId="3" borderId="27" xfId="0" applyFont="1" applyFill="1" applyBorder="1" applyAlignment="1">
      <alignment vertical="center" wrapText="1"/>
    </xf>
    <xf numFmtId="9" fontId="10" fillId="3" borderId="0" xfId="3" applyFont="1" applyFill="1" applyBorder="1" applyAlignment="1">
      <alignment horizontal="center" vertical="center" wrapText="1"/>
    </xf>
    <xf numFmtId="0" fontId="7" fillId="3" borderId="0" xfId="0" applyFont="1" applyFill="1" applyBorder="1"/>
    <xf numFmtId="0" fontId="7" fillId="0" borderId="0" xfId="0" applyFont="1" applyAlignment="1">
      <alignment horizontal="justify" vertical="center" wrapText="1"/>
    </xf>
    <xf numFmtId="0" fontId="7" fillId="3" borderId="0" xfId="0" applyFont="1" applyFill="1" applyBorder="1" applyAlignment="1">
      <alignment horizontal="center" vertical="center" wrapText="1"/>
    </xf>
    <xf numFmtId="0" fontId="7" fillId="0" borderId="0" xfId="0" applyFont="1" applyAlignment="1">
      <alignment horizontal="center"/>
    </xf>
    <xf numFmtId="0" fontId="9" fillId="4" borderId="28" xfId="0" applyFont="1" applyFill="1" applyBorder="1" applyAlignment="1">
      <alignment horizontal="center" vertical="center" wrapText="1"/>
    </xf>
    <xf numFmtId="0" fontId="7" fillId="3" borderId="58" xfId="0" applyFont="1" applyFill="1" applyBorder="1" applyAlignment="1" applyProtection="1">
      <alignment vertical="center" wrapText="1"/>
    </xf>
    <xf numFmtId="0" fontId="9" fillId="5" borderId="68" xfId="0" applyFont="1" applyFill="1" applyBorder="1" applyAlignment="1">
      <alignment horizontal="center" vertical="center" wrapText="1"/>
    </xf>
    <xf numFmtId="0" fontId="9" fillId="5" borderId="64" xfId="0" applyFont="1" applyFill="1" applyBorder="1" applyAlignment="1">
      <alignment horizontal="center" vertical="center" wrapText="1"/>
    </xf>
    <xf numFmtId="0" fontId="9" fillId="5" borderId="65" xfId="0" applyFont="1" applyFill="1" applyBorder="1" applyAlignment="1">
      <alignment horizontal="center" vertical="center" wrapText="1"/>
    </xf>
    <xf numFmtId="9" fontId="10" fillId="3" borderId="81" xfId="3" applyFont="1" applyFill="1" applyBorder="1" applyAlignment="1" applyProtection="1">
      <alignment horizontal="center" vertical="center" wrapText="1"/>
    </xf>
    <xf numFmtId="0" fontId="7" fillId="3" borderId="82" xfId="0" applyFont="1" applyFill="1" applyBorder="1" applyAlignment="1" applyProtection="1">
      <alignment vertical="center" wrapText="1"/>
    </xf>
    <xf numFmtId="0" fontId="9" fillId="11" borderId="12" xfId="0" applyFont="1" applyFill="1" applyBorder="1" applyAlignment="1">
      <alignment vertical="center" wrapText="1"/>
    </xf>
    <xf numFmtId="0" fontId="9" fillId="11" borderId="14" xfId="0" applyFont="1" applyFill="1" applyBorder="1" applyAlignment="1">
      <alignment vertical="center" wrapText="1"/>
    </xf>
    <xf numFmtId="0" fontId="9" fillId="11" borderId="7"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9" fillId="11" borderId="22" xfId="0" applyFont="1" applyFill="1" applyBorder="1" applyAlignment="1">
      <alignment horizontal="justify" vertical="center" wrapText="1"/>
    </xf>
    <xf numFmtId="0" fontId="9" fillId="11" borderId="23"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6" fillId="11" borderId="2" xfId="0" applyFont="1" applyFill="1" applyBorder="1"/>
    <xf numFmtId="0" fontId="7" fillId="0" borderId="0" xfId="0" applyFont="1" applyAlignment="1">
      <alignment horizontal="justify"/>
    </xf>
    <xf numFmtId="9" fontId="10" fillId="3" borderId="81" xfId="3" applyFont="1" applyFill="1" applyBorder="1" applyAlignment="1" applyProtection="1">
      <alignment horizontal="justify" vertical="center" wrapText="1"/>
    </xf>
    <xf numFmtId="0" fontId="7" fillId="3" borderId="0" xfId="0" applyFont="1" applyFill="1" applyBorder="1" applyAlignment="1">
      <alignment horizontal="justify"/>
    </xf>
    <xf numFmtId="0" fontId="8" fillId="0" borderId="0" xfId="0" applyFont="1" applyAlignment="1">
      <alignment horizontal="center" vertical="center"/>
    </xf>
    <xf numFmtId="0" fontId="13" fillId="12" borderId="24"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2" borderId="28" xfId="0" applyFont="1" applyFill="1" applyBorder="1" applyAlignment="1">
      <alignment horizontal="center" vertical="center" wrapText="1"/>
    </xf>
    <xf numFmtId="0" fontId="13" fillId="12" borderId="87" xfId="0" applyFont="1" applyFill="1" applyBorder="1" applyAlignment="1">
      <alignment horizontal="center" vertical="center" wrapText="1"/>
    </xf>
    <xf numFmtId="9" fontId="14" fillId="3" borderId="34" xfId="3" applyFont="1" applyFill="1" applyBorder="1" applyAlignment="1" applyProtection="1">
      <alignment horizontal="center" vertical="center" wrapText="1"/>
    </xf>
    <xf numFmtId="0" fontId="15" fillId="3" borderId="34" xfId="0" applyFont="1" applyFill="1" applyBorder="1" applyAlignment="1" applyProtection="1">
      <alignment vertical="center" wrapText="1"/>
    </xf>
    <xf numFmtId="9" fontId="18" fillId="3" borderId="34" xfId="3" applyFont="1" applyFill="1" applyBorder="1" applyAlignment="1" applyProtection="1">
      <alignment horizontal="center" vertical="center" wrapText="1"/>
    </xf>
    <xf numFmtId="9" fontId="18" fillId="3" borderId="58" xfId="3" applyFont="1" applyFill="1" applyBorder="1" applyAlignment="1" applyProtection="1">
      <alignment horizontal="center" vertical="center" wrapText="1"/>
    </xf>
    <xf numFmtId="9" fontId="14" fillId="3" borderId="89" xfId="3" applyFont="1" applyFill="1" applyBorder="1" applyAlignment="1" applyProtection="1">
      <alignment vertical="center" wrapText="1"/>
    </xf>
    <xf numFmtId="0" fontId="19" fillId="2" borderId="71" xfId="5" applyFont="1" applyFill="1" applyBorder="1" applyAlignment="1" applyProtection="1">
      <alignment horizontal="center" vertical="center" wrapText="1"/>
      <protection locked="0"/>
    </xf>
    <xf numFmtId="0" fontId="20" fillId="2" borderId="75" xfId="5" applyFont="1" applyFill="1" applyBorder="1" applyAlignment="1" applyProtection="1">
      <alignment horizontal="center" vertical="center" wrapText="1"/>
      <protection locked="0"/>
    </xf>
    <xf numFmtId="0" fontId="21" fillId="0" borderId="20" xfId="0" applyFont="1" applyFill="1" applyBorder="1" applyAlignment="1">
      <alignment horizontal="center" vertical="center" wrapText="1"/>
    </xf>
    <xf numFmtId="9" fontId="16" fillId="3" borderId="20" xfId="3" applyFont="1" applyFill="1" applyBorder="1" applyAlignment="1" applyProtection="1">
      <alignment horizontal="center" vertical="center" wrapText="1"/>
      <protection locked="0"/>
    </xf>
    <xf numFmtId="0" fontId="23" fillId="3" borderId="19" xfId="0" applyFont="1" applyFill="1" applyBorder="1" applyAlignment="1" applyProtection="1">
      <alignment horizontal="center" vertical="center" wrapText="1"/>
      <protection locked="0"/>
    </xf>
    <xf numFmtId="0" fontId="23" fillId="3" borderId="4" xfId="0" applyFont="1" applyFill="1" applyBorder="1" applyAlignment="1">
      <alignment vertical="center" wrapText="1"/>
    </xf>
    <xf numFmtId="0" fontId="23" fillId="3" borderId="4" xfId="0" applyFont="1" applyFill="1" applyBorder="1" applyAlignment="1" applyProtection="1">
      <alignment horizontal="center" vertical="center" wrapText="1"/>
      <protection locked="0"/>
    </xf>
    <xf numFmtId="0" fontId="23" fillId="3" borderId="25" xfId="0" applyFont="1" applyFill="1" applyBorder="1" applyAlignment="1" applyProtection="1">
      <alignment horizontal="center" vertical="center" wrapText="1"/>
      <protection locked="0"/>
    </xf>
    <xf numFmtId="9" fontId="23" fillId="3" borderId="4" xfId="0" applyNumberFormat="1" applyFont="1" applyFill="1" applyBorder="1" applyAlignment="1" applyProtection="1">
      <alignment horizontal="center" vertical="center" wrapText="1"/>
    </xf>
    <xf numFmtId="0" fontId="23" fillId="0" borderId="25" xfId="0" applyFont="1" applyFill="1" applyBorder="1" applyAlignment="1" applyProtection="1">
      <alignment horizontal="center" vertical="center" wrapText="1"/>
      <protection locked="0"/>
    </xf>
    <xf numFmtId="0" fontId="23" fillId="3" borderId="4" xfId="0" applyFont="1" applyFill="1" applyBorder="1" applyAlignment="1" applyProtection="1">
      <alignment horizontal="left" vertical="center" wrapText="1"/>
    </xf>
    <xf numFmtId="166" fontId="23" fillId="3" borderId="4" xfId="0" applyNumberFormat="1" applyFont="1" applyFill="1" applyBorder="1" applyAlignment="1" applyProtection="1">
      <alignment horizontal="center" vertical="center" wrapText="1"/>
      <protection locked="0"/>
    </xf>
    <xf numFmtId="0" fontId="23" fillId="3" borderId="4" xfId="0" applyFont="1" applyFill="1" applyBorder="1" applyAlignment="1" applyProtection="1">
      <alignment horizontal="center" vertical="center" wrapText="1"/>
    </xf>
    <xf numFmtId="9" fontId="22" fillId="3" borderId="4" xfId="3" applyFont="1" applyFill="1" applyBorder="1" applyAlignment="1" applyProtection="1">
      <alignment horizontal="center" vertical="center" wrapText="1"/>
    </xf>
    <xf numFmtId="0" fontId="23" fillId="3" borderId="4" xfId="0" applyFont="1" applyFill="1" applyBorder="1" applyAlignment="1" applyProtection="1">
      <alignment horizontal="justify" vertical="center" wrapText="1"/>
      <protection locked="0"/>
    </xf>
    <xf numFmtId="0" fontId="23" fillId="3" borderId="24" xfId="0" applyFont="1" applyFill="1" applyBorder="1" applyAlignment="1" applyProtection="1">
      <alignment horizontal="justify" vertical="center" wrapText="1"/>
      <protection locked="0"/>
    </xf>
    <xf numFmtId="0" fontId="23" fillId="3" borderId="66" xfId="0" applyFont="1" applyFill="1" applyBorder="1" applyAlignment="1">
      <alignment horizontal="center" vertical="center" wrapText="1"/>
    </xf>
    <xf numFmtId="9" fontId="23" fillId="3" borderId="4" xfId="0" applyNumberFormat="1" applyFont="1" applyFill="1" applyBorder="1" applyAlignment="1">
      <alignment horizontal="center" vertical="center" wrapText="1"/>
    </xf>
    <xf numFmtId="9" fontId="23" fillId="2" borderId="4" xfId="0" applyNumberFormat="1" applyFont="1" applyFill="1" applyBorder="1" applyAlignment="1" applyProtection="1">
      <alignment horizontal="center" vertical="center" wrapText="1"/>
      <protection locked="0"/>
    </xf>
    <xf numFmtId="9" fontId="22" fillId="3" borderId="4" xfId="3" applyNumberFormat="1" applyFont="1" applyFill="1" applyBorder="1" applyAlignment="1">
      <alignment horizontal="center" vertical="center" wrapText="1"/>
    </xf>
    <xf numFmtId="0" fontId="23" fillId="2" borderId="4" xfId="0" applyFont="1" applyFill="1" applyBorder="1" applyAlignment="1" applyProtection="1">
      <alignment horizontal="justify" vertical="center" wrapText="1"/>
      <protection locked="0"/>
    </xf>
    <xf numFmtId="0" fontId="23" fillId="2" borderId="67" xfId="0" applyFont="1" applyFill="1" applyBorder="1" applyAlignment="1" applyProtection="1">
      <alignment horizontal="center" vertical="center" wrapText="1"/>
      <protection locked="0"/>
    </xf>
    <xf numFmtId="0" fontId="23" fillId="3" borderId="4" xfId="0" applyFont="1" applyFill="1" applyBorder="1" applyAlignment="1">
      <alignment horizontal="center" vertical="center" wrapText="1"/>
    </xf>
    <xf numFmtId="9" fontId="23" fillId="3" borderId="4" xfId="0" applyNumberFormat="1" applyFont="1" applyFill="1" applyBorder="1" applyAlignment="1" applyProtection="1">
      <alignment horizontal="center" vertical="center" wrapText="1"/>
      <protection locked="0"/>
    </xf>
    <xf numFmtId="0" fontId="22" fillId="3" borderId="4" xfId="3" applyNumberFormat="1" applyFont="1" applyFill="1" applyBorder="1" applyAlignment="1">
      <alignment horizontal="center" vertical="center" wrapText="1"/>
    </xf>
    <xf numFmtId="0" fontId="23" fillId="3" borderId="4" xfId="0" applyNumberFormat="1" applyFont="1" applyFill="1" applyBorder="1" applyAlignment="1" applyProtection="1">
      <alignment horizontal="center" vertical="center" wrapText="1"/>
      <protection locked="0"/>
    </xf>
    <xf numFmtId="0" fontId="23" fillId="3" borderId="4" xfId="0" applyFont="1" applyFill="1" applyBorder="1" applyAlignment="1" applyProtection="1">
      <alignment horizontal="left" vertical="center" wrapText="1"/>
      <protection locked="0"/>
    </xf>
    <xf numFmtId="0" fontId="23" fillId="3" borderId="85" xfId="0" applyFont="1" applyFill="1" applyBorder="1" applyAlignment="1" applyProtection="1">
      <alignment horizontal="left" vertical="center" wrapText="1"/>
      <protection locked="0"/>
    </xf>
    <xf numFmtId="0" fontId="21" fillId="0" borderId="26" xfId="0" applyFont="1" applyFill="1" applyBorder="1" applyAlignment="1">
      <alignment horizontal="center" vertical="center" wrapText="1"/>
    </xf>
    <xf numFmtId="9" fontId="16" fillId="3" borderId="26" xfId="3" applyFont="1" applyFill="1" applyBorder="1" applyAlignment="1">
      <alignment horizontal="center" vertical="center" wrapText="1"/>
    </xf>
    <xf numFmtId="0" fontId="23" fillId="3" borderId="6" xfId="0" applyFont="1" applyFill="1" applyBorder="1" applyAlignment="1" applyProtection="1">
      <alignment horizontal="center" vertical="center" wrapText="1"/>
      <protection locked="0"/>
    </xf>
    <xf numFmtId="0" fontId="23" fillId="3" borderId="2"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wrapText="1"/>
      <protection locked="0"/>
    </xf>
    <xf numFmtId="3" fontId="23" fillId="0" borderId="1" xfId="1" applyNumberFormat="1" applyFont="1" applyFill="1" applyBorder="1" applyAlignment="1" applyProtection="1">
      <alignment horizontal="center" vertical="center" wrapText="1"/>
    </xf>
    <xf numFmtId="9" fontId="22" fillId="0" borderId="1" xfId="3" applyFont="1" applyFill="1" applyBorder="1" applyAlignment="1" applyProtection="1">
      <alignment horizontal="center" vertical="center" wrapText="1"/>
    </xf>
    <xf numFmtId="3" fontId="23" fillId="3" borderId="1" xfId="1" applyNumberFormat="1" applyFont="1" applyFill="1" applyBorder="1" applyAlignment="1" applyProtection="1">
      <alignment horizontal="center" vertical="center" wrapText="1"/>
    </xf>
    <xf numFmtId="9" fontId="23" fillId="3" borderId="1" xfId="3" applyFont="1" applyFill="1" applyBorder="1" applyAlignment="1" applyProtection="1">
      <alignment horizontal="center" vertical="center" wrapText="1"/>
    </xf>
    <xf numFmtId="0" fontId="23" fillId="3" borderId="27" xfId="0" applyFont="1" applyFill="1" applyBorder="1" applyAlignment="1" applyProtection="1">
      <alignment horizontal="center" vertical="center" wrapText="1"/>
      <protection locked="0"/>
    </xf>
    <xf numFmtId="0" fontId="23" fillId="3" borderId="1" xfId="0" applyFont="1" applyFill="1" applyBorder="1" applyAlignment="1" applyProtection="1">
      <alignment horizontal="left" vertical="center" wrapText="1"/>
    </xf>
    <xf numFmtId="166" fontId="23" fillId="3" borderId="1" xfId="0" applyNumberFormat="1" applyFont="1" applyFill="1" applyBorder="1" applyAlignment="1" applyProtection="1">
      <alignment horizontal="center" vertical="center" wrapText="1"/>
      <protection locked="0"/>
    </xf>
    <xf numFmtId="0" fontId="23" fillId="3" borderId="4" xfId="0" applyNumberFormat="1" applyFont="1" applyFill="1" applyBorder="1" applyAlignment="1" applyProtection="1">
      <alignment horizontal="center" vertical="center" wrapText="1"/>
    </xf>
    <xf numFmtId="0" fontId="22" fillId="3" borderId="4" xfId="3" applyNumberFormat="1" applyFont="1" applyFill="1" applyBorder="1" applyAlignment="1" applyProtection="1">
      <alignment horizontal="center" vertical="center" wrapText="1"/>
    </xf>
    <xf numFmtId="0" fontId="23" fillId="2" borderId="67" xfId="0" applyFont="1" applyFill="1" applyBorder="1" applyAlignment="1" applyProtection="1">
      <alignment horizontal="center" vertical="top" wrapText="1"/>
      <protection locked="0"/>
    </xf>
    <xf numFmtId="9" fontId="16" fillId="3" borderId="23" xfId="3" applyFont="1" applyFill="1" applyBorder="1" applyAlignment="1" applyProtection="1">
      <alignment horizontal="center" vertical="center" wrapText="1"/>
      <protection locked="0"/>
    </xf>
    <xf numFmtId="0" fontId="23" fillId="3" borderId="15" xfId="0" applyFont="1" applyFill="1" applyBorder="1" applyAlignment="1" applyProtection="1">
      <alignment horizontal="center" vertical="center" wrapText="1"/>
      <protection locked="0"/>
    </xf>
    <xf numFmtId="0" fontId="22" fillId="3" borderId="2" xfId="0" applyFont="1" applyFill="1" applyBorder="1" applyAlignment="1">
      <alignment vertical="center" wrapText="1"/>
    </xf>
    <xf numFmtId="0" fontId="23" fillId="3" borderId="2" xfId="0" applyFont="1" applyFill="1" applyBorder="1" applyAlignment="1" applyProtection="1">
      <alignment horizontal="center" vertical="center" wrapText="1"/>
      <protection locked="0"/>
    </xf>
    <xf numFmtId="0" fontId="23" fillId="3" borderId="21" xfId="0" applyFont="1" applyFill="1" applyBorder="1" applyAlignment="1" applyProtection="1">
      <alignment horizontal="center" vertical="center" wrapText="1"/>
      <protection locked="0"/>
    </xf>
    <xf numFmtId="9" fontId="23" fillId="0" borderId="2" xfId="0" applyNumberFormat="1" applyFont="1" applyFill="1" applyBorder="1" applyAlignment="1" applyProtection="1">
      <alignment horizontal="center" vertical="center" wrapText="1"/>
    </xf>
    <xf numFmtId="9" fontId="23" fillId="3" borderId="2" xfId="0" applyNumberFormat="1"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left" vertical="center" wrapText="1"/>
    </xf>
    <xf numFmtId="166" fontId="23" fillId="3" borderId="2" xfId="0" applyNumberFormat="1" applyFont="1" applyFill="1" applyBorder="1" applyAlignment="1" applyProtection="1">
      <alignment horizontal="center" vertical="center" wrapText="1"/>
      <protection locked="0"/>
    </xf>
    <xf numFmtId="0" fontId="23" fillId="3" borderId="25" xfId="0" applyFont="1" applyFill="1" applyBorder="1" applyAlignment="1" applyProtection="1">
      <alignment horizontal="center" vertical="center" wrapText="1"/>
    </xf>
    <xf numFmtId="9" fontId="23" fillId="3" borderId="25" xfId="0" applyNumberFormat="1" applyFont="1" applyFill="1" applyBorder="1" applyAlignment="1" applyProtection="1">
      <alignment horizontal="center" vertical="center" wrapText="1"/>
    </xf>
    <xf numFmtId="9" fontId="22" fillId="3" borderId="25" xfId="3" applyNumberFormat="1" applyFont="1" applyFill="1" applyBorder="1" applyAlignment="1" applyProtection="1">
      <alignment horizontal="center" vertical="center" wrapText="1"/>
    </xf>
    <xf numFmtId="0" fontId="23" fillId="3" borderId="25" xfId="0" applyFont="1" applyFill="1" applyBorder="1" applyAlignment="1" applyProtection="1">
      <alignment horizontal="justify" vertical="center" wrapText="1"/>
      <protection locked="0"/>
    </xf>
    <xf numFmtId="0" fontId="23" fillId="3" borderId="57" xfId="0" applyFont="1" applyFill="1" applyBorder="1" applyAlignment="1" applyProtection="1">
      <alignment horizontal="justify" vertical="center" wrapText="1"/>
      <protection locked="0"/>
    </xf>
    <xf numFmtId="0" fontId="23" fillId="3" borderId="70" xfId="0" applyFont="1" applyFill="1" applyBorder="1" applyAlignment="1">
      <alignment horizontal="center" vertical="center" wrapText="1"/>
    </xf>
    <xf numFmtId="9" fontId="23" fillId="3" borderId="25" xfId="0" applyNumberFormat="1" applyFont="1" applyFill="1" applyBorder="1" applyAlignment="1">
      <alignment horizontal="center" vertical="center" wrapText="1"/>
    </xf>
    <xf numFmtId="10" fontId="23" fillId="2" borderId="25" xfId="0" applyNumberFormat="1" applyFont="1" applyFill="1" applyBorder="1" applyAlignment="1" applyProtection="1">
      <alignment horizontal="center" vertical="center" wrapText="1"/>
      <protection locked="0"/>
    </xf>
    <xf numFmtId="9" fontId="22" fillId="3" borderId="25" xfId="3" applyNumberFormat="1" applyFont="1" applyFill="1" applyBorder="1" applyAlignment="1">
      <alignment horizontal="center" vertical="center" wrapText="1"/>
    </xf>
    <xf numFmtId="0" fontId="23" fillId="2" borderId="25" xfId="0" applyFont="1" applyFill="1" applyBorder="1" applyAlignment="1" applyProtection="1">
      <alignment horizontal="justify" vertical="center" wrapText="1"/>
      <protection locked="0"/>
    </xf>
    <xf numFmtId="0" fontId="23" fillId="3" borderId="25" xfId="0" applyFont="1" applyFill="1" applyBorder="1" applyAlignment="1">
      <alignment horizontal="center" vertical="center" wrapText="1"/>
    </xf>
    <xf numFmtId="0" fontId="23" fillId="3" borderId="25" xfId="0" applyFont="1" applyFill="1" applyBorder="1" applyAlignment="1" applyProtection="1">
      <alignment horizontal="left" vertical="center" wrapText="1"/>
      <protection locked="0"/>
    </xf>
    <xf numFmtId="0" fontId="23" fillId="3" borderId="88" xfId="0" applyFont="1" applyFill="1" applyBorder="1" applyAlignment="1" applyProtection="1">
      <alignment horizontal="left" vertical="center" wrapText="1"/>
      <protection locked="0"/>
    </xf>
    <xf numFmtId="0" fontId="21" fillId="0" borderId="29" xfId="0" applyFont="1" applyFill="1" applyBorder="1" applyAlignment="1">
      <alignment horizontal="center" vertical="center" wrapText="1"/>
    </xf>
    <xf numFmtId="0" fontId="16" fillId="3" borderId="30" xfId="0" applyFont="1" applyFill="1" applyBorder="1" applyAlignment="1" applyProtection="1">
      <alignment vertical="center" wrapText="1"/>
      <protection locked="0"/>
    </xf>
    <xf numFmtId="0" fontId="16" fillId="0" borderId="31" xfId="0" applyFont="1" applyFill="1" applyBorder="1" applyAlignment="1" applyProtection="1">
      <alignment horizontal="center" vertical="center" wrapText="1"/>
      <protection locked="0"/>
    </xf>
    <xf numFmtId="9" fontId="16" fillId="3" borderId="32" xfId="3" applyFont="1" applyFill="1" applyBorder="1" applyAlignment="1" applyProtection="1">
      <alignment horizontal="center" vertical="center" wrapText="1"/>
      <protection locked="0"/>
    </xf>
    <xf numFmtId="0" fontId="23" fillId="3" borderId="33" xfId="0" applyFont="1" applyFill="1" applyBorder="1" applyAlignment="1" applyProtection="1">
      <alignment horizontal="center" vertical="center" wrapText="1"/>
      <protection locked="0"/>
    </xf>
    <xf numFmtId="0" fontId="23" fillId="3" borderId="34" xfId="0" applyFont="1" applyFill="1" applyBorder="1" applyAlignment="1">
      <alignment vertical="center" wrapText="1"/>
    </xf>
    <xf numFmtId="0" fontId="22" fillId="3" borderId="34" xfId="0" applyFont="1" applyFill="1" applyBorder="1" applyAlignment="1">
      <alignment vertical="center" wrapText="1"/>
    </xf>
    <xf numFmtId="0" fontId="23" fillId="3" borderId="34" xfId="0" applyFont="1" applyFill="1" applyBorder="1" applyAlignment="1" applyProtection="1">
      <alignment horizontal="center" vertical="center" wrapText="1"/>
      <protection locked="0"/>
    </xf>
    <xf numFmtId="9" fontId="23" fillId="3" borderId="34" xfId="0" applyNumberFormat="1" applyFont="1" applyFill="1" applyBorder="1" applyAlignment="1" applyProtection="1">
      <alignment horizontal="center" vertical="center" wrapText="1"/>
    </xf>
    <xf numFmtId="0" fontId="23" fillId="3" borderId="34" xfId="0" applyFont="1" applyFill="1" applyBorder="1" applyAlignment="1" applyProtection="1">
      <alignment horizontal="left" vertical="center" wrapText="1"/>
    </xf>
    <xf numFmtId="166" fontId="23" fillId="3" borderId="34" xfId="0" applyNumberFormat="1" applyFont="1" applyFill="1" applyBorder="1" applyAlignment="1" applyProtection="1">
      <alignment horizontal="center" vertical="center" wrapText="1"/>
      <protection locked="0"/>
    </xf>
    <xf numFmtId="0" fontId="23" fillId="3" borderId="34" xfId="0" applyFont="1" applyFill="1" applyBorder="1" applyAlignment="1" applyProtection="1">
      <alignment horizontal="center" vertical="center" wrapText="1"/>
    </xf>
    <xf numFmtId="0" fontId="23" fillId="3" borderId="34" xfId="0" applyNumberFormat="1" applyFont="1" applyFill="1" applyBorder="1" applyAlignment="1" applyProtection="1">
      <alignment horizontal="center" vertical="center" wrapText="1"/>
    </xf>
    <xf numFmtId="0" fontId="22" fillId="3" borderId="34" xfId="3" applyNumberFormat="1" applyFont="1" applyFill="1" applyBorder="1" applyAlignment="1" applyProtection="1">
      <alignment horizontal="center" vertical="center" wrapText="1"/>
    </xf>
    <xf numFmtId="0" fontId="23" fillId="3" borderId="34" xfId="0" applyFont="1" applyFill="1" applyBorder="1" applyAlignment="1" applyProtection="1">
      <alignment horizontal="justify" vertical="center" wrapText="1"/>
      <protection locked="0"/>
    </xf>
    <xf numFmtId="0" fontId="23" fillId="3" borderId="58" xfId="0" applyFont="1" applyFill="1" applyBorder="1" applyAlignment="1" applyProtection="1">
      <alignment horizontal="justify" vertical="center" wrapText="1"/>
      <protection locked="0"/>
    </xf>
    <xf numFmtId="0" fontId="23" fillId="3" borderId="72" xfId="0" applyFont="1" applyFill="1" applyBorder="1" applyAlignment="1">
      <alignment horizontal="center" vertical="center" wrapText="1"/>
    </xf>
    <xf numFmtId="9" fontId="23" fillId="3" borderId="34" xfId="0" applyNumberFormat="1" applyFont="1" applyFill="1" applyBorder="1" applyAlignment="1">
      <alignment horizontal="center" vertical="center" wrapText="1"/>
    </xf>
    <xf numFmtId="0" fontId="23" fillId="2" borderId="34" xfId="0" applyNumberFormat="1" applyFont="1" applyFill="1" applyBorder="1" applyAlignment="1" applyProtection="1">
      <alignment horizontal="center" vertical="center" wrapText="1"/>
      <protection locked="0"/>
    </xf>
    <xf numFmtId="0" fontId="22" fillId="3" borderId="34" xfId="3" applyNumberFormat="1" applyFont="1" applyFill="1" applyBorder="1" applyAlignment="1">
      <alignment horizontal="center" vertical="center" wrapText="1"/>
    </xf>
    <xf numFmtId="0" fontId="23" fillId="2" borderId="34" xfId="0" applyFont="1" applyFill="1" applyBorder="1" applyAlignment="1" applyProtection="1">
      <alignment horizontal="justify" vertical="center" wrapText="1"/>
      <protection locked="0"/>
    </xf>
    <xf numFmtId="0" fontId="23" fillId="2" borderId="73" xfId="0" applyFont="1" applyFill="1" applyBorder="1" applyAlignment="1" applyProtection="1">
      <alignment horizontal="center" vertical="center" wrapText="1"/>
      <protection locked="0"/>
    </xf>
    <xf numFmtId="0" fontId="23" fillId="3" borderId="34" xfId="0" applyFont="1" applyFill="1" applyBorder="1" applyAlignment="1">
      <alignment horizontal="center" vertical="center" wrapText="1"/>
    </xf>
    <xf numFmtId="0" fontId="23" fillId="3" borderId="34" xfId="0" applyNumberFormat="1" applyFont="1" applyFill="1" applyBorder="1" applyAlignment="1" applyProtection="1">
      <alignment horizontal="center" vertical="center" wrapText="1"/>
      <protection locked="0"/>
    </xf>
    <xf numFmtId="0" fontId="23" fillId="3" borderId="34" xfId="0" applyFont="1" applyFill="1" applyBorder="1" applyAlignment="1" applyProtection="1">
      <alignment horizontal="left" vertical="center" wrapText="1"/>
      <protection locked="0"/>
    </xf>
    <xf numFmtId="0" fontId="23" fillId="3" borderId="89" xfId="0" applyFont="1" applyFill="1" applyBorder="1" applyAlignment="1" applyProtection="1">
      <alignment horizontal="left" vertical="center" wrapText="1"/>
      <protection locked="0"/>
    </xf>
    <xf numFmtId="0" fontId="16" fillId="0" borderId="12" xfId="0" applyFont="1" applyFill="1" applyBorder="1" applyAlignment="1" applyProtection="1">
      <alignment vertical="center" wrapText="1"/>
      <protection locked="0"/>
    </xf>
    <xf numFmtId="0" fontId="22" fillId="0" borderId="11" xfId="0" applyFont="1" applyFill="1" applyBorder="1" applyAlignment="1">
      <alignment horizontal="justify" vertical="center" wrapText="1"/>
    </xf>
    <xf numFmtId="9" fontId="16" fillId="3" borderId="12" xfId="3" applyFont="1" applyFill="1" applyBorder="1" applyAlignment="1">
      <alignment horizontal="center" vertical="center" wrapText="1"/>
    </xf>
    <xf numFmtId="0" fontId="23" fillId="3" borderId="35" xfId="0" applyFont="1" applyFill="1" applyBorder="1" applyAlignment="1" applyProtection="1">
      <alignment horizontal="center" vertical="center" wrapText="1"/>
      <protection locked="0"/>
    </xf>
    <xf numFmtId="0" fontId="23" fillId="3" borderId="25" xfId="0" applyFont="1" applyFill="1" applyBorder="1" applyAlignment="1" applyProtection="1">
      <alignment horizontal="left" vertical="center" wrapText="1"/>
    </xf>
    <xf numFmtId="166" fontId="23" fillId="3" borderId="25" xfId="0" applyNumberFormat="1" applyFont="1" applyFill="1" applyBorder="1" applyAlignment="1" applyProtection="1">
      <alignment horizontal="center" vertical="center" wrapText="1"/>
      <protection locked="0"/>
    </xf>
    <xf numFmtId="9" fontId="22" fillId="3" borderId="25" xfId="3" applyFont="1" applyFill="1" applyBorder="1" applyAlignment="1" applyProtection="1">
      <alignment horizontal="center" vertical="center" wrapText="1"/>
    </xf>
    <xf numFmtId="9" fontId="23" fillId="2" borderId="25" xfId="0" applyNumberFormat="1" applyFont="1" applyFill="1" applyBorder="1" applyAlignment="1" applyProtection="1">
      <alignment horizontal="center" vertical="center" wrapText="1"/>
      <protection locked="0"/>
    </xf>
    <xf numFmtId="9" fontId="23" fillId="3" borderId="25" xfId="0" applyNumberFormat="1" applyFont="1" applyFill="1" applyBorder="1" applyAlignment="1" applyProtection="1">
      <alignment horizontal="center" vertical="center" wrapText="1"/>
      <protection locked="0"/>
    </xf>
    <xf numFmtId="0" fontId="16" fillId="0" borderId="30" xfId="0" applyFont="1" applyFill="1" applyBorder="1" applyAlignment="1" applyProtection="1">
      <alignment vertical="center" wrapText="1"/>
      <protection locked="0"/>
    </xf>
    <xf numFmtId="0" fontId="16" fillId="0" borderId="36" xfId="0" applyFont="1" applyFill="1" applyBorder="1" applyAlignment="1" applyProtection="1">
      <alignment horizontal="center" vertical="center" wrapText="1"/>
      <protection locked="0"/>
    </xf>
    <xf numFmtId="9" fontId="16" fillId="3" borderId="32" xfId="3" applyFont="1" applyFill="1" applyBorder="1" applyAlignment="1">
      <alignment horizontal="center" vertical="center" wrapText="1"/>
    </xf>
    <xf numFmtId="0" fontId="23" fillId="3" borderId="36" xfId="0" applyFont="1" applyFill="1" applyBorder="1" applyAlignment="1" applyProtection="1">
      <alignment horizontal="center" vertical="center" wrapText="1"/>
      <protection locked="0"/>
    </xf>
    <xf numFmtId="0" fontId="23" fillId="3" borderId="32" xfId="0" applyFont="1" applyFill="1" applyBorder="1" applyAlignment="1">
      <alignment vertical="center" wrapText="1"/>
    </xf>
    <xf numFmtId="0" fontId="23" fillId="3" borderId="32" xfId="0" applyFont="1" applyFill="1" applyBorder="1" applyAlignment="1" applyProtection="1">
      <alignment horizontal="justify" vertical="center" wrapText="1"/>
      <protection locked="0"/>
    </xf>
    <xf numFmtId="0" fontId="23" fillId="3" borderId="34" xfId="0" applyFont="1" applyFill="1" applyBorder="1" applyAlignment="1" applyProtection="1">
      <alignment horizontal="justify" vertical="center" wrapText="1"/>
    </xf>
    <xf numFmtId="0" fontId="23" fillId="3" borderId="34" xfId="0" applyFont="1" applyFill="1" applyBorder="1" applyAlignment="1">
      <alignment vertical="center"/>
    </xf>
    <xf numFmtId="9" fontId="16" fillId="3" borderId="20" xfId="3" applyFont="1" applyFill="1" applyBorder="1" applyAlignment="1">
      <alignment horizontal="center" vertical="center" wrapText="1"/>
    </xf>
    <xf numFmtId="164" fontId="23" fillId="3" borderId="4" xfId="2" applyFont="1" applyFill="1" applyBorder="1" applyAlignment="1" applyProtection="1">
      <alignment horizontal="center" vertical="center" wrapText="1"/>
    </xf>
    <xf numFmtId="1" fontId="23" fillId="3" borderId="4" xfId="0" applyNumberFormat="1" applyFont="1" applyFill="1" applyBorder="1" applyAlignment="1" applyProtection="1">
      <alignment horizontal="center" vertical="center" wrapText="1"/>
    </xf>
    <xf numFmtId="0" fontId="23" fillId="3" borderId="4" xfId="0" applyNumberFormat="1" applyFont="1" applyFill="1" applyBorder="1" applyAlignment="1">
      <alignment horizontal="center" vertical="center" wrapText="1"/>
    </xf>
    <xf numFmtId="0" fontId="23" fillId="2" borderId="4" xfId="0" applyNumberFormat="1"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23" fillId="3" borderId="1" xfId="0" applyFont="1" applyFill="1" applyBorder="1" applyAlignment="1" applyProtection="1">
      <alignment horizontal="justify" vertical="center" wrapText="1"/>
      <protection locked="0"/>
    </xf>
    <xf numFmtId="1" fontId="23" fillId="3" borderId="1" xfId="0" applyNumberFormat="1" applyFont="1" applyFill="1" applyBorder="1" applyAlignment="1" applyProtection="1">
      <alignment horizontal="center" vertical="center" wrapText="1"/>
    </xf>
    <xf numFmtId="0" fontId="23" fillId="3" borderId="1" xfId="0" applyNumberFormat="1"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wrapText="1"/>
    </xf>
    <xf numFmtId="9" fontId="22" fillId="3" borderId="1" xfId="3" applyFont="1" applyFill="1" applyBorder="1" applyAlignment="1" applyProtection="1">
      <alignment horizontal="center" vertical="center" wrapText="1"/>
    </xf>
    <xf numFmtId="0" fontId="23" fillId="3" borderId="3" xfId="0" applyFont="1" applyFill="1" applyBorder="1" applyAlignment="1" applyProtection="1">
      <alignment horizontal="justify" vertical="center" wrapText="1"/>
      <protection locked="0"/>
    </xf>
    <xf numFmtId="0" fontId="23" fillId="3" borderId="68" xfId="0" applyFont="1" applyFill="1" applyBorder="1" applyAlignment="1">
      <alignment horizontal="center" vertical="center" wrapText="1"/>
    </xf>
    <xf numFmtId="0" fontId="23" fillId="3" borderId="1" xfId="0" applyNumberFormat="1" applyFont="1" applyFill="1" applyBorder="1" applyAlignment="1">
      <alignment horizontal="center" vertical="center" wrapText="1"/>
    </xf>
    <xf numFmtId="0" fontId="23" fillId="2" borderId="1" xfId="0" applyNumberFormat="1" applyFont="1" applyFill="1" applyBorder="1" applyAlignment="1" applyProtection="1">
      <alignment horizontal="center" vertical="center" wrapText="1"/>
      <protection locked="0"/>
    </xf>
    <xf numFmtId="0" fontId="23" fillId="2" borderId="1" xfId="0" applyFont="1" applyFill="1" applyBorder="1" applyAlignment="1" applyProtection="1">
      <alignment horizontal="justify" vertical="center" wrapText="1"/>
      <protection locked="0"/>
    </xf>
    <xf numFmtId="0" fontId="23" fillId="2" borderId="69" xfId="0" applyFont="1" applyFill="1" applyBorder="1" applyAlignment="1" applyProtection="1">
      <alignment horizontal="center" vertical="center" wrapText="1"/>
      <protection locked="0"/>
    </xf>
    <xf numFmtId="0" fontId="23" fillId="3" borderId="1" xfId="0" applyNumberFormat="1" applyFont="1" applyFill="1" applyBorder="1" applyAlignment="1" applyProtection="1">
      <alignment horizontal="center" vertical="center" wrapText="1"/>
      <protection locked="0"/>
    </xf>
    <xf numFmtId="0" fontId="22" fillId="3" borderId="1" xfId="3" applyNumberFormat="1" applyFont="1" applyFill="1" applyBorder="1" applyAlignment="1">
      <alignment horizontal="center" vertical="center" wrapText="1"/>
    </xf>
    <xf numFmtId="0" fontId="23" fillId="3" borderId="1" xfId="0" applyFont="1" applyFill="1" applyBorder="1" applyAlignment="1" applyProtection="1">
      <alignment horizontal="left" vertical="center" wrapText="1"/>
      <protection locked="0"/>
    </xf>
    <xf numFmtId="0" fontId="23" fillId="3" borderId="86" xfId="0" applyFont="1" applyFill="1" applyBorder="1" applyAlignment="1" applyProtection="1">
      <alignment horizontal="left" vertical="center" wrapText="1"/>
      <protection locked="0"/>
    </xf>
    <xf numFmtId="9" fontId="16" fillId="3" borderId="40" xfId="3" applyFont="1" applyFill="1" applyBorder="1" applyAlignment="1">
      <alignment horizontal="center" vertical="center" wrapText="1"/>
    </xf>
    <xf numFmtId="0" fontId="23" fillId="3" borderId="41" xfId="0" applyFont="1" applyFill="1" applyBorder="1" applyAlignment="1" applyProtection="1">
      <alignment horizontal="center" vertical="center" wrapText="1"/>
      <protection locked="0"/>
    </xf>
    <xf numFmtId="0" fontId="23" fillId="3" borderId="8" xfId="0" applyFont="1" applyFill="1" applyBorder="1" applyAlignment="1">
      <alignment horizontal="center" vertical="center" wrapText="1"/>
    </xf>
    <xf numFmtId="0" fontId="23" fillId="3" borderId="8" xfId="0" applyFont="1" applyFill="1" applyBorder="1" applyAlignment="1" applyProtection="1">
      <alignment horizontal="justify" vertical="center" wrapText="1"/>
      <protection locked="0"/>
    </xf>
    <xf numFmtId="0" fontId="23" fillId="3" borderId="8" xfId="0" applyFont="1" applyFill="1" applyBorder="1" applyAlignment="1" applyProtection="1">
      <alignment horizontal="center" vertical="center" wrapText="1"/>
      <protection locked="0"/>
    </xf>
    <xf numFmtId="1" fontId="23" fillId="3" borderId="8" xfId="0" applyNumberFormat="1" applyFont="1" applyFill="1" applyBorder="1" applyAlignment="1" applyProtection="1">
      <alignment horizontal="center" vertical="center" wrapText="1"/>
    </xf>
    <xf numFmtId="0" fontId="23" fillId="3" borderId="8" xfId="0" applyNumberFormat="1" applyFont="1" applyFill="1" applyBorder="1" applyAlignment="1" applyProtection="1">
      <alignment horizontal="center" vertical="center" wrapText="1"/>
    </xf>
    <xf numFmtId="0" fontId="23" fillId="3" borderId="8" xfId="0" applyFont="1" applyFill="1" applyBorder="1" applyAlignment="1" applyProtection="1">
      <alignment horizontal="left" vertical="center" wrapText="1"/>
    </xf>
    <xf numFmtId="166" fontId="23" fillId="3" borderId="8" xfId="0" applyNumberFormat="1" applyFont="1" applyFill="1" applyBorder="1" applyAlignment="1" applyProtection="1">
      <alignment horizontal="center" vertical="center" wrapText="1"/>
      <protection locked="0"/>
    </xf>
    <xf numFmtId="0" fontId="23" fillId="3" borderId="8" xfId="0" applyFont="1" applyFill="1" applyBorder="1" applyAlignment="1" applyProtection="1">
      <alignment horizontal="center" vertical="center" wrapText="1"/>
    </xf>
    <xf numFmtId="0" fontId="22" fillId="3" borderId="8" xfId="3" applyNumberFormat="1" applyFont="1" applyFill="1" applyBorder="1" applyAlignment="1" applyProtection="1">
      <alignment horizontal="center" vertical="center" wrapText="1"/>
    </xf>
    <xf numFmtId="0" fontId="23" fillId="3" borderId="59" xfId="0" applyFont="1" applyFill="1" applyBorder="1" applyAlignment="1" applyProtection="1">
      <alignment horizontal="justify" vertical="center" wrapText="1"/>
      <protection locked="0"/>
    </xf>
    <xf numFmtId="0" fontId="23" fillId="3" borderId="74" xfId="0" applyFont="1" applyFill="1" applyBorder="1" applyAlignment="1">
      <alignment horizontal="center" vertical="center" wrapText="1"/>
    </xf>
    <xf numFmtId="0" fontId="23" fillId="3" borderId="8" xfId="0" applyNumberFormat="1" applyFont="1" applyFill="1" applyBorder="1" applyAlignment="1">
      <alignment horizontal="center" vertical="center" wrapText="1"/>
    </xf>
    <xf numFmtId="0" fontId="23" fillId="2" borderId="8" xfId="0" applyNumberFormat="1" applyFont="1" applyFill="1" applyBorder="1" applyAlignment="1" applyProtection="1">
      <alignment horizontal="center" vertical="center" wrapText="1"/>
      <protection locked="0"/>
    </xf>
    <xf numFmtId="9" fontId="22" fillId="3" borderId="8" xfId="3" applyFont="1" applyFill="1" applyBorder="1" applyAlignment="1">
      <alignment horizontal="center" vertical="center" wrapText="1"/>
    </xf>
    <xf numFmtId="0" fontId="23" fillId="2" borderId="8" xfId="0" applyFont="1" applyFill="1" applyBorder="1" applyAlignment="1" applyProtection="1">
      <alignment horizontal="justify" vertical="center" wrapText="1"/>
      <protection locked="0"/>
    </xf>
    <xf numFmtId="0" fontId="23" fillId="2" borderId="75" xfId="0" applyFont="1" applyFill="1" applyBorder="1" applyAlignment="1" applyProtection="1">
      <alignment horizontal="center" vertical="center" wrapText="1"/>
      <protection locked="0"/>
    </xf>
    <xf numFmtId="0" fontId="23" fillId="3" borderId="8" xfId="0" applyNumberFormat="1" applyFont="1" applyFill="1" applyBorder="1" applyAlignment="1" applyProtection="1">
      <alignment horizontal="center" vertical="center" wrapText="1"/>
      <protection locked="0"/>
    </xf>
    <xf numFmtId="0" fontId="23" fillId="3" borderId="90" xfId="0" applyFont="1" applyFill="1" applyBorder="1" applyAlignment="1" applyProtection="1">
      <alignment horizontal="left" vertical="center" wrapText="1"/>
      <protection locked="0"/>
    </xf>
    <xf numFmtId="0" fontId="16" fillId="0" borderId="30" xfId="0" applyFont="1" applyFill="1" applyBorder="1" applyAlignment="1">
      <alignment vertical="center" wrapText="1"/>
    </xf>
    <xf numFmtId="0" fontId="16" fillId="0" borderId="32"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xf>
    <xf numFmtId="9" fontId="16" fillId="3" borderId="27" xfId="3" applyFont="1" applyFill="1" applyBorder="1" applyAlignment="1" applyProtection="1">
      <alignment horizontal="center" vertical="center" wrapText="1"/>
    </xf>
    <xf numFmtId="0" fontId="23" fillId="3" borderId="27" xfId="0" applyFont="1" applyFill="1" applyBorder="1" applyAlignment="1" applyProtection="1">
      <alignment horizontal="center" vertical="center" wrapText="1"/>
    </xf>
    <xf numFmtId="0" fontId="23" fillId="3" borderId="27" xfId="0" applyFont="1" applyFill="1" applyBorder="1" applyAlignment="1" applyProtection="1">
      <alignment vertical="center" wrapText="1"/>
    </xf>
    <xf numFmtId="0" fontId="23" fillId="3" borderId="27" xfId="3" applyNumberFormat="1" applyFont="1" applyFill="1" applyBorder="1" applyAlignment="1" applyProtection="1">
      <alignment horizontal="center" vertical="center" wrapText="1"/>
    </xf>
    <xf numFmtId="1" fontId="23" fillId="3" borderId="27" xfId="0" applyNumberFormat="1" applyFont="1" applyFill="1" applyBorder="1" applyAlignment="1" applyProtection="1">
      <alignment horizontal="center" vertical="center" wrapText="1"/>
    </xf>
    <xf numFmtId="0" fontId="23" fillId="3" borderId="21" xfId="0" applyFont="1" applyFill="1" applyBorder="1" applyAlignment="1" applyProtection="1">
      <alignment horizontal="center" vertical="center" wrapText="1"/>
    </xf>
    <xf numFmtId="166" fontId="23" fillId="3" borderId="4" xfId="0" applyNumberFormat="1" applyFont="1" applyFill="1" applyBorder="1" applyAlignment="1" applyProtection="1">
      <alignment horizontal="center" vertical="center" wrapText="1"/>
    </xf>
    <xf numFmtId="9" fontId="22" fillId="3" borderId="4" xfId="3" applyNumberFormat="1" applyFont="1" applyFill="1" applyBorder="1" applyAlignment="1" applyProtection="1">
      <alignment horizontal="center" vertical="center" wrapText="1"/>
    </xf>
    <xf numFmtId="0" fontId="23" fillId="7" borderId="1" xfId="0" applyFont="1" applyFill="1" applyBorder="1" applyAlignment="1" applyProtection="1">
      <alignment horizontal="justify" vertical="center" wrapText="1"/>
    </xf>
    <xf numFmtId="0" fontId="23" fillId="3" borderId="3" xfId="0" applyFont="1" applyFill="1" applyBorder="1" applyAlignment="1" applyProtection="1">
      <alignment horizontal="justify" vertical="center" wrapText="1"/>
    </xf>
    <xf numFmtId="0" fontId="23" fillId="3" borderId="66" xfId="0" applyFont="1" applyFill="1" applyBorder="1" applyAlignment="1" applyProtection="1">
      <alignment horizontal="center" vertical="center" wrapText="1"/>
    </xf>
    <xf numFmtId="0" fontId="23" fillId="2" borderId="4" xfId="0" applyNumberFormat="1" applyFont="1" applyFill="1" applyBorder="1" applyAlignment="1" applyProtection="1">
      <alignment horizontal="center" vertical="center" wrapText="1"/>
    </xf>
    <xf numFmtId="0" fontId="23" fillId="2" borderId="67"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9" fontId="16" fillId="3" borderId="1" xfId="3" applyFont="1" applyFill="1" applyBorder="1" applyAlignment="1" applyProtection="1">
      <alignment horizontal="center" vertical="center" wrapText="1"/>
    </xf>
    <xf numFmtId="0" fontId="23" fillId="3" borderId="1" xfId="3" applyNumberFormat="1" applyFont="1" applyFill="1" applyBorder="1" applyAlignment="1" applyProtection="1">
      <alignment horizontal="center" vertical="center" wrapText="1"/>
    </xf>
    <xf numFmtId="1" fontId="23" fillId="3" borderId="1" xfId="3" applyNumberFormat="1" applyFont="1" applyFill="1" applyBorder="1" applyAlignment="1" applyProtection="1">
      <alignment horizontal="center" vertical="center" wrapText="1"/>
    </xf>
    <xf numFmtId="166" fontId="23" fillId="3" borderId="1" xfId="0" applyNumberFormat="1" applyFont="1" applyFill="1" applyBorder="1" applyAlignment="1" applyProtection="1">
      <alignment horizontal="center" vertical="center" wrapText="1"/>
    </xf>
    <xf numFmtId="0" fontId="23" fillId="3" borderId="68" xfId="0" applyFont="1" applyFill="1" applyBorder="1" applyAlignment="1" applyProtection="1">
      <alignment horizontal="center" vertical="center" wrapText="1"/>
    </xf>
    <xf numFmtId="9" fontId="23" fillId="3" borderId="1" xfId="0" applyNumberFormat="1" applyFont="1" applyFill="1" applyBorder="1" applyAlignment="1" applyProtection="1">
      <alignment horizontal="center" vertical="center" wrapText="1"/>
    </xf>
    <xf numFmtId="0" fontId="23" fillId="2" borderId="1" xfId="0" applyNumberFormat="1" applyFont="1" applyFill="1" applyBorder="1" applyAlignment="1" applyProtection="1">
      <alignment horizontal="center" vertical="center" wrapText="1"/>
    </xf>
    <xf numFmtId="0" fontId="23" fillId="2" borderId="1" xfId="0" applyFont="1" applyFill="1" applyBorder="1" applyAlignment="1" applyProtection="1">
      <alignment horizontal="justify" vertical="center" wrapText="1"/>
    </xf>
    <xf numFmtId="0" fontId="23" fillId="2" borderId="69" xfId="0" applyFont="1" applyFill="1" applyBorder="1" applyAlignment="1" applyProtection="1">
      <alignment horizontal="center" vertical="center" wrapText="1"/>
    </xf>
    <xf numFmtId="9" fontId="23" fillId="3" borderId="1" xfId="0" applyNumberFormat="1" applyFont="1" applyFill="1" applyBorder="1" applyAlignment="1">
      <alignment horizontal="center" vertical="center" wrapText="1"/>
    </xf>
    <xf numFmtId="9" fontId="16" fillId="3" borderId="26" xfId="3" applyFont="1" applyFill="1" applyBorder="1" applyAlignment="1" applyProtection="1">
      <alignment horizontal="center" vertical="center" wrapText="1"/>
      <protection locked="0"/>
    </xf>
    <xf numFmtId="0" fontId="23" fillId="3" borderId="1" xfId="0" applyFont="1" applyFill="1" applyBorder="1" applyAlignment="1">
      <alignment vertical="center" wrapText="1"/>
    </xf>
    <xf numFmtId="0" fontId="25" fillId="3" borderId="1" xfId="0" applyFont="1" applyFill="1" applyBorder="1" applyAlignment="1" applyProtection="1">
      <alignment horizontal="justify" vertical="center" wrapText="1"/>
      <protection locked="0"/>
    </xf>
    <xf numFmtId="9" fontId="22" fillId="3" borderId="1" xfId="3" applyNumberFormat="1" applyFont="1" applyFill="1" applyBorder="1" applyAlignment="1">
      <alignment horizontal="center" vertical="center" wrapText="1"/>
    </xf>
    <xf numFmtId="0" fontId="22" fillId="2" borderId="1" xfId="0" applyFont="1" applyFill="1" applyBorder="1" applyAlignment="1" applyProtection="1">
      <alignment horizontal="justify" vertical="center" wrapText="1"/>
      <protection locked="0"/>
    </xf>
    <xf numFmtId="0" fontId="22" fillId="3" borderId="1" xfId="0" applyFont="1" applyFill="1" applyBorder="1" applyAlignment="1" applyProtection="1">
      <alignment horizontal="center" vertical="center" wrapText="1"/>
      <protection locked="0"/>
    </xf>
    <xf numFmtId="164" fontId="23" fillId="3" borderId="1" xfId="2" applyFont="1" applyFill="1" applyBorder="1" applyAlignment="1" applyProtection="1">
      <alignment horizontal="center" vertical="center" wrapText="1"/>
    </xf>
    <xf numFmtId="0" fontId="22" fillId="3" borderId="1" xfId="3" applyNumberFormat="1"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9" fontId="16" fillId="3" borderId="30" xfId="3" applyFont="1" applyFill="1" applyBorder="1" applyAlignment="1">
      <alignment horizontal="center" vertical="center" wrapText="1"/>
    </xf>
    <xf numFmtId="0" fontId="23" fillId="3" borderId="43" xfId="0" applyFont="1" applyFill="1" applyBorder="1" applyAlignment="1" applyProtection="1">
      <alignment horizontal="center" vertical="center" wrapText="1"/>
      <protection locked="0"/>
    </xf>
    <xf numFmtId="0" fontId="23" fillId="3" borderId="30" xfId="0" applyFont="1" applyFill="1" applyBorder="1" applyAlignment="1">
      <alignment vertical="center" wrapText="1"/>
    </xf>
    <xf numFmtId="0" fontId="23" fillId="3" borderId="30" xfId="0" applyFont="1" applyFill="1" applyBorder="1" applyAlignment="1" applyProtection="1">
      <alignment horizontal="justify" vertical="center" wrapText="1"/>
      <protection locked="0"/>
    </xf>
    <xf numFmtId="0" fontId="23" fillId="3" borderId="44" xfId="0" applyFont="1" applyFill="1" applyBorder="1" applyAlignment="1" applyProtection="1">
      <alignment horizontal="center" vertical="center" wrapText="1"/>
      <protection locked="0"/>
    </xf>
    <xf numFmtId="0" fontId="23" fillId="3" borderId="45" xfId="0" applyFont="1" applyFill="1" applyBorder="1" applyAlignment="1" applyProtection="1">
      <alignment horizontal="justify" vertical="center" wrapText="1"/>
    </xf>
    <xf numFmtId="9" fontId="23" fillId="3" borderId="45" xfId="0" applyNumberFormat="1" applyFont="1" applyFill="1" applyBorder="1" applyAlignment="1" applyProtection="1">
      <alignment horizontal="center" vertical="center" wrapText="1"/>
    </xf>
    <xf numFmtId="0" fontId="23" fillId="3" borderId="45" xfId="0" applyFont="1" applyFill="1" applyBorder="1" applyAlignment="1" applyProtection="1">
      <alignment horizontal="center" vertical="center" wrapText="1"/>
    </xf>
    <xf numFmtId="0" fontId="23" fillId="3" borderId="45" xfId="0" applyFont="1" applyFill="1" applyBorder="1" applyAlignment="1" applyProtection="1">
      <alignment horizontal="center" vertical="center" wrapText="1"/>
      <protection locked="0"/>
    </xf>
    <xf numFmtId="0" fontId="23" fillId="3" borderId="45" xfId="0" applyFont="1" applyFill="1" applyBorder="1" applyAlignment="1">
      <alignment vertical="center"/>
    </xf>
    <xf numFmtId="0" fontId="23" fillId="3" borderId="45" xfId="0" applyFont="1" applyFill="1" applyBorder="1" applyAlignment="1" applyProtection="1">
      <alignment horizontal="left" vertical="center" wrapText="1"/>
    </xf>
    <xf numFmtId="166" fontId="23" fillId="3" borderId="45" xfId="0" applyNumberFormat="1" applyFont="1" applyFill="1" applyBorder="1" applyAlignment="1" applyProtection="1">
      <alignment horizontal="center" vertical="center" wrapText="1"/>
      <protection locked="0"/>
    </xf>
    <xf numFmtId="9" fontId="23" fillId="3" borderId="27" xfId="0" applyNumberFormat="1" applyFont="1" applyFill="1" applyBorder="1" applyAlignment="1" applyProtection="1">
      <alignment horizontal="center" vertical="center" wrapText="1"/>
    </xf>
    <xf numFmtId="0" fontId="23" fillId="3" borderId="45" xfId="0" applyNumberFormat="1" applyFont="1" applyFill="1" applyBorder="1" applyAlignment="1" applyProtection="1">
      <alignment horizontal="center" vertical="center" wrapText="1"/>
    </xf>
    <xf numFmtId="0" fontId="22" fillId="3" borderId="27" xfId="3" applyNumberFormat="1" applyFont="1" applyFill="1" applyBorder="1" applyAlignment="1" applyProtection="1">
      <alignment horizontal="center" vertical="center" wrapText="1"/>
    </xf>
    <xf numFmtId="0" fontId="23" fillId="3" borderId="45" xfId="0" applyFont="1" applyFill="1" applyBorder="1" applyAlignment="1" applyProtection="1">
      <alignment horizontal="justify" vertical="center" wrapText="1"/>
      <protection locked="0"/>
    </xf>
    <xf numFmtId="0" fontId="23" fillId="3" borderId="60" xfId="0" applyFont="1" applyFill="1" applyBorder="1" applyAlignment="1" applyProtection="1">
      <alignment horizontal="justify" vertical="center" wrapText="1"/>
      <protection locked="0"/>
    </xf>
    <xf numFmtId="0" fontId="23" fillId="3" borderId="76" xfId="0" applyFont="1" applyFill="1" applyBorder="1" applyAlignment="1">
      <alignment horizontal="center" vertical="center" wrapText="1"/>
    </xf>
    <xf numFmtId="9" fontId="23" fillId="3" borderId="27" xfId="0" applyNumberFormat="1" applyFont="1" applyFill="1" applyBorder="1" applyAlignment="1">
      <alignment horizontal="center" vertical="center" wrapText="1"/>
    </xf>
    <xf numFmtId="0" fontId="23" fillId="2" borderId="45" xfId="0" applyNumberFormat="1" applyFont="1" applyFill="1" applyBorder="1" applyAlignment="1" applyProtection="1">
      <alignment horizontal="center" vertical="center" wrapText="1"/>
      <protection locked="0"/>
    </xf>
    <xf numFmtId="0" fontId="22" fillId="3" borderId="27" xfId="3" applyNumberFormat="1" applyFont="1" applyFill="1" applyBorder="1" applyAlignment="1">
      <alignment horizontal="center" vertical="center" wrapText="1"/>
    </xf>
    <xf numFmtId="0" fontId="23" fillId="2" borderId="45" xfId="0" applyFont="1" applyFill="1" applyBorder="1" applyAlignment="1" applyProtection="1">
      <alignment horizontal="justify" vertical="center" wrapText="1"/>
      <protection locked="0"/>
    </xf>
    <xf numFmtId="0" fontId="23" fillId="2" borderId="77" xfId="0" applyFont="1" applyFill="1" applyBorder="1" applyAlignment="1" applyProtection="1">
      <alignment horizontal="center" vertical="center" wrapText="1"/>
      <protection locked="0"/>
    </xf>
    <xf numFmtId="0" fontId="23" fillId="3" borderId="45" xfId="0" applyFont="1" applyFill="1" applyBorder="1" applyAlignment="1">
      <alignment horizontal="center" vertical="center" wrapText="1"/>
    </xf>
    <xf numFmtId="0" fontId="23" fillId="3" borderId="45" xfId="0" applyNumberFormat="1" applyFont="1" applyFill="1" applyBorder="1" applyAlignment="1" applyProtection="1">
      <alignment horizontal="center" vertical="center" wrapText="1"/>
      <protection locked="0"/>
    </xf>
    <xf numFmtId="0" fontId="23" fillId="3" borderId="45" xfId="0" applyFont="1" applyFill="1" applyBorder="1" applyAlignment="1" applyProtection="1">
      <alignment horizontal="left" vertical="center" wrapText="1"/>
      <protection locked="0"/>
    </xf>
    <xf numFmtId="0" fontId="23" fillId="3" borderId="91" xfId="0" applyFont="1" applyFill="1" applyBorder="1" applyAlignment="1" applyProtection="1">
      <alignment horizontal="left" vertical="center" wrapText="1"/>
      <protection locked="0"/>
    </xf>
    <xf numFmtId="0" fontId="23" fillId="3" borderId="25" xfId="0" applyFont="1" applyFill="1" applyBorder="1" applyAlignment="1">
      <alignment vertical="center" wrapText="1"/>
    </xf>
    <xf numFmtId="10" fontId="23" fillId="3" borderId="4" xfId="0" applyNumberFormat="1" applyFont="1" applyFill="1" applyBorder="1" applyAlignment="1" applyProtection="1">
      <alignment horizontal="center" vertical="center" wrapText="1"/>
    </xf>
    <xf numFmtId="10" fontId="23" fillId="2" borderId="4" xfId="0" applyNumberFormat="1" applyFont="1" applyFill="1" applyBorder="1" applyAlignment="1" applyProtection="1">
      <alignment horizontal="center" vertical="center" wrapText="1"/>
      <protection locked="0"/>
    </xf>
    <xf numFmtId="9" fontId="22" fillId="3" borderId="4" xfId="3" applyFont="1" applyFill="1" applyBorder="1" applyAlignment="1">
      <alignment horizontal="center" vertical="center" wrapText="1"/>
    </xf>
    <xf numFmtId="10" fontId="23" fillId="3" borderId="4" xfId="3" applyNumberFormat="1" applyFont="1" applyFill="1" applyBorder="1" applyAlignment="1" applyProtection="1">
      <alignment horizontal="center" vertical="center" wrapText="1"/>
      <protection locked="0"/>
    </xf>
    <xf numFmtId="10" fontId="23" fillId="3" borderId="1" xfId="0" applyNumberFormat="1" applyFont="1" applyFill="1" applyBorder="1" applyAlignment="1" applyProtection="1">
      <alignment horizontal="center" vertical="center" wrapText="1"/>
    </xf>
    <xf numFmtId="9" fontId="22" fillId="3" borderId="1" xfId="3" applyNumberFormat="1" applyFont="1" applyFill="1" applyBorder="1" applyAlignment="1" applyProtection="1">
      <alignment horizontal="center" vertical="center" wrapText="1"/>
    </xf>
    <xf numFmtId="10" fontId="23" fillId="2" borderId="1" xfId="0" applyNumberFormat="1" applyFont="1" applyFill="1" applyBorder="1" applyAlignment="1" applyProtection="1">
      <alignment horizontal="center" vertical="center" wrapText="1"/>
      <protection locked="0"/>
    </xf>
    <xf numFmtId="0" fontId="23" fillId="2" borderId="69" xfId="0" applyFont="1" applyFill="1" applyBorder="1" applyAlignment="1" applyProtection="1">
      <alignment horizontal="center" vertical="top" wrapText="1"/>
      <protection locked="0"/>
    </xf>
    <xf numFmtId="10" fontId="23" fillId="3" borderId="1" xfId="3" applyNumberFormat="1" applyFont="1" applyFill="1" applyBorder="1" applyAlignment="1" applyProtection="1">
      <alignment horizontal="center" vertical="center" wrapText="1"/>
      <protection locked="0"/>
    </xf>
    <xf numFmtId="0" fontId="23" fillId="0" borderId="1" xfId="0" applyFont="1" applyFill="1" applyBorder="1" applyAlignment="1" applyProtection="1">
      <alignment horizontal="justify" vertical="center" wrapText="1"/>
      <protection locked="0"/>
    </xf>
    <xf numFmtId="9" fontId="23" fillId="2" borderId="1" xfId="0" applyNumberFormat="1" applyFont="1" applyFill="1" applyBorder="1" applyAlignment="1" applyProtection="1">
      <alignment horizontal="center" vertical="center" wrapText="1"/>
      <protection locked="0"/>
    </xf>
    <xf numFmtId="9" fontId="16" fillId="3" borderId="23" xfId="3" applyFont="1" applyFill="1" applyBorder="1" applyAlignment="1">
      <alignment horizontal="center" vertical="center" wrapText="1"/>
    </xf>
    <xf numFmtId="9" fontId="23" fillId="0" borderId="1" xfId="0" applyNumberFormat="1" applyFont="1" applyFill="1" applyBorder="1" applyAlignment="1" applyProtection="1">
      <alignment horizontal="center" vertical="center" wrapText="1"/>
    </xf>
    <xf numFmtId="9" fontId="21" fillId="3" borderId="23" xfId="3" applyFont="1" applyFill="1" applyBorder="1" applyAlignment="1">
      <alignment horizontal="center" vertical="center" wrapText="1"/>
    </xf>
    <xf numFmtId="9" fontId="23" fillId="3" borderId="1" xfId="0" applyNumberFormat="1" applyFont="1" applyFill="1" applyBorder="1" applyAlignment="1" applyProtection="1">
      <alignment horizontal="center" vertical="center" wrapText="1"/>
      <protection locked="0"/>
    </xf>
    <xf numFmtId="0" fontId="23" fillId="3" borderId="21" xfId="0" applyFont="1" applyFill="1" applyBorder="1" applyAlignment="1">
      <alignment vertical="center" wrapText="1"/>
    </xf>
    <xf numFmtId="9" fontId="22" fillId="3" borderId="1" xfId="3" applyFont="1" applyFill="1" applyBorder="1" applyAlignment="1">
      <alignment horizontal="center" vertical="center" wrapText="1"/>
    </xf>
    <xf numFmtId="0" fontId="23" fillId="3" borderId="1" xfId="0" applyFont="1" applyFill="1" applyBorder="1" applyAlignment="1" applyProtection="1">
      <alignment vertical="center" wrapText="1"/>
    </xf>
    <xf numFmtId="0" fontId="23" fillId="3" borderId="1" xfId="0" applyFont="1" applyFill="1" applyBorder="1" applyAlignment="1" applyProtection="1">
      <alignment horizontal="justify" vertical="center" wrapText="1"/>
    </xf>
    <xf numFmtId="9" fontId="23" fillId="2" borderId="1" xfId="0" applyNumberFormat="1" applyFont="1" applyFill="1" applyBorder="1" applyAlignment="1" applyProtection="1">
      <alignment horizontal="center" vertical="center" wrapText="1"/>
    </xf>
    <xf numFmtId="9" fontId="16" fillId="3" borderId="23" xfId="3"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8" xfId="0" applyFont="1" applyFill="1" applyBorder="1" applyAlignment="1" applyProtection="1">
      <alignment horizontal="justify" vertical="center" wrapText="1"/>
    </xf>
    <xf numFmtId="0" fontId="23" fillId="3" borderId="59" xfId="0" applyFont="1" applyFill="1" applyBorder="1" applyAlignment="1" applyProtection="1">
      <alignment horizontal="justify" vertical="center" wrapText="1"/>
    </xf>
    <xf numFmtId="9" fontId="23" fillId="3" borderId="8" xfId="3" applyFont="1" applyFill="1" applyBorder="1" applyAlignment="1" applyProtection="1">
      <alignment horizontal="center" vertical="center" wrapText="1"/>
    </xf>
    <xf numFmtId="9" fontId="23" fillId="3" borderId="8" xfId="0" applyNumberFormat="1" applyFont="1" applyFill="1" applyBorder="1" applyAlignment="1" applyProtection="1">
      <alignment horizontal="center" vertical="center" wrapText="1"/>
    </xf>
    <xf numFmtId="9" fontId="22" fillId="3" borderId="8" xfId="3" applyFont="1" applyFill="1" applyBorder="1" applyAlignment="1" applyProtection="1">
      <alignment horizontal="center" vertical="center" wrapText="1"/>
    </xf>
    <xf numFmtId="9" fontId="23" fillId="3" borderId="8" xfId="0" applyNumberFormat="1" applyFont="1" applyFill="1" applyBorder="1" applyAlignment="1">
      <alignment horizontal="center" vertical="center" wrapText="1"/>
    </xf>
    <xf numFmtId="9" fontId="23" fillId="2" borderId="8" xfId="0" applyNumberFormat="1" applyFont="1" applyFill="1" applyBorder="1" applyAlignment="1" applyProtection="1">
      <alignment horizontal="center" vertical="center" wrapText="1"/>
      <protection locked="0"/>
    </xf>
    <xf numFmtId="9" fontId="23" fillId="3" borderId="8" xfId="0" applyNumberFormat="1" applyFont="1" applyFill="1" applyBorder="1" applyAlignment="1" applyProtection="1">
      <alignment horizontal="center" vertical="center" wrapText="1"/>
      <protection locked="0"/>
    </xf>
    <xf numFmtId="0" fontId="21" fillId="0" borderId="40" xfId="0" applyFont="1" applyFill="1" applyBorder="1" applyAlignment="1">
      <alignment horizontal="center" vertical="center" wrapText="1"/>
    </xf>
    <xf numFmtId="0" fontId="16" fillId="0" borderId="50" xfId="0" applyFont="1" applyFill="1" applyBorder="1" applyAlignment="1" applyProtection="1">
      <alignment horizontal="center" vertical="center" wrapText="1"/>
      <protection locked="0"/>
    </xf>
    <xf numFmtId="0" fontId="16" fillId="3" borderId="44" xfId="0" applyFont="1" applyFill="1" applyBorder="1" applyAlignment="1" applyProtection="1">
      <alignment horizontal="center" vertical="center" wrapText="1"/>
      <protection locked="0"/>
    </xf>
    <xf numFmtId="0" fontId="16" fillId="3" borderId="45" xfId="0" applyFont="1" applyFill="1" applyBorder="1" applyAlignment="1" applyProtection="1">
      <alignment horizontal="justify" vertical="center" wrapText="1"/>
      <protection locked="0"/>
    </xf>
    <xf numFmtId="0" fontId="16" fillId="3" borderId="45" xfId="0" applyFont="1" applyFill="1" applyBorder="1" applyAlignment="1" applyProtection="1">
      <alignment horizontal="center" vertical="center" wrapText="1"/>
      <protection locked="0"/>
    </xf>
    <xf numFmtId="9" fontId="16" fillId="3" borderId="45" xfId="0" applyNumberFormat="1"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4" xfId="0" applyFont="1" applyFill="1" applyBorder="1" applyAlignment="1" applyProtection="1">
      <alignment horizontal="center" vertical="center" wrapText="1"/>
      <protection locked="0"/>
    </xf>
    <xf numFmtId="0" fontId="16" fillId="3" borderId="34" xfId="0" applyFont="1" applyFill="1" applyBorder="1" applyAlignment="1" applyProtection="1">
      <alignment horizontal="left" vertical="center" wrapText="1"/>
    </xf>
    <xf numFmtId="166" fontId="16" fillId="3" borderId="34" xfId="0" applyNumberFormat="1" applyFont="1" applyFill="1" applyBorder="1" applyAlignment="1" applyProtection="1">
      <alignment horizontal="center" vertical="center" wrapText="1"/>
      <protection locked="0"/>
    </xf>
    <xf numFmtId="0" fontId="16" fillId="3" borderId="20" xfId="0" applyFont="1" applyFill="1" applyBorder="1" applyAlignment="1" applyProtection="1">
      <alignment vertical="center" wrapText="1"/>
      <protection locked="0"/>
    </xf>
    <xf numFmtId="0" fontId="22" fillId="3" borderId="4" xfId="0" applyFont="1" applyFill="1" applyBorder="1" applyAlignment="1">
      <alignment horizontal="justify" vertical="center" wrapText="1"/>
    </xf>
    <xf numFmtId="10" fontId="23" fillId="3" borderId="25" xfId="0" applyNumberFormat="1" applyFont="1" applyFill="1" applyBorder="1" applyAlignment="1" applyProtection="1">
      <alignment horizontal="center" vertical="center" wrapText="1"/>
      <protection locked="0"/>
    </xf>
    <xf numFmtId="9" fontId="23" fillId="3" borderId="25" xfId="3" applyFont="1" applyFill="1" applyBorder="1" applyAlignment="1" applyProtection="1">
      <alignment horizontal="center" vertical="center" wrapText="1"/>
    </xf>
    <xf numFmtId="0" fontId="16" fillId="3" borderId="25" xfId="0" applyFont="1" applyFill="1" applyBorder="1" applyAlignment="1" applyProtection="1">
      <alignment horizontal="center" vertical="center" wrapText="1"/>
      <protection locked="0"/>
    </xf>
    <xf numFmtId="0" fontId="16" fillId="3" borderId="25" xfId="0" applyFont="1" applyFill="1" applyBorder="1" applyAlignment="1" applyProtection="1">
      <alignment horizontal="left" vertical="center" wrapText="1"/>
    </xf>
    <xf numFmtId="166" fontId="16" fillId="3" borderId="25" xfId="0" applyNumberFormat="1" applyFont="1" applyFill="1" applyBorder="1" applyAlignment="1" applyProtection="1">
      <alignment horizontal="center" vertical="center" wrapText="1"/>
      <protection locked="0"/>
    </xf>
    <xf numFmtId="10" fontId="23" fillId="3" borderId="25" xfId="0" applyNumberFormat="1" applyFont="1" applyFill="1" applyBorder="1" applyAlignment="1" applyProtection="1">
      <alignment horizontal="center" vertical="center" wrapText="1"/>
    </xf>
    <xf numFmtId="10" fontId="22" fillId="3" borderId="4" xfId="3" applyNumberFormat="1" applyFont="1" applyFill="1" applyBorder="1" applyAlignment="1" applyProtection="1">
      <alignment horizontal="center" vertical="center" wrapText="1"/>
    </xf>
    <xf numFmtId="0" fontId="23" fillId="2" borderId="71" xfId="0" applyFont="1" applyFill="1" applyBorder="1" applyAlignment="1" applyProtection="1">
      <alignment horizontal="center" vertical="center" wrapText="1"/>
      <protection locked="0"/>
    </xf>
    <xf numFmtId="0" fontId="16" fillId="3" borderId="40" xfId="0" applyFont="1" applyFill="1" applyBorder="1" applyAlignment="1" applyProtection="1">
      <alignment vertical="center" wrapText="1"/>
      <protection locked="0"/>
    </xf>
    <xf numFmtId="0" fontId="16" fillId="3" borderId="20" xfId="0" applyFont="1" applyFill="1" applyBorder="1" applyAlignment="1" applyProtection="1">
      <alignment vertical="center" wrapText="1"/>
    </xf>
    <xf numFmtId="0" fontId="22" fillId="0" borderId="4" xfId="0" applyFont="1" applyFill="1" applyBorder="1" applyAlignment="1" applyProtection="1">
      <alignment horizontal="justify" vertical="center" wrapText="1"/>
    </xf>
    <xf numFmtId="9" fontId="16" fillId="3" borderId="4" xfId="3" applyFont="1" applyFill="1" applyBorder="1" applyAlignment="1" applyProtection="1">
      <alignment horizontal="center" vertical="center" wrapText="1"/>
    </xf>
    <xf numFmtId="0" fontId="22" fillId="3" borderId="4" xfId="0" applyFont="1" applyFill="1" applyBorder="1" applyAlignment="1" applyProtection="1">
      <alignment horizontal="center" vertical="center" wrapText="1"/>
    </xf>
    <xf numFmtId="0" fontId="22" fillId="3" borderId="4" xfId="0" applyFont="1" applyFill="1" applyBorder="1" applyAlignment="1" applyProtection="1">
      <alignment horizontal="justify" vertical="center" wrapText="1"/>
    </xf>
    <xf numFmtId="9" fontId="22" fillId="3" borderId="4" xfId="0" applyNumberFormat="1" applyFont="1" applyFill="1" applyBorder="1" applyAlignment="1" applyProtection="1">
      <alignment horizontal="center" vertical="center" wrapText="1"/>
    </xf>
    <xf numFmtId="0" fontId="23" fillId="3" borderId="24" xfId="0" applyNumberFormat="1" applyFont="1" applyFill="1" applyBorder="1" applyAlignment="1" applyProtection="1">
      <alignment horizontal="center" vertical="center" wrapText="1"/>
    </xf>
    <xf numFmtId="0" fontId="16" fillId="3" borderId="51" xfId="0" applyFont="1" applyFill="1" applyBorder="1" applyAlignment="1" applyProtection="1">
      <alignment horizontal="center" vertical="center" wrapText="1"/>
      <protection locked="0"/>
    </xf>
    <xf numFmtId="0" fontId="23" fillId="3" borderId="25" xfId="0" applyNumberFormat="1" applyFont="1" applyFill="1" applyBorder="1" applyAlignment="1" applyProtection="1">
      <alignment horizontal="center" vertical="center" wrapText="1"/>
    </xf>
    <xf numFmtId="0" fontId="23" fillId="2" borderId="25" xfId="0" applyNumberFormat="1" applyFont="1" applyFill="1" applyBorder="1" applyAlignment="1" applyProtection="1">
      <alignment horizontal="center" vertical="center" wrapText="1"/>
      <protection locked="0"/>
    </xf>
    <xf numFmtId="0" fontId="23" fillId="3" borderId="4" xfId="0" applyFont="1" applyFill="1" applyBorder="1" applyAlignment="1" applyProtection="1">
      <alignment horizontal="justify" vertical="center" wrapText="1"/>
    </xf>
    <xf numFmtId="166" fontId="23" fillId="3" borderId="25" xfId="0" applyNumberFormat="1" applyFont="1" applyFill="1" applyBorder="1" applyAlignment="1" applyProtection="1">
      <alignment horizontal="center" vertical="center" wrapText="1"/>
    </xf>
    <xf numFmtId="0" fontId="23" fillId="3" borderId="70" xfId="0" applyFont="1" applyFill="1" applyBorder="1" applyAlignment="1" applyProtection="1">
      <alignment horizontal="center" vertical="center" wrapText="1"/>
    </xf>
    <xf numFmtId="0" fontId="23" fillId="2" borderId="25" xfId="3" applyNumberFormat="1" applyFont="1" applyFill="1" applyBorder="1" applyAlignment="1" applyProtection="1">
      <alignment horizontal="center" vertical="center" wrapText="1"/>
    </xf>
    <xf numFmtId="0" fontId="22" fillId="3" borderId="25" xfId="3" applyNumberFormat="1" applyFont="1" applyFill="1" applyBorder="1" applyAlignment="1" applyProtection="1">
      <alignment horizontal="center" vertical="center" wrapText="1"/>
    </xf>
    <xf numFmtId="0" fontId="23" fillId="2" borderId="25" xfId="0" applyFont="1" applyFill="1" applyBorder="1" applyAlignment="1" applyProtection="1">
      <alignment horizontal="justify" vertical="center" wrapText="1"/>
    </xf>
    <xf numFmtId="0" fontId="23" fillId="2" borderId="71" xfId="0" applyFont="1" applyFill="1" applyBorder="1" applyAlignment="1" applyProtection="1">
      <alignment horizontal="center" vertical="center" wrapText="1"/>
    </xf>
    <xf numFmtId="0" fontId="16" fillId="3" borderId="30" xfId="0" applyFont="1" applyFill="1" applyBorder="1" applyAlignment="1" applyProtection="1">
      <alignment horizontal="center" vertical="center" textRotation="90" wrapText="1"/>
      <protection locked="0"/>
    </xf>
    <xf numFmtId="0" fontId="23" fillId="3" borderId="34" xfId="3" applyNumberFormat="1" applyFont="1" applyFill="1" applyBorder="1" applyAlignment="1" applyProtection="1">
      <alignment horizontal="center" vertical="center" wrapText="1"/>
    </xf>
    <xf numFmtId="0" fontId="23" fillId="2" borderId="34" xfId="3" applyNumberFormat="1" applyFont="1" applyFill="1" applyBorder="1" applyAlignment="1" applyProtection="1">
      <alignment horizontal="center" vertical="center" wrapText="1"/>
      <protection locked="0"/>
    </xf>
    <xf numFmtId="0" fontId="22" fillId="3" borderId="53" xfId="0" applyFont="1" applyFill="1" applyBorder="1" applyAlignment="1" applyProtection="1">
      <alignment horizontal="center" vertical="center" wrapText="1"/>
    </xf>
    <xf numFmtId="0" fontId="22" fillId="3" borderId="27" xfId="0" applyFont="1" applyFill="1" applyBorder="1" applyAlignment="1" applyProtection="1">
      <alignment horizontal="justify" vertical="center" wrapText="1"/>
    </xf>
    <xf numFmtId="0" fontId="22" fillId="3" borderId="27" xfId="0" applyFont="1" applyFill="1" applyBorder="1" applyAlignment="1" applyProtection="1">
      <alignment horizontal="center" vertical="center" wrapText="1"/>
    </xf>
    <xf numFmtId="9" fontId="23" fillId="3" borderId="4" xfId="3" applyFont="1" applyFill="1" applyBorder="1" applyAlignment="1" applyProtection="1">
      <alignment horizontal="center" vertical="center" wrapText="1"/>
    </xf>
    <xf numFmtId="0" fontId="23" fillId="3" borderId="4" xfId="3" applyNumberFormat="1" applyFont="1" applyFill="1" applyBorder="1" applyAlignment="1" applyProtection="1">
      <alignment horizontal="center" vertical="center" wrapText="1"/>
    </xf>
    <xf numFmtId="0" fontId="23" fillId="3" borderId="4" xfId="3" applyNumberFormat="1" applyFont="1" applyFill="1" applyBorder="1" applyAlignment="1" applyProtection="1">
      <alignment horizontal="center" vertical="center"/>
    </xf>
    <xf numFmtId="0" fontId="23" fillId="3" borderId="21" xfId="0" applyFont="1" applyFill="1" applyBorder="1" applyAlignment="1" applyProtection="1">
      <alignment horizontal="left" vertical="center" wrapText="1"/>
    </xf>
    <xf numFmtId="166" fontId="23" fillId="3" borderId="21" xfId="0" applyNumberFormat="1" applyFont="1" applyFill="1" applyBorder="1" applyAlignment="1" applyProtection="1">
      <alignment horizontal="center" vertical="center" wrapText="1"/>
    </xf>
    <xf numFmtId="0" fontId="23" fillId="3" borderId="21" xfId="0" applyNumberFormat="1" applyFont="1" applyFill="1" applyBorder="1" applyAlignment="1" applyProtection="1">
      <alignment horizontal="center" vertical="center" wrapText="1"/>
    </xf>
    <xf numFmtId="0" fontId="22" fillId="3" borderId="21" xfId="3" applyNumberFormat="1" applyFont="1" applyFill="1" applyBorder="1" applyAlignment="1" applyProtection="1">
      <alignment horizontal="center" vertical="center" wrapText="1"/>
    </xf>
    <xf numFmtId="0" fontId="23" fillId="3" borderId="21" xfId="0" applyFont="1" applyFill="1" applyBorder="1" applyAlignment="1" applyProtection="1">
      <alignment horizontal="justify" vertical="center" wrapText="1"/>
    </xf>
    <xf numFmtId="0" fontId="23" fillId="3" borderId="9" xfId="0" applyFont="1" applyFill="1" applyBorder="1" applyAlignment="1" applyProtection="1">
      <alignment horizontal="justify" vertical="center" wrapText="1"/>
    </xf>
    <xf numFmtId="0" fontId="23" fillId="3" borderId="78" xfId="0" applyFont="1" applyFill="1" applyBorder="1" applyAlignment="1" applyProtection="1">
      <alignment horizontal="center" vertical="center" wrapText="1"/>
    </xf>
    <xf numFmtId="0" fontId="23" fillId="2" borderId="21" xfId="0" applyNumberFormat="1" applyFont="1" applyFill="1" applyBorder="1" applyAlignment="1" applyProtection="1">
      <alignment horizontal="center" vertical="center" wrapText="1"/>
    </xf>
    <xf numFmtId="0" fontId="22" fillId="8" borderId="38" xfId="0" applyFont="1" applyFill="1" applyBorder="1" applyAlignment="1" applyProtection="1">
      <alignment horizontal="justify" vertical="center" wrapText="1"/>
    </xf>
    <xf numFmtId="0" fontId="22" fillId="3" borderId="6" xfId="0" applyFont="1" applyFill="1" applyBorder="1" applyAlignment="1" applyProtection="1">
      <alignment horizontal="center" vertical="center" wrapText="1"/>
    </xf>
    <xf numFmtId="0" fontId="22" fillId="3" borderId="1" xfId="0" applyFont="1" applyFill="1" applyBorder="1" applyAlignment="1" applyProtection="1">
      <alignment horizontal="justify" vertical="center" wrapText="1"/>
    </xf>
    <xf numFmtId="164" fontId="23" fillId="3" borderId="1" xfId="2" applyFont="1" applyFill="1" applyBorder="1" applyAlignment="1" applyProtection="1">
      <alignment horizontal="center" vertical="center"/>
    </xf>
    <xf numFmtId="0" fontId="23" fillId="3" borderId="1" xfId="3" applyNumberFormat="1" applyFont="1" applyFill="1" applyBorder="1" applyAlignment="1" applyProtection="1">
      <alignment horizontal="center" vertical="center"/>
    </xf>
    <xf numFmtId="10" fontId="22" fillId="3" borderId="1" xfId="3" applyNumberFormat="1" applyFont="1" applyFill="1" applyBorder="1" applyAlignment="1" applyProtection="1">
      <alignment horizontal="center" vertical="center" wrapText="1"/>
    </xf>
    <xf numFmtId="167" fontId="22" fillId="3" borderId="1" xfId="3" applyNumberFormat="1" applyFont="1" applyFill="1" applyBorder="1" applyAlignment="1" applyProtection="1">
      <alignment horizontal="center" vertical="center" wrapText="1"/>
    </xf>
    <xf numFmtId="0" fontId="21" fillId="3" borderId="26" xfId="0" applyFont="1" applyFill="1" applyBorder="1" applyAlignment="1" applyProtection="1">
      <alignment horizontal="center" vertical="center" wrapText="1"/>
    </xf>
    <xf numFmtId="0" fontId="23" fillId="3" borderId="2" xfId="0" applyFont="1" applyFill="1" applyBorder="1" applyAlignment="1" applyProtection="1">
      <alignment horizontal="center" vertical="center" wrapText="1"/>
    </xf>
    <xf numFmtId="0" fontId="23" fillId="3" borderId="21" xfId="0" applyFont="1" applyFill="1" applyBorder="1" applyAlignment="1">
      <alignment horizontal="center" vertical="center" wrapText="1"/>
    </xf>
    <xf numFmtId="9" fontId="23" fillId="3" borderId="21" xfId="0" applyNumberFormat="1" applyFont="1" applyFill="1" applyBorder="1" applyAlignment="1">
      <alignment horizontal="center" vertical="center" wrapText="1"/>
    </xf>
    <xf numFmtId="0" fontId="23" fillId="3" borderId="21" xfId="0" applyNumberFormat="1" applyFont="1" applyFill="1" applyBorder="1" applyAlignment="1" applyProtection="1">
      <alignment horizontal="center" vertical="center" wrapText="1"/>
      <protection locked="0"/>
    </xf>
    <xf numFmtId="0" fontId="22" fillId="3" borderId="21" xfId="3" applyNumberFormat="1" applyFont="1" applyFill="1" applyBorder="1" applyAlignment="1">
      <alignment horizontal="center" vertical="center" wrapText="1"/>
    </xf>
    <xf numFmtId="0" fontId="21" fillId="3" borderId="20" xfId="0" applyFont="1" applyFill="1" applyBorder="1" applyAlignment="1" applyProtection="1">
      <alignment horizontal="center" vertical="center" wrapText="1"/>
    </xf>
    <xf numFmtId="10" fontId="23" fillId="2" borderId="1" xfId="0" applyNumberFormat="1" applyFont="1" applyFill="1" applyBorder="1" applyAlignment="1" applyProtection="1">
      <alignment horizontal="center" vertical="center" wrapText="1"/>
    </xf>
    <xf numFmtId="0" fontId="22" fillId="3" borderId="15" xfId="0" applyFont="1" applyFill="1" applyBorder="1" applyAlignment="1" applyProtection="1">
      <alignment horizontal="center" vertical="center" wrapText="1"/>
    </xf>
    <xf numFmtId="0" fontId="22" fillId="3" borderId="2" xfId="0" applyFont="1" applyFill="1" applyBorder="1" applyAlignment="1" applyProtection="1">
      <alignment horizontal="justify" vertical="center" wrapText="1"/>
    </xf>
    <xf numFmtId="9" fontId="23" fillId="3" borderId="21" xfId="0" applyNumberFormat="1" applyFont="1" applyFill="1" applyBorder="1" applyAlignment="1" applyProtection="1">
      <alignment horizontal="center" vertical="center" wrapText="1"/>
    </xf>
    <xf numFmtId="9" fontId="22" fillId="3" borderId="21" xfId="0" applyNumberFormat="1" applyFont="1" applyFill="1" applyBorder="1" applyAlignment="1" applyProtection="1">
      <alignment horizontal="center" vertical="center" wrapText="1"/>
    </xf>
    <xf numFmtId="9" fontId="22" fillId="3" borderId="21" xfId="3" applyFont="1" applyFill="1" applyBorder="1" applyAlignment="1" applyProtection="1">
      <alignment horizontal="center" vertical="center" wrapText="1"/>
    </xf>
    <xf numFmtId="0" fontId="19" fillId="3" borderId="9" xfId="5" applyFont="1" applyFill="1" applyBorder="1" applyAlignment="1" applyProtection="1">
      <alignment horizontal="justify" vertical="center" wrapText="1"/>
    </xf>
    <xf numFmtId="9" fontId="23" fillId="2" borderId="21" xfId="0" applyNumberFormat="1" applyFont="1" applyFill="1" applyBorder="1" applyAlignment="1" applyProtection="1">
      <alignment horizontal="center" vertical="center" wrapText="1"/>
    </xf>
    <xf numFmtId="0" fontId="23" fillId="2" borderId="21" xfId="0" applyFont="1" applyFill="1" applyBorder="1" applyAlignment="1" applyProtection="1">
      <alignment horizontal="justify" vertical="center" wrapText="1"/>
    </xf>
    <xf numFmtId="0" fontId="23" fillId="2" borderId="79" xfId="0" applyFont="1" applyFill="1" applyBorder="1" applyAlignment="1" applyProtection="1">
      <alignment horizontal="center" vertical="center" wrapText="1"/>
    </xf>
    <xf numFmtId="9" fontId="22" fillId="3" borderId="25" xfId="3" applyFont="1" applyFill="1" applyBorder="1" applyAlignment="1">
      <alignment horizontal="center" vertical="center" wrapText="1"/>
    </xf>
    <xf numFmtId="0" fontId="0" fillId="0" borderId="0" xfId="0" applyAlignment="1">
      <alignment wrapText="1"/>
    </xf>
    <xf numFmtId="9" fontId="22" fillId="3" borderId="8" xfId="3" applyNumberFormat="1" applyFont="1" applyFill="1" applyBorder="1" applyAlignment="1">
      <alignment horizontal="center" vertical="center" wrapText="1"/>
    </xf>
    <xf numFmtId="164" fontId="23" fillId="3" borderId="1" xfId="2" applyFont="1" applyFill="1" applyBorder="1" applyAlignment="1">
      <alignment vertical="center" wrapText="1"/>
    </xf>
    <xf numFmtId="164" fontId="23" fillId="8" borderId="1" xfId="2" applyFont="1" applyFill="1" applyBorder="1" applyAlignment="1" applyProtection="1">
      <alignment horizontal="center" vertical="center" wrapText="1"/>
    </xf>
    <xf numFmtId="0" fontId="22" fillId="3" borderId="52" xfId="0" applyFont="1" applyFill="1" applyBorder="1" applyAlignment="1" applyProtection="1">
      <alignment horizontal="justify" vertical="center" wrapText="1"/>
    </xf>
    <xf numFmtId="0" fontId="22" fillId="3" borderId="38" xfId="0" applyFont="1" applyFill="1" applyBorder="1" applyAlignment="1" applyProtection="1">
      <alignment horizontal="justify" vertical="center" wrapText="1"/>
    </xf>
    <xf numFmtId="0" fontId="22" fillId="3" borderId="55" xfId="0" applyFont="1" applyFill="1" applyBorder="1" applyAlignment="1" applyProtection="1">
      <alignment horizontal="justify" vertical="center" wrapText="1"/>
    </xf>
    <xf numFmtId="0" fontId="3" fillId="3" borderId="1" xfId="5" applyFill="1" applyBorder="1" applyAlignment="1" applyProtection="1">
      <alignment horizontal="center" vertical="center" wrapText="1"/>
      <protection locked="0"/>
    </xf>
    <xf numFmtId="0" fontId="23" fillId="8" borderId="1" xfId="0" applyNumberFormat="1" applyFont="1" applyFill="1" applyBorder="1" applyAlignment="1" applyProtection="1">
      <alignment horizontal="center" vertical="center" wrapText="1"/>
    </xf>
    <xf numFmtId="9" fontId="22" fillId="8" borderId="1" xfId="3" applyFont="1" applyFill="1" applyBorder="1" applyAlignment="1" applyProtection="1">
      <alignment horizontal="center" vertical="center" wrapText="1"/>
    </xf>
    <xf numFmtId="0" fontId="23" fillId="8" borderId="3" xfId="0" applyFont="1" applyFill="1" applyBorder="1" applyAlignment="1" applyProtection="1">
      <alignment horizontal="justify" vertical="center" wrapText="1"/>
    </xf>
    <xf numFmtId="9" fontId="23" fillId="8" borderId="1" xfId="3" applyFont="1" applyFill="1" applyBorder="1" applyAlignment="1" applyProtection="1">
      <alignment horizontal="center" vertical="center" wrapText="1"/>
    </xf>
    <xf numFmtId="9" fontId="23" fillId="3" borderId="1" xfId="2" applyNumberFormat="1" applyFont="1" applyFill="1" applyBorder="1" applyAlignment="1" applyProtection="1">
      <alignment horizontal="center" vertical="center"/>
    </xf>
    <xf numFmtId="9" fontId="23" fillId="3" borderId="4" xfId="3"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justify" vertical="center" wrapText="1"/>
      <protection locked="0"/>
    </xf>
    <xf numFmtId="0" fontId="7" fillId="0" borderId="8"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left" vertical="center" wrapText="1"/>
      <protection locked="0"/>
    </xf>
    <xf numFmtId="9" fontId="23" fillId="3" borderId="1" xfId="3" applyFont="1" applyFill="1" applyBorder="1" applyAlignment="1" applyProtection="1">
      <alignment horizontal="center" vertical="center" wrapText="1"/>
      <protection locked="0"/>
    </xf>
    <xf numFmtId="10" fontId="23" fillId="3" borderId="1"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wrapText="1"/>
      <protection locked="0"/>
    </xf>
    <xf numFmtId="0" fontId="3" fillId="3" borderId="25" xfId="5" applyFill="1" applyBorder="1" applyAlignment="1" applyProtection="1">
      <alignment horizontal="center" vertical="center" wrapText="1"/>
      <protection locked="0"/>
    </xf>
    <xf numFmtId="0" fontId="28" fillId="3" borderId="25" xfId="5" applyFont="1" applyFill="1" applyBorder="1" applyAlignment="1" applyProtection="1">
      <alignment horizontal="left" vertical="center" wrapText="1"/>
      <protection locked="0"/>
    </xf>
    <xf numFmtId="0" fontId="22" fillId="13" borderId="47" xfId="4" applyFont="1" applyFill="1" applyBorder="1" applyAlignment="1" applyProtection="1">
      <alignment horizontal="justify" vertical="center" wrapText="1"/>
      <protection locked="0"/>
    </xf>
    <xf numFmtId="0" fontId="22" fillId="13" borderId="24" xfId="0" applyFont="1" applyFill="1" applyBorder="1" applyAlignment="1" applyProtection="1">
      <alignment horizontal="justify" vertical="center" wrapText="1"/>
      <protection locked="0"/>
    </xf>
    <xf numFmtId="0" fontId="22" fillId="13" borderId="3" xfId="0" applyFont="1" applyFill="1" applyBorder="1" applyAlignment="1" applyProtection="1">
      <alignment horizontal="justify" vertical="center" wrapText="1"/>
      <protection locked="0"/>
    </xf>
    <xf numFmtId="0" fontId="23" fillId="13" borderId="28" xfId="0" applyFont="1" applyFill="1" applyBorder="1" applyAlignment="1" applyProtection="1">
      <alignment horizontal="justify" vertical="center" wrapText="1"/>
      <protection locked="0"/>
    </xf>
    <xf numFmtId="0" fontId="22" fillId="13" borderId="11" xfId="0" applyFont="1" applyFill="1" applyBorder="1" applyAlignment="1">
      <alignment horizontal="justify" vertical="center" wrapText="1"/>
    </xf>
    <xf numFmtId="0" fontId="22" fillId="13" borderId="37" xfId="0" applyFont="1" applyFill="1" applyBorder="1" applyAlignment="1">
      <alignment horizontal="justify" vertical="center" wrapText="1"/>
    </xf>
    <xf numFmtId="0" fontId="22" fillId="13" borderId="38" xfId="0" applyFont="1" applyFill="1" applyBorder="1" applyAlignment="1">
      <alignment horizontal="justify" vertical="center" wrapText="1"/>
    </xf>
    <xf numFmtId="0" fontId="22" fillId="13" borderId="39" xfId="0" applyFont="1" applyFill="1" applyBorder="1" applyAlignment="1">
      <alignment horizontal="justify" vertical="center" wrapText="1"/>
    </xf>
    <xf numFmtId="0" fontId="24" fillId="13" borderId="1" xfId="0" applyFont="1" applyFill="1" applyBorder="1" applyAlignment="1" applyProtection="1">
      <alignment vertical="center" wrapText="1"/>
    </xf>
    <xf numFmtId="0" fontId="23" fillId="13" borderId="26" xfId="0" applyFont="1" applyFill="1" applyBorder="1" applyAlignment="1" applyProtection="1">
      <alignment horizontal="justify" vertical="center" wrapText="1"/>
      <protection locked="0"/>
    </xf>
    <xf numFmtId="0" fontId="23" fillId="0" borderId="1" xfId="0" applyFont="1" applyFill="1" applyBorder="1" applyAlignment="1" applyProtection="1">
      <alignment horizontal="left" vertical="center" wrapText="1"/>
      <protection locked="0"/>
    </xf>
    <xf numFmtId="0" fontId="22" fillId="13" borderId="1" xfId="4" applyFont="1" applyFill="1" applyBorder="1" applyAlignment="1" applyProtection="1">
      <alignment horizontal="justify" vertical="center" wrapText="1"/>
    </xf>
    <xf numFmtId="0" fontId="22" fillId="13" borderId="48" xfId="4" applyFont="1" applyFill="1" applyBorder="1" applyAlignment="1" applyProtection="1">
      <alignment horizontal="justify" vertical="center" wrapText="1"/>
    </xf>
    <xf numFmtId="0" fontId="22" fillId="13" borderId="46" xfId="4" applyFont="1" applyFill="1" applyBorder="1" applyAlignment="1" applyProtection="1">
      <alignment horizontal="justify" vertical="center" wrapText="1"/>
      <protection locked="0"/>
    </xf>
    <xf numFmtId="0" fontId="22" fillId="13" borderId="49" xfId="4" applyFont="1" applyFill="1" applyBorder="1" applyAlignment="1" applyProtection="1">
      <alignment horizontal="justify" vertical="center" wrapText="1"/>
      <protection locked="0"/>
    </xf>
    <xf numFmtId="164" fontId="23" fillId="3" borderId="4" xfId="2" applyFont="1" applyFill="1" applyBorder="1" applyAlignment="1">
      <alignment horizontal="center" vertical="center" wrapText="1"/>
    </xf>
    <xf numFmtId="164" fontId="23" fillId="3" borderId="1" xfId="2" applyFont="1" applyFill="1" applyBorder="1" applyAlignment="1">
      <alignment horizontal="center" vertical="center" wrapText="1"/>
    </xf>
    <xf numFmtId="10" fontId="22" fillId="3" borderId="25" xfId="3" applyNumberFormat="1" applyFont="1" applyFill="1" applyBorder="1" applyAlignment="1">
      <alignment horizontal="center" vertical="center" wrapText="1"/>
    </xf>
    <xf numFmtId="10" fontId="22" fillId="3" borderId="57" xfId="3" applyNumberFormat="1" applyFont="1" applyFill="1" applyBorder="1" applyAlignment="1">
      <alignment horizontal="center" vertical="center" wrapText="1"/>
    </xf>
    <xf numFmtId="10" fontId="23" fillId="3" borderId="4" xfId="0" applyNumberFormat="1" applyFont="1" applyFill="1" applyBorder="1" applyAlignment="1" applyProtection="1">
      <alignment horizontal="center" vertical="center" wrapText="1"/>
      <protection locked="0"/>
    </xf>
    <xf numFmtId="10" fontId="22" fillId="3" borderId="4" xfId="3" applyNumberFormat="1" applyFont="1" applyFill="1" applyBorder="1" applyAlignment="1">
      <alignment horizontal="center" vertical="center" wrapText="1"/>
    </xf>
    <xf numFmtId="10" fontId="22" fillId="3" borderId="24" xfId="3" applyNumberFormat="1" applyFont="1" applyFill="1" applyBorder="1" applyAlignment="1">
      <alignment horizontal="center" vertical="center" wrapText="1"/>
    </xf>
    <xf numFmtId="10" fontId="22" fillId="3" borderId="1" xfId="3" applyNumberFormat="1" applyFont="1" applyFill="1" applyBorder="1" applyAlignment="1">
      <alignment horizontal="center" vertical="center" wrapText="1"/>
    </xf>
    <xf numFmtId="10" fontId="22" fillId="3" borderId="3" xfId="3" applyNumberFormat="1" applyFont="1" applyFill="1" applyBorder="1" applyAlignment="1">
      <alignment horizontal="center" vertical="center" wrapText="1"/>
    </xf>
    <xf numFmtId="9" fontId="22" fillId="3" borderId="21" xfId="3" applyFont="1" applyFill="1" applyBorder="1" applyAlignment="1">
      <alignment horizontal="center" vertical="center" wrapText="1"/>
    </xf>
    <xf numFmtId="9" fontId="23" fillId="3" borderId="21" xfId="0" applyNumberFormat="1" applyFont="1" applyFill="1" applyBorder="1" applyAlignment="1" applyProtection="1">
      <alignment horizontal="center" vertical="center" wrapText="1"/>
      <protection locked="0"/>
    </xf>
    <xf numFmtId="9" fontId="22" fillId="3" borderId="21" xfId="3" applyNumberFormat="1" applyFont="1" applyFill="1" applyBorder="1" applyAlignment="1">
      <alignment horizontal="center" vertical="center" wrapText="1"/>
    </xf>
    <xf numFmtId="10" fontId="14" fillId="3" borderId="34" xfId="3" applyNumberFormat="1" applyFont="1" applyFill="1" applyBorder="1" applyAlignment="1" applyProtection="1">
      <alignment horizontal="center" vertical="center" wrapText="1"/>
    </xf>
    <xf numFmtId="10" fontId="18" fillId="3" borderId="34" xfId="3" applyNumberFormat="1" applyFont="1" applyFill="1" applyBorder="1" applyAlignment="1" applyProtection="1">
      <alignment horizontal="center" vertical="center" wrapText="1"/>
    </xf>
    <xf numFmtId="10" fontId="22" fillId="3" borderId="58" xfId="3" applyNumberFormat="1" applyFont="1" applyFill="1" applyBorder="1" applyAlignment="1">
      <alignment horizontal="center" vertical="center" wrapText="1"/>
    </xf>
    <xf numFmtId="10" fontId="22" fillId="3" borderId="59" xfId="3" applyNumberFormat="1" applyFont="1" applyFill="1" applyBorder="1" applyAlignment="1">
      <alignment horizontal="center" vertical="center" wrapText="1"/>
    </xf>
    <xf numFmtId="10" fontId="22" fillId="3" borderId="56" xfId="3" applyNumberFormat="1" applyFont="1" applyFill="1" applyBorder="1" applyAlignment="1">
      <alignment horizontal="center" vertical="center" wrapText="1"/>
    </xf>
    <xf numFmtId="10" fontId="22" fillId="3" borderId="9" xfId="3" applyNumberFormat="1"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6" fillId="10" borderId="80" xfId="0" applyFont="1" applyFill="1" applyBorder="1" applyAlignment="1" applyProtection="1">
      <alignment horizontal="center" vertical="center" wrapText="1"/>
    </xf>
    <xf numFmtId="0" fontId="6" fillId="10" borderId="81" xfId="0" applyFont="1" applyFill="1" applyBorder="1" applyAlignment="1" applyProtection="1">
      <alignment horizontal="center" vertical="center" wrapText="1"/>
    </xf>
    <xf numFmtId="0" fontId="6" fillId="3" borderId="0" xfId="0" applyFont="1" applyFill="1" applyBorder="1" applyAlignment="1">
      <alignment horizontal="right" vertical="center" wrapText="1"/>
    </xf>
    <xf numFmtId="0" fontId="9" fillId="11" borderId="14"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5" borderId="6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6" fillId="3" borderId="35" xfId="0" applyFont="1" applyFill="1" applyBorder="1" applyAlignment="1" applyProtection="1">
      <alignment horizontal="center" vertical="center" textRotation="90" wrapText="1"/>
    </xf>
    <xf numFmtId="0" fontId="16" fillId="3" borderId="54" xfId="0" applyFont="1" applyFill="1" applyBorder="1" applyAlignment="1" applyProtection="1">
      <alignment horizontal="center" vertical="center" textRotation="90" wrapText="1"/>
    </xf>
    <xf numFmtId="0" fontId="16" fillId="3" borderId="12"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16" fillId="3" borderId="30" xfId="0" applyFont="1" applyFill="1" applyBorder="1" applyAlignment="1" applyProtection="1">
      <alignment horizontal="center" vertical="center" wrapText="1"/>
    </xf>
    <xf numFmtId="0" fontId="6" fillId="9" borderId="31" xfId="0" applyFont="1" applyFill="1" applyBorder="1" applyAlignment="1" applyProtection="1">
      <alignment horizontal="center" vertical="center" wrapText="1"/>
    </xf>
    <xf numFmtId="0" fontId="7" fillId="0" borderId="36" xfId="0" applyFont="1" applyBorder="1" applyAlignment="1"/>
    <xf numFmtId="0" fontId="6" fillId="6" borderId="34" xfId="0" applyFont="1" applyFill="1" applyBorder="1" applyAlignment="1" applyProtection="1">
      <alignment horizontal="center" vertical="center" wrapText="1"/>
    </xf>
    <xf numFmtId="0" fontId="9"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67" xfId="0" applyFont="1" applyFill="1" applyBorder="1" applyAlignment="1">
      <alignment horizontal="center" vertical="center" wrapText="1"/>
    </xf>
    <xf numFmtId="0" fontId="9" fillId="5" borderId="69"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5" borderId="61" xfId="0" applyFont="1" applyFill="1" applyBorder="1" applyAlignment="1">
      <alignment horizontal="center" vertical="center" wrapText="1"/>
    </xf>
    <xf numFmtId="0" fontId="11" fillId="5" borderId="6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5" borderId="64"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65"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1" xfId="0" applyFont="1" applyFill="1" applyBorder="1" applyAlignment="1">
      <alignment horizontal="center" vertical="center" wrapText="1"/>
    </xf>
    <xf numFmtId="22" fontId="6" fillId="11" borderId="1" xfId="0" applyNumberFormat="1" applyFont="1" applyFill="1" applyBorder="1" applyAlignment="1">
      <alignment horizontal="center" vertical="center"/>
    </xf>
    <xf numFmtId="0" fontId="6" fillId="11" borderId="1" xfId="0" applyFont="1" applyFill="1" applyBorder="1" applyAlignment="1">
      <alignment horizontal="center" vertical="center"/>
    </xf>
    <xf numFmtId="0" fontId="16" fillId="3" borderId="12" xfId="0" applyFont="1" applyFill="1" applyBorder="1" applyAlignment="1" applyProtection="1">
      <alignment horizontal="center" vertical="center" textRotation="90" wrapText="1"/>
      <protection locked="0"/>
    </xf>
    <xf numFmtId="0" fontId="16" fillId="3" borderId="14" xfId="0" applyFont="1" applyFill="1" applyBorder="1" applyAlignment="1" applyProtection="1">
      <alignment horizontal="center" vertical="center" textRotation="90" wrapText="1"/>
      <protection locked="0"/>
    </xf>
    <xf numFmtId="0" fontId="16" fillId="0" borderId="1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3" borderId="83" xfId="0" applyFont="1" applyFill="1" applyBorder="1" applyAlignment="1" applyProtection="1">
      <alignment horizontal="center" vertical="center" wrapText="1"/>
      <protection locked="0"/>
    </xf>
    <xf numFmtId="0" fontId="16" fillId="3" borderId="84" xfId="0" applyFont="1" applyFill="1" applyBorder="1" applyAlignment="1" applyProtection="1">
      <alignment horizontal="center" vertical="center" wrapText="1"/>
      <protection locked="0"/>
    </xf>
    <xf numFmtId="0" fontId="12" fillId="4"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3" fillId="12" borderId="85" xfId="0" applyFont="1" applyFill="1" applyBorder="1" applyAlignment="1">
      <alignment horizontal="center" vertical="center" wrapText="1"/>
    </xf>
    <xf numFmtId="0" fontId="13" fillId="12" borderId="86" xfId="0" applyFont="1" applyFill="1" applyBorder="1" applyAlignment="1">
      <alignment horizontal="center" vertical="center" wrapText="1"/>
    </xf>
    <xf numFmtId="0" fontId="16" fillId="6" borderId="34" xfId="0" applyFont="1" applyFill="1" applyBorder="1" applyAlignment="1" applyProtection="1">
      <alignment horizontal="center" vertical="center" wrapText="1"/>
    </xf>
    <xf numFmtId="0" fontId="16" fillId="8" borderId="34" xfId="0" applyFont="1" applyFill="1" applyBorder="1" applyAlignment="1" applyProtection="1">
      <alignment horizontal="center" vertical="center" wrapText="1"/>
    </xf>
    <xf numFmtId="0" fontId="17" fillId="6" borderId="58" xfId="0" applyFont="1" applyFill="1" applyBorder="1" applyAlignment="1" applyProtection="1">
      <alignment horizontal="center" vertical="center" wrapText="1"/>
    </xf>
    <xf numFmtId="0" fontId="17" fillId="6" borderId="36" xfId="0" applyFont="1" applyFill="1" applyBorder="1" applyAlignment="1" applyProtection="1">
      <alignment horizontal="center" vertical="center" wrapText="1"/>
    </xf>
    <xf numFmtId="0" fontId="17" fillId="6" borderId="33" xfId="0" applyFont="1" applyFill="1" applyBorder="1" applyAlignment="1" applyProtection="1">
      <alignment horizontal="center" vertical="center" wrapText="1"/>
    </xf>
    <xf numFmtId="0" fontId="13" fillId="8" borderId="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cellXfs>
  <cellStyles count="6">
    <cellStyle name="Hipervínculo" xfId="5" builtinId="8"/>
    <cellStyle name="Millares" xfId="1" builtinId="3"/>
    <cellStyle name="Millares [0]" xfId="2" builtinId="6"/>
    <cellStyle name="Normal" xfId="0" builtinId="0"/>
    <cellStyle name="Normal 2" xfId="4" xr:uid="{00000000-0005-0000-0000-000004000000}"/>
    <cellStyle name="Porcentaje" xfId="3" builtinId="5"/>
  </cellStyles>
  <dxfs count="16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1246896</xdr:colOff>
      <xdr:row>52</xdr:row>
      <xdr:rowOff>0</xdr:rowOff>
    </xdr:from>
    <xdr:to>
      <xdr:col>1</xdr:col>
      <xdr:colOff>2736260</xdr:colOff>
      <xdr:row>52</xdr:row>
      <xdr:rowOff>17323</xdr:rowOff>
    </xdr:to>
    <xdr:sp macro="" textlink="">
      <xdr:nvSpPr>
        <xdr:cNvPr id="2" name="5 Rectángulo">
          <a:extLst>
            <a:ext uri="{FF2B5EF4-FFF2-40B4-BE49-F238E27FC236}">
              <a16:creationId xmlns:a16="http://schemas.microsoft.com/office/drawing/2014/main" id="{9A2F884B-A899-45C4-8D78-097168B85C33}"/>
            </a:ext>
          </a:extLst>
        </xdr:cNvPr>
        <xdr:cNvSpPr/>
      </xdr:nvSpPr>
      <xdr:spPr>
        <a:xfrm>
          <a:off x="1656471" y="93021150"/>
          <a:ext cx="441614" cy="17323"/>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54</xdr:row>
      <xdr:rowOff>34637</xdr:rowOff>
    </xdr:from>
    <xdr:to>
      <xdr:col>1</xdr:col>
      <xdr:colOff>2718955</xdr:colOff>
      <xdr:row>57</xdr:row>
      <xdr:rowOff>121228</xdr:rowOff>
    </xdr:to>
    <xdr:sp macro="" textlink="">
      <xdr:nvSpPr>
        <xdr:cNvPr id="3" name="7 Rectángulo">
          <a:extLst>
            <a:ext uri="{FF2B5EF4-FFF2-40B4-BE49-F238E27FC236}">
              <a16:creationId xmlns:a16="http://schemas.microsoft.com/office/drawing/2014/main" id="{C037358B-A6E2-45BF-934D-D7C2D36BDD54}"/>
            </a:ext>
          </a:extLst>
        </xdr:cNvPr>
        <xdr:cNvSpPr/>
      </xdr:nvSpPr>
      <xdr:spPr>
        <a:xfrm>
          <a:off x="1639166" y="93627287"/>
          <a:ext cx="460664" cy="94384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54</xdr:row>
      <xdr:rowOff>121223</xdr:rowOff>
    </xdr:from>
    <xdr:to>
      <xdr:col>2</xdr:col>
      <xdr:colOff>658104</xdr:colOff>
      <xdr:row>57</xdr:row>
      <xdr:rowOff>51950</xdr:rowOff>
    </xdr:to>
    <xdr:sp macro="" textlink="">
      <xdr:nvSpPr>
        <xdr:cNvPr id="4" name="8 CuadroTexto">
          <a:extLst>
            <a:ext uri="{FF2B5EF4-FFF2-40B4-BE49-F238E27FC236}">
              <a16:creationId xmlns:a16="http://schemas.microsoft.com/office/drawing/2014/main" id="{D0224B47-5427-4C7A-B4D9-4AE870D1848C}"/>
            </a:ext>
          </a:extLst>
        </xdr:cNvPr>
        <xdr:cNvSpPr txBox="1"/>
      </xdr:nvSpPr>
      <xdr:spPr>
        <a:xfrm>
          <a:off x="2098111" y="93713873"/>
          <a:ext cx="655493" cy="787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59</xdr:row>
      <xdr:rowOff>121227</xdr:rowOff>
    </xdr:from>
    <xdr:to>
      <xdr:col>1</xdr:col>
      <xdr:colOff>2753592</xdr:colOff>
      <xdr:row>63</xdr:row>
      <xdr:rowOff>17318</xdr:rowOff>
    </xdr:to>
    <xdr:sp macro="" textlink="">
      <xdr:nvSpPr>
        <xdr:cNvPr id="5" name="9 Rectángulo">
          <a:extLst>
            <a:ext uri="{FF2B5EF4-FFF2-40B4-BE49-F238E27FC236}">
              <a16:creationId xmlns:a16="http://schemas.microsoft.com/office/drawing/2014/main" id="{8EDE381B-FE1C-4A45-85C2-C0AA5E991FA5}"/>
            </a:ext>
          </a:extLst>
        </xdr:cNvPr>
        <xdr:cNvSpPr/>
      </xdr:nvSpPr>
      <xdr:spPr>
        <a:xfrm>
          <a:off x="1673803" y="95142627"/>
          <a:ext cx="422564" cy="1039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60</xdr:row>
      <xdr:rowOff>17313</xdr:rowOff>
    </xdr:from>
    <xdr:to>
      <xdr:col>2</xdr:col>
      <xdr:colOff>692741</xdr:colOff>
      <xdr:row>62</xdr:row>
      <xdr:rowOff>138540</xdr:rowOff>
    </xdr:to>
    <xdr:sp macro="" textlink="">
      <xdr:nvSpPr>
        <xdr:cNvPr id="6" name="10 CuadroTexto">
          <a:extLst>
            <a:ext uri="{FF2B5EF4-FFF2-40B4-BE49-F238E27FC236}">
              <a16:creationId xmlns:a16="http://schemas.microsoft.com/office/drawing/2014/main" id="{019BBB91-D767-4ACC-956B-41ABDAAA5410}"/>
            </a:ext>
          </a:extLst>
        </xdr:cNvPr>
        <xdr:cNvSpPr txBox="1"/>
      </xdr:nvSpPr>
      <xdr:spPr>
        <a:xfrm>
          <a:off x="2094648" y="95324463"/>
          <a:ext cx="693593" cy="692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64</xdr:row>
      <xdr:rowOff>138545</xdr:rowOff>
    </xdr:from>
    <xdr:to>
      <xdr:col>1</xdr:col>
      <xdr:colOff>2753592</xdr:colOff>
      <xdr:row>68</xdr:row>
      <xdr:rowOff>34636</xdr:rowOff>
    </xdr:to>
    <xdr:sp macro="" textlink="">
      <xdr:nvSpPr>
        <xdr:cNvPr id="7" name="11 Rectángulo">
          <a:extLst>
            <a:ext uri="{FF2B5EF4-FFF2-40B4-BE49-F238E27FC236}">
              <a16:creationId xmlns:a16="http://schemas.microsoft.com/office/drawing/2014/main" id="{4C404907-9C79-4C74-9D92-551FEE059443}"/>
            </a:ext>
          </a:extLst>
        </xdr:cNvPr>
        <xdr:cNvSpPr/>
      </xdr:nvSpPr>
      <xdr:spPr>
        <a:xfrm>
          <a:off x="1673803" y="96588695"/>
          <a:ext cx="422564" cy="1039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65</xdr:row>
      <xdr:rowOff>34631</xdr:rowOff>
    </xdr:from>
    <xdr:to>
      <xdr:col>2</xdr:col>
      <xdr:colOff>692741</xdr:colOff>
      <xdr:row>67</xdr:row>
      <xdr:rowOff>155858</xdr:rowOff>
    </xdr:to>
    <xdr:sp macro="" textlink="">
      <xdr:nvSpPr>
        <xdr:cNvPr id="8" name="12 CuadroTexto">
          <a:extLst>
            <a:ext uri="{FF2B5EF4-FFF2-40B4-BE49-F238E27FC236}">
              <a16:creationId xmlns:a16="http://schemas.microsoft.com/office/drawing/2014/main" id="{8FCB81E8-1228-43FD-9651-7AB54EC228AF}"/>
            </a:ext>
          </a:extLst>
        </xdr:cNvPr>
        <xdr:cNvSpPr txBox="1"/>
      </xdr:nvSpPr>
      <xdr:spPr>
        <a:xfrm>
          <a:off x="2094648" y="96770531"/>
          <a:ext cx="693593" cy="692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71</xdr:row>
      <xdr:rowOff>0</xdr:rowOff>
    </xdr:from>
    <xdr:to>
      <xdr:col>1</xdr:col>
      <xdr:colOff>2788228</xdr:colOff>
      <xdr:row>74</xdr:row>
      <xdr:rowOff>86591</xdr:rowOff>
    </xdr:to>
    <xdr:sp macro="" textlink="">
      <xdr:nvSpPr>
        <xdr:cNvPr id="9" name="13 Rectángulo">
          <a:extLst>
            <a:ext uri="{FF2B5EF4-FFF2-40B4-BE49-F238E27FC236}">
              <a16:creationId xmlns:a16="http://schemas.microsoft.com/office/drawing/2014/main" id="{5667B472-ACF9-4586-B42D-D4FE9BECC398}"/>
            </a:ext>
          </a:extLst>
        </xdr:cNvPr>
        <xdr:cNvSpPr/>
      </xdr:nvSpPr>
      <xdr:spPr>
        <a:xfrm>
          <a:off x="1708439" y="98450400"/>
          <a:ext cx="384464" cy="94384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71</xdr:row>
      <xdr:rowOff>86586</xdr:rowOff>
    </xdr:from>
    <xdr:to>
      <xdr:col>2</xdr:col>
      <xdr:colOff>727377</xdr:colOff>
      <xdr:row>74</xdr:row>
      <xdr:rowOff>17313</xdr:rowOff>
    </xdr:to>
    <xdr:sp macro="" textlink="">
      <xdr:nvSpPr>
        <xdr:cNvPr id="10" name="14 CuadroTexto">
          <a:extLst>
            <a:ext uri="{FF2B5EF4-FFF2-40B4-BE49-F238E27FC236}">
              <a16:creationId xmlns:a16="http://schemas.microsoft.com/office/drawing/2014/main" id="{BC3FECEC-1F6E-4096-A804-2DAA9A4A450E}"/>
            </a:ext>
          </a:extLst>
        </xdr:cNvPr>
        <xdr:cNvSpPr txBox="1"/>
      </xdr:nvSpPr>
      <xdr:spPr>
        <a:xfrm>
          <a:off x="2091184" y="98536986"/>
          <a:ext cx="731693" cy="787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76</xdr:row>
      <xdr:rowOff>103909</xdr:rowOff>
    </xdr:from>
    <xdr:to>
      <xdr:col>1</xdr:col>
      <xdr:colOff>2753591</xdr:colOff>
      <xdr:row>80</xdr:row>
      <xdr:rowOff>0</xdr:rowOff>
    </xdr:to>
    <xdr:sp macro="" textlink="">
      <xdr:nvSpPr>
        <xdr:cNvPr id="11" name="15 Rectángulo">
          <a:extLst>
            <a:ext uri="{FF2B5EF4-FFF2-40B4-BE49-F238E27FC236}">
              <a16:creationId xmlns:a16="http://schemas.microsoft.com/office/drawing/2014/main" id="{7F28906E-E9C6-4CD5-A200-7A32C6003D31}"/>
            </a:ext>
          </a:extLst>
        </xdr:cNvPr>
        <xdr:cNvSpPr/>
      </xdr:nvSpPr>
      <xdr:spPr>
        <a:xfrm>
          <a:off x="1673802" y="99983059"/>
          <a:ext cx="422564" cy="1039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76</xdr:row>
      <xdr:rowOff>190495</xdr:rowOff>
    </xdr:from>
    <xdr:to>
      <xdr:col>2</xdr:col>
      <xdr:colOff>692740</xdr:colOff>
      <xdr:row>79</xdr:row>
      <xdr:rowOff>121222</xdr:rowOff>
    </xdr:to>
    <xdr:sp macro="" textlink="">
      <xdr:nvSpPr>
        <xdr:cNvPr id="12" name="16 CuadroTexto">
          <a:extLst>
            <a:ext uri="{FF2B5EF4-FFF2-40B4-BE49-F238E27FC236}">
              <a16:creationId xmlns:a16="http://schemas.microsoft.com/office/drawing/2014/main" id="{8E3234E7-5958-41AE-BC2A-62535DFFB3C1}"/>
            </a:ext>
          </a:extLst>
        </xdr:cNvPr>
        <xdr:cNvSpPr txBox="1"/>
      </xdr:nvSpPr>
      <xdr:spPr>
        <a:xfrm>
          <a:off x="2094647" y="100069645"/>
          <a:ext cx="693593" cy="787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1</xdr:row>
      <xdr:rowOff>0</xdr:rowOff>
    </xdr:from>
    <xdr:to>
      <xdr:col>4</xdr:col>
      <xdr:colOff>295275</xdr:colOff>
      <xdr:row>4</xdr:row>
      <xdr:rowOff>295275</xdr:rowOff>
    </xdr:to>
    <xdr:sp macro="" textlink="">
      <xdr:nvSpPr>
        <xdr:cNvPr id="13" name="AutoShape 38" descr="Resultado de imagen para boton agregar icono">
          <a:extLst>
            <a:ext uri="{FF2B5EF4-FFF2-40B4-BE49-F238E27FC236}">
              <a16:creationId xmlns:a16="http://schemas.microsoft.com/office/drawing/2014/main" id="{2210A829-0D38-403E-A77F-F082CB112B8F}"/>
            </a:ext>
          </a:extLst>
        </xdr:cNvPr>
        <xdr:cNvSpPr>
          <a:spLocks noChangeAspect="1" noChangeArrowheads="1"/>
        </xdr:cNvSpPr>
      </xdr:nvSpPr>
      <xdr:spPr bwMode="auto">
        <a:xfrm>
          <a:off x="8648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295275</xdr:colOff>
      <xdr:row>4</xdr:row>
      <xdr:rowOff>295275</xdr:rowOff>
    </xdr:to>
    <xdr:sp macro="" textlink="">
      <xdr:nvSpPr>
        <xdr:cNvPr id="14" name="AutoShape 39" descr="Resultado de imagen para boton agregar icono">
          <a:extLst>
            <a:ext uri="{FF2B5EF4-FFF2-40B4-BE49-F238E27FC236}">
              <a16:creationId xmlns:a16="http://schemas.microsoft.com/office/drawing/2014/main" id="{6AD338CB-2311-4E43-9A9B-2E4D79611180}"/>
            </a:ext>
          </a:extLst>
        </xdr:cNvPr>
        <xdr:cNvSpPr>
          <a:spLocks noChangeAspect="1" noChangeArrowheads="1"/>
        </xdr:cNvSpPr>
      </xdr:nvSpPr>
      <xdr:spPr bwMode="auto">
        <a:xfrm>
          <a:off x="8648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295275</xdr:colOff>
      <xdr:row>4</xdr:row>
      <xdr:rowOff>295275</xdr:rowOff>
    </xdr:to>
    <xdr:sp macro="" textlink="">
      <xdr:nvSpPr>
        <xdr:cNvPr id="15" name="AutoShape 40" descr="Resultado de imagen para boton agregar icono">
          <a:extLst>
            <a:ext uri="{FF2B5EF4-FFF2-40B4-BE49-F238E27FC236}">
              <a16:creationId xmlns:a16="http://schemas.microsoft.com/office/drawing/2014/main" id="{EF68739D-DBAC-4620-94D5-92A949DAA29D}"/>
            </a:ext>
          </a:extLst>
        </xdr:cNvPr>
        <xdr:cNvSpPr>
          <a:spLocks noChangeAspect="1" noChangeArrowheads="1"/>
        </xdr:cNvSpPr>
      </xdr:nvSpPr>
      <xdr:spPr bwMode="auto">
        <a:xfrm>
          <a:off x="8648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295275</xdr:colOff>
      <xdr:row>4</xdr:row>
      <xdr:rowOff>295275</xdr:rowOff>
    </xdr:to>
    <xdr:sp macro="" textlink="">
      <xdr:nvSpPr>
        <xdr:cNvPr id="16" name="AutoShape 42" descr="Z">
          <a:extLst>
            <a:ext uri="{FF2B5EF4-FFF2-40B4-BE49-F238E27FC236}">
              <a16:creationId xmlns:a16="http://schemas.microsoft.com/office/drawing/2014/main" id="{BFFD52C9-C5AA-40CD-BD14-847BFB1AD86E}"/>
            </a:ext>
          </a:extLst>
        </xdr:cNvPr>
        <xdr:cNvSpPr>
          <a:spLocks noChangeAspect="1" noChangeArrowheads="1"/>
        </xdr:cNvSpPr>
      </xdr:nvSpPr>
      <xdr:spPr bwMode="auto">
        <a:xfrm>
          <a:off x="8648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eraldyn_tautiva_gobiernobogota_gov_co/Documents/22_10_2018_REVISI&#210;N%20METODOL&#210;GICA%20DE%20LOS%20PG%20IIIT_2018/III%20TRI-2018/III%20TRIMESTRE%20NIVEL%20LOCAL/CANDELARIA/PG%20II%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A2" t="str">
            <v>ADQUISICION DE BIENES</v>
          </cell>
          <cell r="B2" t="str">
            <v>GASTOS DE FUNCIONAMIENTO</v>
          </cell>
          <cell r="C2" t="str">
            <v>RETADORA (MEJORA)</v>
          </cell>
          <cell r="D2" t="str">
            <v>SUMA</v>
          </cell>
          <cell r="F2" t="str">
            <v>EFICIENCIA</v>
          </cell>
        </row>
        <row r="3">
          <cell r="A3" t="str">
            <v>ADQUISICION DE SERVICIOS</v>
          </cell>
          <cell r="B3" t="str">
            <v>GASTOS DE INVERSION</v>
          </cell>
          <cell r="C3" t="str">
            <v>RUTINARIA</v>
          </cell>
          <cell r="D3" t="str">
            <v>CONSTANTE</v>
          </cell>
          <cell r="F3" t="str">
            <v>EFICACIA</v>
          </cell>
        </row>
        <row r="4">
          <cell r="A4" t="str">
            <v>SERVICIOS PUBLICOS</v>
          </cell>
          <cell r="C4" t="str">
            <v>GESTIÓN</v>
          </cell>
          <cell r="D4" t="str">
            <v>CRECIENTE</v>
          </cell>
          <cell r="F4" t="str">
            <v>EFECTIVIDAD</v>
          </cell>
        </row>
        <row r="5">
          <cell r="A5" t="str">
            <v>GASTOS GENERALES</v>
          </cell>
          <cell r="C5" t="str">
            <v>SOTENIBILIDAD DEL SISTEMA DE GESTIÓN</v>
          </cell>
          <cell r="D5" t="str">
            <v>DECRECIENTE</v>
          </cell>
        </row>
        <row r="6">
          <cell r="A6" t="str">
            <v>SERVICIOS PERSONALES</v>
          </cell>
        </row>
        <row r="7">
          <cell r="A7" t="str">
            <v>OTROS GASTOS GENERALES</v>
          </cell>
          <cell r="G7" t="str">
            <v>SI</v>
          </cell>
        </row>
        <row r="8">
          <cell r="G8" t="str">
            <v>NO</v>
          </cell>
        </row>
        <row r="118">
          <cell r="B118" t="str">
            <v>ALCALDIA LOCAL DE USAQUEN</v>
          </cell>
          <cell r="C118" t="str">
            <v>ALCALDE/SA LOCAL DE USAQUEN</v>
          </cell>
        </row>
        <row r="119">
          <cell r="B119" t="str">
            <v>ALCALDIA LOCAL DE CHAPINERO</v>
          </cell>
          <cell r="C119" t="str">
            <v>ALCALDE/SA LOCAL DE CHAPINERO</v>
          </cell>
        </row>
        <row r="120">
          <cell r="B120" t="str">
            <v>ALCALDIA LOCAL DE SANTAFE</v>
          </cell>
          <cell r="C120" t="str">
            <v>ALCALDE/SA LOCAL DE SANTAFE</v>
          </cell>
        </row>
        <row r="121">
          <cell r="B121" t="str">
            <v>ALCALDIA LOCAL DE SAN CRISTOBAL</v>
          </cell>
          <cell r="C121" t="str">
            <v>ALCALDE/SA LOCAL DE SAN CRISTOBAL</v>
          </cell>
        </row>
        <row r="122">
          <cell r="B122" t="str">
            <v>ALCALDIA LOCAL DE USME</v>
          </cell>
          <cell r="C122" t="str">
            <v>ALCALDE/SA LOCAL DE USME</v>
          </cell>
        </row>
        <row r="123">
          <cell r="B123" t="str">
            <v>ALCALDIA LOCAL DE TUNJUELITO</v>
          </cell>
          <cell r="C123" t="str">
            <v>ALCALDE/SA LOCAL DE TUNJUELITO</v>
          </cell>
        </row>
        <row r="124">
          <cell r="B124" t="str">
            <v>ALCALDIA LOCAL DE BOSA</v>
          </cell>
          <cell r="C124" t="str">
            <v>ALCALDE/SA LOCAL DE BOSA</v>
          </cell>
        </row>
        <row r="125">
          <cell r="B125" t="str">
            <v>ALCALDIA LOCAL DE KENNEDY</v>
          </cell>
          <cell r="C125" t="str">
            <v>ALCALDE/SA LOCAL DE KENNEDY</v>
          </cell>
        </row>
        <row r="126">
          <cell r="B126" t="str">
            <v>ALCALDIA LOCAL DE FONTIBON</v>
          </cell>
          <cell r="C126" t="str">
            <v>ALCALDE/SA LOCAL DE FONTIBON</v>
          </cell>
        </row>
        <row r="127">
          <cell r="B127" t="str">
            <v>ALCALDIA LOCAL DE ENGATIVA</v>
          </cell>
          <cell r="C127" t="str">
            <v>ALCALDE/SA LOCAL DE ENGATIVA</v>
          </cell>
        </row>
        <row r="128">
          <cell r="B128" t="str">
            <v>ALCALDIA LOCAL DE SUBA</v>
          </cell>
          <cell r="C128" t="str">
            <v>ALCALDE/SA LOCAL DE SUBA</v>
          </cell>
        </row>
        <row r="129">
          <cell r="B129" t="str">
            <v>ALCALDIA LOCAL DE BARRIOS UNIDOS</v>
          </cell>
          <cell r="C129" t="str">
            <v>ALCALDE/SA LOCAL DE BARRIOS UNIDOS</v>
          </cell>
        </row>
        <row r="130">
          <cell r="B130" t="str">
            <v>ALCALDIA LOCAL DE TEUSAQUILLO</v>
          </cell>
          <cell r="C130" t="str">
            <v>ALCALDE/SA LOCAL DE TEUSAQUILLO</v>
          </cell>
        </row>
        <row r="131">
          <cell r="B131" t="str">
            <v>ALCALDIA LOCAL DE LOS MARTIRES</v>
          </cell>
          <cell r="C131" t="str">
            <v>ALCALDE/SA LOCAL DE LOS MARTIRES</v>
          </cell>
        </row>
        <row r="132">
          <cell r="B132" t="str">
            <v>ALCALDIA LOCAL DE ANTONIO NARIÑO</v>
          </cell>
          <cell r="C132" t="str">
            <v>ALCALDE/SA LOCAL DE ANTONIO NARIÑO</v>
          </cell>
        </row>
        <row r="133">
          <cell r="B133" t="str">
            <v xml:space="preserve">ALCALDIA LOCAL DE PUENTE ARANDA </v>
          </cell>
          <cell r="C133" t="str">
            <v xml:space="preserve">ALCALDE/SA LOCAL DE PUENTE ARANDA </v>
          </cell>
        </row>
        <row r="134">
          <cell r="B134" t="str">
            <v>ALCALDIA LOCAL DE LA CANDELARIA</v>
          </cell>
          <cell r="C134" t="str">
            <v>ALCALDE/SA LOCAL DE LA CANDELARIA</v>
          </cell>
        </row>
        <row r="135">
          <cell r="B135" t="str">
            <v>ALCALDIA LOCAL DE RAFAEL URIBE URIBE</v>
          </cell>
          <cell r="C135" t="str">
            <v>ALCALDE/SA LOCAL DE RAFAEL URIBE URIBE</v>
          </cell>
        </row>
        <row r="136">
          <cell r="B136" t="str">
            <v>ALCALDIA LOCAL DE CIUDAD BOLIVAR</v>
          </cell>
          <cell r="C136" t="str">
            <v>ALCALDE/SA LOCAL DE CIUDAD BOLIVAR</v>
          </cell>
        </row>
        <row r="137">
          <cell r="B137" t="str">
            <v>ALCALDIA LOCAL DE SUMAPAZ</v>
          </cell>
          <cell r="C137" t="str">
            <v>ALCALDE/SA LOCAL DE SUMAPAZ</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spreadsheets/d/1IlOYcQcCrlH3zc2A6a0vrzS_zE1UXm4JmIIf6uPtg54/edit" TargetMode="External"/><Relationship Id="rId13" Type="http://schemas.openxmlformats.org/officeDocument/2006/relationships/comments" Target="../comments1.xml"/><Relationship Id="rId3" Type="http://schemas.openxmlformats.org/officeDocument/2006/relationships/hyperlink" Target="https://gobiernobogota-my.sharepoint.com/personal/dimelza_mendoza_gobiernobogota_gov_co/_layouts/15/onedrive.aspx?id=%2Fpersonal%2Fdimelza_mendoza_gobiernobogota_gov_co%2FDocuments%2FLA%20CANDELARIA%20PG%202018%2FII%20TRIMESTRE%2FMETA%203" TargetMode="External"/><Relationship Id="rId7" Type="http://schemas.openxmlformats.org/officeDocument/2006/relationships/hyperlink" Target="http://www.lacandelaria.gov.co/transparencia/instrumentos-gestion-informacion-publica/relacionados-informacion" TargetMode="External"/><Relationship Id="rId12" Type="http://schemas.openxmlformats.org/officeDocument/2006/relationships/vmlDrawing" Target="../drawings/vmlDrawing1.vml"/><Relationship Id="rId2" Type="http://schemas.openxmlformats.org/officeDocument/2006/relationships/hyperlink" Target="https://gobiernobogota-my.sharepoint.com/personal/dimelza_mendoza_gobiernobogota_gov_co/_layouts/15/onedrive.aspx?id=%2Fpersonal%2Fdimelza_mendoza_gobiernobogota_gov_co%2FDocuments%2FLA%20CANDELARIA%20PG%202018%2FII%20TRIMESTRE%2FMETA%2026" TargetMode="External"/><Relationship Id="rId1" Type="http://schemas.openxmlformats.org/officeDocument/2006/relationships/hyperlink" Target="http://www.lacandelaria.gov.co/transparencia/instrumentos-gestion-informacion-publica/relacionados-informacion" TargetMode="External"/><Relationship Id="rId6" Type="http://schemas.openxmlformats.org/officeDocument/2006/relationships/hyperlink" Target="https://app.powerbi.com/view?r=eyJrIjoiYWEwYzQ4NGQtMWJmZi00YmZjLWE3NjktMWI5NDUxM2M4NTA0IiwidCI6IjE0ZGUxNTVmLWUxOTItNDRkYS05OTRkLTE5MTNkODY1ODM3MiIsImMiOjR9" TargetMode="External"/><Relationship Id="rId11" Type="http://schemas.openxmlformats.org/officeDocument/2006/relationships/drawing" Target="../drawings/drawing1.xml"/><Relationship Id="rId5" Type="http://schemas.openxmlformats.org/officeDocument/2006/relationships/hyperlink" Target="https://app.powerbi.com/view?r=eyJrIjoiYWEwYzQ4NGQtMWJmZi00YmZjLWE3NjktMWI5NDUxM2M4NTA0IiwidCI6IjE0ZGUxNTVmLWUxOTItNDRkYS05OTRkLTE5MTNkODY1ODM3MiIsImMiOjR9" TargetMode="External"/><Relationship Id="rId10" Type="http://schemas.openxmlformats.org/officeDocument/2006/relationships/printerSettings" Target="../printerSettings/printerSettings1.bin"/><Relationship Id="rId4" Type="http://schemas.openxmlformats.org/officeDocument/2006/relationships/hyperlink" Target="https://gobiernobogota-my.sharepoint.com/personal/dimelza_mendoza_gobiernobogota_gov_co/_layouts/15/onedrive.aspx?id=%2Fpersonal%2Fdimelza_mendoza_gobiernobogota_gov_co%2FDocuments%2FLA%20CANDELARIA%20PG%202018%2FII%20TRIMESTRE%2FMETA%204" TargetMode="External"/><Relationship Id="rId9" Type="http://schemas.openxmlformats.org/officeDocument/2006/relationships/hyperlink" Target="http://www.lacandelaria.gov.co/transparencia/instrumentos-gestion-informacion-publica/relacionados-la-informacion/registro-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50"/>
  <sheetViews>
    <sheetView tabSelected="1" zoomScale="55" zoomScaleNormal="55" workbookViewId="0" xr3:uid="{AEA406A1-0E4B-5B11-9CD5-51D6E497D94C}">
      <pane xSplit="4" ySplit="6" topLeftCell="AU48" activePane="bottomRight" state="frozen"/>
      <selection pane="bottomRight" activeCell="BA50" sqref="BA50"/>
      <selection pane="bottomLeft" activeCell="A7" sqref="A7"/>
      <selection pane="topRight" activeCell="E1" sqref="E1"/>
    </sheetView>
  </sheetViews>
  <sheetFormatPr defaultColWidth="11.42578125" defaultRowHeight="18.75"/>
  <cols>
    <col min="1" max="1" width="3.5703125" style="1" customWidth="1"/>
    <col min="2" max="2" width="25.28515625" style="23" customWidth="1"/>
    <col min="3" max="3" width="16.7109375" style="1" customWidth="1"/>
    <col min="4" max="4" width="42.42578125" style="21" customWidth="1"/>
    <col min="5" max="5" width="23.140625" style="1" customWidth="1"/>
    <col min="6" max="6" width="32.42578125" style="1" customWidth="1"/>
    <col min="7" max="7" width="12.7109375" style="1" customWidth="1"/>
    <col min="8" max="8" width="20" style="1" customWidth="1"/>
    <col min="9" max="9" width="16" style="1" customWidth="1"/>
    <col min="10" max="10" width="14.42578125" style="1" customWidth="1"/>
    <col min="11" max="11" width="68.85546875" style="1" customWidth="1"/>
    <col min="12" max="15" width="8.28515625" style="1" customWidth="1"/>
    <col min="16" max="16" width="19.5703125" style="1" customWidth="1"/>
    <col min="17" max="17" width="26.28515625" style="1" customWidth="1"/>
    <col min="18" max="18" width="27.28515625" style="1" customWidth="1"/>
    <col min="19" max="19" width="19.5703125" style="1" customWidth="1"/>
    <col min="20" max="20" width="45.7109375" style="1" customWidth="1"/>
    <col min="21" max="24" width="11.42578125" style="1" customWidth="1"/>
    <col min="25" max="25" width="20.85546875" style="1" customWidth="1"/>
    <col min="26" max="26" width="18.85546875" style="1" customWidth="1"/>
    <col min="27" max="27" width="26.7109375" style="1" customWidth="1"/>
    <col min="28" max="28" width="18.85546875" style="1" customWidth="1"/>
    <col min="29" max="29" width="14.140625" style="1" customWidth="1"/>
    <col min="30" max="30" width="18.42578125" style="1" customWidth="1"/>
    <col min="31" max="31" width="51.42578125" style="1" customWidth="1"/>
    <col min="32" max="32" width="29.140625" style="1" customWidth="1"/>
    <col min="33" max="33" width="30.85546875" style="1" customWidth="1"/>
    <col min="34" max="34" width="19.7109375" style="1" customWidth="1"/>
    <col min="35" max="36" width="16.42578125" style="1" customWidth="1"/>
    <col min="37" max="37" width="73.5703125" style="44" customWidth="1"/>
    <col min="38" max="38" width="23.28515625" style="1" customWidth="1"/>
    <col min="39" max="39" width="34.5703125" style="47" customWidth="1"/>
    <col min="40" max="40" width="11.7109375" style="2" bestFit="1" customWidth="1"/>
    <col min="41" max="41" width="13.28515625" style="2" bestFit="1" customWidth="1"/>
    <col min="42" max="42" width="16.42578125" style="2" bestFit="1" customWidth="1"/>
    <col min="43" max="43" width="68.7109375" style="2" customWidth="1"/>
    <col min="44" max="44" width="15" style="2" customWidth="1"/>
    <col min="45" max="46" width="11.7109375" style="2" customWidth="1"/>
    <col min="47" max="47" width="11.42578125" style="2" customWidth="1"/>
    <col min="48" max="48" width="34.140625" style="2" bestFit="1" customWidth="1"/>
    <col min="49" max="49" width="67.7109375" style="2" customWidth="1"/>
    <col min="50" max="50" width="11.42578125" style="2" customWidth="1"/>
    <col min="51" max="52" width="11.7109375" style="2" customWidth="1"/>
    <col min="53" max="53" width="21.5703125" style="2" customWidth="1"/>
    <col min="54" max="55" width="11.7109375" style="2" customWidth="1"/>
    <col min="56" max="56" width="97.7109375" style="2" customWidth="1"/>
    <col min="57" max="16384" width="11.42578125" style="2"/>
  </cols>
  <sheetData>
    <row r="1" spans="1:56" ht="19.5" thickBot="1">
      <c r="A1" s="500"/>
      <c r="B1" s="501"/>
      <c r="C1" s="501"/>
      <c r="D1" s="501"/>
      <c r="E1" s="501"/>
      <c r="F1" s="501"/>
      <c r="G1" s="501"/>
      <c r="H1" s="501"/>
      <c r="I1" s="501"/>
      <c r="J1" s="501"/>
      <c r="K1" s="501"/>
      <c r="L1" s="501"/>
      <c r="M1" s="501"/>
      <c r="N1" s="501"/>
      <c r="O1" s="501"/>
      <c r="P1" s="501"/>
      <c r="Q1" s="501"/>
      <c r="R1" s="501"/>
      <c r="S1" s="501"/>
      <c r="T1" s="501"/>
      <c r="U1" s="501"/>
      <c r="V1" s="501"/>
      <c r="W1" s="501"/>
      <c r="X1" s="501"/>
      <c r="Y1" s="501"/>
      <c r="Z1" s="501"/>
    </row>
    <row r="2" spans="1:56" ht="19.5" thickTop="1">
      <c r="A2" s="474" t="s">
        <v>0</v>
      </c>
      <c r="B2" s="475"/>
      <c r="C2" s="31"/>
      <c r="D2" s="480"/>
      <c r="E2" s="481"/>
      <c r="F2" s="481"/>
      <c r="G2" s="481"/>
      <c r="H2" s="481"/>
      <c r="I2" s="481"/>
      <c r="J2" s="481"/>
      <c r="K2" s="481"/>
      <c r="L2" s="481"/>
      <c r="M2" s="481"/>
      <c r="N2" s="481"/>
      <c r="O2" s="481"/>
      <c r="P2" s="481"/>
      <c r="Q2" s="481"/>
      <c r="R2" s="481"/>
      <c r="S2" s="481"/>
      <c r="T2" s="481"/>
      <c r="U2" s="481"/>
      <c r="V2" s="481"/>
      <c r="W2" s="481"/>
      <c r="X2" s="481"/>
      <c r="Y2" s="481"/>
      <c r="Z2" s="481"/>
      <c r="AA2" s="484" t="s">
        <v>1</v>
      </c>
      <c r="AB2" s="484"/>
      <c r="AC2" s="484"/>
      <c r="AD2" s="484"/>
      <c r="AE2" s="484"/>
      <c r="AF2" s="485"/>
      <c r="AG2" s="486" t="s">
        <v>1</v>
      </c>
      <c r="AH2" s="487"/>
      <c r="AI2" s="487"/>
      <c r="AJ2" s="487"/>
      <c r="AK2" s="487"/>
      <c r="AL2" s="488"/>
      <c r="AM2" s="512" t="s">
        <v>1</v>
      </c>
      <c r="AN2" s="512"/>
      <c r="AO2" s="512"/>
      <c r="AP2" s="512"/>
      <c r="AQ2" s="512"/>
      <c r="AR2" s="512"/>
      <c r="AS2" s="513" t="s">
        <v>1</v>
      </c>
      <c r="AT2" s="513"/>
      <c r="AU2" s="513"/>
      <c r="AV2" s="513"/>
      <c r="AW2" s="513"/>
      <c r="AX2" s="513"/>
      <c r="AY2" s="514" t="s">
        <v>1</v>
      </c>
      <c r="AZ2" s="514"/>
      <c r="BA2" s="514"/>
      <c r="BB2" s="514"/>
      <c r="BC2" s="514"/>
      <c r="BD2" s="514"/>
    </row>
    <row r="3" spans="1:56" ht="19.5" thickBot="1">
      <c r="A3" s="476"/>
      <c r="B3" s="477"/>
      <c r="C3" s="32"/>
      <c r="D3" s="482"/>
      <c r="E3" s="483"/>
      <c r="F3" s="483"/>
      <c r="G3" s="483"/>
      <c r="H3" s="483"/>
      <c r="I3" s="483"/>
      <c r="J3" s="483"/>
      <c r="K3" s="483"/>
      <c r="L3" s="483"/>
      <c r="M3" s="483"/>
      <c r="N3" s="483"/>
      <c r="O3" s="483"/>
      <c r="P3" s="483"/>
      <c r="Q3" s="483"/>
      <c r="R3" s="483"/>
      <c r="S3" s="483"/>
      <c r="T3" s="483"/>
      <c r="U3" s="483"/>
      <c r="V3" s="483"/>
      <c r="W3" s="483"/>
      <c r="X3" s="483"/>
      <c r="Y3" s="483"/>
      <c r="Z3" s="483"/>
      <c r="AA3" s="489" t="s">
        <v>2</v>
      </c>
      <c r="AB3" s="489"/>
      <c r="AC3" s="489"/>
      <c r="AD3" s="489"/>
      <c r="AE3" s="489"/>
      <c r="AF3" s="490"/>
      <c r="AG3" s="491" t="s">
        <v>3</v>
      </c>
      <c r="AH3" s="492"/>
      <c r="AI3" s="492"/>
      <c r="AJ3" s="492"/>
      <c r="AK3" s="492"/>
      <c r="AL3" s="493"/>
      <c r="AM3" s="515" t="s">
        <v>4</v>
      </c>
      <c r="AN3" s="515"/>
      <c r="AO3" s="515"/>
      <c r="AP3" s="515"/>
      <c r="AQ3" s="515"/>
      <c r="AR3" s="515"/>
      <c r="AS3" s="516" t="s">
        <v>5</v>
      </c>
      <c r="AT3" s="516"/>
      <c r="AU3" s="516"/>
      <c r="AV3" s="516"/>
      <c r="AW3" s="516"/>
      <c r="AX3" s="516"/>
      <c r="AY3" s="517" t="s">
        <v>6</v>
      </c>
      <c r="AZ3" s="517"/>
      <c r="BA3" s="517"/>
      <c r="BB3" s="517"/>
      <c r="BC3" s="517"/>
      <c r="BD3" s="517"/>
    </row>
    <row r="4" spans="1:56" ht="19.5" thickBot="1">
      <c r="A4" s="478"/>
      <c r="B4" s="479"/>
      <c r="C4" s="32"/>
      <c r="D4" s="494" t="s">
        <v>7</v>
      </c>
      <c r="E4" s="495"/>
      <c r="F4" s="494"/>
      <c r="G4" s="494"/>
      <c r="H4" s="494"/>
      <c r="I4" s="494"/>
      <c r="J4" s="494"/>
      <c r="K4" s="494"/>
      <c r="L4" s="494"/>
      <c r="M4" s="494"/>
      <c r="N4" s="494"/>
      <c r="O4" s="494"/>
      <c r="P4" s="494"/>
      <c r="Q4" s="494"/>
      <c r="R4" s="494"/>
      <c r="S4" s="496"/>
      <c r="T4" s="447"/>
      <c r="U4" s="447"/>
      <c r="V4" s="497" t="s">
        <v>8</v>
      </c>
      <c r="W4" s="497"/>
      <c r="X4" s="497"/>
      <c r="Y4" s="497"/>
      <c r="Z4" s="497"/>
      <c r="AA4" s="469" t="s">
        <v>9</v>
      </c>
      <c r="AB4" s="469"/>
      <c r="AC4" s="469"/>
      <c r="AD4" s="498" t="s">
        <v>10</v>
      </c>
      <c r="AE4" s="469" t="s">
        <v>11</v>
      </c>
      <c r="AF4" s="457" t="s">
        <v>12</v>
      </c>
      <c r="AG4" s="459" t="s">
        <v>9</v>
      </c>
      <c r="AH4" s="460"/>
      <c r="AI4" s="460"/>
      <c r="AJ4" s="460" t="s">
        <v>10</v>
      </c>
      <c r="AK4" s="460" t="s">
        <v>11</v>
      </c>
      <c r="AL4" s="472" t="s">
        <v>12</v>
      </c>
      <c r="AM4" s="529" t="s">
        <v>9</v>
      </c>
      <c r="AN4" s="529"/>
      <c r="AO4" s="529"/>
      <c r="AP4" s="529" t="s">
        <v>10</v>
      </c>
      <c r="AQ4" s="529" t="s">
        <v>11</v>
      </c>
      <c r="AR4" s="529" t="s">
        <v>12</v>
      </c>
      <c r="AS4" s="525" t="s">
        <v>9</v>
      </c>
      <c r="AT4" s="525"/>
      <c r="AU4" s="525"/>
      <c r="AV4" s="525" t="s">
        <v>10</v>
      </c>
      <c r="AW4" s="525" t="s">
        <v>11</v>
      </c>
      <c r="AX4" s="525" t="s">
        <v>12</v>
      </c>
      <c r="AY4" s="527" t="s">
        <v>9</v>
      </c>
      <c r="AZ4" s="527"/>
      <c r="BA4" s="527"/>
      <c r="BB4" s="527" t="s">
        <v>10</v>
      </c>
      <c r="BC4" s="48"/>
      <c r="BD4" s="518" t="s">
        <v>13</v>
      </c>
    </row>
    <row r="5" spans="1:56" ht="112.5" customHeight="1" thickBot="1">
      <c r="A5" s="33" t="s">
        <v>14</v>
      </c>
      <c r="B5" s="34" t="s">
        <v>15</v>
      </c>
      <c r="C5" s="454" t="s">
        <v>16</v>
      </c>
      <c r="D5" s="35" t="s">
        <v>17</v>
      </c>
      <c r="E5" s="36" t="s">
        <v>18</v>
      </c>
      <c r="F5" s="450" t="s">
        <v>19</v>
      </c>
      <c r="G5" s="37" t="s">
        <v>20</v>
      </c>
      <c r="H5" s="37" t="s">
        <v>21</v>
      </c>
      <c r="I5" s="37" t="s">
        <v>22</v>
      </c>
      <c r="J5" s="37" t="s">
        <v>23</v>
      </c>
      <c r="K5" s="37" t="s">
        <v>24</v>
      </c>
      <c r="L5" s="37" t="s">
        <v>25</v>
      </c>
      <c r="M5" s="37" t="s">
        <v>26</v>
      </c>
      <c r="N5" s="37" t="s">
        <v>27</v>
      </c>
      <c r="O5" s="37" t="s">
        <v>28</v>
      </c>
      <c r="P5" s="37" t="s">
        <v>29</v>
      </c>
      <c r="Q5" s="37" t="s">
        <v>30</v>
      </c>
      <c r="R5" s="37" t="s">
        <v>31</v>
      </c>
      <c r="S5" s="37" t="s">
        <v>32</v>
      </c>
      <c r="T5" s="37" t="s">
        <v>33</v>
      </c>
      <c r="U5" s="37" t="s">
        <v>34</v>
      </c>
      <c r="V5" s="37" t="s">
        <v>35</v>
      </c>
      <c r="W5" s="37" t="s">
        <v>36</v>
      </c>
      <c r="X5" s="455" t="s">
        <v>37</v>
      </c>
      <c r="Y5" s="456"/>
      <c r="Z5" s="37" t="s">
        <v>38</v>
      </c>
      <c r="AA5" s="448" t="s">
        <v>20</v>
      </c>
      <c r="AB5" s="449" t="s">
        <v>39</v>
      </c>
      <c r="AC5" s="449" t="s">
        <v>40</v>
      </c>
      <c r="AD5" s="499"/>
      <c r="AE5" s="470"/>
      <c r="AF5" s="458"/>
      <c r="AG5" s="26" t="s">
        <v>20</v>
      </c>
      <c r="AH5" s="446" t="s">
        <v>39</v>
      </c>
      <c r="AI5" s="446" t="s">
        <v>40</v>
      </c>
      <c r="AJ5" s="471"/>
      <c r="AK5" s="471"/>
      <c r="AL5" s="473"/>
      <c r="AM5" s="445" t="s">
        <v>20</v>
      </c>
      <c r="AN5" s="445" t="s">
        <v>39</v>
      </c>
      <c r="AO5" s="445" t="s">
        <v>40</v>
      </c>
      <c r="AP5" s="530"/>
      <c r="AQ5" s="530"/>
      <c r="AR5" s="530"/>
      <c r="AS5" s="443" t="s">
        <v>20</v>
      </c>
      <c r="AT5" s="443" t="s">
        <v>39</v>
      </c>
      <c r="AU5" s="443" t="s">
        <v>40</v>
      </c>
      <c r="AV5" s="526"/>
      <c r="AW5" s="526"/>
      <c r="AX5" s="526"/>
      <c r="AY5" s="444" t="s">
        <v>20</v>
      </c>
      <c r="AZ5" s="444" t="s">
        <v>39</v>
      </c>
      <c r="BA5" s="444" t="s">
        <v>40</v>
      </c>
      <c r="BB5" s="528"/>
      <c r="BC5" s="49" t="s">
        <v>41</v>
      </c>
      <c r="BD5" s="519"/>
    </row>
    <row r="6" spans="1:56" ht="36.75" thickBot="1">
      <c r="A6" s="38"/>
      <c r="B6" s="38"/>
      <c r="C6" s="454"/>
      <c r="D6" s="39" t="s">
        <v>42</v>
      </c>
      <c r="E6" s="40"/>
      <c r="F6" s="41" t="s">
        <v>42</v>
      </c>
      <c r="G6" s="42" t="s">
        <v>42</v>
      </c>
      <c r="H6" s="42" t="s">
        <v>42</v>
      </c>
      <c r="I6" s="42" t="s">
        <v>42</v>
      </c>
      <c r="J6" s="42" t="s">
        <v>42</v>
      </c>
      <c r="K6" s="42" t="s">
        <v>42</v>
      </c>
      <c r="L6" s="43" t="s">
        <v>42</v>
      </c>
      <c r="M6" s="43" t="s">
        <v>42</v>
      </c>
      <c r="N6" s="43" t="s">
        <v>42</v>
      </c>
      <c r="O6" s="43" t="s">
        <v>42</v>
      </c>
      <c r="P6" s="42" t="s">
        <v>42</v>
      </c>
      <c r="Q6" s="42" t="s">
        <v>42</v>
      </c>
      <c r="R6" s="42" t="s">
        <v>42</v>
      </c>
      <c r="S6" s="42" t="s">
        <v>42</v>
      </c>
      <c r="T6" s="42"/>
      <c r="U6" s="42"/>
      <c r="V6" s="42" t="s">
        <v>43</v>
      </c>
      <c r="W6" s="42" t="s">
        <v>42</v>
      </c>
      <c r="X6" s="42" t="s">
        <v>44</v>
      </c>
      <c r="Y6" s="42" t="s">
        <v>45</v>
      </c>
      <c r="Z6" s="42" t="s">
        <v>42</v>
      </c>
      <c r="AA6" s="6" t="s">
        <v>42</v>
      </c>
      <c r="AB6" s="6" t="s">
        <v>42</v>
      </c>
      <c r="AC6" s="6"/>
      <c r="AD6" s="7" t="s">
        <v>42</v>
      </c>
      <c r="AE6" s="6" t="s">
        <v>42</v>
      </c>
      <c r="AF6" s="24" t="s">
        <v>42</v>
      </c>
      <c r="AG6" s="27" t="s">
        <v>42</v>
      </c>
      <c r="AH6" s="5" t="s">
        <v>42</v>
      </c>
      <c r="AI6" s="5" t="s">
        <v>42</v>
      </c>
      <c r="AJ6" s="5" t="s">
        <v>42</v>
      </c>
      <c r="AK6" s="5" t="s">
        <v>42</v>
      </c>
      <c r="AL6" s="28" t="s">
        <v>42</v>
      </c>
      <c r="AM6" s="50" t="s">
        <v>42</v>
      </c>
      <c r="AN6" s="50" t="s">
        <v>42</v>
      </c>
      <c r="AO6" s="50" t="s">
        <v>42</v>
      </c>
      <c r="AP6" s="50"/>
      <c r="AQ6" s="50" t="s">
        <v>42</v>
      </c>
      <c r="AR6" s="50" t="s">
        <v>42</v>
      </c>
      <c r="AS6" s="51" t="s">
        <v>42</v>
      </c>
      <c r="AT6" s="51" t="s">
        <v>42</v>
      </c>
      <c r="AU6" s="51" t="s">
        <v>42</v>
      </c>
      <c r="AV6" s="51" t="s">
        <v>42</v>
      </c>
      <c r="AW6" s="51" t="s">
        <v>42</v>
      </c>
      <c r="AX6" s="51" t="s">
        <v>42</v>
      </c>
      <c r="AY6" s="52" t="s">
        <v>42</v>
      </c>
      <c r="AZ6" s="52"/>
      <c r="BA6" s="52" t="s">
        <v>42</v>
      </c>
      <c r="BB6" s="52" t="s">
        <v>42</v>
      </c>
      <c r="BC6" s="53"/>
      <c r="BD6" s="54" t="s">
        <v>42</v>
      </c>
    </row>
    <row r="7" spans="1:56" ht="154.5" customHeight="1" thickBot="1">
      <c r="A7" s="62">
        <v>1</v>
      </c>
      <c r="B7" s="502" t="s">
        <v>46</v>
      </c>
      <c r="C7" s="510" t="s">
        <v>47</v>
      </c>
      <c r="D7" s="411" t="s">
        <v>48</v>
      </c>
      <c r="E7" s="63">
        <v>0.1</v>
      </c>
      <c r="F7" s="64" t="s">
        <v>49</v>
      </c>
      <c r="G7" s="65" t="s">
        <v>50</v>
      </c>
      <c r="H7" s="65" t="s">
        <v>51</v>
      </c>
      <c r="I7" s="66" t="s">
        <v>52</v>
      </c>
      <c r="J7" s="67" t="s">
        <v>53</v>
      </c>
      <c r="K7" s="67" t="s">
        <v>54</v>
      </c>
      <c r="L7" s="68">
        <v>0.2</v>
      </c>
      <c r="M7" s="68">
        <v>0.25</v>
      </c>
      <c r="N7" s="68">
        <v>0.25</v>
      </c>
      <c r="O7" s="68">
        <v>0.2</v>
      </c>
      <c r="P7" s="68">
        <v>0.95</v>
      </c>
      <c r="Q7" s="66" t="s">
        <v>55</v>
      </c>
      <c r="R7" s="66" t="s">
        <v>56</v>
      </c>
      <c r="S7" s="67" t="s">
        <v>57</v>
      </c>
      <c r="T7" s="66" t="s">
        <v>56</v>
      </c>
      <c r="U7" s="69" t="s">
        <v>58</v>
      </c>
      <c r="V7" s="66"/>
      <c r="W7" s="66"/>
      <c r="X7" s="66"/>
      <c r="Y7" s="70"/>
      <c r="Z7" s="71"/>
      <c r="AA7" s="72" t="str">
        <f>$G$7</f>
        <v>Porcentaje de Ejecución del Plan de Acción del Consejo Local de Gobierno</v>
      </c>
      <c r="AB7" s="68">
        <f>L7</f>
        <v>0.2</v>
      </c>
      <c r="AC7" s="68">
        <v>0.2</v>
      </c>
      <c r="AD7" s="73">
        <f>AC7/AB7</f>
        <v>1</v>
      </c>
      <c r="AE7" s="74" t="s">
        <v>59</v>
      </c>
      <c r="AF7" s="75" t="s">
        <v>60</v>
      </c>
      <c r="AG7" s="76" t="str">
        <f>$G$7</f>
        <v>Porcentaje de Ejecución del Plan de Acción del Consejo Local de Gobierno</v>
      </c>
      <c r="AH7" s="77">
        <f>M7</f>
        <v>0.25</v>
      </c>
      <c r="AI7" s="78">
        <v>0.65</v>
      </c>
      <c r="AJ7" s="79">
        <v>1</v>
      </c>
      <c r="AK7" s="80" t="s">
        <v>61</v>
      </c>
      <c r="AL7" s="81" t="s">
        <v>62</v>
      </c>
      <c r="AM7" s="82" t="str">
        <f>$G$15</f>
        <v>Campañas Internas Realizadas</v>
      </c>
      <c r="AN7" s="77">
        <f>N7</f>
        <v>0.25</v>
      </c>
      <c r="AO7" s="83">
        <v>0.82</v>
      </c>
      <c r="AP7" s="79">
        <v>1</v>
      </c>
      <c r="AQ7" s="66" t="s">
        <v>63</v>
      </c>
      <c r="AR7" s="66" t="s">
        <v>64</v>
      </c>
      <c r="AS7" s="82" t="str">
        <f>$G$15</f>
        <v>Campañas Internas Realizadas</v>
      </c>
      <c r="AT7" s="77">
        <f>O7</f>
        <v>0.2</v>
      </c>
      <c r="AU7" s="400">
        <v>1</v>
      </c>
      <c r="AV7" s="79">
        <v>1</v>
      </c>
      <c r="AW7" s="66" t="s">
        <v>65</v>
      </c>
      <c r="AX7" s="66" t="s">
        <v>66</v>
      </c>
      <c r="AY7" s="82" t="str">
        <f>$G$15</f>
        <v>Campañas Internas Realizadas</v>
      </c>
      <c r="AZ7" s="77">
        <f>P7</f>
        <v>0.95</v>
      </c>
      <c r="BA7" s="83">
        <v>1</v>
      </c>
      <c r="BB7" s="79">
        <v>1</v>
      </c>
      <c r="BC7" s="431">
        <f>BB7*E7</f>
        <v>0.1</v>
      </c>
      <c r="BD7" s="87" t="s">
        <v>67</v>
      </c>
    </row>
    <row r="8" spans="1:56" ht="166.5" customHeight="1">
      <c r="A8" s="88">
        <v>2</v>
      </c>
      <c r="B8" s="503"/>
      <c r="C8" s="511"/>
      <c r="D8" s="412" t="s">
        <v>68</v>
      </c>
      <c r="E8" s="89">
        <v>0.02</v>
      </c>
      <c r="F8" s="90" t="s">
        <v>69</v>
      </c>
      <c r="G8" s="91" t="s">
        <v>70</v>
      </c>
      <c r="H8" s="91" t="s">
        <v>71</v>
      </c>
      <c r="I8" s="92" t="s">
        <v>72</v>
      </c>
      <c r="J8" s="93" t="s">
        <v>53</v>
      </c>
      <c r="K8" s="93" t="s">
        <v>73</v>
      </c>
      <c r="L8" s="94">
        <v>0</v>
      </c>
      <c r="M8" s="95">
        <v>0.4</v>
      </c>
      <c r="N8" s="96">
        <v>0</v>
      </c>
      <c r="O8" s="96">
        <v>0</v>
      </c>
      <c r="P8" s="97">
        <v>0.4</v>
      </c>
      <c r="Q8" s="93" t="s">
        <v>55</v>
      </c>
      <c r="R8" s="93" t="s">
        <v>74</v>
      </c>
      <c r="S8" s="93" t="s">
        <v>75</v>
      </c>
      <c r="T8" s="98" t="s">
        <v>76</v>
      </c>
      <c r="U8" s="92" t="s">
        <v>58</v>
      </c>
      <c r="V8" s="93"/>
      <c r="W8" s="93"/>
      <c r="X8" s="93"/>
      <c r="Y8" s="99"/>
      <c r="Z8" s="100"/>
      <c r="AA8" s="72" t="str">
        <f>$G$8</f>
        <v>Porcentaje de Participación de los Ciudadanos en la Audiencia de Rendición de Cuentas</v>
      </c>
      <c r="AB8" s="68">
        <f>L8</f>
        <v>0</v>
      </c>
      <c r="AC8" s="101">
        <v>0</v>
      </c>
      <c r="AD8" s="102"/>
      <c r="AE8" s="74" t="s">
        <v>77</v>
      </c>
      <c r="AF8" s="75" t="s">
        <v>78</v>
      </c>
      <c r="AG8" s="76" t="str">
        <f>$G$8</f>
        <v>Porcentaje de Participación de los Ciudadanos en la Audiencia de Rendición de Cuentas</v>
      </c>
      <c r="AH8" s="77">
        <f t="shared" ref="AH8:AH48" si="0">M8</f>
        <v>0.4</v>
      </c>
      <c r="AI8" s="78">
        <v>0.7</v>
      </c>
      <c r="AJ8" s="79">
        <v>1</v>
      </c>
      <c r="AK8" s="80" t="s">
        <v>79</v>
      </c>
      <c r="AL8" s="103" t="s">
        <v>80</v>
      </c>
      <c r="AM8" s="82">
        <f>$G$16</f>
        <v>0</v>
      </c>
      <c r="AN8" s="77">
        <f>N8</f>
        <v>0</v>
      </c>
      <c r="AO8" s="85"/>
      <c r="AP8" s="84" t="s">
        <v>81</v>
      </c>
      <c r="AQ8" s="74" t="s">
        <v>77</v>
      </c>
      <c r="AR8" s="75" t="s">
        <v>78</v>
      </c>
      <c r="AS8" s="82">
        <f>$G$16</f>
        <v>0</v>
      </c>
      <c r="AT8" s="77">
        <f>O8</f>
        <v>0</v>
      </c>
      <c r="AU8" s="85"/>
      <c r="AV8" s="84" t="s">
        <v>82</v>
      </c>
      <c r="AW8" s="86" t="s">
        <v>83</v>
      </c>
      <c r="AX8" s="66"/>
      <c r="AY8" s="82">
        <f>$G$16</f>
        <v>0</v>
      </c>
      <c r="AZ8" s="77">
        <f>P8</f>
        <v>0.4</v>
      </c>
      <c r="BA8" s="83">
        <v>0.7</v>
      </c>
      <c r="BB8" s="79">
        <v>1</v>
      </c>
      <c r="BC8" s="431">
        <f>BB8*E8</f>
        <v>0.02</v>
      </c>
      <c r="BD8" s="87" t="s">
        <v>84</v>
      </c>
    </row>
    <row r="9" spans="1:56" ht="202.5" customHeight="1">
      <c r="A9" s="88">
        <v>3</v>
      </c>
      <c r="B9" s="503"/>
      <c r="C9" s="511"/>
      <c r="D9" s="413" t="s">
        <v>85</v>
      </c>
      <c r="E9" s="104">
        <v>0.05</v>
      </c>
      <c r="F9" s="105" t="s">
        <v>69</v>
      </c>
      <c r="G9" s="91" t="s">
        <v>86</v>
      </c>
      <c r="H9" s="106" t="s">
        <v>87</v>
      </c>
      <c r="I9" s="107" t="s">
        <v>88</v>
      </c>
      <c r="J9" s="108" t="s">
        <v>89</v>
      </c>
      <c r="K9" s="108" t="s">
        <v>90</v>
      </c>
      <c r="L9" s="109">
        <v>0.15</v>
      </c>
      <c r="M9" s="109">
        <v>0.23</v>
      </c>
      <c r="N9" s="109">
        <v>0.3</v>
      </c>
      <c r="O9" s="110">
        <v>0.4</v>
      </c>
      <c r="P9" s="110">
        <v>0.4</v>
      </c>
      <c r="Q9" s="107" t="s">
        <v>91</v>
      </c>
      <c r="R9" s="107" t="s">
        <v>92</v>
      </c>
      <c r="S9" s="107" t="s">
        <v>93</v>
      </c>
      <c r="T9" s="107" t="s">
        <v>92</v>
      </c>
      <c r="U9" s="111" t="s">
        <v>58</v>
      </c>
      <c r="V9" s="107"/>
      <c r="W9" s="107"/>
      <c r="X9" s="107"/>
      <c r="Y9" s="112"/>
      <c r="Z9" s="113"/>
      <c r="AA9" s="114" t="str">
        <f>$G$9</f>
        <v>Porcentaje de Avance en el Cumplimiento Fisico del Plan de Desarrollo Local</v>
      </c>
      <c r="AB9" s="115">
        <f t="shared" ref="AB9:AB48" si="1">L9</f>
        <v>0.15</v>
      </c>
      <c r="AC9" s="115">
        <v>0.218</v>
      </c>
      <c r="AD9" s="116">
        <v>1</v>
      </c>
      <c r="AE9" s="117" t="s">
        <v>94</v>
      </c>
      <c r="AF9" s="118" t="s">
        <v>95</v>
      </c>
      <c r="AG9" s="119" t="str">
        <f>$G$9</f>
        <v>Porcentaje de Avance en el Cumplimiento Fisico del Plan de Desarrollo Local</v>
      </c>
      <c r="AH9" s="120">
        <f t="shared" si="0"/>
        <v>0.23</v>
      </c>
      <c r="AI9" s="121">
        <v>0.375</v>
      </c>
      <c r="AJ9" s="122">
        <v>1</v>
      </c>
      <c r="AK9" s="123" t="s">
        <v>96</v>
      </c>
      <c r="AL9" s="60" t="s">
        <v>97</v>
      </c>
      <c r="AM9" s="91" t="s">
        <v>86</v>
      </c>
      <c r="AN9" s="120">
        <f>N9</f>
        <v>0.3</v>
      </c>
      <c r="AO9" s="161">
        <v>0.47799999999999998</v>
      </c>
      <c r="AP9" s="122">
        <v>1</v>
      </c>
      <c r="AQ9" s="67" t="s">
        <v>98</v>
      </c>
      <c r="AR9" s="67" t="s">
        <v>99</v>
      </c>
      <c r="AS9" s="124" t="str">
        <f>$G$17</f>
        <v>Actuaciones de obras anteriores a la ley 1801/2016 archivadas en la vigencia 2018</v>
      </c>
      <c r="AT9" s="120">
        <f>O9</f>
        <v>0.4</v>
      </c>
      <c r="AU9" s="319">
        <v>0.51200000000000001</v>
      </c>
      <c r="AV9" s="427">
        <v>1</v>
      </c>
      <c r="AW9" s="401" t="s">
        <v>100</v>
      </c>
      <c r="AX9" s="67" t="s">
        <v>101</v>
      </c>
      <c r="AY9" s="124" t="str">
        <f>$G$17</f>
        <v>Actuaciones de obras anteriores a la ley 1801/2016 archivadas en la vigencia 2018</v>
      </c>
      <c r="AZ9" s="120">
        <f>P9</f>
        <v>0.4</v>
      </c>
      <c r="BA9" s="319">
        <v>0.51200000000000001</v>
      </c>
      <c r="BB9" s="427">
        <v>1</v>
      </c>
      <c r="BC9" s="431">
        <f>BB9*E9</f>
        <v>0.05</v>
      </c>
      <c r="BD9" s="126" t="s">
        <v>102</v>
      </c>
    </row>
    <row r="10" spans="1:56" ht="19.5" thickBot="1">
      <c r="A10" s="127"/>
      <c r="B10" s="503"/>
      <c r="C10" s="128"/>
      <c r="D10" s="129" t="s">
        <v>103</v>
      </c>
      <c r="E10" s="130">
        <v>0.17</v>
      </c>
      <c r="F10" s="131"/>
      <c r="G10" s="132"/>
      <c r="H10" s="133"/>
      <c r="I10" s="134"/>
      <c r="J10" s="134"/>
      <c r="K10" s="134"/>
      <c r="L10" s="135"/>
      <c r="M10" s="135"/>
      <c r="N10" s="135"/>
      <c r="O10" s="135"/>
      <c r="P10" s="135"/>
      <c r="Q10" s="134"/>
      <c r="R10" s="134"/>
      <c r="S10" s="134"/>
      <c r="T10" s="134"/>
      <c r="U10" s="134"/>
      <c r="V10" s="134"/>
      <c r="W10" s="134"/>
      <c r="X10" s="134"/>
      <c r="Y10" s="136"/>
      <c r="Z10" s="137"/>
      <c r="AA10" s="138"/>
      <c r="AB10" s="135"/>
      <c r="AC10" s="139"/>
      <c r="AD10" s="140"/>
      <c r="AE10" s="141"/>
      <c r="AF10" s="142"/>
      <c r="AG10" s="143"/>
      <c r="AH10" s="144"/>
      <c r="AI10" s="145"/>
      <c r="AJ10" s="146"/>
      <c r="AK10" s="147"/>
      <c r="AL10" s="148"/>
      <c r="AM10" s="149"/>
      <c r="AN10" s="144"/>
      <c r="AO10" s="150"/>
      <c r="AP10" s="146"/>
      <c r="AQ10" s="134"/>
      <c r="AR10" s="134"/>
      <c r="AS10" s="149"/>
      <c r="AT10" s="144"/>
      <c r="AU10" s="150"/>
      <c r="AV10" s="146"/>
      <c r="AW10" s="151"/>
      <c r="AX10" s="134"/>
      <c r="AY10" s="149"/>
      <c r="AZ10" s="144"/>
      <c r="BA10" s="150"/>
      <c r="BB10" s="146"/>
      <c r="BC10" s="439"/>
      <c r="BD10" s="152"/>
    </row>
    <row r="11" spans="1:56" ht="196.5" customHeight="1" thickBot="1">
      <c r="A11" s="62">
        <v>4</v>
      </c>
      <c r="B11" s="503"/>
      <c r="C11" s="153" t="s">
        <v>104</v>
      </c>
      <c r="D11" s="414" t="s">
        <v>105</v>
      </c>
      <c r="E11" s="155">
        <v>0.04</v>
      </c>
      <c r="F11" s="156" t="s">
        <v>49</v>
      </c>
      <c r="G11" s="117" t="s">
        <v>106</v>
      </c>
      <c r="H11" s="117" t="s">
        <v>107</v>
      </c>
      <c r="I11" s="69" t="s">
        <v>108</v>
      </c>
      <c r="J11" s="67" t="s">
        <v>109</v>
      </c>
      <c r="K11" s="67" t="s">
        <v>110</v>
      </c>
      <c r="L11" s="115">
        <v>1</v>
      </c>
      <c r="M11" s="115">
        <v>1</v>
      </c>
      <c r="N11" s="115">
        <v>1</v>
      </c>
      <c r="O11" s="115">
        <v>1</v>
      </c>
      <c r="P11" s="115">
        <v>1</v>
      </c>
      <c r="Q11" s="67" t="s">
        <v>55</v>
      </c>
      <c r="R11" s="67" t="s">
        <v>111</v>
      </c>
      <c r="S11" s="67" t="s">
        <v>112</v>
      </c>
      <c r="T11" s="67" t="s">
        <v>113</v>
      </c>
      <c r="U11" s="67" t="s">
        <v>58</v>
      </c>
      <c r="V11" s="67"/>
      <c r="W11" s="67"/>
      <c r="X11" s="67"/>
      <c r="Y11" s="157"/>
      <c r="Z11" s="158"/>
      <c r="AA11" s="114" t="str">
        <f>$G$11</f>
        <v xml:space="preserve">Porcentaje de Respuestas Oportunas de los ejercicios de control politico, derechos de petición y/o solicitudes de información que realice el Concejo de Bogota D.C y el Congreso de la República </v>
      </c>
      <c r="AB11" s="115">
        <f t="shared" si="1"/>
        <v>1</v>
      </c>
      <c r="AC11" s="115">
        <v>1</v>
      </c>
      <c r="AD11" s="159">
        <f>AC11/AB11</f>
        <v>1</v>
      </c>
      <c r="AE11" s="117" t="s">
        <v>114</v>
      </c>
      <c r="AF11" s="118" t="s">
        <v>115</v>
      </c>
      <c r="AG11" s="119" t="str">
        <f>$G$11</f>
        <v xml:space="preserve">Porcentaje de Respuestas Oportunas de los ejercicios de control politico, derechos de petición y/o solicitudes de información que realice el Concejo de Bogota D.C y el Congreso de la República </v>
      </c>
      <c r="AH11" s="120">
        <f t="shared" si="0"/>
        <v>1</v>
      </c>
      <c r="AI11" s="160">
        <v>1</v>
      </c>
      <c r="AJ11" s="122">
        <v>1</v>
      </c>
      <c r="AK11" s="123" t="s">
        <v>114</v>
      </c>
      <c r="AL11" s="60" t="s">
        <v>116</v>
      </c>
      <c r="AM11" s="117" t="s">
        <v>106</v>
      </c>
      <c r="AN11" s="120">
        <f>N11</f>
        <v>1</v>
      </c>
      <c r="AO11" s="161">
        <v>1</v>
      </c>
      <c r="AP11" s="386">
        <f>AO11/AN11</f>
        <v>1</v>
      </c>
      <c r="AQ11" s="67" t="s">
        <v>114</v>
      </c>
      <c r="AR11" s="67" t="s">
        <v>117</v>
      </c>
      <c r="AS11" s="124" t="str">
        <f>$G$11</f>
        <v xml:space="preserve">Porcentaje de Respuestas Oportunas de los ejercicios de control politico, derechos de petición y/o solicitudes de información que realice el Concejo de Bogota D.C y el Congreso de la República </v>
      </c>
      <c r="AT11" s="120">
        <f>O11</f>
        <v>1</v>
      </c>
      <c r="AU11" s="161">
        <v>1</v>
      </c>
      <c r="AV11" s="386">
        <f>AU11/AT11</f>
        <v>1</v>
      </c>
      <c r="AW11" s="67" t="s">
        <v>114</v>
      </c>
      <c r="AX11" s="67" t="s">
        <v>118</v>
      </c>
      <c r="AY11" s="124" t="str">
        <f>$G$19</f>
        <v>Acciones de Control u Operativos en Materia de Urbanimos Relacionados con la Integridad del Espacio Público Realizados</v>
      </c>
      <c r="AZ11" s="120">
        <f>P11</f>
        <v>1</v>
      </c>
      <c r="BA11" s="161">
        <v>1</v>
      </c>
      <c r="BB11" s="122">
        <f>BA11/AZ11</f>
        <v>1</v>
      </c>
      <c r="BC11" s="428">
        <f>BB11*E11</f>
        <v>0.04</v>
      </c>
      <c r="BD11" s="126" t="s">
        <v>119</v>
      </c>
    </row>
    <row r="12" spans="1:56" ht="19.5" thickBot="1">
      <c r="A12" s="127"/>
      <c r="B12" s="503"/>
      <c r="C12" s="162"/>
      <c r="D12" s="163" t="s">
        <v>103</v>
      </c>
      <c r="E12" s="164">
        <v>0.04</v>
      </c>
      <c r="F12" s="165"/>
      <c r="G12" s="166"/>
      <c r="H12" s="167"/>
      <c r="I12" s="131"/>
      <c r="J12" s="134"/>
      <c r="K12" s="134"/>
      <c r="L12" s="168"/>
      <c r="M12" s="168"/>
      <c r="N12" s="168"/>
      <c r="O12" s="135"/>
      <c r="P12" s="138"/>
      <c r="Q12" s="134"/>
      <c r="R12" s="134"/>
      <c r="S12" s="169"/>
      <c r="T12" s="169"/>
      <c r="U12" s="134"/>
      <c r="V12" s="134"/>
      <c r="W12" s="134"/>
      <c r="X12" s="134"/>
      <c r="Y12" s="136"/>
      <c r="Z12" s="137"/>
      <c r="AA12" s="138"/>
      <c r="AB12" s="135"/>
      <c r="AC12" s="139"/>
      <c r="AD12" s="140"/>
      <c r="AE12" s="141"/>
      <c r="AF12" s="142"/>
      <c r="AG12" s="143"/>
      <c r="AH12" s="144"/>
      <c r="AI12" s="145"/>
      <c r="AJ12" s="146"/>
      <c r="AK12" s="147"/>
      <c r="AL12" s="148"/>
      <c r="AM12" s="149"/>
      <c r="AN12" s="144"/>
      <c r="AO12" s="150"/>
      <c r="AP12" s="146"/>
      <c r="AQ12" s="134"/>
      <c r="AR12" s="134"/>
      <c r="AS12" s="149"/>
      <c r="AT12" s="144"/>
      <c r="AU12" s="150"/>
      <c r="AV12" s="146"/>
      <c r="AW12" s="151"/>
      <c r="AX12" s="134"/>
      <c r="AY12" s="149"/>
      <c r="AZ12" s="144"/>
      <c r="BA12" s="150"/>
      <c r="BB12" s="146"/>
      <c r="BC12" s="439"/>
      <c r="BD12" s="152"/>
    </row>
    <row r="13" spans="1:56" ht="326.25" customHeight="1" thickBot="1">
      <c r="A13" s="62">
        <v>5</v>
      </c>
      <c r="B13" s="503"/>
      <c r="C13" s="508" t="s">
        <v>120</v>
      </c>
      <c r="D13" s="415" t="s">
        <v>121</v>
      </c>
      <c r="E13" s="170">
        <v>0.02</v>
      </c>
      <c r="F13" s="64" t="s">
        <v>49</v>
      </c>
      <c r="G13" s="82" t="s">
        <v>122</v>
      </c>
      <c r="H13" s="74" t="s">
        <v>123</v>
      </c>
      <c r="I13" s="66" t="s">
        <v>124</v>
      </c>
      <c r="J13" s="66" t="s">
        <v>53</v>
      </c>
      <c r="K13" s="66" t="s">
        <v>125</v>
      </c>
      <c r="L13" s="171">
        <v>0</v>
      </c>
      <c r="M13" s="172">
        <v>1</v>
      </c>
      <c r="N13" s="171">
        <v>0</v>
      </c>
      <c r="O13" s="171">
        <v>0</v>
      </c>
      <c r="P13" s="101">
        <v>1</v>
      </c>
      <c r="Q13" s="66" t="s">
        <v>55</v>
      </c>
      <c r="R13" s="66" t="s">
        <v>126</v>
      </c>
      <c r="S13" s="66" t="s">
        <v>127</v>
      </c>
      <c r="T13" s="66" t="s">
        <v>128</v>
      </c>
      <c r="U13" s="66" t="s">
        <v>58</v>
      </c>
      <c r="V13" s="66"/>
      <c r="W13" s="66"/>
      <c r="X13" s="66"/>
      <c r="Y13" s="70"/>
      <c r="Z13" s="71"/>
      <c r="AA13" s="72" t="str">
        <f>$G$13</f>
        <v>Plan de Comunicaciones Formulado e Implementado</v>
      </c>
      <c r="AB13" s="101">
        <f t="shared" si="1"/>
        <v>0</v>
      </c>
      <c r="AC13" s="101">
        <v>0</v>
      </c>
      <c r="AD13" s="102"/>
      <c r="AE13" s="74" t="s">
        <v>77</v>
      </c>
      <c r="AF13" s="75" t="s">
        <v>78</v>
      </c>
      <c r="AG13" s="76" t="str">
        <f>$G$13</f>
        <v>Plan de Comunicaciones Formulado e Implementado</v>
      </c>
      <c r="AH13" s="173">
        <f t="shared" si="0"/>
        <v>1</v>
      </c>
      <c r="AI13" s="174">
        <v>1</v>
      </c>
      <c r="AJ13" s="79">
        <v>1</v>
      </c>
      <c r="AK13" s="123" t="s">
        <v>129</v>
      </c>
      <c r="AL13" s="81" t="s">
        <v>130</v>
      </c>
      <c r="AM13" s="82" t="s">
        <v>122</v>
      </c>
      <c r="AN13" s="173">
        <f>N13</f>
        <v>0</v>
      </c>
      <c r="AO13" s="85"/>
      <c r="AP13" s="84" t="s">
        <v>81</v>
      </c>
      <c r="AQ13" s="74" t="s">
        <v>77</v>
      </c>
      <c r="AR13" s="75" t="s">
        <v>78</v>
      </c>
      <c r="AS13" s="82" t="str">
        <f>$G$13</f>
        <v>Plan de Comunicaciones Formulado e Implementado</v>
      </c>
      <c r="AT13" s="173">
        <f>O13</f>
        <v>0</v>
      </c>
      <c r="AU13" s="85"/>
      <c r="AV13" s="84" t="s">
        <v>82</v>
      </c>
      <c r="AW13" s="86" t="s">
        <v>83</v>
      </c>
      <c r="AX13" s="66"/>
      <c r="AY13" s="82" t="str">
        <f>$G$21</f>
        <v>Acciones de control u operativos en materia de urbanismo relacionados con la integridad urbanistica Realizados</v>
      </c>
      <c r="AZ13" s="173">
        <f>P13</f>
        <v>1</v>
      </c>
      <c r="BA13" s="85">
        <v>1</v>
      </c>
      <c r="BB13" s="278">
        <f>BA13/AZ13</f>
        <v>1</v>
      </c>
      <c r="BC13" s="431">
        <f>BB13*E13</f>
        <v>0.02</v>
      </c>
      <c r="BD13" s="87" t="s">
        <v>131</v>
      </c>
    </row>
    <row r="14" spans="1:56" ht="409.6" thickBot="1">
      <c r="A14" s="88">
        <v>6</v>
      </c>
      <c r="B14" s="503"/>
      <c r="C14" s="509"/>
      <c r="D14" s="416" t="s">
        <v>132</v>
      </c>
      <c r="E14" s="89">
        <v>0.03</v>
      </c>
      <c r="F14" s="90" t="s">
        <v>49</v>
      </c>
      <c r="G14" s="175" t="s">
        <v>133</v>
      </c>
      <c r="H14" s="176" t="s">
        <v>134</v>
      </c>
      <c r="I14" s="93" t="s">
        <v>124</v>
      </c>
      <c r="J14" s="93" t="s">
        <v>53</v>
      </c>
      <c r="K14" s="93" t="s">
        <v>135</v>
      </c>
      <c r="L14" s="177">
        <v>1</v>
      </c>
      <c r="M14" s="177">
        <v>0</v>
      </c>
      <c r="N14" s="177">
        <v>1</v>
      </c>
      <c r="O14" s="177">
        <v>1</v>
      </c>
      <c r="P14" s="178">
        <v>3</v>
      </c>
      <c r="Q14" s="93" t="s">
        <v>55</v>
      </c>
      <c r="R14" s="93" t="s">
        <v>136</v>
      </c>
      <c r="S14" s="93" t="s">
        <v>127</v>
      </c>
      <c r="T14" s="93" t="s">
        <v>137</v>
      </c>
      <c r="U14" s="93" t="s">
        <v>58</v>
      </c>
      <c r="V14" s="93"/>
      <c r="W14" s="93"/>
      <c r="X14" s="93"/>
      <c r="Y14" s="99"/>
      <c r="Z14" s="100"/>
      <c r="AA14" s="179" t="str">
        <f>$G$14</f>
        <v>Campañas Externas Realizadas</v>
      </c>
      <c r="AB14" s="178">
        <f t="shared" si="1"/>
        <v>1</v>
      </c>
      <c r="AC14" s="178">
        <v>1</v>
      </c>
      <c r="AD14" s="180">
        <f>AC14/AB14</f>
        <v>1</v>
      </c>
      <c r="AE14" s="176" t="s">
        <v>138</v>
      </c>
      <c r="AF14" s="181"/>
      <c r="AG14" s="182" t="str">
        <f>$G$14</f>
        <v>Campañas Externas Realizadas</v>
      </c>
      <c r="AH14" s="183">
        <f t="shared" si="0"/>
        <v>0</v>
      </c>
      <c r="AI14" s="184">
        <v>1</v>
      </c>
      <c r="AJ14" s="79" t="s">
        <v>139</v>
      </c>
      <c r="AK14" s="185" t="s">
        <v>140</v>
      </c>
      <c r="AL14" s="186" t="s">
        <v>141</v>
      </c>
      <c r="AM14" s="175" t="str">
        <f>$G$22</f>
        <v>Acciones de control u operativos en materia de ambiente, mineria y relaciones con los animales Realizados</v>
      </c>
      <c r="AN14" s="183">
        <f>N14</f>
        <v>1</v>
      </c>
      <c r="AO14" s="187">
        <v>1</v>
      </c>
      <c r="AP14" s="292">
        <f>AO14/AN14</f>
        <v>1</v>
      </c>
      <c r="AQ14" s="93" t="s">
        <v>142</v>
      </c>
      <c r="AR14" s="93" t="s">
        <v>143</v>
      </c>
      <c r="AS14" s="82" t="str">
        <f t="shared" ref="AS14:AS15" si="2">$G$13</f>
        <v>Plan de Comunicaciones Formulado e Implementado</v>
      </c>
      <c r="AT14" s="183">
        <f>O14</f>
        <v>1</v>
      </c>
      <c r="AU14" s="187">
        <v>1</v>
      </c>
      <c r="AV14" s="292">
        <f>AU14/AT14</f>
        <v>1</v>
      </c>
      <c r="AW14" s="402" t="s">
        <v>144</v>
      </c>
      <c r="AX14" s="93" t="s">
        <v>145</v>
      </c>
      <c r="AY14" s="175" t="str">
        <f>$G$22</f>
        <v>Acciones de control u operativos en materia de ambiente, mineria y relaciones con los animales Realizados</v>
      </c>
      <c r="AZ14" s="183">
        <f>P14</f>
        <v>3</v>
      </c>
      <c r="BA14" s="187">
        <f>+AU14+AO14+AI14+AC14</f>
        <v>4</v>
      </c>
      <c r="BB14" s="292">
        <v>1</v>
      </c>
      <c r="BC14" s="433">
        <f>BB14*E14</f>
        <v>0.03</v>
      </c>
      <c r="BD14" s="190" t="s">
        <v>146</v>
      </c>
    </row>
    <row r="15" spans="1:56" ht="409.6" thickBot="1">
      <c r="A15" s="62">
        <v>7</v>
      </c>
      <c r="B15" s="503"/>
      <c r="C15" s="509"/>
      <c r="D15" s="417" t="s">
        <v>147</v>
      </c>
      <c r="E15" s="191">
        <v>0.02</v>
      </c>
      <c r="F15" s="192" t="s">
        <v>49</v>
      </c>
      <c r="G15" s="193" t="s">
        <v>148</v>
      </c>
      <c r="H15" s="194" t="s">
        <v>149</v>
      </c>
      <c r="I15" s="195" t="s">
        <v>124</v>
      </c>
      <c r="J15" s="195" t="s">
        <v>53</v>
      </c>
      <c r="K15" s="195" t="s">
        <v>150</v>
      </c>
      <c r="L15" s="196">
        <v>0</v>
      </c>
      <c r="M15" s="196">
        <v>3</v>
      </c>
      <c r="N15" s="196">
        <v>3</v>
      </c>
      <c r="O15" s="196">
        <v>3</v>
      </c>
      <c r="P15" s="197">
        <v>9</v>
      </c>
      <c r="Q15" s="195" t="s">
        <v>55</v>
      </c>
      <c r="R15" s="195" t="s">
        <v>151</v>
      </c>
      <c r="S15" s="195" t="s">
        <v>127</v>
      </c>
      <c r="T15" s="195" t="s">
        <v>152</v>
      </c>
      <c r="U15" s="195" t="s">
        <v>58</v>
      </c>
      <c r="V15" s="195"/>
      <c r="W15" s="195"/>
      <c r="X15" s="195"/>
      <c r="Y15" s="198"/>
      <c r="Z15" s="199"/>
      <c r="AA15" s="200" t="str">
        <f>$G$15</f>
        <v>Campañas Internas Realizadas</v>
      </c>
      <c r="AB15" s="197">
        <f t="shared" si="1"/>
        <v>0</v>
      </c>
      <c r="AC15" s="197">
        <v>0</v>
      </c>
      <c r="AD15" s="201"/>
      <c r="AE15" s="194" t="s">
        <v>77</v>
      </c>
      <c r="AF15" s="202" t="s">
        <v>78</v>
      </c>
      <c r="AG15" s="203" t="str">
        <f>$G$15</f>
        <v>Campañas Internas Realizadas</v>
      </c>
      <c r="AH15" s="204">
        <f t="shared" si="0"/>
        <v>3</v>
      </c>
      <c r="AI15" s="205">
        <v>2</v>
      </c>
      <c r="AJ15" s="206">
        <f>AI15/AH15</f>
        <v>0.66666666666666663</v>
      </c>
      <c r="AK15" s="207" t="s">
        <v>153</v>
      </c>
      <c r="AL15" s="208" t="s">
        <v>154</v>
      </c>
      <c r="AM15" s="193" t="str">
        <f>$G$23</f>
        <v>Acciones de control u operativos en materia de convivencia relacionados con articulos pirotécnicos y sustancias peligrosas Realizados</v>
      </c>
      <c r="AN15" s="204">
        <f>N15</f>
        <v>3</v>
      </c>
      <c r="AO15" s="209">
        <v>4</v>
      </c>
      <c r="AP15" s="388">
        <v>1</v>
      </c>
      <c r="AQ15" s="195" t="s">
        <v>155</v>
      </c>
      <c r="AR15" s="195" t="s">
        <v>156</v>
      </c>
      <c r="AS15" s="82" t="str">
        <f t="shared" si="2"/>
        <v>Plan de Comunicaciones Formulado e Implementado</v>
      </c>
      <c r="AT15" s="204">
        <f>O15</f>
        <v>3</v>
      </c>
      <c r="AU15" s="209">
        <v>3</v>
      </c>
      <c r="AV15" s="206">
        <f>AU15/AT15</f>
        <v>1</v>
      </c>
      <c r="AW15" s="403" t="s">
        <v>157</v>
      </c>
      <c r="AX15" s="195" t="s">
        <v>158</v>
      </c>
      <c r="AY15" s="193" t="str">
        <f>$G$23</f>
        <v>Acciones de control u operativos en materia de convivencia relacionados con articulos pirotécnicos y sustancias peligrosas Realizados</v>
      </c>
      <c r="AZ15" s="204">
        <f>P15</f>
        <v>9</v>
      </c>
      <c r="BA15" s="187">
        <f>+AU15+AO15+AI15+AC15</f>
        <v>9</v>
      </c>
      <c r="BB15" s="206">
        <f>BA15/AZ15</f>
        <v>1</v>
      </c>
      <c r="BC15" s="440">
        <f>BB15*E15</f>
        <v>0.02</v>
      </c>
      <c r="BD15" s="210" t="s">
        <v>159</v>
      </c>
    </row>
    <row r="16" spans="1:56" ht="19.5" thickBot="1">
      <c r="A16" s="127"/>
      <c r="B16" s="503"/>
      <c r="C16" s="211"/>
      <c r="D16" s="212" t="s">
        <v>103</v>
      </c>
      <c r="E16" s="164">
        <v>7.0000000000000007E-2</v>
      </c>
      <c r="F16" s="165"/>
      <c r="G16" s="166"/>
      <c r="H16" s="167"/>
      <c r="I16" s="131"/>
      <c r="J16" s="134"/>
      <c r="K16" s="134"/>
      <c r="L16" s="168"/>
      <c r="M16" s="168"/>
      <c r="N16" s="168"/>
      <c r="O16" s="135"/>
      <c r="P16" s="138"/>
      <c r="Q16" s="134"/>
      <c r="R16" s="134"/>
      <c r="S16" s="169"/>
      <c r="T16" s="169"/>
      <c r="U16" s="134"/>
      <c r="V16" s="134"/>
      <c r="W16" s="134"/>
      <c r="X16" s="134"/>
      <c r="Y16" s="136"/>
      <c r="Z16" s="137"/>
      <c r="AA16" s="138"/>
      <c r="AB16" s="135"/>
      <c r="AC16" s="139"/>
      <c r="AD16" s="140"/>
      <c r="AE16" s="141"/>
      <c r="AF16" s="142"/>
      <c r="AG16" s="143"/>
      <c r="AH16" s="144"/>
      <c r="AI16" s="145"/>
      <c r="AJ16" s="146"/>
      <c r="AK16" s="147"/>
      <c r="AL16" s="148"/>
      <c r="AM16" s="149"/>
      <c r="AN16" s="144"/>
      <c r="AO16" s="150"/>
      <c r="AP16" s="146"/>
      <c r="AQ16" s="134"/>
      <c r="AR16" s="134"/>
      <c r="AS16" s="149"/>
      <c r="AT16" s="144"/>
      <c r="AU16" s="150"/>
      <c r="AV16" s="146"/>
      <c r="AW16" s="151"/>
      <c r="AX16" s="134"/>
      <c r="AY16" s="149"/>
      <c r="AZ16" s="144"/>
      <c r="BA16" s="150"/>
      <c r="BB16" s="146"/>
      <c r="BC16" s="439"/>
      <c r="BD16" s="152"/>
    </row>
    <row r="17" spans="1:56" ht="121.5" customHeight="1" thickBot="1">
      <c r="A17" s="213">
        <v>8</v>
      </c>
      <c r="B17" s="503"/>
      <c r="C17" s="504" t="s">
        <v>160</v>
      </c>
      <c r="D17" s="418" t="s">
        <v>161</v>
      </c>
      <c r="E17" s="214">
        <v>0.01</v>
      </c>
      <c r="F17" s="215" t="s">
        <v>69</v>
      </c>
      <c r="G17" s="216" t="s">
        <v>162</v>
      </c>
      <c r="H17" s="216" t="s">
        <v>163</v>
      </c>
      <c r="I17" s="215">
        <v>262</v>
      </c>
      <c r="J17" s="215" t="s">
        <v>53</v>
      </c>
      <c r="K17" s="215" t="s">
        <v>164</v>
      </c>
      <c r="L17" s="217">
        <v>60</v>
      </c>
      <c r="M17" s="217">
        <v>0</v>
      </c>
      <c r="N17" s="218">
        <v>5</v>
      </c>
      <c r="O17" s="218">
        <v>6</v>
      </c>
      <c r="P17" s="218">
        <f>SUM(L17:O17)</f>
        <v>71</v>
      </c>
      <c r="Q17" s="215" t="s">
        <v>55</v>
      </c>
      <c r="R17" s="215" t="s">
        <v>165</v>
      </c>
      <c r="S17" s="219" t="s">
        <v>166</v>
      </c>
      <c r="T17" s="179" t="s">
        <v>167</v>
      </c>
      <c r="U17" s="215" t="s">
        <v>58</v>
      </c>
      <c r="V17" s="72"/>
      <c r="W17" s="72"/>
      <c r="X17" s="72"/>
      <c r="Y17" s="70"/>
      <c r="Z17" s="220"/>
      <c r="AA17" s="72" t="str">
        <f>$G$17</f>
        <v>Actuaciones de obras anteriores a la ley 1801/2016 archivadas en la vigencia 2018</v>
      </c>
      <c r="AB17" s="178">
        <f t="shared" si="1"/>
        <v>60</v>
      </c>
      <c r="AC17" s="101">
        <v>60</v>
      </c>
      <c r="AD17" s="221">
        <v>1</v>
      </c>
      <c r="AE17" s="222" t="s">
        <v>168</v>
      </c>
      <c r="AF17" s="223" t="s">
        <v>169</v>
      </c>
      <c r="AG17" s="224" t="str">
        <f>$G$17</f>
        <v>Actuaciones de obras anteriores a la ley 1801/2016 archivadas en la vigencia 2018</v>
      </c>
      <c r="AH17" s="68">
        <f t="shared" si="0"/>
        <v>0</v>
      </c>
      <c r="AI17" s="225">
        <v>118</v>
      </c>
      <c r="AJ17" s="221" t="s">
        <v>139</v>
      </c>
      <c r="AK17" s="185" t="s">
        <v>170</v>
      </c>
      <c r="AL17" s="226" t="s">
        <v>171</v>
      </c>
      <c r="AM17" s="82" t="str">
        <f>$G$25</f>
        <v>Porcentaje de Compromisos del Presupuesto de Inversión Directa Disponible a la Vigencia para el FDL</v>
      </c>
      <c r="AN17" s="173">
        <v>5</v>
      </c>
      <c r="AO17" s="85">
        <v>29</v>
      </c>
      <c r="AP17" s="79">
        <v>1</v>
      </c>
      <c r="AQ17" s="67" t="s">
        <v>172</v>
      </c>
      <c r="AR17" s="93" t="s">
        <v>173</v>
      </c>
      <c r="AS17" s="82" t="str">
        <f>G17</f>
        <v>Actuaciones de obras anteriores a la ley 1801/2016 archivadas en la vigencia 2018</v>
      </c>
      <c r="AT17" s="173">
        <f t="shared" ref="AT17:AT34" si="3">O17</f>
        <v>6</v>
      </c>
      <c r="AU17" s="85">
        <v>21</v>
      </c>
      <c r="AV17" s="278">
        <v>1</v>
      </c>
      <c r="AW17" s="125" t="s">
        <v>174</v>
      </c>
      <c r="AX17" s="67" t="s">
        <v>175</v>
      </c>
      <c r="AY17" s="82" t="str">
        <f>$G$25</f>
        <v>Porcentaje de Compromisos del Presupuesto de Inversión Directa Disponible a la Vigencia para el FDL</v>
      </c>
      <c r="AZ17" s="425">
        <f t="shared" ref="AZ17:AZ23" si="4">P17</f>
        <v>71</v>
      </c>
      <c r="BA17" s="85">
        <v>172</v>
      </c>
      <c r="BB17" s="278">
        <v>1</v>
      </c>
      <c r="BC17" s="431">
        <f>BB17*E17</f>
        <v>0.01</v>
      </c>
      <c r="BD17" s="87" t="s">
        <v>176</v>
      </c>
    </row>
    <row r="18" spans="1:56" ht="283.5" customHeight="1" thickBot="1">
      <c r="A18" s="227">
        <v>9</v>
      </c>
      <c r="B18" s="503"/>
      <c r="C18" s="505"/>
      <c r="D18" s="418" t="s">
        <v>177</v>
      </c>
      <c r="E18" s="228">
        <v>0.03</v>
      </c>
      <c r="F18" s="179" t="s">
        <v>49</v>
      </c>
      <c r="G18" s="216" t="s">
        <v>178</v>
      </c>
      <c r="H18" s="216" t="s">
        <v>179</v>
      </c>
      <c r="I18" s="179">
        <v>137</v>
      </c>
      <c r="J18" s="215" t="s">
        <v>53</v>
      </c>
      <c r="K18" s="215" t="s">
        <v>164</v>
      </c>
      <c r="L18" s="177">
        <v>7</v>
      </c>
      <c r="M18" s="229">
        <v>0</v>
      </c>
      <c r="N18" s="177">
        <v>9</v>
      </c>
      <c r="O18" s="177">
        <v>10</v>
      </c>
      <c r="P18" s="230">
        <f>SUM(L18:O18)</f>
        <v>26</v>
      </c>
      <c r="Q18" s="179" t="s">
        <v>55</v>
      </c>
      <c r="R18" s="215" t="s">
        <v>165</v>
      </c>
      <c r="S18" s="179" t="s">
        <v>166</v>
      </c>
      <c r="T18" s="179" t="s">
        <v>167</v>
      </c>
      <c r="U18" s="179" t="s">
        <v>58</v>
      </c>
      <c r="V18" s="179"/>
      <c r="W18" s="179"/>
      <c r="X18" s="179"/>
      <c r="Y18" s="99"/>
      <c r="Z18" s="231"/>
      <c r="AA18" s="179" t="str">
        <f>$G$18</f>
        <v>Actuaciones de establecimiento de comercio anteriores a la ley 1801/2016 archivadas en la vigencia 2018</v>
      </c>
      <c r="AB18" s="178">
        <f t="shared" si="1"/>
        <v>7</v>
      </c>
      <c r="AC18" s="178">
        <v>7</v>
      </c>
      <c r="AD18" s="180">
        <v>1</v>
      </c>
      <c r="AE18" s="222" t="s">
        <v>180</v>
      </c>
      <c r="AF18" s="223" t="s">
        <v>169</v>
      </c>
      <c r="AG18" s="232" t="str">
        <f>$G$18</f>
        <v>Actuaciones de establecimiento de comercio anteriores a la ley 1801/2016 archivadas en la vigencia 2018</v>
      </c>
      <c r="AH18" s="233">
        <f t="shared" si="0"/>
        <v>0</v>
      </c>
      <c r="AI18" s="234"/>
      <c r="AJ18" s="221" t="s">
        <v>139</v>
      </c>
      <c r="AK18" s="235" t="s">
        <v>181</v>
      </c>
      <c r="AL18" s="236" t="s">
        <v>78</v>
      </c>
      <c r="AM18" s="175" t="str">
        <f>$G$26</f>
        <v>Porcentaje de Giros de Presupuesto de Inversión Directa Realizados</v>
      </c>
      <c r="AN18" s="389">
        <f t="shared" ref="AN18:AN23" si="5">N18</f>
        <v>9</v>
      </c>
      <c r="AO18" s="187">
        <v>10</v>
      </c>
      <c r="AP18" s="241">
        <v>1</v>
      </c>
      <c r="AQ18" s="93" t="s">
        <v>182</v>
      </c>
      <c r="AR18" s="93" t="s">
        <v>173</v>
      </c>
      <c r="AS18" s="82" t="str">
        <f t="shared" ref="AS18:AS23" si="6">G18</f>
        <v>Actuaciones de establecimiento de comercio anteriores a la ley 1801/2016 archivadas en la vigencia 2018</v>
      </c>
      <c r="AT18" s="183">
        <f t="shared" si="3"/>
        <v>10</v>
      </c>
      <c r="AU18" s="187">
        <v>18</v>
      </c>
      <c r="AV18" s="241">
        <v>1</v>
      </c>
      <c r="AW18" s="189" t="s">
        <v>183</v>
      </c>
      <c r="AX18" s="93" t="s">
        <v>175</v>
      </c>
      <c r="AY18" s="175" t="str">
        <f>$G$26</f>
        <v>Porcentaje de Giros de Presupuesto de Inversión Directa Realizados</v>
      </c>
      <c r="AZ18" s="426">
        <f t="shared" si="4"/>
        <v>26</v>
      </c>
      <c r="BA18" s="187">
        <v>35</v>
      </c>
      <c r="BB18" s="292">
        <v>1</v>
      </c>
      <c r="BC18" s="433">
        <f t="shared" ref="BC18:BC23" si="7">BB18*E18</f>
        <v>0.03</v>
      </c>
      <c r="BD18" s="190" t="s">
        <v>184</v>
      </c>
    </row>
    <row r="19" spans="1:56" ht="169.5" customHeight="1" thickBot="1">
      <c r="A19" s="62">
        <v>10</v>
      </c>
      <c r="B19" s="503"/>
      <c r="C19" s="505"/>
      <c r="D19" s="419" t="s">
        <v>185</v>
      </c>
      <c r="E19" s="238">
        <v>0.02</v>
      </c>
      <c r="F19" s="90" t="s">
        <v>49</v>
      </c>
      <c r="G19" s="239" t="s">
        <v>186</v>
      </c>
      <c r="H19" s="239" t="s">
        <v>187</v>
      </c>
      <c r="I19" s="93" t="s">
        <v>188</v>
      </c>
      <c r="J19" s="93" t="s">
        <v>53</v>
      </c>
      <c r="K19" s="93" t="s">
        <v>189</v>
      </c>
      <c r="L19" s="177">
        <v>5</v>
      </c>
      <c r="M19" s="177">
        <v>5</v>
      </c>
      <c r="N19" s="177">
        <v>5</v>
      </c>
      <c r="O19" s="177">
        <v>5</v>
      </c>
      <c r="P19" s="177">
        <v>20</v>
      </c>
      <c r="Q19" s="93" t="s">
        <v>55</v>
      </c>
      <c r="R19" s="93" t="s">
        <v>190</v>
      </c>
      <c r="S19" s="93" t="s">
        <v>191</v>
      </c>
      <c r="T19" s="93" t="s">
        <v>192</v>
      </c>
      <c r="U19" s="93" t="s">
        <v>58</v>
      </c>
      <c r="V19" s="93"/>
      <c r="W19" s="93"/>
      <c r="X19" s="93"/>
      <c r="Y19" s="99"/>
      <c r="Z19" s="100"/>
      <c r="AA19" s="179" t="str">
        <f>$G$19</f>
        <v>Acciones de Control u Operativos en Materia de Urbanimos Relacionados con la Integridad del Espacio Público Realizados</v>
      </c>
      <c r="AB19" s="178">
        <f t="shared" si="1"/>
        <v>5</v>
      </c>
      <c r="AC19" s="178">
        <v>5</v>
      </c>
      <c r="AD19" s="180">
        <f>AC19/AB19</f>
        <v>1</v>
      </c>
      <c r="AE19" s="240" t="s">
        <v>193</v>
      </c>
      <c r="AF19" s="181" t="s">
        <v>194</v>
      </c>
      <c r="AG19" s="182" t="str">
        <f>$G$19</f>
        <v>Acciones de Control u Operativos en Materia de Urbanimos Relacionados con la Integridad del Espacio Público Realizados</v>
      </c>
      <c r="AH19" s="183">
        <f t="shared" si="0"/>
        <v>5</v>
      </c>
      <c r="AI19" s="184">
        <v>6</v>
      </c>
      <c r="AJ19" s="241">
        <v>1</v>
      </c>
      <c r="AK19" s="185" t="s">
        <v>195</v>
      </c>
      <c r="AL19" s="186" t="s">
        <v>196</v>
      </c>
      <c r="AM19" s="175" t="str">
        <f>$G$27</f>
        <v>Porcentaje de Giros de Presupuesto Comprometido Constituido como Obligaciones por Pagar de la Vigencia 2017 Realizados</v>
      </c>
      <c r="AN19" s="183">
        <f t="shared" si="5"/>
        <v>5</v>
      </c>
      <c r="AO19" s="187">
        <v>5</v>
      </c>
      <c r="AP19" s="241">
        <v>1</v>
      </c>
      <c r="AQ19" s="93" t="s">
        <v>197</v>
      </c>
      <c r="AR19" s="93" t="s">
        <v>198</v>
      </c>
      <c r="AS19" s="82" t="str">
        <f t="shared" si="6"/>
        <v>Acciones de Control u Operativos en Materia de Urbanimos Relacionados con la Integridad del Espacio Público Realizados</v>
      </c>
      <c r="AT19" s="183">
        <f t="shared" si="3"/>
        <v>5</v>
      </c>
      <c r="AU19" s="187">
        <v>6</v>
      </c>
      <c r="AV19" s="292">
        <v>1</v>
      </c>
      <c r="AW19" s="93" t="s">
        <v>199</v>
      </c>
      <c r="AX19" s="93" t="s">
        <v>200</v>
      </c>
      <c r="AY19" s="175" t="str">
        <f>$G$27</f>
        <v>Porcentaje de Giros de Presupuesto Comprometido Constituido como Obligaciones por Pagar de la Vigencia 2017 Realizados</v>
      </c>
      <c r="AZ19" s="183">
        <f t="shared" si="4"/>
        <v>20</v>
      </c>
      <c r="BA19" s="187">
        <f>+AU19+AO19+AI19+AC19</f>
        <v>22</v>
      </c>
      <c r="BB19" s="292">
        <v>1</v>
      </c>
      <c r="BC19" s="433">
        <f t="shared" si="7"/>
        <v>0.02</v>
      </c>
      <c r="BD19" s="190" t="s">
        <v>201</v>
      </c>
    </row>
    <row r="20" spans="1:56" ht="262.5" customHeight="1" thickBot="1">
      <c r="A20" s="88">
        <v>11</v>
      </c>
      <c r="B20" s="503"/>
      <c r="C20" s="505"/>
      <c r="D20" s="419" t="s">
        <v>202</v>
      </c>
      <c r="E20" s="238">
        <v>0.03</v>
      </c>
      <c r="F20" s="90" t="s">
        <v>49</v>
      </c>
      <c r="G20" s="239" t="s">
        <v>203</v>
      </c>
      <c r="H20" s="239" t="s">
        <v>204</v>
      </c>
      <c r="I20" s="93" t="s">
        <v>205</v>
      </c>
      <c r="J20" s="93" t="s">
        <v>53</v>
      </c>
      <c r="K20" s="93" t="s">
        <v>206</v>
      </c>
      <c r="L20" s="177">
        <v>10</v>
      </c>
      <c r="M20" s="177">
        <v>11</v>
      </c>
      <c r="N20" s="177">
        <v>10</v>
      </c>
      <c r="O20" s="177">
        <v>11</v>
      </c>
      <c r="P20" s="177">
        <v>42</v>
      </c>
      <c r="Q20" s="93" t="s">
        <v>55</v>
      </c>
      <c r="R20" s="93" t="s">
        <v>190</v>
      </c>
      <c r="S20" s="93" t="s">
        <v>191</v>
      </c>
      <c r="T20" s="93" t="s">
        <v>192</v>
      </c>
      <c r="U20" s="93" t="s">
        <v>58</v>
      </c>
      <c r="V20" s="93"/>
      <c r="W20" s="93"/>
      <c r="X20" s="93"/>
      <c r="Y20" s="99"/>
      <c r="Z20" s="100"/>
      <c r="AA20" s="179" t="str">
        <f>$G$20</f>
        <v>Acciones de Control u Operativos en materia de actividad economica Realizados</v>
      </c>
      <c r="AB20" s="178">
        <f t="shared" si="1"/>
        <v>10</v>
      </c>
      <c r="AC20" s="178">
        <v>10</v>
      </c>
      <c r="AD20" s="180">
        <f>AC20/AB20</f>
        <v>1</v>
      </c>
      <c r="AE20" s="176" t="s">
        <v>207</v>
      </c>
      <c r="AF20" s="181" t="s">
        <v>208</v>
      </c>
      <c r="AG20" s="182" t="str">
        <f>$G$20</f>
        <v>Acciones de Control u Operativos en materia de actividad economica Realizados</v>
      </c>
      <c r="AH20" s="183">
        <f t="shared" si="0"/>
        <v>11</v>
      </c>
      <c r="AI20" s="184">
        <v>12</v>
      </c>
      <c r="AJ20" s="241">
        <v>1</v>
      </c>
      <c r="AK20" s="185" t="s">
        <v>209</v>
      </c>
      <c r="AL20" s="186" t="s">
        <v>210</v>
      </c>
      <c r="AM20" s="175" t="str">
        <f>$G$28</f>
        <v>Porcentaje de Procesos Contractuales de Malla Vial y Parques de la Vigencia 2018 Realizados Utilizando los Pliegos Tipo</v>
      </c>
      <c r="AN20" s="183">
        <f t="shared" si="5"/>
        <v>10</v>
      </c>
      <c r="AO20" s="187">
        <v>11</v>
      </c>
      <c r="AP20" s="241">
        <v>1</v>
      </c>
      <c r="AQ20" s="93" t="s">
        <v>211</v>
      </c>
      <c r="AR20" s="93" t="s">
        <v>212</v>
      </c>
      <c r="AS20" s="82" t="str">
        <f t="shared" si="6"/>
        <v>Acciones de Control u Operativos en materia de actividad economica Realizados</v>
      </c>
      <c r="AT20" s="183">
        <f t="shared" si="3"/>
        <v>11</v>
      </c>
      <c r="AU20" s="187">
        <v>11</v>
      </c>
      <c r="AV20" s="292">
        <f t="shared" ref="AV20:AV23" si="8">AU20/AT20</f>
        <v>1</v>
      </c>
      <c r="AW20" s="404" t="s">
        <v>213</v>
      </c>
      <c r="AX20" s="93" t="s">
        <v>214</v>
      </c>
      <c r="AY20" s="175" t="str">
        <f>$G$28</f>
        <v>Porcentaje de Procesos Contractuales de Malla Vial y Parques de la Vigencia 2018 Realizados Utilizando los Pliegos Tipo</v>
      </c>
      <c r="AZ20" s="183">
        <f t="shared" si="4"/>
        <v>42</v>
      </c>
      <c r="BA20" s="187">
        <f t="shared" ref="BA20:BA23" si="9">+AU20+AO20+AI20+AC20</f>
        <v>44</v>
      </c>
      <c r="BB20" s="292">
        <v>1</v>
      </c>
      <c r="BC20" s="433">
        <f t="shared" si="7"/>
        <v>0.03</v>
      </c>
      <c r="BD20" s="190" t="s">
        <v>215</v>
      </c>
    </row>
    <row r="21" spans="1:56" ht="276" customHeight="1" thickBot="1">
      <c r="A21" s="62">
        <v>12</v>
      </c>
      <c r="B21" s="503"/>
      <c r="C21" s="505"/>
      <c r="D21" s="419" t="s">
        <v>216</v>
      </c>
      <c r="E21" s="238">
        <v>0.03</v>
      </c>
      <c r="F21" s="90" t="s">
        <v>49</v>
      </c>
      <c r="G21" s="239" t="s">
        <v>217</v>
      </c>
      <c r="H21" s="239" t="s">
        <v>218</v>
      </c>
      <c r="I21" s="93" t="s">
        <v>219</v>
      </c>
      <c r="J21" s="93" t="s">
        <v>53</v>
      </c>
      <c r="K21" s="93" t="s">
        <v>220</v>
      </c>
      <c r="L21" s="177">
        <v>6</v>
      </c>
      <c r="M21" s="177">
        <v>6</v>
      </c>
      <c r="N21" s="177">
        <v>6</v>
      </c>
      <c r="O21" s="177">
        <v>6</v>
      </c>
      <c r="P21" s="177">
        <v>24</v>
      </c>
      <c r="Q21" s="93" t="s">
        <v>55</v>
      </c>
      <c r="R21" s="93" t="s">
        <v>190</v>
      </c>
      <c r="S21" s="93" t="s">
        <v>191</v>
      </c>
      <c r="T21" s="93" t="s">
        <v>192</v>
      </c>
      <c r="U21" s="93" t="s">
        <v>58</v>
      </c>
      <c r="V21" s="93"/>
      <c r="W21" s="93"/>
      <c r="X21" s="93"/>
      <c r="Y21" s="99"/>
      <c r="Z21" s="100"/>
      <c r="AA21" s="179" t="str">
        <f>$G$21</f>
        <v>Acciones de control u operativos en materia de urbanismo relacionados con la integridad urbanistica Realizados</v>
      </c>
      <c r="AB21" s="178">
        <f t="shared" si="1"/>
        <v>6</v>
      </c>
      <c r="AC21" s="178">
        <v>13</v>
      </c>
      <c r="AD21" s="180">
        <v>1</v>
      </c>
      <c r="AE21" s="176" t="s">
        <v>221</v>
      </c>
      <c r="AF21" s="181" t="s">
        <v>222</v>
      </c>
      <c r="AG21" s="182" t="str">
        <f>$G$21</f>
        <v>Acciones de control u operativos en materia de urbanismo relacionados con la integridad urbanistica Realizados</v>
      </c>
      <c r="AH21" s="183">
        <f t="shared" si="0"/>
        <v>6</v>
      </c>
      <c r="AI21" s="184">
        <v>12</v>
      </c>
      <c r="AJ21" s="241">
        <v>1</v>
      </c>
      <c r="AK21" s="242" t="s">
        <v>223</v>
      </c>
      <c r="AL21" s="186" t="s">
        <v>224</v>
      </c>
      <c r="AM21" s="175" t="str">
        <f>$G$29</f>
        <v>Porcentaje de Publicación de los Procesos Contractuales del FDL y Modificaciones Contractuales Realizado</v>
      </c>
      <c r="AN21" s="183">
        <f t="shared" si="5"/>
        <v>6</v>
      </c>
      <c r="AO21" s="187">
        <v>8</v>
      </c>
      <c r="AP21" s="241">
        <v>1</v>
      </c>
      <c r="AQ21" s="93" t="s">
        <v>225</v>
      </c>
      <c r="AR21" s="93" t="s">
        <v>226</v>
      </c>
      <c r="AS21" s="82" t="str">
        <f t="shared" si="6"/>
        <v>Acciones de control u operativos en materia de urbanismo relacionados con la integridad urbanistica Realizados</v>
      </c>
      <c r="AT21" s="183">
        <f t="shared" si="3"/>
        <v>6</v>
      </c>
      <c r="AU21" s="187">
        <v>9</v>
      </c>
      <c r="AV21" s="292">
        <v>1</v>
      </c>
      <c r="AW21" s="93" t="s">
        <v>227</v>
      </c>
      <c r="AX21" s="93" t="s">
        <v>228</v>
      </c>
      <c r="AY21" s="175" t="str">
        <f>$G$29</f>
        <v>Porcentaje de Publicación de los Procesos Contractuales del FDL y Modificaciones Contractuales Realizado</v>
      </c>
      <c r="AZ21" s="183">
        <f t="shared" si="4"/>
        <v>24</v>
      </c>
      <c r="BA21" s="187">
        <f t="shared" si="9"/>
        <v>42</v>
      </c>
      <c r="BB21" s="292">
        <v>1</v>
      </c>
      <c r="BC21" s="433">
        <f t="shared" si="7"/>
        <v>0.03</v>
      </c>
      <c r="BD21" s="190" t="s">
        <v>229</v>
      </c>
    </row>
    <row r="22" spans="1:56" ht="181.5" customHeight="1" thickBot="1">
      <c r="A22" s="88">
        <v>13</v>
      </c>
      <c r="B22" s="503"/>
      <c r="C22" s="505"/>
      <c r="D22" s="419" t="s">
        <v>230</v>
      </c>
      <c r="E22" s="238">
        <v>0.03</v>
      </c>
      <c r="F22" s="90" t="s">
        <v>49</v>
      </c>
      <c r="G22" s="239" t="s">
        <v>231</v>
      </c>
      <c r="H22" s="239" t="s">
        <v>232</v>
      </c>
      <c r="I22" s="93" t="s">
        <v>233</v>
      </c>
      <c r="J22" s="93" t="s">
        <v>53</v>
      </c>
      <c r="K22" s="93" t="s">
        <v>234</v>
      </c>
      <c r="L22" s="177">
        <v>3</v>
      </c>
      <c r="M22" s="177">
        <v>3</v>
      </c>
      <c r="N22" s="177">
        <v>3</v>
      </c>
      <c r="O22" s="177">
        <v>3</v>
      </c>
      <c r="P22" s="177">
        <v>12</v>
      </c>
      <c r="Q22" s="93" t="s">
        <v>55</v>
      </c>
      <c r="R22" s="93" t="s">
        <v>235</v>
      </c>
      <c r="S22" s="93" t="s">
        <v>191</v>
      </c>
      <c r="T22" s="93" t="s">
        <v>235</v>
      </c>
      <c r="U22" s="93" t="s">
        <v>58</v>
      </c>
      <c r="V22" s="93"/>
      <c r="W22" s="93"/>
      <c r="X22" s="93"/>
      <c r="Y22" s="99"/>
      <c r="Z22" s="100"/>
      <c r="AA22" s="179" t="str">
        <f>$G$22</f>
        <v>Acciones de control u operativos en materia de ambiente, mineria y relaciones con los animales Realizados</v>
      </c>
      <c r="AB22" s="178">
        <f t="shared" si="1"/>
        <v>3</v>
      </c>
      <c r="AC22" s="178">
        <v>4</v>
      </c>
      <c r="AD22" s="180">
        <v>1</v>
      </c>
      <c r="AE22" s="176" t="s">
        <v>236</v>
      </c>
      <c r="AF22" s="181" t="s">
        <v>237</v>
      </c>
      <c r="AG22" s="182" t="str">
        <f>$G$22</f>
        <v>Acciones de control u operativos en materia de ambiente, mineria y relaciones con los animales Realizados</v>
      </c>
      <c r="AH22" s="183">
        <f t="shared" si="0"/>
        <v>3</v>
      </c>
      <c r="AI22" s="184">
        <v>3</v>
      </c>
      <c r="AJ22" s="241">
        <v>1</v>
      </c>
      <c r="AK22" s="185" t="s">
        <v>238</v>
      </c>
      <c r="AL22" s="186" t="s">
        <v>239</v>
      </c>
      <c r="AM22" s="175" t="str">
        <f>$G$30</f>
        <v>Porcentaje de bienes de caracteristicas tecnicas uniformes de común utilización aquiridos a través del portal CCE</v>
      </c>
      <c r="AN22" s="183">
        <f t="shared" si="5"/>
        <v>3</v>
      </c>
      <c r="AO22" s="187">
        <v>3</v>
      </c>
      <c r="AP22" s="241">
        <v>1</v>
      </c>
      <c r="AQ22" s="243" t="s">
        <v>240</v>
      </c>
      <c r="AR22" s="93" t="s">
        <v>241</v>
      </c>
      <c r="AS22" s="82" t="str">
        <f t="shared" si="6"/>
        <v>Acciones de control u operativos en materia de ambiente, mineria y relaciones con los animales Realizados</v>
      </c>
      <c r="AT22" s="183">
        <f t="shared" si="3"/>
        <v>3</v>
      </c>
      <c r="AU22" s="187">
        <v>3</v>
      </c>
      <c r="AV22" s="292">
        <f t="shared" si="8"/>
        <v>1</v>
      </c>
      <c r="AW22" s="189" t="s">
        <v>242</v>
      </c>
      <c r="AX22" s="93" t="s">
        <v>243</v>
      </c>
      <c r="AY22" s="175" t="str">
        <f>$G$30</f>
        <v>Porcentaje de bienes de caracteristicas tecnicas uniformes de común utilización aquiridos a través del portal CCE</v>
      </c>
      <c r="AZ22" s="183">
        <f t="shared" si="4"/>
        <v>12</v>
      </c>
      <c r="BA22" s="187">
        <f t="shared" si="9"/>
        <v>13</v>
      </c>
      <c r="BB22" s="292">
        <v>1</v>
      </c>
      <c r="BC22" s="433">
        <f t="shared" si="7"/>
        <v>0.03</v>
      </c>
      <c r="BD22" s="190" t="s">
        <v>244</v>
      </c>
    </row>
    <row r="23" spans="1:56" ht="181.5" customHeight="1">
      <c r="A23" s="62">
        <v>14</v>
      </c>
      <c r="B23" s="503"/>
      <c r="C23" s="505"/>
      <c r="D23" s="419" t="s">
        <v>245</v>
      </c>
      <c r="E23" s="238">
        <v>0.03</v>
      </c>
      <c r="F23" s="90" t="s">
        <v>49</v>
      </c>
      <c r="G23" s="239" t="s">
        <v>246</v>
      </c>
      <c r="H23" s="239" t="s">
        <v>247</v>
      </c>
      <c r="I23" s="93" t="s">
        <v>248</v>
      </c>
      <c r="J23" s="93" t="s">
        <v>53</v>
      </c>
      <c r="K23" s="93" t="s">
        <v>249</v>
      </c>
      <c r="L23" s="244">
        <v>0</v>
      </c>
      <c r="M23" s="244">
        <v>0</v>
      </c>
      <c r="N23" s="244">
        <v>4</v>
      </c>
      <c r="O23" s="244">
        <v>6</v>
      </c>
      <c r="P23" s="177">
        <v>10</v>
      </c>
      <c r="Q23" s="93" t="s">
        <v>55</v>
      </c>
      <c r="R23" s="93" t="s">
        <v>190</v>
      </c>
      <c r="S23" s="93" t="s">
        <v>191</v>
      </c>
      <c r="T23" s="93" t="s">
        <v>192</v>
      </c>
      <c r="U23" s="93" t="s">
        <v>58</v>
      </c>
      <c r="V23" s="93"/>
      <c r="W23" s="93"/>
      <c r="X23" s="93"/>
      <c r="Y23" s="99"/>
      <c r="Z23" s="100"/>
      <c r="AA23" s="179" t="str">
        <f>$G$23</f>
        <v>Acciones de control u operativos en materia de convivencia relacionados con articulos pirotécnicos y sustancias peligrosas Realizados</v>
      </c>
      <c r="AB23" s="178">
        <f t="shared" si="1"/>
        <v>0</v>
      </c>
      <c r="AC23" s="178">
        <v>0</v>
      </c>
      <c r="AD23" s="245"/>
      <c r="AE23" s="176" t="s">
        <v>77</v>
      </c>
      <c r="AF23" s="181" t="s">
        <v>78</v>
      </c>
      <c r="AG23" s="182" t="str">
        <f>$G$23</f>
        <v>Acciones de control u operativos en materia de convivencia relacionados con articulos pirotécnicos y sustancias peligrosas Realizados</v>
      </c>
      <c r="AH23" s="183">
        <f t="shared" si="0"/>
        <v>0</v>
      </c>
      <c r="AI23" s="184">
        <v>0</v>
      </c>
      <c r="AJ23" s="188" t="s">
        <v>139</v>
      </c>
      <c r="AK23" s="185" t="s">
        <v>77</v>
      </c>
      <c r="AL23" s="186" t="s">
        <v>78</v>
      </c>
      <c r="AM23" s="175" t="str">
        <f>$G$31</f>
        <v>Porcentaje de Lineamientos Establecidos en la Directiva 12 de 2016 o Aquella que la Modifique Aplicados</v>
      </c>
      <c r="AN23" s="183">
        <f t="shared" si="5"/>
        <v>4</v>
      </c>
      <c r="AO23" s="187">
        <v>5</v>
      </c>
      <c r="AP23" s="241">
        <v>1</v>
      </c>
      <c r="AQ23" s="93" t="s">
        <v>250</v>
      </c>
      <c r="AR23" s="93"/>
      <c r="AS23" s="82" t="str">
        <f t="shared" si="6"/>
        <v>Acciones de control u operativos en materia de convivencia relacionados con articulos pirotécnicos y sustancias peligrosas Realizados</v>
      </c>
      <c r="AT23" s="183">
        <f t="shared" si="3"/>
        <v>6</v>
      </c>
      <c r="AU23" s="187">
        <v>6</v>
      </c>
      <c r="AV23" s="292">
        <f t="shared" si="8"/>
        <v>1</v>
      </c>
      <c r="AW23" s="285" t="s">
        <v>251</v>
      </c>
      <c r="AX23" s="93" t="s">
        <v>252</v>
      </c>
      <c r="AY23" s="175" t="str">
        <f>$G$31</f>
        <v>Porcentaje de Lineamientos Establecidos en la Directiva 12 de 2016 o Aquella que la Modifique Aplicados</v>
      </c>
      <c r="AZ23" s="183">
        <f t="shared" si="4"/>
        <v>10</v>
      </c>
      <c r="BA23" s="187">
        <f t="shared" si="9"/>
        <v>11</v>
      </c>
      <c r="BB23" s="292">
        <v>1</v>
      </c>
      <c r="BC23" s="433">
        <f t="shared" si="7"/>
        <v>0.03</v>
      </c>
      <c r="BD23" s="190" t="s">
        <v>253</v>
      </c>
    </row>
    <row r="24" spans="1:56" ht="19.5" thickBot="1">
      <c r="A24" s="127"/>
      <c r="B24" s="503"/>
      <c r="C24" s="246"/>
      <c r="D24" s="247" t="s">
        <v>103</v>
      </c>
      <c r="E24" s="248">
        <v>0.18</v>
      </c>
      <c r="F24" s="249"/>
      <c r="G24" s="250"/>
      <c r="H24" s="251"/>
      <c r="I24" s="252"/>
      <c r="J24" s="108"/>
      <c r="K24" s="108"/>
      <c r="L24" s="253"/>
      <c r="M24" s="253"/>
      <c r="N24" s="253"/>
      <c r="O24" s="254"/>
      <c r="P24" s="255"/>
      <c r="Q24" s="256"/>
      <c r="R24" s="256"/>
      <c r="S24" s="257"/>
      <c r="T24" s="257"/>
      <c r="U24" s="256"/>
      <c r="V24" s="256"/>
      <c r="W24" s="256"/>
      <c r="X24" s="256"/>
      <c r="Y24" s="258"/>
      <c r="Z24" s="259"/>
      <c r="AA24" s="255"/>
      <c r="AB24" s="260"/>
      <c r="AC24" s="261"/>
      <c r="AD24" s="262"/>
      <c r="AE24" s="263"/>
      <c r="AF24" s="264"/>
      <c r="AG24" s="265"/>
      <c r="AH24" s="266"/>
      <c r="AI24" s="267"/>
      <c r="AJ24" s="268"/>
      <c r="AK24" s="269"/>
      <c r="AL24" s="270"/>
      <c r="AM24" s="271"/>
      <c r="AN24" s="266"/>
      <c r="AO24" s="272"/>
      <c r="AP24" s="268"/>
      <c r="AQ24" s="256"/>
      <c r="AR24" s="256"/>
      <c r="AS24" s="271"/>
      <c r="AT24" s="266">
        <f t="shared" si="3"/>
        <v>0</v>
      </c>
      <c r="AU24" s="272"/>
      <c r="AV24" s="268"/>
      <c r="AW24" s="273"/>
      <c r="AX24" s="256"/>
      <c r="AY24" s="271"/>
      <c r="AZ24" s="266"/>
      <c r="BA24" s="272"/>
      <c r="BB24" s="268"/>
      <c r="BC24" s="441"/>
      <c r="BD24" s="274"/>
    </row>
    <row r="25" spans="1:56" ht="139.5" customHeight="1" thickBot="1">
      <c r="A25" s="62">
        <v>17</v>
      </c>
      <c r="B25" s="503"/>
      <c r="C25" s="506" t="s">
        <v>254</v>
      </c>
      <c r="D25" s="423" t="s">
        <v>255</v>
      </c>
      <c r="E25" s="170">
        <v>0.02</v>
      </c>
      <c r="F25" s="64" t="s">
        <v>69</v>
      </c>
      <c r="G25" s="275" t="s">
        <v>256</v>
      </c>
      <c r="H25" s="275" t="s">
        <v>257</v>
      </c>
      <c r="I25" s="67" t="s">
        <v>258</v>
      </c>
      <c r="J25" s="67" t="s">
        <v>89</v>
      </c>
      <c r="K25" s="67" t="s">
        <v>259</v>
      </c>
      <c r="L25" s="115">
        <v>0.1</v>
      </c>
      <c r="M25" s="115">
        <v>0.5</v>
      </c>
      <c r="N25" s="115">
        <v>0.8</v>
      </c>
      <c r="O25" s="115">
        <v>0.95</v>
      </c>
      <c r="P25" s="115">
        <v>0.95</v>
      </c>
      <c r="Q25" s="66" t="s">
        <v>260</v>
      </c>
      <c r="R25" s="66" t="s">
        <v>261</v>
      </c>
      <c r="S25" s="66" t="s">
        <v>262</v>
      </c>
      <c r="T25" s="66" t="s">
        <v>261</v>
      </c>
      <c r="U25" s="66" t="s">
        <v>58</v>
      </c>
      <c r="V25" s="66"/>
      <c r="W25" s="66"/>
      <c r="X25" s="66"/>
      <c r="Y25" s="70"/>
      <c r="Z25" s="71"/>
      <c r="AA25" s="72" t="str">
        <f>$G$25</f>
        <v>Porcentaje de Compromisos del Presupuesto de Inversión Directa Disponible a la Vigencia para el FDL</v>
      </c>
      <c r="AB25" s="68">
        <f t="shared" si="1"/>
        <v>0.1</v>
      </c>
      <c r="AC25" s="276">
        <f>3825462662/10991333000</f>
        <v>0.34804355959372718</v>
      </c>
      <c r="AD25" s="221">
        <v>1</v>
      </c>
      <c r="AE25" s="74" t="s">
        <v>263</v>
      </c>
      <c r="AF25" s="75" t="s">
        <v>261</v>
      </c>
      <c r="AG25" s="76" t="str">
        <f>$G$25</f>
        <v>Porcentaje de Compromisos del Presupuesto de Inversión Directa Disponible a la Vigencia para el FDL</v>
      </c>
      <c r="AH25" s="77">
        <f t="shared" si="0"/>
        <v>0.5</v>
      </c>
      <c r="AI25" s="277">
        <v>0.38919999999999999</v>
      </c>
      <c r="AJ25" s="278">
        <f>AI25/AH25</f>
        <v>0.77839999999999998</v>
      </c>
      <c r="AK25" s="123" t="s">
        <v>264</v>
      </c>
      <c r="AL25" s="103" t="s">
        <v>265</v>
      </c>
      <c r="AM25" s="175" t="str">
        <f t="shared" ref="AM25:AM34" si="10">G25</f>
        <v>Porcentaje de Compromisos del Presupuesto de Inversión Directa Disponible a la Vigencia para el FDL</v>
      </c>
      <c r="AN25" s="77">
        <f t="shared" ref="AN25:AN34" si="11">N25</f>
        <v>0.8</v>
      </c>
      <c r="AO25" s="279">
        <f xml:space="preserve"> 5812229192/11106411957</f>
        <v>0.52332195262546033</v>
      </c>
      <c r="AP25" s="79">
        <f>+AO25/AN25</f>
        <v>0.65415244078182533</v>
      </c>
      <c r="AQ25" s="66" t="s">
        <v>266</v>
      </c>
      <c r="AR25" s="66" t="s">
        <v>267</v>
      </c>
      <c r="AS25" s="82" t="str">
        <f>G25</f>
        <v>Porcentaje de Compromisos del Presupuesto de Inversión Directa Disponible a la Vigencia para el FDL</v>
      </c>
      <c r="AT25" s="77">
        <f t="shared" si="3"/>
        <v>0.95</v>
      </c>
      <c r="AU25" s="429">
        <v>0.96430000000000005</v>
      </c>
      <c r="AV25" s="278">
        <v>1</v>
      </c>
      <c r="AW25" s="86" t="s">
        <v>268</v>
      </c>
      <c r="AX25" s="66" t="s">
        <v>269</v>
      </c>
      <c r="AY25" s="82" t="str">
        <f>G25</f>
        <v>Porcentaje de Compromisos del Presupuesto de Inversión Directa Disponible a la Vigencia para el FDL</v>
      </c>
      <c r="AZ25" s="77">
        <f t="shared" ref="AZ25:AZ34" si="12">P25</f>
        <v>0.95</v>
      </c>
      <c r="BA25" s="429">
        <v>0.96430000000000005</v>
      </c>
      <c r="BB25" s="430">
        <v>1</v>
      </c>
      <c r="BC25" s="431">
        <f t="shared" ref="BC25:BC34" si="13">BB25*E25</f>
        <v>0.02</v>
      </c>
      <c r="BD25" s="87" t="s">
        <v>270</v>
      </c>
    </row>
    <row r="26" spans="1:56" ht="128.25" customHeight="1" thickBot="1">
      <c r="A26" s="88">
        <v>18</v>
      </c>
      <c r="B26" s="503"/>
      <c r="C26" s="507"/>
      <c r="D26" s="410" t="s">
        <v>271</v>
      </c>
      <c r="E26" s="89">
        <v>0.03</v>
      </c>
      <c r="F26" s="90" t="s">
        <v>49</v>
      </c>
      <c r="G26" s="239" t="s">
        <v>272</v>
      </c>
      <c r="H26" s="239" t="s">
        <v>273</v>
      </c>
      <c r="I26" s="93" t="s">
        <v>274</v>
      </c>
      <c r="J26" s="93" t="s">
        <v>89</v>
      </c>
      <c r="K26" s="93" t="s">
        <v>275</v>
      </c>
      <c r="L26" s="233">
        <v>0.03</v>
      </c>
      <c r="M26" s="233">
        <v>0.1</v>
      </c>
      <c r="N26" s="233">
        <v>0.15</v>
      </c>
      <c r="O26" s="233">
        <v>0.3</v>
      </c>
      <c r="P26" s="233">
        <v>0.3</v>
      </c>
      <c r="Q26" s="93" t="s">
        <v>260</v>
      </c>
      <c r="R26" s="93" t="s">
        <v>261</v>
      </c>
      <c r="S26" s="93" t="s">
        <v>276</v>
      </c>
      <c r="T26" s="93" t="s">
        <v>261</v>
      </c>
      <c r="U26" s="93" t="s">
        <v>58</v>
      </c>
      <c r="V26" s="93"/>
      <c r="W26" s="93"/>
      <c r="X26" s="93"/>
      <c r="Y26" s="99"/>
      <c r="Z26" s="100"/>
      <c r="AA26" s="179" t="str">
        <f>$G$26</f>
        <v>Porcentaje de Giros de Presupuesto de Inversión Directa Realizados</v>
      </c>
      <c r="AB26" s="233">
        <f t="shared" si="1"/>
        <v>0.03</v>
      </c>
      <c r="AC26" s="280">
        <f>526697192/10991333000</f>
        <v>4.7919318976142385E-2</v>
      </c>
      <c r="AD26" s="281">
        <v>1</v>
      </c>
      <c r="AE26" s="74" t="s">
        <v>277</v>
      </c>
      <c r="AF26" s="75" t="s">
        <v>261</v>
      </c>
      <c r="AG26" s="182" t="str">
        <f>$G$26</f>
        <v>Porcentaje de Giros de Presupuesto de Inversión Directa Realizados</v>
      </c>
      <c r="AH26" s="237">
        <f t="shared" si="0"/>
        <v>0.1</v>
      </c>
      <c r="AI26" s="282">
        <v>0.15409999999999999</v>
      </c>
      <c r="AJ26" s="241">
        <v>1</v>
      </c>
      <c r="AK26" s="185" t="s">
        <v>278</v>
      </c>
      <c r="AL26" s="283" t="s">
        <v>279</v>
      </c>
      <c r="AM26" s="175" t="str">
        <f t="shared" si="10"/>
        <v>Porcentaje de Giros de Presupuesto de Inversión Directa Realizados</v>
      </c>
      <c r="AN26" s="237">
        <f t="shared" si="11"/>
        <v>0.15</v>
      </c>
      <c r="AO26" s="284">
        <f xml:space="preserve"> 2892950512/11106411957</f>
        <v>0.26047570747424598</v>
      </c>
      <c r="AP26" s="241">
        <v>1</v>
      </c>
      <c r="AQ26" s="93" t="s">
        <v>280</v>
      </c>
      <c r="AR26" s="93" t="s">
        <v>281</v>
      </c>
      <c r="AS26" s="82" t="str">
        <f t="shared" ref="AS26:AS34" si="14">G26</f>
        <v>Porcentaje de Giros de Presupuesto de Inversión Directa Realizados</v>
      </c>
      <c r="AT26" s="237">
        <f t="shared" si="3"/>
        <v>0.3</v>
      </c>
      <c r="AU26" s="406">
        <v>0.30869999999999997</v>
      </c>
      <c r="AV26" s="432">
        <v>1</v>
      </c>
      <c r="AW26" s="189" t="s">
        <v>282</v>
      </c>
      <c r="AX26" s="66" t="s">
        <v>283</v>
      </c>
      <c r="AY26" s="82" t="str">
        <f t="shared" ref="AY26:AY34" si="15">G26</f>
        <v>Porcentaje de Giros de Presupuesto de Inversión Directa Realizados</v>
      </c>
      <c r="AZ26" s="237">
        <f t="shared" si="12"/>
        <v>0.3</v>
      </c>
      <c r="BA26" s="406">
        <v>0.30869999999999997</v>
      </c>
      <c r="BB26" s="432">
        <v>1</v>
      </c>
      <c r="BC26" s="433">
        <f t="shared" si="13"/>
        <v>0.03</v>
      </c>
      <c r="BD26" s="190" t="s">
        <v>284</v>
      </c>
    </row>
    <row r="27" spans="1:56" ht="138" customHeight="1" thickBot="1">
      <c r="A27" s="62">
        <v>19</v>
      </c>
      <c r="B27" s="503"/>
      <c r="C27" s="507"/>
      <c r="D27" s="410" t="s">
        <v>285</v>
      </c>
      <c r="E27" s="89">
        <v>0.03</v>
      </c>
      <c r="F27" s="90" t="s">
        <v>49</v>
      </c>
      <c r="G27" s="239" t="s">
        <v>286</v>
      </c>
      <c r="H27" s="239" t="s">
        <v>287</v>
      </c>
      <c r="I27" s="93" t="s">
        <v>288</v>
      </c>
      <c r="J27" s="93" t="s">
        <v>89</v>
      </c>
      <c r="K27" s="93" t="s">
        <v>289</v>
      </c>
      <c r="L27" s="233">
        <v>0.05</v>
      </c>
      <c r="M27" s="233">
        <v>0.2</v>
      </c>
      <c r="N27" s="233">
        <v>0.5</v>
      </c>
      <c r="O27" s="233">
        <v>0.7</v>
      </c>
      <c r="P27" s="233">
        <v>0.7</v>
      </c>
      <c r="Q27" s="93" t="s">
        <v>260</v>
      </c>
      <c r="R27" s="93" t="s">
        <v>261</v>
      </c>
      <c r="S27" s="93" t="s">
        <v>276</v>
      </c>
      <c r="T27" s="93" t="s">
        <v>261</v>
      </c>
      <c r="U27" s="93" t="s">
        <v>58</v>
      </c>
      <c r="V27" s="93"/>
      <c r="W27" s="93"/>
      <c r="X27" s="93"/>
      <c r="Y27" s="99"/>
      <c r="Z27" s="100"/>
      <c r="AA27" s="179" t="str">
        <f>$G$27</f>
        <v>Porcentaje de Giros de Presupuesto Comprometido Constituido como Obligaciones por Pagar de la Vigencia 2017 Realizados</v>
      </c>
      <c r="AB27" s="233">
        <f t="shared" si="1"/>
        <v>0.05</v>
      </c>
      <c r="AC27" s="280">
        <f>1265172279/8856751027</f>
        <v>0.14284835095206974</v>
      </c>
      <c r="AD27" s="281">
        <v>1</v>
      </c>
      <c r="AE27" s="285" t="s">
        <v>290</v>
      </c>
      <c r="AF27" s="181" t="s">
        <v>291</v>
      </c>
      <c r="AG27" s="182" t="str">
        <f>$G$27</f>
        <v>Porcentaje de Giros de Presupuesto Comprometido Constituido como Obligaciones por Pagar de la Vigencia 2017 Realizados</v>
      </c>
      <c r="AH27" s="237">
        <f t="shared" si="0"/>
        <v>0.2</v>
      </c>
      <c r="AI27" s="286">
        <v>0.22</v>
      </c>
      <c r="AJ27" s="241">
        <v>1</v>
      </c>
      <c r="AK27" s="185" t="s">
        <v>292</v>
      </c>
      <c r="AL27" s="283" t="s">
        <v>293</v>
      </c>
      <c r="AM27" s="175" t="str">
        <f t="shared" si="10"/>
        <v>Porcentaje de Giros de Presupuesto Comprometido Constituido como Obligaciones por Pagar de la Vigencia 2017 Realizados</v>
      </c>
      <c r="AN27" s="237">
        <f t="shared" si="11"/>
        <v>0.5</v>
      </c>
      <c r="AO27" s="284">
        <f>3746070640.7/8888737906</f>
        <v>0.42144010548126964</v>
      </c>
      <c r="AP27" s="292">
        <f>+AO27/AN27</f>
        <v>0.84288021096253929</v>
      </c>
      <c r="AQ27" s="93" t="s">
        <v>294</v>
      </c>
      <c r="AR27" s="93" t="s">
        <v>295</v>
      </c>
      <c r="AS27" s="82" t="str">
        <f t="shared" si="14"/>
        <v>Porcentaje de Giros de Presupuesto Comprometido Constituido como Obligaciones por Pagar de la Vigencia 2017 Realizados</v>
      </c>
      <c r="AT27" s="237">
        <f t="shared" si="3"/>
        <v>0.7</v>
      </c>
      <c r="AU27" s="405">
        <v>0.69</v>
      </c>
      <c r="AV27" s="241">
        <f>AU27/AT27</f>
        <v>0.98571428571428565</v>
      </c>
      <c r="AW27" s="189" t="s">
        <v>296</v>
      </c>
      <c r="AX27" s="93" t="s">
        <v>297</v>
      </c>
      <c r="AY27" s="82" t="str">
        <f t="shared" si="15"/>
        <v>Porcentaje de Giros de Presupuesto Comprometido Constituido como Obligaciones por Pagar de la Vigencia 2017 Realizados</v>
      </c>
      <c r="AZ27" s="237">
        <f t="shared" si="12"/>
        <v>0.7</v>
      </c>
      <c r="BA27" s="290">
        <v>0.69</v>
      </c>
      <c r="BB27" s="241">
        <f>BA27/AZ27</f>
        <v>0.98571428571428565</v>
      </c>
      <c r="BC27" s="433">
        <f t="shared" si="13"/>
        <v>2.9571428571428568E-2</v>
      </c>
      <c r="BD27" s="190" t="s">
        <v>298</v>
      </c>
    </row>
    <row r="28" spans="1:56" ht="228.75" thickBot="1">
      <c r="A28" s="88">
        <v>20</v>
      </c>
      <c r="B28" s="503"/>
      <c r="C28" s="507"/>
      <c r="D28" s="410" t="s">
        <v>299</v>
      </c>
      <c r="E28" s="89">
        <v>0.02</v>
      </c>
      <c r="F28" s="90" t="s">
        <v>49</v>
      </c>
      <c r="G28" s="239" t="s">
        <v>300</v>
      </c>
      <c r="H28" s="239" t="s">
        <v>301</v>
      </c>
      <c r="I28" s="93" t="s">
        <v>302</v>
      </c>
      <c r="J28" s="93" t="s">
        <v>53</v>
      </c>
      <c r="K28" s="93" t="s">
        <v>303</v>
      </c>
      <c r="L28" s="233">
        <v>0</v>
      </c>
      <c r="M28" s="233">
        <v>1</v>
      </c>
      <c r="N28" s="233">
        <v>0</v>
      </c>
      <c r="O28" s="233">
        <v>0</v>
      </c>
      <c r="P28" s="233">
        <v>1</v>
      </c>
      <c r="Q28" s="93" t="s">
        <v>55</v>
      </c>
      <c r="R28" s="92" t="s">
        <v>304</v>
      </c>
      <c r="S28" s="92" t="s">
        <v>305</v>
      </c>
      <c r="T28" s="92" t="s">
        <v>304</v>
      </c>
      <c r="U28" s="93" t="s">
        <v>58</v>
      </c>
      <c r="V28" s="93"/>
      <c r="W28" s="93"/>
      <c r="X28" s="93"/>
      <c r="Y28" s="99"/>
      <c r="Z28" s="100"/>
      <c r="AA28" s="179" t="str">
        <f>$G$28</f>
        <v>Porcentaje de Procesos Contractuales de Malla Vial y Parques de la Vigencia 2018 Realizados Utilizando los Pliegos Tipo</v>
      </c>
      <c r="AB28" s="233">
        <f t="shared" si="1"/>
        <v>0</v>
      </c>
      <c r="AC28" s="178">
        <v>0</v>
      </c>
      <c r="AD28" s="245"/>
      <c r="AE28" s="176" t="s">
        <v>77</v>
      </c>
      <c r="AF28" s="181" t="s">
        <v>78</v>
      </c>
      <c r="AG28" s="182" t="str">
        <f>$G$28</f>
        <v>Porcentaje de Procesos Contractuales de Malla Vial y Parques de la Vigencia 2018 Realizados Utilizando los Pliegos Tipo</v>
      </c>
      <c r="AH28" s="237">
        <f t="shared" si="0"/>
        <v>1</v>
      </c>
      <c r="AI28" s="184">
        <v>0</v>
      </c>
      <c r="AJ28" s="188">
        <f>AI28/AH28</f>
        <v>0</v>
      </c>
      <c r="AK28" s="185" t="s">
        <v>306</v>
      </c>
      <c r="AL28" s="186"/>
      <c r="AM28" s="175" t="str">
        <f t="shared" si="10"/>
        <v>Porcentaje de Procesos Contractuales de Malla Vial y Parques de la Vigencia 2018 Realizados Utilizando los Pliegos Tipo</v>
      </c>
      <c r="AN28" s="233">
        <f>X28</f>
        <v>0</v>
      </c>
      <c r="AO28" s="178">
        <v>0</v>
      </c>
      <c r="AP28" s="188" t="s">
        <v>81</v>
      </c>
      <c r="AQ28" s="176" t="s">
        <v>77</v>
      </c>
      <c r="AR28" s="181" t="s">
        <v>78</v>
      </c>
      <c r="AS28" s="82" t="str">
        <f t="shared" si="14"/>
        <v>Porcentaje de Procesos Contractuales de Malla Vial y Parques de la Vigencia 2018 Realizados Utilizando los Pliegos Tipo</v>
      </c>
      <c r="AT28" s="237">
        <f t="shared" si="3"/>
        <v>0</v>
      </c>
      <c r="AU28" s="290">
        <v>1</v>
      </c>
      <c r="AV28" s="188" t="s">
        <v>307</v>
      </c>
      <c r="AW28" s="189" t="s">
        <v>308</v>
      </c>
      <c r="AX28" s="93" t="s">
        <v>309</v>
      </c>
      <c r="AY28" s="82" t="str">
        <f t="shared" si="15"/>
        <v>Porcentaje de Procesos Contractuales de Malla Vial y Parques de la Vigencia 2018 Realizados Utilizando los Pliegos Tipo</v>
      </c>
      <c r="AZ28" s="237">
        <f t="shared" si="12"/>
        <v>1</v>
      </c>
      <c r="BA28" s="290">
        <v>1</v>
      </c>
      <c r="BB28" s="241">
        <f>BA28/AZ28</f>
        <v>1</v>
      </c>
      <c r="BC28" s="433">
        <f t="shared" si="13"/>
        <v>0.02</v>
      </c>
      <c r="BD28" s="190" t="s">
        <v>308</v>
      </c>
    </row>
    <row r="29" spans="1:56" ht="236.25" customHeight="1" thickBot="1">
      <c r="A29" s="62">
        <v>21</v>
      </c>
      <c r="B29" s="503"/>
      <c r="C29" s="507"/>
      <c r="D29" s="410" t="s">
        <v>310</v>
      </c>
      <c r="E29" s="287">
        <v>0.01</v>
      </c>
      <c r="F29" s="90" t="s">
        <v>49</v>
      </c>
      <c r="G29" s="239" t="s">
        <v>311</v>
      </c>
      <c r="H29" s="239" t="s">
        <v>312</v>
      </c>
      <c r="I29" s="93" t="s">
        <v>313</v>
      </c>
      <c r="J29" s="93" t="s">
        <v>109</v>
      </c>
      <c r="K29" s="93" t="s">
        <v>314</v>
      </c>
      <c r="L29" s="288">
        <v>1</v>
      </c>
      <c r="M29" s="288">
        <v>1</v>
      </c>
      <c r="N29" s="288">
        <v>1</v>
      </c>
      <c r="O29" s="288">
        <v>1</v>
      </c>
      <c r="P29" s="288">
        <v>1</v>
      </c>
      <c r="Q29" s="93" t="s">
        <v>55</v>
      </c>
      <c r="R29" s="92" t="s">
        <v>304</v>
      </c>
      <c r="S29" s="92" t="s">
        <v>315</v>
      </c>
      <c r="T29" s="92" t="s">
        <v>304</v>
      </c>
      <c r="U29" s="93" t="s">
        <v>58</v>
      </c>
      <c r="V29" s="93"/>
      <c r="W29" s="93"/>
      <c r="X29" s="93"/>
      <c r="Y29" s="99"/>
      <c r="Z29" s="100"/>
      <c r="AA29" s="179" t="str">
        <f>$G$29</f>
        <v>Porcentaje de Publicación de los Procesos Contractuales del FDL y Modificaciones Contractuales Realizado</v>
      </c>
      <c r="AB29" s="233">
        <f t="shared" si="1"/>
        <v>1</v>
      </c>
      <c r="AC29" s="233">
        <v>1</v>
      </c>
      <c r="AD29" s="180">
        <f>AC29/AB29</f>
        <v>1</v>
      </c>
      <c r="AE29" s="176" t="s">
        <v>316</v>
      </c>
      <c r="AF29" s="181" t="s">
        <v>309</v>
      </c>
      <c r="AG29" s="182" t="str">
        <f>$G$29</f>
        <v>Porcentaje de Publicación de los Procesos Contractuales del FDL y Modificaciones Contractuales Realizado</v>
      </c>
      <c r="AH29" s="237">
        <f t="shared" si="0"/>
        <v>1</v>
      </c>
      <c r="AI29" s="286">
        <v>1</v>
      </c>
      <c r="AJ29" s="241">
        <v>1</v>
      </c>
      <c r="AK29" s="185" t="s">
        <v>317</v>
      </c>
      <c r="AL29" s="186" t="s">
        <v>309</v>
      </c>
      <c r="AM29" s="175" t="str">
        <f t="shared" si="10"/>
        <v>Porcentaje de Publicación de los Procesos Contractuales del FDL y Modificaciones Contractuales Realizado</v>
      </c>
      <c r="AN29" s="237">
        <f t="shared" si="11"/>
        <v>1</v>
      </c>
      <c r="AO29" s="290">
        <v>1</v>
      </c>
      <c r="AP29" s="241">
        <v>1</v>
      </c>
      <c r="AQ29" s="93" t="s">
        <v>318</v>
      </c>
      <c r="AR29" s="93" t="s">
        <v>319</v>
      </c>
      <c r="AS29" s="82" t="str">
        <f t="shared" si="14"/>
        <v>Porcentaje de Publicación de los Procesos Contractuales del FDL y Modificaciones Contractuales Realizado</v>
      </c>
      <c r="AT29" s="237">
        <f t="shared" si="3"/>
        <v>1</v>
      </c>
      <c r="AU29" s="290">
        <v>1</v>
      </c>
      <c r="AV29" s="241">
        <f>AU29/AT29</f>
        <v>1</v>
      </c>
      <c r="AW29" s="420" t="s">
        <v>320</v>
      </c>
      <c r="AX29" s="93" t="s">
        <v>309</v>
      </c>
      <c r="AY29" s="82" t="str">
        <f t="shared" si="15"/>
        <v>Porcentaje de Publicación de los Procesos Contractuales del FDL y Modificaciones Contractuales Realizado</v>
      </c>
      <c r="AZ29" s="237">
        <f t="shared" si="12"/>
        <v>1</v>
      </c>
      <c r="BA29" s="290">
        <v>1</v>
      </c>
      <c r="BB29" s="241">
        <f>BA29/AZ29</f>
        <v>1</v>
      </c>
      <c r="BC29" s="433">
        <f t="shared" si="13"/>
        <v>0.01</v>
      </c>
      <c r="BD29" s="190" t="s">
        <v>321</v>
      </c>
    </row>
    <row r="30" spans="1:56" ht="172.5" customHeight="1" thickBot="1">
      <c r="A30" s="88">
        <v>22</v>
      </c>
      <c r="B30" s="503"/>
      <c r="C30" s="507"/>
      <c r="D30" s="410" t="s">
        <v>322</v>
      </c>
      <c r="E30" s="289">
        <v>0.01</v>
      </c>
      <c r="F30" s="90" t="s">
        <v>49</v>
      </c>
      <c r="G30" s="239" t="s">
        <v>323</v>
      </c>
      <c r="H30" s="239" t="s">
        <v>323</v>
      </c>
      <c r="I30" s="290" t="s">
        <v>324</v>
      </c>
      <c r="J30" s="93" t="s">
        <v>53</v>
      </c>
      <c r="K30" s="93" t="s">
        <v>325</v>
      </c>
      <c r="L30" s="288">
        <v>0.8</v>
      </c>
      <c r="M30" s="288">
        <v>0</v>
      </c>
      <c r="N30" s="288">
        <v>0</v>
      </c>
      <c r="O30" s="288">
        <v>0</v>
      </c>
      <c r="P30" s="288">
        <v>0.8</v>
      </c>
      <c r="Q30" s="93" t="s">
        <v>55</v>
      </c>
      <c r="R30" s="92" t="s">
        <v>304</v>
      </c>
      <c r="S30" s="92" t="s">
        <v>315</v>
      </c>
      <c r="T30" s="92" t="s">
        <v>304</v>
      </c>
      <c r="U30" s="93" t="s">
        <v>58</v>
      </c>
      <c r="V30" s="93"/>
      <c r="W30" s="93"/>
      <c r="X30" s="93"/>
      <c r="Y30" s="99"/>
      <c r="Z30" s="100"/>
      <c r="AA30" s="179" t="str">
        <f>$G$30</f>
        <v>Porcentaje de bienes de caracteristicas tecnicas uniformes de común utilización aquiridos a través del portal CCE</v>
      </c>
      <c r="AB30" s="233">
        <f t="shared" si="1"/>
        <v>0.8</v>
      </c>
      <c r="AC30" s="233">
        <v>0.4</v>
      </c>
      <c r="AD30" s="180">
        <f>AC30/AB30</f>
        <v>0.5</v>
      </c>
      <c r="AE30" s="176" t="s">
        <v>326</v>
      </c>
      <c r="AF30" s="181" t="s">
        <v>327</v>
      </c>
      <c r="AG30" s="182" t="str">
        <f>$G$30</f>
        <v>Porcentaje de bienes de caracteristicas tecnicas uniformes de común utilización aquiridos a través del portal CCE</v>
      </c>
      <c r="AH30" s="237">
        <f t="shared" si="0"/>
        <v>0</v>
      </c>
      <c r="AI30" s="286">
        <v>0.4</v>
      </c>
      <c r="AJ30" s="241" t="s">
        <v>139</v>
      </c>
      <c r="AK30" s="185" t="s">
        <v>328</v>
      </c>
      <c r="AL30" s="186" t="s">
        <v>329</v>
      </c>
      <c r="AM30" s="175" t="str">
        <f t="shared" si="10"/>
        <v>Porcentaje de bienes de caracteristicas tecnicas uniformes de común utilización aquiridos a través del portal CCE</v>
      </c>
      <c r="AN30" s="237">
        <f t="shared" si="11"/>
        <v>0</v>
      </c>
      <c r="AO30" s="290">
        <v>0.02</v>
      </c>
      <c r="AP30" s="188" t="s">
        <v>81</v>
      </c>
      <c r="AQ30" s="176" t="s">
        <v>330</v>
      </c>
      <c r="AR30" s="181" t="s">
        <v>327</v>
      </c>
      <c r="AS30" s="82" t="str">
        <f t="shared" si="14"/>
        <v>Porcentaje de bienes de caracteristicas tecnicas uniformes de común utilización aquiridos a través del portal CCE</v>
      </c>
      <c r="AT30" s="237">
        <f t="shared" si="3"/>
        <v>0</v>
      </c>
      <c r="AU30" s="290">
        <v>0.02</v>
      </c>
      <c r="AV30" s="188" t="s">
        <v>307</v>
      </c>
      <c r="AW30" s="189" t="s">
        <v>331</v>
      </c>
      <c r="AX30" s="93" t="s">
        <v>309</v>
      </c>
      <c r="AY30" s="82" t="str">
        <f t="shared" si="15"/>
        <v>Porcentaje de bienes de caracteristicas tecnicas uniformes de común utilización aquiridos a través del portal CCE</v>
      </c>
      <c r="AZ30" s="237">
        <f t="shared" si="12"/>
        <v>0.8</v>
      </c>
      <c r="BA30" s="290">
        <f>+AU30+AO30+AI30+AC30</f>
        <v>0.84000000000000008</v>
      </c>
      <c r="BB30" s="241">
        <v>1</v>
      </c>
      <c r="BC30" s="433">
        <f t="shared" si="13"/>
        <v>0.01</v>
      </c>
      <c r="BD30" s="190" t="s">
        <v>332</v>
      </c>
    </row>
    <row r="31" spans="1:56" ht="348" customHeight="1" thickBot="1">
      <c r="A31" s="62">
        <v>23</v>
      </c>
      <c r="B31" s="503"/>
      <c r="C31" s="507"/>
      <c r="D31" s="410" t="s">
        <v>333</v>
      </c>
      <c r="E31" s="287">
        <v>0.01</v>
      </c>
      <c r="F31" s="90" t="s">
        <v>49</v>
      </c>
      <c r="G31" s="291" t="s">
        <v>334</v>
      </c>
      <c r="H31" s="239" t="s">
        <v>335</v>
      </c>
      <c r="I31" s="290" t="s">
        <v>336</v>
      </c>
      <c r="J31" s="93" t="s">
        <v>109</v>
      </c>
      <c r="K31" s="93" t="s">
        <v>337</v>
      </c>
      <c r="L31" s="288">
        <v>1</v>
      </c>
      <c r="M31" s="288">
        <v>1</v>
      </c>
      <c r="N31" s="288">
        <v>1</v>
      </c>
      <c r="O31" s="288">
        <v>1</v>
      </c>
      <c r="P31" s="288">
        <v>1</v>
      </c>
      <c r="Q31" s="93" t="s">
        <v>55</v>
      </c>
      <c r="R31" s="92" t="s">
        <v>338</v>
      </c>
      <c r="S31" s="92" t="s">
        <v>315</v>
      </c>
      <c r="T31" s="92" t="s">
        <v>339</v>
      </c>
      <c r="U31" s="93" t="s">
        <v>58</v>
      </c>
      <c r="V31" s="93"/>
      <c r="W31" s="93"/>
      <c r="X31" s="93"/>
      <c r="Y31" s="99"/>
      <c r="Z31" s="100"/>
      <c r="AA31" s="179" t="str">
        <f>$G$31</f>
        <v>Porcentaje de Lineamientos Establecidos en la Directiva 12 de 2016 o Aquella que la Modifique Aplicados</v>
      </c>
      <c r="AB31" s="233">
        <f t="shared" si="1"/>
        <v>1</v>
      </c>
      <c r="AC31" s="233">
        <v>1</v>
      </c>
      <c r="AD31" s="180">
        <f>AC31/AB31</f>
        <v>1</v>
      </c>
      <c r="AE31" s="176" t="s">
        <v>340</v>
      </c>
      <c r="AF31" s="181" t="s">
        <v>309</v>
      </c>
      <c r="AG31" s="182" t="str">
        <f>$G$31</f>
        <v>Porcentaje de Lineamientos Establecidos en la Directiva 12 de 2016 o Aquella que la Modifique Aplicados</v>
      </c>
      <c r="AH31" s="237">
        <f t="shared" si="0"/>
        <v>1</v>
      </c>
      <c r="AI31" s="282">
        <v>0.75</v>
      </c>
      <c r="AJ31" s="292">
        <f>AI31/AH31</f>
        <v>0.75</v>
      </c>
      <c r="AK31" s="185" t="s">
        <v>341</v>
      </c>
      <c r="AL31" s="185" t="s">
        <v>309</v>
      </c>
      <c r="AM31" s="175" t="str">
        <f t="shared" si="10"/>
        <v>Porcentaje de Lineamientos Establecidos en la Directiva 12 de 2016 o Aquella que la Modifique Aplicados</v>
      </c>
      <c r="AN31" s="237">
        <f t="shared" si="11"/>
        <v>1</v>
      </c>
      <c r="AO31" s="290">
        <v>0.9</v>
      </c>
      <c r="AP31" s="292">
        <f>+AO31/AN31</f>
        <v>0.9</v>
      </c>
      <c r="AQ31" s="285" t="s">
        <v>342</v>
      </c>
      <c r="AR31" s="93" t="s">
        <v>343</v>
      </c>
      <c r="AS31" s="82" t="str">
        <f t="shared" si="14"/>
        <v>Porcentaje de Lineamientos Establecidos en la Directiva 12 de 2016 o Aquella que la Modifique Aplicados</v>
      </c>
      <c r="AT31" s="237">
        <f t="shared" si="3"/>
        <v>1</v>
      </c>
      <c r="AU31" s="290">
        <v>1</v>
      </c>
      <c r="AV31" s="241">
        <f>AU31/AT31</f>
        <v>1</v>
      </c>
      <c r="AW31" s="285" t="s">
        <v>344</v>
      </c>
      <c r="AX31" s="93" t="s">
        <v>345</v>
      </c>
      <c r="AY31" s="82" t="str">
        <f t="shared" si="15"/>
        <v>Porcentaje de Lineamientos Establecidos en la Directiva 12 de 2016 o Aquella que la Modifique Aplicados</v>
      </c>
      <c r="AZ31" s="237">
        <f t="shared" si="12"/>
        <v>1</v>
      </c>
      <c r="BA31" s="290">
        <f>AVERAGE(AU31,AO31,AI31,AC31)</f>
        <v>0.91249999999999998</v>
      </c>
      <c r="BB31" s="241">
        <f>BA31/AZ31</f>
        <v>0.91249999999999998</v>
      </c>
      <c r="BC31" s="433">
        <f t="shared" si="13"/>
        <v>9.1249999999999994E-3</v>
      </c>
      <c r="BD31" s="190" t="s">
        <v>346</v>
      </c>
    </row>
    <row r="32" spans="1:56" ht="157.5" thickBot="1">
      <c r="A32" s="227">
        <v>24</v>
      </c>
      <c r="B32" s="503"/>
      <c r="C32" s="507"/>
      <c r="D32" s="421" t="s">
        <v>347</v>
      </c>
      <c r="E32" s="228">
        <v>0.01</v>
      </c>
      <c r="F32" s="179" t="s">
        <v>49</v>
      </c>
      <c r="G32" s="293" t="s">
        <v>348</v>
      </c>
      <c r="H32" s="179" t="s">
        <v>349</v>
      </c>
      <c r="I32" s="179" t="s">
        <v>350</v>
      </c>
      <c r="J32" s="179" t="s">
        <v>53</v>
      </c>
      <c r="K32" s="179" t="s">
        <v>351</v>
      </c>
      <c r="L32" s="233"/>
      <c r="M32" s="233"/>
      <c r="N32" s="233">
        <v>1</v>
      </c>
      <c r="O32" s="233">
        <v>1</v>
      </c>
      <c r="P32" s="233">
        <v>1</v>
      </c>
      <c r="Q32" s="179" t="s">
        <v>55</v>
      </c>
      <c r="R32" s="179" t="s">
        <v>352</v>
      </c>
      <c r="S32" s="179" t="s">
        <v>93</v>
      </c>
      <c r="T32" s="179" t="s">
        <v>352</v>
      </c>
      <c r="U32" s="179" t="s">
        <v>58</v>
      </c>
      <c r="V32" s="179"/>
      <c r="W32" s="179"/>
      <c r="X32" s="179"/>
      <c r="Y32" s="99"/>
      <c r="Z32" s="231"/>
      <c r="AA32" s="179" t="str">
        <f>$G$32</f>
        <v>Porcentaje de Ejecución del Plan de Implementación del SIPSE Local</v>
      </c>
      <c r="AB32" s="233">
        <f t="shared" si="1"/>
        <v>0</v>
      </c>
      <c r="AC32" s="178">
        <v>0</v>
      </c>
      <c r="AD32" s="245"/>
      <c r="AE32" s="294" t="s">
        <v>77</v>
      </c>
      <c r="AF32" s="223" t="s">
        <v>78</v>
      </c>
      <c r="AG32" s="232" t="str">
        <f>$G$32</f>
        <v>Porcentaje de Ejecución del Plan de Implementación del SIPSE Local</v>
      </c>
      <c r="AH32" s="233">
        <v>1</v>
      </c>
      <c r="AI32" s="295">
        <v>0.9</v>
      </c>
      <c r="AJ32" s="295">
        <v>0.9</v>
      </c>
      <c r="AK32" s="235" t="s">
        <v>353</v>
      </c>
      <c r="AL32" s="236" t="s">
        <v>354</v>
      </c>
      <c r="AM32" s="175" t="str">
        <f t="shared" si="10"/>
        <v>Porcentaje de Ejecución del Plan de Implementación del SIPSE Local</v>
      </c>
      <c r="AN32" s="237">
        <f t="shared" si="11"/>
        <v>1</v>
      </c>
      <c r="AO32" s="290">
        <v>0.96</v>
      </c>
      <c r="AP32" s="241">
        <v>0.96</v>
      </c>
      <c r="AQ32" s="93" t="s">
        <v>355</v>
      </c>
      <c r="AR32" s="93"/>
      <c r="AS32" s="82" t="str">
        <f t="shared" si="14"/>
        <v>Porcentaje de Ejecución del Plan de Implementación del SIPSE Local</v>
      </c>
      <c r="AT32" s="237">
        <f t="shared" si="3"/>
        <v>1</v>
      </c>
      <c r="AU32" s="290">
        <v>0.93</v>
      </c>
      <c r="AV32" s="241">
        <f>AU32/AT32</f>
        <v>0.93</v>
      </c>
      <c r="AW32" s="189" t="s">
        <v>356</v>
      </c>
      <c r="AX32" s="93" t="s">
        <v>357</v>
      </c>
      <c r="AY32" s="82" t="str">
        <f t="shared" si="15"/>
        <v>Porcentaje de Ejecución del Plan de Implementación del SIPSE Local</v>
      </c>
      <c r="AZ32" s="237">
        <f t="shared" si="12"/>
        <v>1</v>
      </c>
      <c r="BA32" s="290">
        <f>AVERAGE(AU32,AO32,AI32)</f>
        <v>0.93</v>
      </c>
      <c r="BB32" s="241">
        <f>BA32/AZ32</f>
        <v>0.93</v>
      </c>
      <c r="BC32" s="433">
        <f t="shared" si="13"/>
        <v>9.300000000000001E-3</v>
      </c>
      <c r="BD32" s="190" t="s">
        <v>358</v>
      </c>
    </row>
    <row r="33" spans="1:56" ht="156.75">
      <c r="A33" s="213">
        <v>25</v>
      </c>
      <c r="B33" s="503"/>
      <c r="C33" s="507"/>
      <c r="D33" s="422" t="s">
        <v>359</v>
      </c>
      <c r="E33" s="296">
        <v>0.01</v>
      </c>
      <c r="F33" s="297" t="s">
        <v>49</v>
      </c>
      <c r="G33" s="293" t="s">
        <v>360</v>
      </c>
      <c r="H33" s="179" t="s">
        <v>361</v>
      </c>
      <c r="I33" s="298" t="s">
        <v>78</v>
      </c>
      <c r="J33" s="179" t="s">
        <v>109</v>
      </c>
      <c r="K33" s="179" t="s">
        <v>362</v>
      </c>
      <c r="L33" s="97">
        <v>1</v>
      </c>
      <c r="M33" s="97">
        <v>1</v>
      </c>
      <c r="N33" s="97">
        <v>1</v>
      </c>
      <c r="O33" s="97">
        <v>1</v>
      </c>
      <c r="P33" s="97">
        <v>1</v>
      </c>
      <c r="Q33" s="179" t="s">
        <v>55</v>
      </c>
      <c r="R33" s="179" t="s">
        <v>363</v>
      </c>
      <c r="S33" s="179" t="s">
        <v>364</v>
      </c>
      <c r="T33" s="179" t="s">
        <v>365</v>
      </c>
      <c r="U33" s="179" t="s">
        <v>58</v>
      </c>
      <c r="V33" s="179"/>
      <c r="W33" s="179"/>
      <c r="X33" s="179"/>
      <c r="Y33" s="99"/>
      <c r="Z33" s="231"/>
      <c r="AA33" s="179" t="str">
        <f>$G$33</f>
        <v>Porcentaje de asistencia a las jornadas programadas por la Dirección Financiera de la SDG</v>
      </c>
      <c r="AB33" s="233">
        <f t="shared" si="1"/>
        <v>1</v>
      </c>
      <c r="AC33" s="180">
        <v>1</v>
      </c>
      <c r="AD33" s="180">
        <f>AC33/AB33</f>
        <v>1</v>
      </c>
      <c r="AE33" s="299" t="s">
        <v>366</v>
      </c>
      <c r="AF33" s="300" t="s">
        <v>367</v>
      </c>
      <c r="AG33" s="232" t="str">
        <f>$G$33</f>
        <v>Porcentaje de asistencia a las jornadas programadas por la Dirección Financiera de la SDG</v>
      </c>
      <c r="AH33" s="233">
        <f t="shared" si="0"/>
        <v>1</v>
      </c>
      <c r="AI33" s="295">
        <v>1</v>
      </c>
      <c r="AJ33" s="180">
        <v>1</v>
      </c>
      <c r="AK33" s="235" t="s">
        <v>368</v>
      </c>
      <c r="AL33" s="236" t="s">
        <v>369</v>
      </c>
      <c r="AM33" s="175" t="str">
        <f t="shared" si="10"/>
        <v>Porcentaje de asistencia a las jornadas programadas por la Dirección Financiera de la SDG</v>
      </c>
      <c r="AN33" s="237">
        <f t="shared" si="11"/>
        <v>1</v>
      </c>
      <c r="AO33" s="290">
        <v>1</v>
      </c>
      <c r="AP33" s="292">
        <f>+AO33/AN33</f>
        <v>1</v>
      </c>
      <c r="AQ33" s="93" t="s">
        <v>370</v>
      </c>
      <c r="AR33" s="93"/>
      <c r="AS33" s="82" t="str">
        <f t="shared" si="14"/>
        <v>Porcentaje de asistencia a las jornadas programadas por la Dirección Financiera de la SDG</v>
      </c>
      <c r="AT33" s="237">
        <f t="shared" si="3"/>
        <v>1</v>
      </c>
      <c r="AU33" s="290">
        <v>1</v>
      </c>
      <c r="AV33" s="241">
        <f>AU33/AT33</f>
        <v>1</v>
      </c>
      <c r="AW33" s="189" t="s">
        <v>371</v>
      </c>
      <c r="AX33" s="93" t="s">
        <v>372</v>
      </c>
      <c r="AY33" s="82" t="str">
        <f t="shared" si="15"/>
        <v>Porcentaje de asistencia a las jornadas programadas por la Dirección Financiera de la SDG</v>
      </c>
      <c r="AZ33" s="237">
        <f t="shared" si="12"/>
        <v>1</v>
      </c>
      <c r="BA33" s="290">
        <f>AVERAGE(AU33,AO33,AJ33,AD33)</f>
        <v>1</v>
      </c>
      <c r="BB33" s="241">
        <f>BA33/AZ33</f>
        <v>1</v>
      </c>
      <c r="BC33" s="433">
        <f t="shared" si="13"/>
        <v>0.01</v>
      </c>
      <c r="BD33" s="189" t="s">
        <v>371</v>
      </c>
    </row>
    <row r="34" spans="1:56" ht="270" customHeight="1" thickBot="1">
      <c r="A34" s="88">
        <v>26</v>
      </c>
      <c r="B34" s="503"/>
      <c r="C34" s="507"/>
      <c r="D34" s="424" t="s">
        <v>373</v>
      </c>
      <c r="E34" s="89">
        <v>0.02</v>
      </c>
      <c r="F34" s="90" t="s">
        <v>69</v>
      </c>
      <c r="G34" s="239" t="s">
        <v>374</v>
      </c>
      <c r="H34" s="98" t="s">
        <v>375</v>
      </c>
      <c r="I34" s="98" t="s">
        <v>376</v>
      </c>
      <c r="J34" s="108" t="s">
        <v>109</v>
      </c>
      <c r="K34" s="256" t="s">
        <v>377</v>
      </c>
      <c r="L34" s="301">
        <v>1</v>
      </c>
      <c r="M34" s="301">
        <v>1</v>
      </c>
      <c r="N34" s="301">
        <v>1</v>
      </c>
      <c r="O34" s="301">
        <v>1</v>
      </c>
      <c r="P34" s="301">
        <v>1</v>
      </c>
      <c r="Q34" s="195" t="s">
        <v>55</v>
      </c>
      <c r="R34" s="195" t="s">
        <v>339</v>
      </c>
      <c r="S34" s="195" t="s">
        <v>378</v>
      </c>
      <c r="T34" s="195" t="s">
        <v>339</v>
      </c>
      <c r="U34" s="195" t="s">
        <v>58</v>
      </c>
      <c r="V34" s="195"/>
      <c r="W34" s="195"/>
      <c r="X34" s="195"/>
      <c r="Y34" s="198"/>
      <c r="Z34" s="199"/>
      <c r="AA34" s="200" t="str">
        <f>$G$34</f>
        <v>Porcentaje de reporte de información insumo para contabilidad</v>
      </c>
      <c r="AB34" s="302">
        <f t="shared" si="1"/>
        <v>1</v>
      </c>
      <c r="AC34" s="302">
        <v>1</v>
      </c>
      <c r="AD34" s="303">
        <f>AC34/AB34</f>
        <v>1</v>
      </c>
      <c r="AE34" s="194" t="s">
        <v>379</v>
      </c>
      <c r="AF34" s="202" t="s">
        <v>380</v>
      </c>
      <c r="AG34" s="203" t="str">
        <f>$G$34</f>
        <v>Porcentaje de reporte de información insumo para contabilidad</v>
      </c>
      <c r="AH34" s="304">
        <f t="shared" si="0"/>
        <v>1</v>
      </c>
      <c r="AI34" s="305">
        <v>1</v>
      </c>
      <c r="AJ34" s="206">
        <f>AI34/AH34</f>
        <v>1</v>
      </c>
      <c r="AK34" s="207" t="s">
        <v>381</v>
      </c>
      <c r="AL34" s="61" t="s">
        <v>382</v>
      </c>
      <c r="AM34" s="175" t="str">
        <f t="shared" si="10"/>
        <v>Porcentaje de reporte de información insumo para contabilidad</v>
      </c>
      <c r="AN34" s="304">
        <f t="shared" si="11"/>
        <v>1</v>
      </c>
      <c r="AO34" s="306">
        <v>1</v>
      </c>
      <c r="AP34" s="206">
        <f t="shared" ref="AP34" si="16">AO34/AN34</f>
        <v>1</v>
      </c>
      <c r="AQ34" s="195" t="s">
        <v>383</v>
      </c>
      <c r="AR34" s="195" t="s">
        <v>384</v>
      </c>
      <c r="AS34" s="82" t="str">
        <f t="shared" si="14"/>
        <v>Porcentaje de reporte de información insumo para contabilidad</v>
      </c>
      <c r="AT34" s="304">
        <f t="shared" si="3"/>
        <v>1</v>
      </c>
      <c r="AU34" s="306">
        <v>1</v>
      </c>
      <c r="AV34" s="388">
        <f>AU34/AT34</f>
        <v>1</v>
      </c>
      <c r="AW34" s="407" t="s">
        <v>385</v>
      </c>
      <c r="AX34" s="195" t="s">
        <v>386</v>
      </c>
      <c r="AY34" s="82" t="str">
        <f t="shared" si="15"/>
        <v>Porcentaje de reporte de información insumo para contabilidad</v>
      </c>
      <c r="AZ34" s="304">
        <f t="shared" si="12"/>
        <v>1</v>
      </c>
      <c r="BA34" s="306">
        <v>1</v>
      </c>
      <c r="BB34" s="388">
        <f>BA34/AZ34</f>
        <v>1</v>
      </c>
      <c r="BC34" s="440">
        <f t="shared" si="13"/>
        <v>0.02</v>
      </c>
      <c r="BD34" s="210" t="s">
        <v>387</v>
      </c>
    </row>
    <row r="35" spans="1:56" ht="19.5" thickBot="1">
      <c r="A35" s="307"/>
      <c r="B35" s="503"/>
      <c r="C35" s="128"/>
      <c r="D35" s="308" t="s">
        <v>103</v>
      </c>
      <c r="E35" s="248">
        <v>0.17</v>
      </c>
      <c r="F35" s="309"/>
      <c r="G35" s="310"/>
      <c r="H35" s="310"/>
      <c r="I35" s="311"/>
      <c r="J35" s="134"/>
      <c r="K35" s="256"/>
      <c r="L35" s="312"/>
      <c r="M35" s="312"/>
      <c r="N35" s="312"/>
      <c r="O35" s="312"/>
      <c r="P35" s="313"/>
      <c r="Q35" s="311"/>
      <c r="R35" s="311"/>
      <c r="S35" s="311"/>
      <c r="T35" s="311"/>
      <c r="U35" s="314"/>
      <c r="V35" s="314"/>
      <c r="W35" s="314"/>
      <c r="X35" s="314"/>
      <c r="Y35" s="315"/>
      <c r="Z35" s="316"/>
      <c r="AA35" s="138"/>
      <c r="AB35" s="135"/>
      <c r="AC35" s="139"/>
      <c r="AD35" s="140"/>
      <c r="AE35" s="141"/>
      <c r="AF35" s="142"/>
      <c r="AG35" s="143"/>
      <c r="AH35" s="144"/>
      <c r="AI35" s="145"/>
      <c r="AJ35" s="146"/>
      <c r="AK35" s="147"/>
      <c r="AL35" s="148"/>
      <c r="AM35" s="149"/>
      <c r="AN35" s="144"/>
      <c r="AO35" s="150"/>
      <c r="AP35" s="146"/>
      <c r="AQ35" s="134"/>
      <c r="AR35" s="134"/>
      <c r="AS35" s="149"/>
      <c r="AT35" s="144"/>
      <c r="AU35" s="150"/>
      <c r="AV35" s="146"/>
      <c r="AW35" s="151"/>
      <c r="AX35" s="134"/>
      <c r="AY35" s="149"/>
      <c r="AZ35" s="144"/>
      <c r="BA35" s="150"/>
      <c r="BB35" s="146"/>
      <c r="BC35" s="439"/>
      <c r="BD35" s="152"/>
    </row>
    <row r="36" spans="1:56" ht="136.5" customHeight="1" thickBot="1">
      <c r="A36" s="62">
        <v>27</v>
      </c>
      <c r="B36" s="503"/>
      <c r="C36" s="317" t="s">
        <v>388</v>
      </c>
      <c r="D36" s="154" t="s">
        <v>389</v>
      </c>
      <c r="E36" s="170">
        <v>7.0000000000000007E-2</v>
      </c>
      <c r="F36" s="156" t="s">
        <v>49</v>
      </c>
      <c r="G36" s="117" t="s">
        <v>390</v>
      </c>
      <c r="H36" s="318" t="s">
        <v>391</v>
      </c>
      <c r="I36" s="319">
        <v>0.91185000000000005</v>
      </c>
      <c r="J36" s="67" t="s">
        <v>109</v>
      </c>
      <c r="K36" s="67" t="s">
        <v>392</v>
      </c>
      <c r="L36" s="320">
        <v>1</v>
      </c>
      <c r="M36" s="320">
        <v>1</v>
      </c>
      <c r="N36" s="320">
        <v>1</v>
      </c>
      <c r="O36" s="320">
        <v>1</v>
      </c>
      <c r="P36" s="320">
        <v>1</v>
      </c>
      <c r="Q36" s="67" t="s">
        <v>55</v>
      </c>
      <c r="R36" s="67" t="s">
        <v>393</v>
      </c>
      <c r="S36" s="67" t="s">
        <v>394</v>
      </c>
      <c r="T36" s="67" t="s">
        <v>395</v>
      </c>
      <c r="U36" s="67" t="s">
        <v>58</v>
      </c>
      <c r="V36" s="321"/>
      <c r="W36" s="321"/>
      <c r="X36" s="321"/>
      <c r="Y36" s="322"/>
      <c r="Z36" s="323"/>
      <c r="AA36" s="72" t="str">
        <f>$G$36</f>
        <v>Porcentaje de Requerimientos Asignados a la Alcaldia Local Respondidos</v>
      </c>
      <c r="AB36" s="68">
        <f t="shared" si="1"/>
        <v>1</v>
      </c>
      <c r="AC36" s="324">
        <v>0.98899999999999999</v>
      </c>
      <c r="AD36" s="325">
        <f>AC36/AB36</f>
        <v>0.98899999999999999</v>
      </c>
      <c r="AE36" s="117" t="s">
        <v>396</v>
      </c>
      <c r="AF36" s="118" t="s">
        <v>397</v>
      </c>
      <c r="AG36" s="76" t="str">
        <f>$G$36</f>
        <v>Porcentaje de Requerimientos Asignados a la Alcaldia Local Respondidos</v>
      </c>
      <c r="AH36" s="77">
        <f t="shared" si="0"/>
        <v>1</v>
      </c>
      <c r="AI36" s="121">
        <v>0.95230000000000004</v>
      </c>
      <c r="AJ36" s="278">
        <f>AI36/AH36</f>
        <v>0.95230000000000004</v>
      </c>
      <c r="AK36" s="123" t="s">
        <v>398</v>
      </c>
      <c r="AL36" s="326" t="s">
        <v>399</v>
      </c>
      <c r="AM36" s="82" t="str">
        <f>$G$46</f>
        <v>Porcentaje de depuración de las comunicaciones en el aplicatiVo de gestión documental</v>
      </c>
      <c r="AN36" s="77">
        <f>N36</f>
        <v>1</v>
      </c>
      <c r="AO36" s="161">
        <v>0.94769999999999999</v>
      </c>
      <c r="AP36" s="278">
        <f>+AO36/AN36</f>
        <v>0.94769999999999999</v>
      </c>
      <c r="AQ36" s="67" t="s">
        <v>400</v>
      </c>
      <c r="AR36" s="67" t="s">
        <v>401</v>
      </c>
      <c r="AS36" s="82" t="str">
        <f>G36</f>
        <v>Porcentaje de Requerimientos Asignados a la Alcaldia Local Respondidos</v>
      </c>
      <c r="AT36" s="77">
        <f>O36</f>
        <v>1</v>
      </c>
      <c r="AU36" s="319">
        <v>0.93640000000000001</v>
      </c>
      <c r="AV36" s="430">
        <f>AU36/AT36</f>
        <v>0.93640000000000001</v>
      </c>
      <c r="AW36" s="409" t="s">
        <v>402</v>
      </c>
      <c r="AX36" s="408" t="s">
        <v>403</v>
      </c>
      <c r="AY36" s="82" t="str">
        <f>G36</f>
        <v>Porcentaje de Requerimientos Asignados a la Alcaldia Local Respondidos</v>
      </c>
      <c r="AZ36" s="77">
        <f>P36</f>
        <v>1</v>
      </c>
      <c r="BA36" s="319">
        <f>AVERAGE(AU36,AO36,AI36,AD36)</f>
        <v>0.95635000000000003</v>
      </c>
      <c r="BB36" s="430">
        <f>BA36/AZ36</f>
        <v>0.95635000000000003</v>
      </c>
      <c r="BC36" s="431">
        <f>BB36*E36</f>
        <v>6.6944500000000004E-2</v>
      </c>
      <c r="BD36" s="126" t="s">
        <v>404</v>
      </c>
    </row>
    <row r="37" spans="1:56" ht="19.5" thickBot="1">
      <c r="A37" s="62"/>
      <c r="B37" s="503"/>
      <c r="C37" s="327"/>
      <c r="D37" s="163" t="s">
        <v>103</v>
      </c>
      <c r="E37" s="164">
        <v>7.0000000000000007E-2</v>
      </c>
      <c r="F37" s="131"/>
      <c r="G37" s="141"/>
      <c r="H37" s="141"/>
      <c r="I37" s="134"/>
      <c r="J37" s="134"/>
      <c r="K37" s="134"/>
      <c r="L37" s="139"/>
      <c r="M37" s="139"/>
      <c r="N37" s="139"/>
      <c r="O37" s="139"/>
      <c r="P37" s="139"/>
      <c r="Q37" s="134"/>
      <c r="R37" s="134"/>
      <c r="S37" s="134"/>
      <c r="T37" s="134"/>
      <c r="U37" s="134"/>
      <c r="V37" s="314"/>
      <c r="W37" s="314"/>
      <c r="X37" s="314"/>
      <c r="Y37" s="315"/>
      <c r="Z37" s="316"/>
      <c r="AA37" s="138"/>
      <c r="AB37" s="135"/>
      <c r="AC37" s="139"/>
      <c r="AD37" s="140"/>
      <c r="AE37" s="141"/>
      <c r="AF37" s="142"/>
      <c r="AG37" s="143"/>
      <c r="AH37" s="144"/>
      <c r="AI37" s="145"/>
      <c r="AJ37" s="146"/>
      <c r="AK37" s="147"/>
      <c r="AL37" s="148"/>
      <c r="AM37" s="149"/>
      <c r="AN37" s="144"/>
      <c r="AO37" s="150"/>
      <c r="AP37" s="146"/>
      <c r="AQ37" s="134"/>
      <c r="AR37" s="134"/>
      <c r="AS37" s="149"/>
      <c r="AT37" s="144"/>
      <c r="AU37" s="150"/>
      <c r="AV37" s="146"/>
      <c r="AW37" s="151"/>
      <c r="AX37" s="134"/>
      <c r="AY37" s="149"/>
      <c r="AZ37" s="144"/>
      <c r="BA37" s="150"/>
      <c r="BB37" s="146"/>
      <c r="BC37" s="439"/>
      <c r="BD37" s="152"/>
    </row>
    <row r="38" spans="1:56" ht="285.75" thickBot="1">
      <c r="A38" s="213">
        <v>28</v>
      </c>
      <c r="B38" s="503"/>
      <c r="C38" s="328" t="s">
        <v>405</v>
      </c>
      <c r="D38" s="329" t="s">
        <v>406</v>
      </c>
      <c r="E38" s="330">
        <v>0.05</v>
      </c>
      <c r="F38" s="331" t="s">
        <v>69</v>
      </c>
      <c r="G38" s="332" t="s">
        <v>407</v>
      </c>
      <c r="H38" s="332" t="s">
        <v>408</v>
      </c>
      <c r="I38" s="331">
        <v>1006</v>
      </c>
      <c r="J38" s="72" t="s">
        <v>53</v>
      </c>
      <c r="K38" s="72" t="s">
        <v>409</v>
      </c>
      <c r="L38" s="331"/>
      <c r="M38" s="331"/>
      <c r="N38" s="333" t="s">
        <v>410</v>
      </c>
      <c r="O38" s="333" t="s">
        <v>410</v>
      </c>
      <c r="P38" s="333">
        <v>1</v>
      </c>
      <c r="Q38" s="331" t="s">
        <v>55</v>
      </c>
      <c r="R38" s="331"/>
      <c r="S38" s="331" t="s">
        <v>411</v>
      </c>
      <c r="T38" s="72" t="s">
        <v>412</v>
      </c>
      <c r="U38" s="72" t="s">
        <v>58</v>
      </c>
      <c r="V38" s="72"/>
      <c r="W38" s="72"/>
      <c r="X38" s="72"/>
      <c r="Y38" s="70"/>
      <c r="Z38" s="220"/>
      <c r="AA38" s="72" t="str">
        <f>$G$38</f>
        <v>TRD de contratos aplicada para la serie de contratos en la alcaldía local para la documentación producida entre el 29 de diciembre de 2006 al 29 de septiembre de 2016</v>
      </c>
      <c r="AB38" s="101">
        <f t="shared" si="1"/>
        <v>0</v>
      </c>
      <c r="AC38" s="101" t="s">
        <v>139</v>
      </c>
      <c r="AD38" s="101" t="s">
        <v>139</v>
      </c>
      <c r="AE38" s="101" t="s">
        <v>139</v>
      </c>
      <c r="AF38" s="334" t="s">
        <v>139</v>
      </c>
      <c r="AG38" s="224" t="str">
        <f>$G$38</f>
        <v>TRD de contratos aplicada para la serie de contratos en la alcaldía local para la documentación producida entre el 29 de diciembre de 2006 al 29 de septiembre de 2016</v>
      </c>
      <c r="AH38" s="101">
        <f t="shared" si="0"/>
        <v>0</v>
      </c>
      <c r="AI38" s="225">
        <v>0</v>
      </c>
      <c r="AJ38" s="102" t="s">
        <v>139</v>
      </c>
      <c r="AK38" s="235" t="s">
        <v>77</v>
      </c>
      <c r="AL38" s="236" t="s">
        <v>78</v>
      </c>
      <c r="AM38" s="82" t="str">
        <f>$G$46</f>
        <v>Porcentaje de depuración de las comunicaciones en el aplicatiVo de gestión documental</v>
      </c>
      <c r="AN38" s="77">
        <v>0.5</v>
      </c>
      <c r="AO38" s="161">
        <v>0.8</v>
      </c>
      <c r="AP38" s="79">
        <v>1</v>
      </c>
      <c r="AQ38" s="67" t="s">
        <v>413</v>
      </c>
      <c r="AR38" s="67" t="s">
        <v>414</v>
      </c>
      <c r="AS38" s="82" t="str">
        <f>G38</f>
        <v>TRD de contratos aplicada para la serie de contratos en la alcaldía local para la documentación producida entre el 29 de diciembre de 2006 al 29 de septiembre de 2016</v>
      </c>
      <c r="AT38" s="77" t="str">
        <f>O38</f>
        <v>50% (503)</v>
      </c>
      <c r="AU38" s="161">
        <v>0.5</v>
      </c>
      <c r="AV38" s="79">
        <v>1</v>
      </c>
      <c r="AW38" s="125" t="s">
        <v>415</v>
      </c>
      <c r="AX38" s="67" t="s">
        <v>416</v>
      </c>
      <c r="AY38" s="82" t="str">
        <f>G38</f>
        <v>TRD de contratos aplicada para la serie de contratos en la alcaldía local para la documentación producida entre el 29 de diciembre de 2006 al 29 de septiembre de 2016</v>
      </c>
      <c r="AZ38" s="77">
        <f>P38</f>
        <v>1</v>
      </c>
      <c r="BA38" s="161">
        <v>1</v>
      </c>
      <c r="BB38" s="79">
        <f>BA38/AZ38</f>
        <v>1</v>
      </c>
      <c r="BC38" s="431">
        <f>BB38*E38</f>
        <v>0.05</v>
      </c>
      <c r="BD38" s="126" t="s">
        <v>417</v>
      </c>
    </row>
    <row r="39" spans="1:56" ht="19.5" thickBot="1">
      <c r="A39" s="307"/>
      <c r="B39" s="503"/>
      <c r="C39" s="327"/>
      <c r="D39" s="335" t="s">
        <v>103</v>
      </c>
      <c r="E39" s="155">
        <v>0.05</v>
      </c>
      <c r="F39" s="156"/>
      <c r="G39" s="117"/>
      <c r="H39" s="117"/>
      <c r="I39" s="67"/>
      <c r="J39" s="67"/>
      <c r="K39" s="67"/>
      <c r="L39" s="115"/>
      <c r="M39" s="115"/>
      <c r="N39" s="115"/>
      <c r="O39" s="115"/>
      <c r="P39" s="114"/>
      <c r="Q39" s="67"/>
      <c r="R39" s="67"/>
      <c r="S39" s="67"/>
      <c r="T39" s="67"/>
      <c r="U39" s="67"/>
      <c r="V39" s="67"/>
      <c r="W39" s="67"/>
      <c r="X39" s="67"/>
      <c r="Y39" s="157"/>
      <c r="Z39" s="158"/>
      <c r="AA39" s="72"/>
      <c r="AB39" s="68"/>
      <c r="AC39" s="336"/>
      <c r="AD39" s="102"/>
      <c r="AE39" s="117"/>
      <c r="AF39" s="118"/>
      <c r="AG39" s="76"/>
      <c r="AH39" s="77"/>
      <c r="AI39" s="337"/>
      <c r="AJ39" s="84"/>
      <c r="AK39" s="123"/>
      <c r="AL39" s="326"/>
      <c r="AM39" s="149"/>
      <c r="AN39" s="144"/>
      <c r="AO39" s="150"/>
      <c r="AP39" s="146"/>
      <c r="AQ39" s="134"/>
      <c r="AR39" s="134"/>
      <c r="AS39" s="149"/>
      <c r="AT39" s="144"/>
      <c r="AU39" s="150"/>
      <c r="AV39" s="146"/>
      <c r="AW39" s="151"/>
      <c r="AX39" s="134"/>
      <c r="AY39" s="149"/>
      <c r="AZ39" s="144"/>
      <c r="BA39" s="150"/>
      <c r="BB39" s="146"/>
      <c r="BC39" s="439"/>
      <c r="BD39" s="152"/>
    </row>
    <row r="40" spans="1:56" ht="186" thickBot="1">
      <c r="A40" s="213">
        <v>31</v>
      </c>
      <c r="B40" s="503"/>
      <c r="C40" s="328" t="s">
        <v>418</v>
      </c>
      <c r="D40" s="329" t="s">
        <v>419</v>
      </c>
      <c r="E40" s="330">
        <v>0.05</v>
      </c>
      <c r="F40" s="72" t="s">
        <v>49</v>
      </c>
      <c r="G40" s="338" t="s">
        <v>420</v>
      </c>
      <c r="H40" s="72" t="s">
        <v>421</v>
      </c>
      <c r="I40" s="72" t="s">
        <v>350</v>
      </c>
      <c r="J40" s="72" t="s">
        <v>109</v>
      </c>
      <c r="K40" s="72" t="s">
        <v>422</v>
      </c>
      <c r="L40" s="68"/>
      <c r="M40" s="68"/>
      <c r="N40" s="68">
        <v>1</v>
      </c>
      <c r="O40" s="68">
        <v>1</v>
      </c>
      <c r="P40" s="68">
        <v>1</v>
      </c>
      <c r="Q40" s="72" t="s">
        <v>55</v>
      </c>
      <c r="R40" s="72" t="s">
        <v>423</v>
      </c>
      <c r="S40" s="72" t="s">
        <v>424</v>
      </c>
      <c r="T40" s="72" t="s">
        <v>425</v>
      </c>
      <c r="U40" s="72" t="s">
        <v>58</v>
      </c>
      <c r="V40" s="114"/>
      <c r="W40" s="114"/>
      <c r="X40" s="114"/>
      <c r="Y40" s="157"/>
      <c r="Z40" s="339"/>
      <c r="AA40" s="114" t="str">
        <f>$G$40</f>
        <v>Porcentaje del lineamientos de gestión de TIC Impartidas por la DTI del nivel central Cumplidas</v>
      </c>
      <c r="AB40" s="115">
        <f t="shared" si="1"/>
        <v>0</v>
      </c>
      <c r="AC40" s="101" t="s">
        <v>139</v>
      </c>
      <c r="AD40" s="101" t="s">
        <v>139</v>
      </c>
      <c r="AE40" s="101" t="s">
        <v>139</v>
      </c>
      <c r="AF40" s="334" t="s">
        <v>139</v>
      </c>
      <c r="AG40" s="340" t="str">
        <f>$G$40</f>
        <v>Porcentaje del lineamientos de gestión de TIC Impartidas por la DTI del nivel central Cumplidas</v>
      </c>
      <c r="AH40" s="115">
        <f t="shared" si="0"/>
        <v>0</v>
      </c>
      <c r="AI40" s="341" t="s">
        <v>78</v>
      </c>
      <c r="AJ40" s="342" t="s">
        <v>139</v>
      </c>
      <c r="AK40" s="343" t="s">
        <v>426</v>
      </c>
      <c r="AL40" s="344" t="s">
        <v>78</v>
      </c>
      <c r="AM40" s="82" t="str">
        <f>$G$46</f>
        <v>Porcentaje de depuración de las comunicaciones en el aplicatiVo de gestión documental</v>
      </c>
      <c r="AN40" s="77">
        <f>N40</f>
        <v>1</v>
      </c>
      <c r="AO40" s="161">
        <v>0.81</v>
      </c>
      <c r="AP40" s="278">
        <f>+AO40/AN40</f>
        <v>0.81</v>
      </c>
      <c r="AQ40" s="67" t="s">
        <v>427</v>
      </c>
      <c r="AR40" s="67" t="s">
        <v>78</v>
      </c>
      <c r="AS40" s="82" t="str">
        <f>G40</f>
        <v>Porcentaje del lineamientos de gestión de TIC Impartidas por la DTI del nivel central Cumplidas</v>
      </c>
      <c r="AT40" s="77">
        <f>O40</f>
        <v>1</v>
      </c>
      <c r="AU40" s="161">
        <v>0.8</v>
      </c>
      <c r="AV40" s="79">
        <f>AU40/AT40</f>
        <v>0.8</v>
      </c>
      <c r="AW40" s="189" t="s">
        <v>428</v>
      </c>
      <c r="AX40" s="67" t="s">
        <v>429</v>
      </c>
      <c r="AY40" s="82" t="str">
        <f>G40</f>
        <v>Porcentaje del lineamientos de gestión de TIC Impartidas por la DTI del nivel central Cumplidas</v>
      </c>
      <c r="AZ40" s="77">
        <f>P40</f>
        <v>1</v>
      </c>
      <c r="BA40" s="161">
        <f>AVERAGE(AU40,AO40)</f>
        <v>0.80500000000000005</v>
      </c>
      <c r="BB40" s="79">
        <f>BA40/AZ40</f>
        <v>0.80500000000000005</v>
      </c>
      <c r="BC40" s="431">
        <f>BB40*E40</f>
        <v>4.0250000000000008E-2</v>
      </c>
      <c r="BD40" s="189" t="s">
        <v>430</v>
      </c>
    </row>
    <row r="41" spans="1:56" ht="19.5" thickBot="1">
      <c r="A41" s="62"/>
      <c r="B41" s="345"/>
      <c r="C41" s="327"/>
      <c r="D41" s="335" t="s">
        <v>103</v>
      </c>
      <c r="E41" s="164">
        <v>0.05</v>
      </c>
      <c r="F41" s="131"/>
      <c r="G41" s="141"/>
      <c r="H41" s="134"/>
      <c r="I41" s="134"/>
      <c r="J41" s="134"/>
      <c r="K41" s="134"/>
      <c r="L41" s="135"/>
      <c r="M41" s="135"/>
      <c r="N41" s="135"/>
      <c r="O41" s="135"/>
      <c r="P41" s="135"/>
      <c r="Q41" s="134"/>
      <c r="R41" s="134"/>
      <c r="S41" s="134"/>
      <c r="T41" s="134"/>
      <c r="U41" s="134"/>
      <c r="V41" s="134"/>
      <c r="W41" s="134"/>
      <c r="X41" s="134"/>
      <c r="Y41" s="136"/>
      <c r="Z41" s="137"/>
      <c r="AA41" s="138"/>
      <c r="AB41" s="135"/>
      <c r="AC41" s="346"/>
      <c r="AD41" s="140"/>
      <c r="AE41" s="141"/>
      <c r="AF41" s="142"/>
      <c r="AG41" s="143"/>
      <c r="AH41" s="144"/>
      <c r="AI41" s="347"/>
      <c r="AJ41" s="146"/>
      <c r="AK41" s="147"/>
      <c r="AL41" s="148"/>
      <c r="AM41" s="149"/>
      <c r="AN41" s="144"/>
      <c r="AO41" s="150"/>
      <c r="AP41" s="146"/>
      <c r="AQ41" s="134"/>
      <c r="AR41" s="134"/>
      <c r="AS41" s="149"/>
      <c r="AT41" s="144"/>
      <c r="AU41" s="150"/>
      <c r="AV41" s="146"/>
      <c r="AW41" s="151"/>
      <c r="AX41" s="134"/>
      <c r="AY41" s="149"/>
      <c r="AZ41" s="144"/>
      <c r="BA41" s="150"/>
      <c r="BB41" s="146"/>
      <c r="BC41" s="439"/>
      <c r="BD41" s="152"/>
    </row>
    <row r="42" spans="1:56" ht="171.75" thickBot="1">
      <c r="A42" s="213">
        <v>32</v>
      </c>
      <c r="B42" s="461" t="s">
        <v>431</v>
      </c>
      <c r="C42" s="463" t="s">
        <v>432</v>
      </c>
      <c r="D42" s="391" t="s">
        <v>433</v>
      </c>
      <c r="E42" s="180">
        <v>0.03</v>
      </c>
      <c r="F42" s="348" t="s">
        <v>434</v>
      </c>
      <c r="G42" s="349" t="s">
        <v>435</v>
      </c>
      <c r="H42" s="349" t="s">
        <v>436</v>
      </c>
      <c r="I42" s="350"/>
      <c r="J42" s="72" t="s">
        <v>53</v>
      </c>
      <c r="K42" s="72" t="s">
        <v>437</v>
      </c>
      <c r="L42" s="172"/>
      <c r="M42" s="172"/>
      <c r="N42" s="351"/>
      <c r="O42" s="352">
        <v>1</v>
      </c>
      <c r="P42" s="353">
        <v>1</v>
      </c>
      <c r="Q42" s="72" t="s">
        <v>55</v>
      </c>
      <c r="R42" s="219" t="s">
        <v>438</v>
      </c>
      <c r="S42" s="219"/>
      <c r="T42" s="219"/>
      <c r="U42" s="219"/>
      <c r="V42" s="219"/>
      <c r="W42" s="219"/>
      <c r="X42" s="219"/>
      <c r="Y42" s="354"/>
      <c r="Z42" s="355"/>
      <c r="AA42" s="219" t="str">
        <f>$G$42</f>
        <v>Ejercicios de evaluación de los requisitos legales aplicables el proceso/Alcaldía realizados</v>
      </c>
      <c r="AB42" s="356">
        <f t="shared" si="1"/>
        <v>0</v>
      </c>
      <c r="AC42" s="356">
        <v>0</v>
      </c>
      <c r="AD42" s="357"/>
      <c r="AE42" s="358" t="s">
        <v>77</v>
      </c>
      <c r="AF42" s="359" t="s">
        <v>78</v>
      </c>
      <c r="AG42" s="360" t="str">
        <f>$G$42</f>
        <v>Ejercicios de evaluación de los requisitos legales aplicables el proceso/Alcaldía realizados</v>
      </c>
      <c r="AH42" s="356">
        <f t="shared" si="0"/>
        <v>0</v>
      </c>
      <c r="AI42" s="361">
        <v>0</v>
      </c>
      <c r="AJ42" s="357" t="s">
        <v>139</v>
      </c>
      <c r="AK42" s="235" t="s">
        <v>77</v>
      </c>
      <c r="AL42" s="236" t="s">
        <v>78</v>
      </c>
      <c r="AM42" s="175">
        <f>$G$61</f>
        <v>0</v>
      </c>
      <c r="AN42" s="237">
        <f t="shared" ref="AN42:AN48" si="17">N42</f>
        <v>0</v>
      </c>
      <c r="AO42" s="187"/>
      <c r="AP42" s="188" t="s">
        <v>81</v>
      </c>
      <c r="AQ42" s="358" t="s">
        <v>77</v>
      </c>
      <c r="AR42" s="359" t="s">
        <v>78</v>
      </c>
      <c r="AS42" s="175" t="str">
        <f>G42</f>
        <v>Ejercicios de evaluación de los requisitos legales aplicables el proceso/Alcaldía realizados</v>
      </c>
      <c r="AT42" s="183">
        <f t="shared" ref="AT42:AT48" si="18">O42</f>
        <v>1</v>
      </c>
      <c r="AU42" s="187">
        <v>1</v>
      </c>
      <c r="AV42" s="292">
        <f t="shared" ref="AV42:AV43" si="19">AU42/AT42</f>
        <v>1</v>
      </c>
      <c r="AW42" s="189" t="s">
        <v>439</v>
      </c>
      <c r="AX42" s="93" t="s">
        <v>440</v>
      </c>
      <c r="AY42" s="175" t="str">
        <f>G42</f>
        <v>Ejercicios de evaluación de los requisitos legales aplicables el proceso/Alcaldía realizados</v>
      </c>
      <c r="AZ42" s="183">
        <f t="shared" ref="AZ42:AZ48" si="20">P42</f>
        <v>1</v>
      </c>
      <c r="BA42" s="187">
        <v>1</v>
      </c>
      <c r="BB42" s="292">
        <f t="shared" ref="BB42:BB48" si="21">BA42/AZ42</f>
        <v>1</v>
      </c>
      <c r="BC42" s="433">
        <f>BB42*E42</f>
        <v>0.03</v>
      </c>
      <c r="BD42" s="189" t="s">
        <v>439</v>
      </c>
    </row>
    <row r="43" spans="1:56" ht="142.5">
      <c r="A43" s="213">
        <v>34</v>
      </c>
      <c r="B43" s="462"/>
      <c r="C43" s="464"/>
      <c r="D43" s="392" t="s">
        <v>441</v>
      </c>
      <c r="E43" s="180">
        <v>0.03</v>
      </c>
      <c r="F43" s="363" t="s">
        <v>434</v>
      </c>
      <c r="G43" s="364" t="s">
        <v>442</v>
      </c>
      <c r="H43" s="364" t="s">
        <v>443</v>
      </c>
      <c r="I43" s="179"/>
      <c r="J43" s="179"/>
      <c r="K43" s="179" t="s">
        <v>442</v>
      </c>
      <c r="L43" s="244"/>
      <c r="M43" s="244">
        <v>1</v>
      </c>
      <c r="N43" s="244"/>
      <c r="O43" s="365">
        <v>1</v>
      </c>
      <c r="P43" s="366">
        <v>2</v>
      </c>
      <c r="Q43" s="179" t="s">
        <v>55</v>
      </c>
      <c r="R43" s="215" t="s">
        <v>444</v>
      </c>
      <c r="S43" s="215"/>
      <c r="T43" s="215"/>
      <c r="U43" s="215"/>
      <c r="V43" s="215"/>
      <c r="W43" s="215"/>
      <c r="X43" s="215"/>
      <c r="Y43" s="99"/>
      <c r="Z43" s="231"/>
      <c r="AA43" s="179" t="str">
        <f>$G$43</f>
        <v>Mediciones de desempeño ambiental realizadas en el proceso/alcaldia local</v>
      </c>
      <c r="AB43" s="178">
        <f t="shared" si="1"/>
        <v>0</v>
      </c>
      <c r="AC43" s="178"/>
      <c r="AD43" s="245"/>
      <c r="AE43" s="294" t="s">
        <v>77</v>
      </c>
      <c r="AF43" s="223"/>
      <c r="AG43" s="232" t="str">
        <f>$G$43</f>
        <v>Mediciones de desempeño ambiental realizadas en el proceso/alcaldia local</v>
      </c>
      <c r="AH43" s="178">
        <f t="shared" si="0"/>
        <v>1</v>
      </c>
      <c r="AI43" s="234">
        <v>1</v>
      </c>
      <c r="AJ43" s="281">
        <v>1</v>
      </c>
      <c r="AK43" s="235" t="s">
        <v>445</v>
      </c>
      <c r="AL43" s="236" t="s">
        <v>446</v>
      </c>
      <c r="AM43" s="175">
        <f>$G$62</f>
        <v>0</v>
      </c>
      <c r="AN43" s="237">
        <f t="shared" si="17"/>
        <v>0</v>
      </c>
      <c r="AO43" s="187"/>
      <c r="AP43" s="188" t="s">
        <v>81</v>
      </c>
      <c r="AQ43" s="294" t="s">
        <v>77</v>
      </c>
      <c r="AR43" s="294" t="s">
        <v>78</v>
      </c>
      <c r="AS43" s="175" t="str">
        <f t="shared" ref="AS43:AS48" si="22">G43</f>
        <v>Mediciones de desempeño ambiental realizadas en el proceso/alcaldia local</v>
      </c>
      <c r="AT43" s="183">
        <f t="shared" si="18"/>
        <v>1</v>
      </c>
      <c r="AU43" s="187">
        <v>1</v>
      </c>
      <c r="AV43" s="292">
        <f t="shared" si="19"/>
        <v>1</v>
      </c>
      <c r="AW43" s="189" t="s">
        <v>447</v>
      </c>
      <c r="AX43" s="93" t="s">
        <v>448</v>
      </c>
      <c r="AY43" s="175" t="str">
        <f t="shared" ref="AY43:AY48" si="23">G43</f>
        <v>Mediciones de desempeño ambiental realizadas en el proceso/alcaldia local</v>
      </c>
      <c r="AZ43" s="426">
        <f t="shared" si="20"/>
        <v>2</v>
      </c>
      <c r="BA43" s="187">
        <v>2</v>
      </c>
      <c r="BB43" s="292">
        <f t="shared" si="21"/>
        <v>1</v>
      </c>
      <c r="BC43" s="433">
        <f t="shared" ref="BC43:BC48" si="24">BB43*E43</f>
        <v>0.03</v>
      </c>
      <c r="BD43" s="189" t="s">
        <v>449</v>
      </c>
    </row>
    <row r="44" spans="1:56" ht="95.25" customHeight="1" thickBot="1">
      <c r="A44" s="227">
        <v>35</v>
      </c>
      <c r="B44" s="462"/>
      <c r="C44" s="464"/>
      <c r="D44" s="362" t="s">
        <v>450</v>
      </c>
      <c r="E44" s="367">
        <v>2.5000000000000001E-2</v>
      </c>
      <c r="F44" s="363" t="s">
        <v>434</v>
      </c>
      <c r="G44" s="364" t="s">
        <v>451</v>
      </c>
      <c r="H44" s="364" t="s">
        <v>452</v>
      </c>
      <c r="I44" s="179">
        <v>203</v>
      </c>
      <c r="J44" s="179" t="s">
        <v>53</v>
      </c>
      <c r="K44" s="179" t="s">
        <v>453</v>
      </c>
      <c r="L44" s="244">
        <v>0</v>
      </c>
      <c r="M44" s="244">
        <v>0</v>
      </c>
      <c r="N44" s="244">
        <v>0</v>
      </c>
      <c r="O44" s="399">
        <v>1</v>
      </c>
      <c r="P44" s="399">
        <v>1</v>
      </c>
      <c r="Q44" s="179" t="s">
        <v>55</v>
      </c>
      <c r="R44" s="179" t="s">
        <v>454</v>
      </c>
      <c r="S44" s="179" t="s">
        <v>455</v>
      </c>
      <c r="T44" s="179" t="s">
        <v>454</v>
      </c>
      <c r="U44" s="179" t="s">
        <v>58</v>
      </c>
      <c r="V44" s="179"/>
      <c r="W44" s="179"/>
      <c r="X44" s="179"/>
      <c r="Y44" s="99"/>
      <c r="Z44" s="231"/>
      <c r="AA44" s="179" t="str">
        <f>$G$44</f>
        <v>Porcentaje de requerimientos ciudadanos con respuesta de fondo ingresados en la vigencia 2017, según verificación efectuada por el proceso de Servicio a la Ciudadanía</v>
      </c>
      <c r="AB44" s="395">
        <v>0</v>
      </c>
      <c r="AC44" s="395">
        <v>0</v>
      </c>
      <c r="AD44" s="396" t="s">
        <v>307</v>
      </c>
      <c r="AE44" s="396" t="s">
        <v>307</v>
      </c>
      <c r="AF44" s="397"/>
      <c r="AG44" s="232" t="str">
        <f>$G$44</f>
        <v>Porcentaje de requerimientos ciudadanos con respuesta de fondo ingresados en la vigencia 2017, según verificación efectuada por el proceso de Servicio a la Ciudadanía</v>
      </c>
      <c r="AH44" s="178">
        <v>0</v>
      </c>
      <c r="AI44" s="234">
        <v>0</v>
      </c>
      <c r="AJ44" s="180" t="s">
        <v>307</v>
      </c>
      <c r="AK44" s="180" t="s">
        <v>307</v>
      </c>
      <c r="AL44" s="236"/>
      <c r="AM44" s="175" t="str">
        <f>AG44</f>
        <v>Porcentaje de requerimientos ciudadanos con respuesta de fondo ingresados en la vigencia 2017, según verificación efectuada por el proceso de Servicio a la Ciudadanía</v>
      </c>
      <c r="AN44" s="390">
        <v>0</v>
      </c>
      <c r="AO44" s="390">
        <v>0</v>
      </c>
      <c r="AP44" s="398" t="s">
        <v>81</v>
      </c>
      <c r="AQ44" s="398" t="s">
        <v>81</v>
      </c>
      <c r="AR44" s="93" t="str">
        <f>AM44</f>
        <v>Porcentaje de requerimientos ciudadanos con respuesta de fondo ingresados en la vigencia 2017, según verificación efectuada por el proceso de Servicio a la Ciudadanía</v>
      </c>
      <c r="AS44" s="175" t="str">
        <f t="shared" si="22"/>
        <v>Porcentaje de requerimientos ciudadanos con respuesta de fondo ingresados en la vigencia 2017, según verificación efectuada por el proceso de Servicio a la Ciudadanía</v>
      </c>
      <c r="AT44" s="237">
        <f t="shared" si="18"/>
        <v>1</v>
      </c>
      <c r="AU44" s="406">
        <v>0.99199999999999999</v>
      </c>
      <c r="AV44" s="432">
        <f>AU44/AT44</f>
        <v>0.99199999999999999</v>
      </c>
      <c r="AW44" s="189" t="s">
        <v>456</v>
      </c>
      <c r="AX44" s="93" t="s">
        <v>457</v>
      </c>
      <c r="AY44" s="175" t="str">
        <f t="shared" si="23"/>
        <v>Porcentaje de requerimientos ciudadanos con respuesta de fondo ingresados en la vigencia 2017, según verificación efectuada por el proceso de Servicio a la Ciudadanía</v>
      </c>
      <c r="AZ44" s="237">
        <f t="shared" si="20"/>
        <v>1</v>
      </c>
      <c r="BA44" s="406">
        <v>0.99199999999999999</v>
      </c>
      <c r="BB44" s="292">
        <f t="shared" si="21"/>
        <v>0.99199999999999999</v>
      </c>
      <c r="BC44" s="433">
        <f t="shared" si="24"/>
        <v>2.4800000000000003E-2</v>
      </c>
      <c r="BD44" s="189" t="s">
        <v>456</v>
      </c>
    </row>
    <row r="45" spans="1:56" ht="270.75">
      <c r="A45" s="213">
        <v>36</v>
      </c>
      <c r="B45" s="462"/>
      <c r="C45" s="464"/>
      <c r="D45" s="392" t="s">
        <v>458</v>
      </c>
      <c r="E45" s="368">
        <v>2.5000000000000001E-2</v>
      </c>
      <c r="F45" s="363" t="s">
        <v>434</v>
      </c>
      <c r="G45" s="364" t="s">
        <v>459</v>
      </c>
      <c r="H45" s="364" t="s">
        <v>460</v>
      </c>
      <c r="I45" s="179"/>
      <c r="J45" s="179"/>
      <c r="K45" s="179" t="s">
        <v>461</v>
      </c>
      <c r="L45" s="179"/>
      <c r="M45" s="179">
        <v>1</v>
      </c>
      <c r="N45" s="179">
        <v>1</v>
      </c>
      <c r="O45" s="179">
        <v>0</v>
      </c>
      <c r="P45" s="179">
        <v>2</v>
      </c>
      <c r="Q45" s="179" t="s">
        <v>55</v>
      </c>
      <c r="R45" s="179" t="s">
        <v>462</v>
      </c>
      <c r="S45" s="179"/>
      <c r="T45" s="179"/>
      <c r="U45" s="179"/>
      <c r="V45" s="179"/>
      <c r="W45" s="179"/>
      <c r="X45" s="179"/>
      <c r="Y45" s="99"/>
      <c r="Z45" s="231"/>
      <c r="AA45" s="179" t="str">
        <f>$G$45</f>
        <v>Buenas practicas y lecciones aprendidas identificadas por proceso o Alcaldía Local en la herramienta de gestión del conocimiento (AGORA)</v>
      </c>
      <c r="AB45" s="178">
        <f t="shared" si="1"/>
        <v>0</v>
      </c>
      <c r="AC45" s="178"/>
      <c r="AD45" s="245"/>
      <c r="AE45" s="294" t="s">
        <v>463</v>
      </c>
      <c r="AF45" s="223"/>
      <c r="AG45" s="232" t="str">
        <f>$G$45</f>
        <v>Buenas practicas y lecciones aprendidas identificadas por proceso o Alcaldía Local en la herramienta de gestión del conocimiento (AGORA)</v>
      </c>
      <c r="AH45" s="178">
        <f t="shared" si="0"/>
        <v>1</v>
      </c>
      <c r="AI45" s="234">
        <v>1</v>
      </c>
      <c r="AJ45" s="281">
        <v>1</v>
      </c>
      <c r="AK45" s="235" t="s">
        <v>464</v>
      </c>
      <c r="AL45" s="236" t="s">
        <v>465</v>
      </c>
      <c r="AM45" s="175">
        <f>$G$64</f>
        <v>0</v>
      </c>
      <c r="AN45" s="179">
        <v>1</v>
      </c>
      <c r="AO45" s="187">
        <v>1</v>
      </c>
      <c r="AP45" s="241">
        <v>1</v>
      </c>
      <c r="AQ45" s="93" t="s">
        <v>466</v>
      </c>
      <c r="AR45" s="93" t="s">
        <v>467</v>
      </c>
      <c r="AS45" s="175" t="str">
        <f t="shared" si="22"/>
        <v>Buenas practicas y lecciones aprendidas identificadas por proceso o Alcaldía Local en la herramienta de gestión del conocimiento (AGORA)</v>
      </c>
      <c r="AT45" s="237">
        <f t="shared" si="18"/>
        <v>0</v>
      </c>
      <c r="AU45" s="187"/>
      <c r="AV45" s="188" t="s">
        <v>82</v>
      </c>
      <c r="AW45" s="189" t="s">
        <v>83</v>
      </c>
      <c r="AX45" s="93"/>
      <c r="AY45" s="175" t="str">
        <f t="shared" si="23"/>
        <v>Buenas practicas y lecciones aprendidas identificadas por proceso o Alcaldía Local en la herramienta de gestión del conocimiento (AGORA)</v>
      </c>
      <c r="AZ45" s="426">
        <f t="shared" si="20"/>
        <v>2</v>
      </c>
      <c r="BA45" s="187">
        <v>2</v>
      </c>
      <c r="BB45" s="292">
        <f t="shared" si="21"/>
        <v>1</v>
      </c>
      <c r="BC45" s="433">
        <f t="shared" si="24"/>
        <v>2.5000000000000001E-2</v>
      </c>
      <c r="BD45" s="189" t="s">
        <v>468</v>
      </c>
    </row>
    <row r="46" spans="1:56" ht="200.25" thickBot="1">
      <c r="A46" s="369">
        <v>37</v>
      </c>
      <c r="B46" s="462"/>
      <c r="C46" s="464"/>
      <c r="D46" s="392" t="s">
        <v>469</v>
      </c>
      <c r="E46" s="180">
        <v>0.03</v>
      </c>
      <c r="F46" s="363" t="s">
        <v>434</v>
      </c>
      <c r="G46" s="364" t="s">
        <v>470</v>
      </c>
      <c r="H46" s="364" t="s">
        <v>471</v>
      </c>
      <c r="I46" s="370"/>
      <c r="J46" s="179"/>
      <c r="K46" s="179" t="s">
        <v>472</v>
      </c>
      <c r="L46" s="179"/>
      <c r="M46" s="233">
        <v>0.5</v>
      </c>
      <c r="N46" s="179"/>
      <c r="O46" s="233">
        <v>0.5</v>
      </c>
      <c r="P46" s="233">
        <v>1</v>
      </c>
      <c r="Q46" s="179" t="s">
        <v>55</v>
      </c>
      <c r="R46" s="179" t="s">
        <v>339</v>
      </c>
      <c r="S46" s="370"/>
      <c r="T46" s="370"/>
      <c r="U46" s="179"/>
      <c r="V46" s="370"/>
      <c r="W46" s="370"/>
      <c r="X46" s="370"/>
      <c r="Y46" s="99"/>
      <c r="Z46" s="231"/>
      <c r="AA46" s="179" t="str">
        <f>$G$46</f>
        <v>Porcentaje de depuración de las comunicaciones en el aplicatiVo de gestión documental</v>
      </c>
      <c r="AB46" s="233">
        <f t="shared" si="1"/>
        <v>0</v>
      </c>
      <c r="AC46" s="233"/>
      <c r="AD46" s="245"/>
      <c r="AE46" s="294" t="s">
        <v>463</v>
      </c>
      <c r="AF46" s="223" t="s">
        <v>339</v>
      </c>
      <c r="AG46" s="232" t="str">
        <f>$G$46</f>
        <v>Porcentaje de depuración de las comunicaciones en el aplicatiVo de gestión documental</v>
      </c>
      <c r="AH46" s="233">
        <f t="shared" si="0"/>
        <v>0.5</v>
      </c>
      <c r="AI46" s="295">
        <v>0</v>
      </c>
      <c r="AJ46" s="295">
        <f>AI46/AH46</f>
        <v>0</v>
      </c>
      <c r="AK46" s="235" t="s">
        <v>473</v>
      </c>
      <c r="AL46" s="236" t="s">
        <v>474</v>
      </c>
      <c r="AM46" s="371">
        <f>$G$65</f>
        <v>0</v>
      </c>
      <c r="AN46" s="372">
        <f t="shared" si="17"/>
        <v>0</v>
      </c>
      <c r="AO46" s="373"/>
      <c r="AP46" s="374" t="s">
        <v>81</v>
      </c>
      <c r="AQ46" s="108" t="s">
        <v>81</v>
      </c>
      <c r="AR46" s="108"/>
      <c r="AS46" s="175" t="str">
        <f t="shared" si="22"/>
        <v>Porcentaje de depuración de las comunicaciones en el aplicatiVo de gestión documental</v>
      </c>
      <c r="AT46" s="372">
        <f t="shared" si="18"/>
        <v>0.5</v>
      </c>
      <c r="AU46" s="435">
        <v>0.5</v>
      </c>
      <c r="AV46" s="436">
        <f>AU46/AT46</f>
        <v>1</v>
      </c>
      <c r="AW46" s="189" t="s">
        <v>475</v>
      </c>
      <c r="AX46" s="108" t="s">
        <v>476</v>
      </c>
      <c r="AY46" s="175" t="str">
        <f t="shared" si="23"/>
        <v>Porcentaje de depuración de las comunicaciones en el aplicatiVo de gestión documental</v>
      </c>
      <c r="AZ46" s="372">
        <f t="shared" si="20"/>
        <v>1</v>
      </c>
      <c r="BA46" s="435">
        <v>1</v>
      </c>
      <c r="BB46" s="434">
        <f t="shared" si="21"/>
        <v>1</v>
      </c>
      <c r="BC46" s="442">
        <f t="shared" si="24"/>
        <v>0.03</v>
      </c>
      <c r="BD46" s="189" t="s">
        <v>477</v>
      </c>
    </row>
    <row r="47" spans="1:56" ht="108.75" customHeight="1">
      <c r="A47" s="375">
        <v>40</v>
      </c>
      <c r="B47" s="462"/>
      <c r="C47" s="464"/>
      <c r="D47" s="392" t="s">
        <v>478</v>
      </c>
      <c r="E47" s="180">
        <v>0.03</v>
      </c>
      <c r="F47" s="363" t="s">
        <v>434</v>
      </c>
      <c r="G47" s="364" t="s">
        <v>479</v>
      </c>
      <c r="H47" s="364" t="s">
        <v>480</v>
      </c>
      <c r="I47" s="114" t="s">
        <v>350</v>
      </c>
      <c r="J47" s="179" t="s">
        <v>109</v>
      </c>
      <c r="K47" s="179" t="s">
        <v>481</v>
      </c>
      <c r="L47" s="233">
        <v>1</v>
      </c>
      <c r="M47" s="233">
        <v>1</v>
      </c>
      <c r="N47" s="233">
        <v>1</v>
      </c>
      <c r="O47" s="233">
        <v>1</v>
      </c>
      <c r="P47" s="179">
        <v>1</v>
      </c>
      <c r="Q47" s="179" t="s">
        <v>55</v>
      </c>
      <c r="R47" s="179" t="s">
        <v>482</v>
      </c>
      <c r="S47" s="370"/>
      <c r="T47" s="370"/>
      <c r="U47" s="179"/>
      <c r="V47" s="370"/>
      <c r="W47" s="370"/>
      <c r="X47" s="370"/>
      <c r="Y47" s="99"/>
      <c r="Z47" s="231"/>
      <c r="AA47" s="179" t="str">
        <f>$G$47</f>
        <v>Acciones correctivas documentadas y vigentes</v>
      </c>
      <c r="AB47" s="233">
        <f t="shared" si="1"/>
        <v>1</v>
      </c>
      <c r="AC47" s="233">
        <v>1</v>
      </c>
      <c r="AD47" s="180">
        <f>AC47/AB47</f>
        <v>1</v>
      </c>
      <c r="AE47" s="294" t="s">
        <v>483</v>
      </c>
      <c r="AF47" s="223" t="s">
        <v>484</v>
      </c>
      <c r="AG47" s="232" t="str">
        <f>$G$47</f>
        <v>Acciones correctivas documentadas y vigentes</v>
      </c>
      <c r="AH47" s="233">
        <f t="shared" si="0"/>
        <v>1</v>
      </c>
      <c r="AI47" s="376">
        <v>1</v>
      </c>
      <c r="AJ47" s="376">
        <v>1</v>
      </c>
      <c r="AK47" s="235" t="s">
        <v>485</v>
      </c>
      <c r="AL47" s="236" t="s">
        <v>486</v>
      </c>
      <c r="AM47" s="175">
        <f>$G$64</f>
        <v>0</v>
      </c>
      <c r="AN47" s="237">
        <f t="shared" si="17"/>
        <v>1</v>
      </c>
      <c r="AO47" s="290">
        <v>1</v>
      </c>
      <c r="AP47" s="290">
        <v>1</v>
      </c>
      <c r="AQ47" s="93" t="s">
        <v>487</v>
      </c>
      <c r="AR47" s="93"/>
      <c r="AS47" s="175" t="str">
        <f t="shared" si="22"/>
        <v>Acciones correctivas documentadas y vigentes</v>
      </c>
      <c r="AT47" s="237">
        <f t="shared" si="18"/>
        <v>1</v>
      </c>
      <c r="AU47" s="290">
        <v>1</v>
      </c>
      <c r="AV47" s="241">
        <f>AU47/AT47</f>
        <v>1</v>
      </c>
      <c r="AW47" s="189" t="s">
        <v>488</v>
      </c>
      <c r="AX47" s="93" t="s">
        <v>489</v>
      </c>
      <c r="AY47" s="175" t="str">
        <f t="shared" si="23"/>
        <v>Acciones correctivas documentadas y vigentes</v>
      </c>
      <c r="AZ47" s="237">
        <f t="shared" si="20"/>
        <v>1</v>
      </c>
      <c r="BA47" s="290">
        <v>1</v>
      </c>
      <c r="BB47" s="292">
        <f t="shared" si="21"/>
        <v>1</v>
      </c>
      <c r="BC47" s="433">
        <f t="shared" si="24"/>
        <v>0.03</v>
      </c>
      <c r="BD47" s="189" t="s">
        <v>488</v>
      </c>
    </row>
    <row r="48" spans="1:56" ht="225.75" thickBot="1">
      <c r="A48" s="369">
        <v>41</v>
      </c>
      <c r="B48" s="462"/>
      <c r="C48" s="465"/>
      <c r="D48" s="393" t="s">
        <v>490</v>
      </c>
      <c r="E48" s="303">
        <v>0.03</v>
      </c>
      <c r="F48" s="377" t="s">
        <v>434</v>
      </c>
      <c r="G48" s="378" t="s">
        <v>491</v>
      </c>
      <c r="H48" s="378" t="s">
        <v>492</v>
      </c>
      <c r="I48" s="370"/>
      <c r="J48" s="219"/>
      <c r="K48" s="219" t="s">
        <v>493</v>
      </c>
      <c r="L48" s="379">
        <v>1</v>
      </c>
      <c r="M48" s="379">
        <v>1</v>
      </c>
      <c r="N48" s="379">
        <v>1</v>
      </c>
      <c r="O48" s="379">
        <v>1</v>
      </c>
      <c r="P48" s="379">
        <v>1</v>
      </c>
      <c r="Q48" s="219" t="s">
        <v>55</v>
      </c>
      <c r="R48" s="370" t="s">
        <v>494</v>
      </c>
      <c r="S48" s="370"/>
      <c r="T48" s="370"/>
      <c r="U48" s="370"/>
      <c r="V48" s="370"/>
      <c r="W48" s="370"/>
      <c r="X48" s="370"/>
      <c r="Y48" s="354"/>
      <c r="Z48" s="355"/>
      <c r="AA48" s="219" t="str">
        <f>$G$48</f>
        <v>Información publicada según lineamientos de la ley de transparencia 1712 de 2014</v>
      </c>
      <c r="AB48" s="380">
        <f t="shared" si="1"/>
        <v>1</v>
      </c>
      <c r="AC48" s="380">
        <v>0.88</v>
      </c>
      <c r="AD48" s="381">
        <f>AC48/AB48</f>
        <v>0.88</v>
      </c>
      <c r="AE48" s="358" t="s">
        <v>495</v>
      </c>
      <c r="AF48" s="382" t="s">
        <v>496</v>
      </c>
      <c r="AG48" s="360" t="str">
        <f>$G$48</f>
        <v>Información publicada según lineamientos de la ley de transparencia 1712 de 2014</v>
      </c>
      <c r="AH48" s="379">
        <f t="shared" si="0"/>
        <v>1</v>
      </c>
      <c r="AI48" s="383">
        <v>0.88</v>
      </c>
      <c r="AJ48" s="381">
        <f>AI48/AH48</f>
        <v>0.88</v>
      </c>
      <c r="AK48" s="384" t="s">
        <v>497</v>
      </c>
      <c r="AL48" s="385" t="s">
        <v>498</v>
      </c>
      <c r="AM48" s="175">
        <f>$G$64</f>
        <v>0</v>
      </c>
      <c r="AN48" s="237">
        <f t="shared" si="17"/>
        <v>1</v>
      </c>
      <c r="AO48" s="290">
        <v>0.95</v>
      </c>
      <c r="AP48" s="292">
        <f t="shared" ref="AP48" si="25">AO48/AN48</f>
        <v>0.95</v>
      </c>
      <c r="AQ48" s="93" t="s">
        <v>499</v>
      </c>
      <c r="AR48" s="394" t="s">
        <v>496</v>
      </c>
      <c r="AS48" s="175" t="str">
        <f t="shared" si="22"/>
        <v>Información publicada según lineamientos de la ley de transparencia 1712 de 2014</v>
      </c>
      <c r="AT48" s="237">
        <f t="shared" si="18"/>
        <v>1</v>
      </c>
      <c r="AU48" s="290">
        <v>0.96</v>
      </c>
      <c r="AV48" s="241">
        <f>AU48/AT48</f>
        <v>0.96</v>
      </c>
      <c r="AW48" s="189" t="s">
        <v>500</v>
      </c>
      <c r="AX48" s="394" t="s">
        <v>501</v>
      </c>
      <c r="AY48" s="175" t="str">
        <f t="shared" si="23"/>
        <v>Información publicada según lineamientos de la ley de transparencia 1712 de 2014</v>
      </c>
      <c r="AZ48" s="237">
        <f t="shared" si="20"/>
        <v>1</v>
      </c>
      <c r="BA48" s="290">
        <v>0.96</v>
      </c>
      <c r="BB48" s="292">
        <f t="shared" si="21"/>
        <v>0.96</v>
      </c>
      <c r="BC48" s="433">
        <f t="shared" si="24"/>
        <v>2.8799999999999999E-2</v>
      </c>
      <c r="BD48" s="189" t="s">
        <v>502</v>
      </c>
    </row>
    <row r="49" spans="1:56" ht="91.5" customHeight="1" thickBot="1">
      <c r="A49" s="9"/>
      <c r="B49" s="466" t="s">
        <v>503</v>
      </c>
      <c r="C49" s="467"/>
      <c r="D49" s="467"/>
      <c r="E49" s="10">
        <f>SUM(E42:E48,E41,E39,E37,E35,E24,E16,E12,E10)</f>
        <v>1</v>
      </c>
      <c r="F49" s="11"/>
      <c r="G49" s="12"/>
      <c r="H49" s="13"/>
      <c r="I49" s="13"/>
      <c r="J49" s="13"/>
      <c r="K49" s="13"/>
      <c r="L49" s="13"/>
      <c r="M49" s="13"/>
      <c r="N49" s="13"/>
      <c r="O49" s="13"/>
      <c r="P49" s="8"/>
      <c r="Q49" s="13"/>
      <c r="R49" s="13"/>
      <c r="S49" s="13"/>
      <c r="T49" s="13"/>
      <c r="U49" s="13"/>
      <c r="V49" s="13"/>
      <c r="W49" s="13"/>
      <c r="X49" s="13"/>
      <c r="Y49" s="13"/>
      <c r="Z49" s="13"/>
      <c r="AA49" s="468" t="s">
        <v>504</v>
      </c>
      <c r="AB49" s="468"/>
      <c r="AC49" s="468"/>
      <c r="AD49" s="14">
        <f>AVERAGE(AD7:AD48)</f>
        <v>0.9699523809523809</v>
      </c>
      <c r="AE49" s="15"/>
      <c r="AF49" s="25"/>
      <c r="AG49" s="451" t="s">
        <v>505</v>
      </c>
      <c r="AH49" s="452"/>
      <c r="AI49" s="452"/>
      <c r="AJ49" s="29">
        <f>AVERAGE(AJ7:AJ48)</f>
        <v>0.87709466666666669</v>
      </c>
      <c r="AK49" s="45"/>
      <c r="AL49" s="30"/>
      <c r="AM49" s="520" t="s">
        <v>506</v>
      </c>
      <c r="AN49" s="520"/>
      <c r="AO49" s="520"/>
      <c r="AP49" s="55">
        <f>AVERAGE(AP7:AP48)</f>
        <v>0.96402817891324477</v>
      </c>
      <c r="AQ49" s="55"/>
      <c r="AR49" s="56"/>
      <c r="AS49" s="521" t="s">
        <v>507</v>
      </c>
      <c r="AT49" s="521"/>
      <c r="AU49" s="521"/>
      <c r="AV49" s="437">
        <f>AVERAGE(AV7:AV48)</f>
        <v>0.98634876847290653</v>
      </c>
      <c r="AW49" s="55"/>
      <c r="AX49" s="522" t="s">
        <v>508</v>
      </c>
      <c r="AY49" s="523"/>
      <c r="AZ49" s="524"/>
      <c r="BA49" s="438">
        <f>SUM(BC7:BC48)</f>
        <v>0.98379092857142914</v>
      </c>
      <c r="BB49" s="57"/>
      <c r="BC49" s="58"/>
      <c r="BD49" s="59"/>
    </row>
    <row r="50" spans="1:56">
      <c r="A50" s="4"/>
      <c r="B50" s="22"/>
      <c r="C50" s="16"/>
      <c r="D50" s="17"/>
      <c r="E50" s="18"/>
      <c r="F50" s="16"/>
      <c r="G50" s="16"/>
      <c r="H50" s="3"/>
      <c r="I50" s="3"/>
      <c r="J50" s="3"/>
      <c r="K50" s="3"/>
      <c r="L50" s="3"/>
      <c r="M50" s="3"/>
      <c r="N50" s="3"/>
      <c r="O50" s="3"/>
      <c r="P50" s="3"/>
      <c r="Q50" s="3"/>
      <c r="R50" s="3"/>
      <c r="S50" s="3"/>
      <c r="T50" s="3"/>
      <c r="U50" s="3"/>
      <c r="V50" s="3"/>
      <c r="W50" s="3"/>
      <c r="X50" s="3"/>
      <c r="Y50" s="3"/>
      <c r="Z50" s="3"/>
      <c r="AA50" s="453"/>
      <c r="AB50" s="453"/>
      <c r="AC50" s="453"/>
      <c r="AD50" s="19"/>
      <c r="AE50" s="20"/>
      <c r="AF50" s="20"/>
      <c r="AG50" s="453"/>
      <c r="AH50" s="453"/>
      <c r="AI50" s="453"/>
      <c r="AJ50" s="19"/>
      <c r="AK50" s="46"/>
      <c r="AL50" s="20"/>
    </row>
  </sheetData>
  <autoFilter ref="A6:BD49" xr:uid="{00000000-0009-0000-0000-000000000000}"/>
  <mergeCells count="51">
    <mergeCell ref="BD4:BD5"/>
    <mergeCell ref="AM49:AO49"/>
    <mergeCell ref="AS49:AU49"/>
    <mergeCell ref="AX49:AZ49"/>
    <mergeCell ref="AV4:AV5"/>
    <mergeCell ref="AW4:AW5"/>
    <mergeCell ref="AX4:AX5"/>
    <mergeCell ref="AY4:BA4"/>
    <mergeCell ref="BB4:BB5"/>
    <mergeCell ref="AM4:AO4"/>
    <mergeCell ref="AP4:AP5"/>
    <mergeCell ref="AQ4:AQ5"/>
    <mergeCell ref="AR4:AR5"/>
    <mergeCell ref="AS4:AU4"/>
    <mergeCell ref="AM2:AR2"/>
    <mergeCell ref="AS2:AX2"/>
    <mergeCell ref="AY2:BD2"/>
    <mergeCell ref="AM3:AR3"/>
    <mergeCell ref="AS3:AX3"/>
    <mergeCell ref="AY3:BD3"/>
    <mergeCell ref="A1:Z1"/>
    <mergeCell ref="B7:B40"/>
    <mergeCell ref="C17:C23"/>
    <mergeCell ref="C25:C34"/>
    <mergeCell ref="C13:C15"/>
    <mergeCell ref="C7:C9"/>
    <mergeCell ref="AJ4:AJ5"/>
    <mergeCell ref="AK4:AK5"/>
    <mergeCell ref="AL4:AL5"/>
    <mergeCell ref="A2:B4"/>
    <mergeCell ref="D2:Z3"/>
    <mergeCell ref="AA2:AF2"/>
    <mergeCell ref="AG2:AL2"/>
    <mergeCell ref="AA3:AF3"/>
    <mergeCell ref="AG3:AL3"/>
    <mergeCell ref="D4:S4"/>
    <mergeCell ref="V4:Z4"/>
    <mergeCell ref="AA4:AC4"/>
    <mergeCell ref="AD4:AD5"/>
    <mergeCell ref="B42:B48"/>
    <mergeCell ref="C42:C48"/>
    <mergeCell ref="B49:D49"/>
    <mergeCell ref="AA49:AC49"/>
    <mergeCell ref="AE4:AE5"/>
    <mergeCell ref="AG49:AI49"/>
    <mergeCell ref="AA50:AC50"/>
    <mergeCell ref="AG50:AI50"/>
    <mergeCell ref="C5:C6"/>
    <mergeCell ref="X5:Y5"/>
    <mergeCell ref="AF4:AF5"/>
    <mergeCell ref="AG4:AI4"/>
  </mergeCells>
  <conditionalFormatting sqref="AD49:AE49 AJ49:AK49 AD39 AD50 AD7:AD37 AJ50 AJ28 AJ30:AJ31 AJ48 AJ33:AJ45 AD41:AD48 AJ7:AJ24">
    <cfRule type="containsText" dxfId="163" priority="233" operator="containsText" text="N/A">
      <formula>NOT(ISERROR(SEARCH("N/A",AD7)))</formula>
    </cfRule>
    <cfRule type="cellIs" dxfId="162" priority="234" operator="between">
      <formula>#REF!</formula>
      <formula>#REF!</formula>
    </cfRule>
    <cfRule type="cellIs" dxfId="161" priority="235" operator="between">
      <formula>#REF!</formula>
      <formula>#REF!</formula>
    </cfRule>
    <cfRule type="cellIs" dxfId="160" priority="236" operator="between">
      <formula>#REF!</formula>
      <formula>#REF!</formula>
    </cfRule>
  </conditionalFormatting>
  <conditionalFormatting sqref="AJ50 AD50">
    <cfRule type="containsText" dxfId="159" priority="237" operator="containsText" text="N/A">
      <formula>NOT(ISERROR(SEARCH("N/A",AD50)))</formula>
    </cfRule>
    <cfRule type="cellIs" dxfId="158" priority="238" operator="between">
      <formula>$B$3</formula>
      <formula>#REF!</formula>
    </cfRule>
    <cfRule type="cellIs" dxfId="157" priority="239" operator="between">
      <formula>#REF!</formula>
      <formula>#REF!</formula>
    </cfRule>
    <cfRule type="cellIs" dxfId="156" priority="240" operator="between">
      <formula>#REF!</formula>
      <formula>#REF!</formula>
    </cfRule>
  </conditionalFormatting>
  <conditionalFormatting sqref="AJ50 AD50">
    <cfRule type="containsText" dxfId="155" priority="241" operator="containsText" text="N/A">
      <formula>NOT(ISERROR(SEARCH("N/A",AD50)))</formula>
    </cfRule>
    <cfRule type="cellIs" dxfId="154" priority="242" operator="between">
      <formula>#REF!</formula>
      <formula>#REF!</formula>
    </cfRule>
    <cfRule type="cellIs" dxfId="153" priority="243" operator="between">
      <formula>#REF!</formula>
      <formula>#REF!</formula>
    </cfRule>
    <cfRule type="cellIs" dxfId="152" priority="244" operator="between">
      <formula>#REF!</formula>
      <formula>#REF!</formula>
    </cfRule>
  </conditionalFormatting>
  <conditionalFormatting sqref="AE49">
    <cfRule type="colorScale" priority="232">
      <colorScale>
        <cfvo type="min"/>
        <cfvo type="percentile" val="50"/>
        <cfvo type="max"/>
        <color rgb="FFF8696B"/>
        <color rgb="FFFFEB84"/>
        <color rgb="FF63BE7B"/>
      </colorScale>
    </cfRule>
  </conditionalFormatting>
  <conditionalFormatting sqref="AK49">
    <cfRule type="colorScale" priority="231">
      <colorScale>
        <cfvo type="min"/>
        <cfvo type="percentile" val="50"/>
        <cfvo type="max"/>
        <color rgb="FFF8696B"/>
        <color rgb="FFFFEB84"/>
        <color rgb="FF63BE7B"/>
      </colorScale>
    </cfRule>
  </conditionalFormatting>
  <conditionalFormatting sqref="AD49">
    <cfRule type="colorScale" priority="230">
      <colorScale>
        <cfvo type="min"/>
        <cfvo type="percentile" val="50"/>
        <cfvo type="max"/>
        <color rgb="FFF8696B"/>
        <color rgb="FFFFEB84"/>
        <color rgb="FF63BE7B"/>
      </colorScale>
    </cfRule>
  </conditionalFormatting>
  <conditionalFormatting sqref="AJ49">
    <cfRule type="colorScale" priority="229">
      <colorScale>
        <cfvo type="min"/>
        <cfvo type="percentile" val="50"/>
        <cfvo type="max"/>
        <color rgb="FFF8696B"/>
        <color rgb="FFFFEB84"/>
        <color rgb="FF63BE7B"/>
      </colorScale>
    </cfRule>
  </conditionalFormatting>
  <conditionalFormatting sqref="AJ25:AJ27">
    <cfRule type="containsText" dxfId="151" priority="225" operator="containsText" text="N/A">
      <formula>NOT(ISERROR(SEARCH("N/A",AJ25)))</formula>
    </cfRule>
    <cfRule type="cellIs" dxfId="150" priority="226" operator="between">
      <formula>#REF!</formula>
      <formula>#REF!</formula>
    </cfRule>
    <cfRule type="cellIs" dxfId="149" priority="227" operator="between">
      <formula>#REF!</formula>
      <formula>#REF!</formula>
    </cfRule>
    <cfRule type="cellIs" dxfId="148" priority="228" operator="between">
      <formula>#REF!</formula>
      <formula>#REF!</formula>
    </cfRule>
  </conditionalFormatting>
  <conditionalFormatting sqref="AJ29">
    <cfRule type="containsText" dxfId="147" priority="221" operator="containsText" text="N/A">
      <formula>NOT(ISERROR(SEARCH("N/A",AJ29)))</formula>
    </cfRule>
    <cfRule type="cellIs" dxfId="146" priority="222" operator="between">
      <formula>#REF!</formula>
      <formula>#REF!</formula>
    </cfRule>
    <cfRule type="cellIs" dxfId="145" priority="223" operator="between">
      <formula>#REF!</formula>
      <formula>#REF!</formula>
    </cfRule>
    <cfRule type="cellIs" dxfId="144" priority="224" operator="between">
      <formula>#REF!</formula>
      <formula>#REF!</formula>
    </cfRule>
  </conditionalFormatting>
  <conditionalFormatting sqref="BB7:BC10">
    <cfRule type="containsText" dxfId="143" priority="209" operator="containsText" text="N/A">
      <formula>NOT(ISERROR(SEARCH("N/A",BB7)))</formula>
    </cfRule>
    <cfRule type="cellIs" dxfId="142" priority="210" operator="between">
      <formula>#REF!</formula>
      <formula>#REF!</formula>
    </cfRule>
    <cfRule type="cellIs" dxfId="141" priority="211" operator="between">
      <formula>#REF!</formula>
      <formula>#REF!</formula>
    </cfRule>
    <cfRule type="cellIs" dxfId="140" priority="212" operator="between">
      <formula>#REF!</formula>
      <formula>#REF!</formula>
    </cfRule>
  </conditionalFormatting>
  <conditionalFormatting sqref="AP7:AP10">
    <cfRule type="containsText" dxfId="139" priority="217" operator="containsText" text="N/A">
      <formula>NOT(ISERROR(SEARCH("N/A",AP7)))</formula>
    </cfRule>
    <cfRule type="cellIs" dxfId="138" priority="218" operator="between">
      <formula>#REF!</formula>
      <formula>#REF!</formula>
    </cfRule>
    <cfRule type="cellIs" dxfId="137" priority="219" operator="between">
      <formula>#REF!</formula>
      <formula>#REF!</formula>
    </cfRule>
    <cfRule type="cellIs" dxfId="136" priority="220" operator="between">
      <formula>#REF!</formula>
      <formula>#REF!</formula>
    </cfRule>
  </conditionalFormatting>
  <conditionalFormatting sqref="AV7:AV10">
    <cfRule type="containsText" dxfId="135" priority="213" operator="containsText" text="N/A">
      <formula>NOT(ISERROR(SEARCH("N/A",AV7)))</formula>
    </cfRule>
    <cfRule type="cellIs" dxfId="134" priority="214" operator="between">
      <formula>#REF!</formula>
      <formula>#REF!</formula>
    </cfRule>
    <cfRule type="cellIs" dxfId="133" priority="215" operator="between">
      <formula>#REF!</formula>
      <formula>#REF!</formula>
    </cfRule>
    <cfRule type="cellIs" dxfId="132" priority="216" operator="between">
      <formula>#REF!</formula>
      <formula>#REF!</formula>
    </cfRule>
  </conditionalFormatting>
  <conditionalFormatting sqref="BB11:BC16">
    <cfRule type="containsText" dxfId="131" priority="149" operator="containsText" text="N/A">
      <formula>NOT(ISERROR(SEARCH("N/A",BB11)))</formula>
    </cfRule>
    <cfRule type="cellIs" dxfId="130" priority="150" operator="between">
      <formula>#REF!</formula>
      <formula>#REF!</formula>
    </cfRule>
    <cfRule type="cellIs" dxfId="129" priority="151" operator="between">
      <formula>#REF!</formula>
      <formula>#REF!</formula>
    </cfRule>
    <cfRule type="cellIs" dxfId="128" priority="152" operator="between">
      <formula>#REF!</formula>
      <formula>#REF!</formula>
    </cfRule>
  </conditionalFormatting>
  <conditionalFormatting sqref="AP11:AP16">
    <cfRule type="containsText" dxfId="127" priority="157" operator="containsText" text="N/A">
      <formula>NOT(ISERROR(SEARCH("N/A",AP11)))</formula>
    </cfRule>
    <cfRule type="cellIs" dxfId="126" priority="158" operator="between">
      <formula>#REF!</formula>
      <formula>#REF!</formula>
    </cfRule>
    <cfRule type="cellIs" dxfId="125" priority="159" operator="between">
      <formula>#REF!</formula>
      <formula>#REF!</formula>
    </cfRule>
    <cfRule type="cellIs" dxfId="124" priority="160" operator="between">
      <formula>#REF!</formula>
      <formula>#REF!</formula>
    </cfRule>
  </conditionalFormatting>
  <conditionalFormatting sqref="AV11:AV16">
    <cfRule type="containsText" dxfId="123" priority="153" operator="containsText" text="N/A">
      <formula>NOT(ISERROR(SEARCH("N/A",AV11)))</formula>
    </cfRule>
    <cfRule type="cellIs" dxfId="122" priority="154" operator="between">
      <formula>#REF!</formula>
      <formula>#REF!</formula>
    </cfRule>
    <cfRule type="cellIs" dxfId="121" priority="155" operator="between">
      <formula>#REF!</formula>
      <formula>#REF!</formula>
    </cfRule>
    <cfRule type="cellIs" dxfId="120" priority="156" operator="between">
      <formula>#REF!</formula>
      <formula>#REF!</formula>
    </cfRule>
  </conditionalFormatting>
  <conditionalFormatting sqref="BB17:BC23">
    <cfRule type="containsText" dxfId="119" priority="137" operator="containsText" text="N/A">
      <formula>NOT(ISERROR(SEARCH("N/A",BB17)))</formula>
    </cfRule>
    <cfRule type="cellIs" dxfId="118" priority="138" operator="between">
      <formula>#REF!</formula>
      <formula>#REF!</formula>
    </cfRule>
    <cfRule type="cellIs" dxfId="117" priority="139" operator="between">
      <formula>#REF!</formula>
      <formula>#REF!</formula>
    </cfRule>
    <cfRule type="cellIs" dxfId="116" priority="140" operator="between">
      <formula>#REF!</formula>
      <formula>#REF!</formula>
    </cfRule>
  </conditionalFormatting>
  <conditionalFormatting sqref="AP17:AP23">
    <cfRule type="containsText" dxfId="115" priority="145" operator="containsText" text="N/A">
      <formula>NOT(ISERROR(SEARCH("N/A",AP17)))</formula>
    </cfRule>
    <cfRule type="cellIs" dxfId="114" priority="146" operator="between">
      <formula>#REF!</formula>
      <formula>#REF!</formula>
    </cfRule>
    <cfRule type="cellIs" dxfId="113" priority="147" operator="between">
      <formula>#REF!</formula>
      <formula>#REF!</formula>
    </cfRule>
    <cfRule type="cellIs" dxfId="112" priority="148" operator="between">
      <formula>#REF!</formula>
      <formula>#REF!</formula>
    </cfRule>
  </conditionalFormatting>
  <conditionalFormatting sqref="AV17:AV23">
    <cfRule type="containsText" dxfId="111" priority="141" operator="containsText" text="N/A">
      <formula>NOT(ISERROR(SEARCH("N/A",AV17)))</formula>
    </cfRule>
    <cfRule type="cellIs" dxfId="110" priority="142" operator="between">
      <formula>#REF!</formula>
      <formula>#REF!</formula>
    </cfRule>
    <cfRule type="cellIs" dxfId="109" priority="143" operator="between">
      <formula>#REF!</formula>
      <formula>#REF!</formula>
    </cfRule>
    <cfRule type="cellIs" dxfId="108" priority="144" operator="between">
      <formula>#REF!</formula>
      <formula>#REF!</formula>
    </cfRule>
  </conditionalFormatting>
  <conditionalFormatting sqref="BB24:BC24">
    <cfRule type="containsText" dxfId="107" priority="125" operator="containsText" text="N/A">
      <formula>NOT(ISERROR(SEARCH("N/A",BB24)))</formula>
    </cfRule>
    <cfRule type="cellIs" dxfId="106" priority="126" operator="between">
      <formula>#REF!</formula>
      <formula>#REF!</formula>
    </cfRule>
    <cfRule type="cellIs" dxfId="105" priority="127" operator="between">
      <formula>#REF!</formula>
      <formula>#REF!</formula>
    </cfRule>
    <cfRule type="cellIs" dxfId="104" priority="128" operator="between">
      <formula>#REF!</formula>
      <formula>#REF!</formula>
    </cfRule>
  </conditionalFormatting>
  <conditionalFormatting sqref="AP24">
    <cfRule type="containsText" dxfId="103" priority="133" operator="containsText" text="N/A">
      <formula>NOT(ISERROR(SEARCH("N/A",AP24)))</formula>
    </cfRule>
    <cfRule type="cellIs" dxfId="102" priority="134" operator="between">
      <formula>#REF!</formula>
      <formula>#REF!</formula>
    </cfRule>
    <cfRule type="cellIs" dxfId="101" priority="135" operator="between">
      <formula>#REF!</formula>
      <formula>#REF!</formula>
    </cfRule>
    <cfRule type="cellIs" dxfId="100" priority="136" operator="between">
      <formula>#REF!</formula>
      <formula>#REF!</formula>
    </cfRule>
  </conditionalFormatting>
  <conditionalFormatting sqref="AV24">
    <cfRule type="containsText" dxfId="99" priority="129" operator="containsText" text="N/A">
      <formula>NOT(ISERROR(SEARCH("N/A",AV24)))</formula>
    </cfRule>
    <cfRule type="cellIs" dxfId="98" priority="130" operator="between">
      <formula>#REF!</formula>
      <formula>#REF!</formula>
    </cfRule>
    <cfRule type="cellIs" dxfId="97" priority="131" operator="between">
      <formula>#REF!</formula>
      <formula>#REF!</formula>
    </cfRule>
    <cfRule type="cellIs" dxfId="96" priority="132" operator="between">
      <formula>#REF!</formula>
      <formula>#REF!</formula>
    </cfRule>
  </conditionalFormatting>
  <conditionalFormatting sqref="BB25:BC35">
    <cfRule type="containsText" dxfId="95" priority="113" operator="containsText" text="N/A">
      <formula>NOT(ISERROR(SEARCH("N/A",BB25)))</formula>
    </cfRule>
    <cfRule type="cellIs" dxfId="94" priority="114" operator="between">
      <formula>#REF!</formula>
      <formula>#REF!</formula>
    </cfRule>
    <cfRule type="cellIs" dxfId="93" priority="115" operator="between">
      <formula>#REF!</formula>
      <formula>#REF!</formula>
    </cfRule>
    <cfRule type="cellIs" dxfId="92" priority="116" operator="between">
      <formula>#REF!</formula>
      <formula>#REF!</formula>
    </cfRule>
  </conditionalFormatting>
  <conditionalFormatting sqref="AP25:AP27 AP29:AP35">
    <cfRule type="containsText" dxfId="91" priority="121" operator="containsText" text="N/A">
      <formula>NOT(ISERROR(SEARCH("N/A",AP25)))</formula>
    </cfRule>
    <cfRule type="cellIs" dxfId="90" priority="122" operator="between">
      <formula>#REF!</formula>
      <formula>#REF!</formula>
    </cfRule>
    <cfRule type="cellIs" dxfId="89" priority="123" operator="between">
      <formula>#REF!</formula>
      <formula>#REF!</formula>
    </cfRule>
    <cfRule type="cellIs" dxfId="88" priority="124" operator="between">
      <formula>#REF!</formula>
      <formula>#REF!</formula>
    </cfRule>
  </conditionalFormatting>
  <conditionalFormatting sqref="AV25:AV35">
    <cfRule type="containsText" dxfId="87" priority="117" operator="containsText" text="N/A">
      <formula>NOT(ISERROR(SEARCH("N/A",AV25)))</formula>
    </cfRule>
    <cfRule type="cellIs" dxfId="86" priority="118" operator="between">
      <formula>#REF!</formula>
      <formula>#REF!</formula>
    </cfRule>
    <cfRule type="cellIs" dxfId="85" priority="119" operator="between">
      <formula>#REF!</formula>
      <formula>#REF!</formula>
    </cfRule>
    <cfRule type="cellIs" dxfId="84" priority="120" operator="between">
      <formula>#REF!</formula>
      <formula>#REF!</formula>
    </cfRule>
  </conditionalFormatting>
  <conditionalFormatting sqref="BB36:BC37">
    <cfRule type="containsText" dxfId="83" priority="101" operator="containsText" text="N/A">
      <formula>NOT(ISERROR(SEARCH("N/A",BB36)))</formula>
    </cfRule>
    <cfRule type="cellIs" dxfId="82" priority="102" operator="between">
      <formula>#REF!</formula>
      <formula>#REF!</formula>
    </cfRule>
    <cfRule type="cellIs" dxfId="81" priority="103" operator="between">
      <formula>#REF!</formula>
      <formula>#REF!</formula>
    </cfRule>
    <cfRule type="cellIs" dxfId="80" priority="104" operator="between">
      <formula>#REF!</formula>
      <formula>#REF!</formula>
    </cfRule>
  </conditionalFormatting>
  <conditionalFormatting sqref="AP36:AP37">
    <cfRule type="containsText" dxfId="79" priority="109" operator="containsText" text="N/A">
      <formula>NOT(ISERROR(SEARCH("N/A",AP36)))</formula>
    </cfRule>
    <cfRule type="cellIs" dxfId="78" priority="110" operator="between">
      <formula>#REF!</formula>
      <formula>#REF!</formula>
    </cfRule>
    <cfRule type="cellIs" dxfId="77" priority="111" operator="between">
      <formula>#REF!</formula>
      <formula>#REF!</formula>
    </cfRule>
    <cfRule type="cellIs" dxfId="76" priority="112" operator="between">
      <formula>#REF!</formula>
      <formula>#REF!</formula>
    </cfRule>
  </conditionalFormatting>
  <conditionalFormatting sqref="AV36:AV37">
    <cfRule type="containsText" dxfId="75" priority="105" operator="containsText" text="N/A">
      <formula>NOT(ISERROR(SEARCH("N/A",AV36)))</formula>
    </cfRule>
    <cfRule type="cellIs" dxfId="74" priority="106" operator="between">
      <formula>#REF!</formula>
      <formula>#REF!</formula>
    </cfRule>
    <cfRule type="cellIs" dxfId="73" priority="107" operator="between">
      <formula>#REF!</formula>
      <formula>#REF!</formula>
    </cfRule>
    <cfRule type="cellIs" dxfId="72" priority="108" operator="between">
      <formula>#REF!</formula>
      <formula>#REF!</formula>
    </cfRule>
  </conditionalFormatting>
  <conditionalFormatting sqref="BB38:BC39">
    <cfRule type="containsText" dxfId="71" priority="89" operator="containsText" text="N/A">
      <formula>NOT(ISERROR(SEARCH("N/A",BB38)))</formula>
    </cfRule>
    <cfRule type="cellIs" dxfId="70" priority="90" operator="between">
      <formula>#REF!</formula>
      <formula>#REF!</formula>
    </cfRule>
    <cfRule type="cellIs" dxfId="69" priority="91" operator="between">
      <formula>#REF!</formula>
      <formula>#REF!</formula>
    </cfRule>
    <cfRule type="cellIs" dxfId="68" priority="92" operator="between">
      <formula>#REF!</formula>
      <formula>#REF!</formula>
    </cfRule>
  </conditionalFormatting>
  <conditionalFormatting sqref="AP38:AP39">
    <cfRule type="containsText" dxfId="67" priority="97" operator="containsText" text="N/A">
      <formula>NOT(ISERROR(SEARCH("N/A",AP38)))</formula>
    </cfRule>
    <cfRule type="cellIs" dxfId="66" priority="98" operator="between">
      <formula>#REF!</formula>
      <formula>#REF!</formula>
    </cfRule>
    <cfRule type="cellIs" dxfId="65" priority="99" operator="between">
      <formula>#REF!</formula>
      <formula>#REF!</formula>
    </cfRule>
    <cfRule type="cellIs" dxfId="64" priority="100" operator="between">
      <formula>#REF!</formula>
      <formula>#REF!</formula>
    </cfRule>
  </conditionalFormatting>
  <conditionalFormatting sqref="AV38:AV39">
    <cfRule type="containsText" dxfId="63" priority="93" operator="containsText" text="N/A">
      <formula>NOT(ISERROR(SEARCH("N/A",AV38)))</formula>
    </cfRule>
    <cfRule type="cellIs" dxfId="62" priority="94" operator="between">
      <formula>#REF!</formula>
      <formula>#REF!</formula>
    </cfRule>
    <cfRule type="cellIs" dxfId="61" priority="95" operator="between">
      <formula>#REF!</formula>
      <formula>#REF!</formula>
    </cfRule>
    <cfRule type="cellIs" dxfId="60" priority="96" operator="between">
      <formula>#REF!</formula>
      <formula>#REF!</formula>
    </cfRule>
  </conditionalFormatting>
  <conditionalFormatting sqref="BB40:BC41">
    <cfRule type="containsText" dxfId="59" priority="77" operator="containsText" text="N/A">
      <formula>NOT(ISERROR(SEARCH("N/A",BB40)))</formula>
    </cfRule>
    <cfRule type="cellIs" dxfId="58" priority="78" operator="between">
      <formula>#REF!</formula>
      <formula>#REF!</formula>
    </cfRule>
    <cfRule type="cellIs" dxfId="57" priority="79" operator="between">
      <formula>#REF!</formula>
      <formula>#REF!</formula>
    </cfRule>
    <cfRule type="cellIs" dxfId="56" priority="80" operator="between">
      <formula>#REF!</formula>
      <formula>#REF!</formula>
    </cfRule>
  </conditionalFormatting>
  <conditionalFormatting sqref="AP40:AP41">
    <cfRule type="containsText" dxfId="55" priority="85" operator="containsText" text="N/A">
      <formula>NOT(ISERROR(SEARCH("N/A",AP40)))</formula>
    </cfRule>
    <cfRule type="cellIs" dxfId="54" priority="86" operator="between">
      <formula>#REF!</formula>
      <formula>#REF!</formula>
    </cfRule>
    <cfRule type="cellIs" dxfId="53" priority="87" operator="between">
      <formula>#REF!</formula>
      <formula>#REF!</formula>
    </cfRule>
    <cfRule type="cellIs" dxfId="52" priority="88" operator="between">
      <formula>#REF!</formula>
      <formula>#REF!</formula>
    </cfRule>
  </conditionalFormatting>
  <conditionalFormatting sqref="AV40:AV41">
    <cfRule type="containsText" dxfId="51" priority="81" operator="containsText" text="N/A">
      <formula>NOT(ISERROR(SEARCH("N/A",AV40)))</formula>
    </cfRule>
    <cfRule type="cellIs" dxfId="50" priority="82" operator="between">
      <formula>#REF!</formula>
      <formula>#REF!</formula>
    </cfRule>
    <cfRule type="cellIs" dxfId="49" priority="83" operator="between">
      <formula>#REF!</formula>
      <formula>#REF!</formula>
    </cfRule>
    <cfRule type="cellIs" dxfId="48" priority="84" operator="between">
      <formula>#REF!</formula>
      <formula>#REF!</formula>
    </cfRule>
  </conditionalFormatting>
  <conditionalFormatting sqref="BB42:BC46">
    <cfRule type="containsText" dxfId="47" priority="53" operator="containsText" text="N/A">
      <formula>NOT(ISERROR(SEARCH("N/A",BB42)))</formula>
    </cfRule>
    <cfRule type="cellIs" dxfId="46" priority="54" operator="between">
      <formula>#REF!</formula>
      <formula>#REF!</formula>
    </cfRule>
    <cfRule type="cellIs" dxfId="45" priority="55" operator="between">
      <formula>#REF!</formula>
      <formula>#REF!</formula>
    </cfRule>
    <cfRule type="cellIs" dxfId="44" priority="56" operator="between">
      <formula>#REF!</formula>
      <formula>#REF!</formula>
    </cfRule>
  </conditionalFormatting>
  <conditionalFormatting sqref="AP42:AP43 AP45:AP46">
    <cfRule type="containsText" dxfId="43" priority="61" operator="containsText" text="N/A">
      <formula>NOT(ISERROR(SEARCH("N/A",AP42)))</formula>
    </cfRule>
    <cfRule type="cellIs" dxfId="42" priority="62" operator="between">
      <formula>#REF!</formula>
      <formula>#REF!</formula>
    </cfRule>
    <cfRule type="cellIs" dxfId="41" priority="63" operator="between">
      <formula>#REF!</formula>
      <formula>#REF!</formula>
    </cfRule>
    <cfRule type="cellIs" dxfId="40" priority="64" operator="between">
      <formula>#REF!</formula>
      <formula>#REF!</formula>
    </cfRule>
  </conditionalFormatting>
  <conditionalFormatting sqref="AV42:AV46">
    <cfRule type="containsText" dxfId="39" priority="57" operator="containsText" text="N/A">
      <formula>NOT(ISERROR(SEARCH("N/A",AV42)))</formula>
    </cfRule>
    <cfRule type="cellIs" dxfId="38" priority="58" operator="between">
      <formula>#REF!</formula>
      <formula>#REF!</formula>
    </cfRule>
    <cfRule type="cellIs" dxfId="37" priority="59" operator="between">
      <formula>#REF!</formula>
      <formula>#REF!</formula>
    </cfRule>
    <cfRule type="cellIs" dxfId="36" priority="60" operator="between">
      <formula>#REF!</formula>
      <formula>#REF!</formula>
    </cfRule>
  </conditionalFormatting>
  <conditionalFormatting sqref="AP49:AQ49 AV49:AW49 BA49:BD49">
    <cfRule type="containsText" dxfId="35" priority="47" operator="containsText" text="N/A">
      <formula>NOT(ISERROR(SEARCH("N/A",AP49)))</formula>
    </cfRule>
    <cfRule type="cellIs" dxfId="34" priority="48" operator="between">
      <formula>#REF!</formula>
      <formula>#REF!</formula>
    </cfRule>
    <cfRule type="cellIs" dxfId="33" priority="49" operator="between">
      <formula>#REF!</formula>
      <formula>#REF!</formula>
    </cfRule>
    <cfRule type="cellIs" dxfId="32" priority="50" operator="between">
      <formula>#REF!</formula>
      <formula>#REF!</formula>
    </cfRule>
  </conditionalFormatting>
  <conditionalFormatting sqref="AQ49">
    <cfRule type="colorScale" priority="46">
      <colorScale>
        <cfvo type="min"/>
        <cfvo type="percentile" val="50"/>
        <cfvo type="max"/>
        <color rgb="FFF8696B"/>
        <color rgb="FFFFEB84"/>
        <color rgb="FF63BE7B"/>
      </colorScale>
    </cfRule>
  </conditionalFormatting>
  <conditionalFormatting sqref="AW49">
    <cfRule type="colorScale" priority="45">
      <colorScale>
        <cfvo type="min"/>
        <cfvo type="percentile" val="50"/>
        <cfvo type="max"/>
        <color rgb="FFF8696B"/>
        <color rgb="FFFFEB84"/>
        <color rgb="FF63BE7B"/>
      </colorScale>
    </cfRule>
  </conditionalFormatting>
  <conditionalFormatting sqref="BB49:BC49">
    <cfRule type="colorScale" priority="44">
      <colorScale>
        <cfvo type="min"/>
        <cfvo type="percentile" val="50"/>
        <cfvo type="max"/>
        <color rgb="FFF8696B"/>
        <color rgb="FFFFEB84"/>
        <color rgb="FF63BE7B"/>
      </colorScale>
    </cfRule>
  </conditionalFormatting>
  <conditionalFormatting sqref="AP49">
    <cfRule type="colorScale" priority="43">
      <colorScale>
        <cfvo type="min"/>
        <cfvo type="percentile" val="50"/>
        <cfvo type="max"/>
        <color rgb="FFF8696B"/>
        <color rgb="FFFFEB84"/>
        <color rgb="FF63BE7B"/>
      </colorScale>
    </cfRule>
  </conditionalFormatting>
  <conditionalFormatting sqref="AV49">
    <cfRule type="colorScale" priority="42">
      <colorScale>
        <cfvo type="min"/>
        <cfvo type="percentile" val="50"/>
        <cfvo type="max"/>
        <color rgb="FFF8696B"/>
        <color rgb="FFFFEB84"/>
        <color rgb="FF63BE7B"/>
      </colorScale>
    </cfRule>
  </conditionalFormatting>
  <conditionalFormatting sqref="BA49">
    <cfRule type="colorScale" priority="41">
      <colorScale>
        <cfvo type="min"/>
        <cfvo type="percentile" val="50"/>
        <cfvo type="max"/>
        <color rgb="FF63BE7B"/>
        <color rgb="FFFFEB84"/>
        <color rgb="FFF8696B"/>
      </colorScale>
    </cfRule>
  </conditionalFormatting>
  <conditionalFormatting sqref="AV49">
    <cfRule type="iconSet" priority="51">
      <iconSet iconSet="4Arrows">
        <cfvo type="percent" val="0"/>
        <cfvo type="percent" val="25"/>
        <cfvo type="percent" val="50"/>
        <cfvo type="percent" val="75"/>
      </iconSet>
    </cfRule>
  </conditionalFormatting>
  <conditionalFormatting sqref="BA49">
    <cfRule type="colorScale" priority="52">
      <colorScale>
        <cfvo type="num" val="0.45"/>
        <cfvo type="percent" val="0.65"/>
        <cfvo type="percent" val="100"/>
        <color rgb="FFF8696B"/>
        <color rgb="FFFFEB84"/>
        <color rgb="FF63BE7B"/>
      </colorScale>
    </cfRule>
  </conditionalFormatting>
  <conditionalFormatting sqref="BB47:BC47">
    <cfRule type="containsText" dxfId="31" priority="29" operator="containsText" text="N/A">
      <formula>NOT(ISERROR(SEARCH("N/A",BB47)))</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V47">
    <cfRule type="containsText" dxfId="27" priority="33" operator="containsText" text="N/A">
      <formula>NOT(ISERROR(SEARCH("N/A",AV47)))</formula>
    </cfRule>
    <cfRule type="cellIs" dxfId="26" priority="34" operator="between">
      <formula>#REF!</formula>
      <formula>#REF!</formula>
    </cfRule>
    <cfRule type="cellIs" dxfId="25" priority="35" operator="between">
      <formula>#REF!</formula>
      <formula>#REF!</formula>
    </cfRule>
    <cfRule type="cellIs" dxfId="24" priority="36" operator="between">
      <formula>#REF!</formula>
      <formula>#REF!</formula>
    </cfRule>
  </conditionalFormatting>
  <conditionalFormatting sqref="BB48:BC48">
    <cfRule type="containsText" dxfId="23" priority="17" operator="containsText" text="N/A">
      <formula>NOT(ISERROR(SEARCH("N/A",BB48)))</formula>
    </cfRule>
    <cfRule type="cellIs" dxfId="22" priority="18" operator="between">
      <formula>#REF!</formula>
      <formula>#REF!</formula>
    </cfRule>
    <cfRule type="cellIs" dxfId="21" priority="19" operator="between">
      <formula>#REF!</formula>
      <formula>#REF!</formula>
    </cfRule>
    <cfRule type="cellIs" dxfId="20" priority="20" operator="between">
      <formula>#REF!</formula>
      <formula>#REF!</formula>
    </cfRule>
  </conditionalFormatting>
  <conditionalFormatting sqref="AP48">
    <cfRule type="containsText" dxfId="19" priority="25" operator="containsText" text="N/A">
      <formula>NOT(ISERROR(SEARCH("N/A",AP48)))</formula>
    </cfRule>
    <cfRule type="cellIs" dxfId="18" priority="26" operator="between">
      <formula>#REF!</formula>
      <formula>#REF!</formula>
    </cfRule>
    <cfRule type="cellIs" dxfId="17" priority="27" operator="between">
      <formula>#REF!</formula>
      <formula>#REF!</formula>
    </cfRule>
    <cfRule type="cellIs" dxfId="16" priority="28" operator="between">
      <formula>#REF!</formula>
      <formula>#REF!</formula>
    </cfRule>
  </conditionalFormatting>
  <conditionalFormatting sqref="AV48">
    <cfRule type="containsText" dxfId="15" priority="21" operator="containsText" text="N/A">
      <formula>NOT(ISERROR(SEARCH("N/A",AV48)))</formula>
    </cfRule>
    <cfRule type="cellIs" dxfId="14" priority="22" operator="between">
      <formula>#REF!</formula>
      <formula>#REF!</formula>
    </cfRule>
    <cfRule type="cellIs" dxfId="13" priority="23" operator="between">
      <formula>#REF!</formula>
      <formula>#REF!</formula>
    </cfRule>
    <cfRule type="cellIs" dxfId="12" priority="24" operator="between">
      <formula>#REF!</formula>
      <formula>#REF!</formula>
    </cfRule>
  </conditionalFormatting>
  <conditionalFormatting sqref="AP28">
    <cfRule type="containsText" dxfId="11" priority="9" operator="containsText" text="N/A">
      <formula>NOT(ISERROR(SEARCH("N/A",AP28)))</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E44">
    <cfRule type="containsText" dxfId="7" priority="5" operator="containsText" text="N/A">
      <formula>NOT(ISERROR(SEARCH("N/A",AE44)))</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K44">
    <cfRule type="containsText" dxfId="3" priority="1" operator="containsText" text="N/A">
      <formula>NOT(ISERROR(SEARCH("N/A",AK44)))</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disablePrompts="1" count="6">
    <dataValidation type="list" allowBlank="1" showInputMessage="1" showErrorMessage="1" error="Escriba un texto " promptTitle="Cualquier contenido" sqref="F48 F7:F46" xr:uid="{00000000-0002-0000-0000-000000000000}">
      <formula1>META2</formula1>
    </dataValidation>
    <dataValidation type="list" allowBlank="1" showInputMessage="1" showErrorMessage="1" sqref="U7:U48" xr:uid="{00000000-0002-0000-0000-000001000000}">
      <formula1>CONTRALORIA</formula1>
    </dataValidation>
    <dataValidation type="list" allowBlank="1" showInputMessage="1" showErrorMessage="1" sqref="W7:W48" xr:uid="{00000000-0002-0000-0000-000002000000}">
      <formula1>RUBROS</formula1>
    </dataValidation>
    <dataValidation type="list" allowBlank="1" showInputMessage="1" showErrorMessage="1" sqref="V7:V48" xr:uid="{00000000-0002-0000-0000-000003000000}">
      <formula1>FUENTE</formula1>
    </dataValidation>
    <dataValidation type="list" allowBlank="1" showInputMessage="1" showErrorMessage="1" sqref="Q7:Q48" xr:uid="{00000000-0002-0000-0000-000004000000}">
      <formula1>INDICADOR</formula1>
    </dataValidation>
    <dataValidation type="list" allowBlank="1" showInputMessage="1" showErrorMessage="1" sqref="J11:J48" xr:uid="{00000000-0002-0000-0000-000005000000}">
      <formula1>PROGRAMACION</formula1>
    </dataValidation>
  </dataValidations>
  <hyperlinks>
    <hyperlink ref="AF48" r:id="rId1" xr:uid="{00000000-0004-0000-0000-000000000000}"/>
    <hyperlink ref="AL34" r:id="rId2" xr:uid="{00000000-0004-0000-0000-000001000000}"/>
    <hyperlink ref="AL9" r:id="rId3" xr:uid="{00000000-0004-0000-0000-000002000000}"/>
    <hyperlink ref="AL11" r:id="rId4" xr:uid="{00000000-0004-0000-0000-000003000000}"/>
    <hyperlink ref="AR17" r:id="rId5" xr:uid="{00000000-0004-0000-0000-000004000000}"/>
    <hyperlink ref="AR18" r:id="rId6" xr:uid="{00000000-0004-0000-0000-000005000000}"/>
    <hyperlink ref="AR48" r:id="rId7" xr:uid="{00000000-0004-0000-0000-000006000000}"/>
    <hyperlink ref="AX36" r:id="rId8" location="gid=961346261" xr:uid="{00000000-0004-0000-0000-000007000000}"/>
    <hyperlink ref="AX48" r:id="rId9" xr:uid="{00000000-0004-0000-0000-000008000000}"/>
  </hyperlinks>
  <pageMargins left="0.7" right="0.7" top="0.75" bottom="0.75" header="0.3" footer="0.3"/>
  <pageSetup orientation="portrait" r:id="rId10"/>
  <drawing r:id="rId11"/>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6"/>
  <sheetViews>
    <sheetView workbookViewId="0" xr3:uid="{958C4451-9541-5A59-BF78-D2F731DF1C81}">
      <selection activeCell="A7" sqref="A7"/>
    </sheetView>
  </sheetViews>
  <sheetFormatPr defaultColWidth="11.42578125" defaultRowHeight="15"/>
  <cols>
    <col min="1" max="1" width="2" customWidth="1"/>
    <col min="2" max="2" width="100.42578125" customWidth="1"/>
  </cols>
  <sheetData>
    <row r="2" spans="1:2" ht="30">
      <c r="B2" s="387" t="s">
        <v>509</v>
      </c>
    </row>
    <row r="3" spans="1:2">
      <c r="A3" t="s">
        <v>510</v>
      </c>
      <c r="B3" t="s">
        <v>511</v>
      </c>
    </row>
    <row r="4" spans="1:2">
      <c r="A4" t="s">
        <v>512</v>
      </c>
      <c r="B4" t="s">
        <v>513</v>
      </c>
    </row>
    <row r="5" spans="1:2">
      <c r="A5">
        <v>3</v>
      </c>
      <c r="B5" t="s">
        <v>514</v>
      </c>
    </row>
    <row r="6" spans="1:2">
      <c r="A6">
        <v>4</v>
      </c>
      <c r="B6" t="s">
        <v>515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Dimelza Mendoza Rueda</dc:creator>
  <cp:keywords/>
  <dc:description/>
  <cp:lastModifiedBy>Martha Stephanny Barreto Mantilla</cp:lastModifiedBy>
  <cp:revision/>
  <dcterms:created xsi:type="dcterms:W3CDTF">2018-07-04T17:53:44Z</dcterms:created>
  <dcterms:modified xsi:type="dcterms:W3CDTF">2019-01-30T23:40:16Z</dcterms:modified>
  <cp:category/>
  <cp:contentStatus/>
</cp:coreProperties>
</file>