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1_ALCALDÍAS LOCALES\"/>
    </mc:Choice>
  </mc:AlternateContent>
  <xr:revisionPtr revIDLastSave="0" documentId="8_{FB83EE88-5247-4D6F-9F98-72E70C7E5FF4}" xr6:coauthVersionLast="41" xr6:coauthVersionMax="41" xr10:uidLastSave="{00000000-0000-0000-0000-000000000000}"/>
  <bookViews>
    <workbookView xWindow="-120" yWindow="-120" windowWidth="29040" windowHeight="15840" tabRatio="838"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PROCESO'!$A$13:$AT$35</definedName>
    <definedName name="_xlnm.Print_Area" localSheetId="0">'PLAN GESTION POR PROCESO'!$A$1:$AT$41</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35" i="1" l="1"/>
  <c r="AM34" i="1" l="1"/>
  <c r="AC33" i="1" l="1"/>
  <c r="AC18" i="1" l="1"/>
  <c r="AB23" i="1" l="1"/>
  <c r="AB22" i="1"/>
  <c r="AB20" i="1"/>
  <c r="AC20" i="1" s="1"/>
  <c r="AC35" i="1" s="1"/>
  <c r="AB21" i="1"/>
  <c r="W23" i="1"/>
  <c r="X23" i="1"/>
  <c r="X35" i="1" s="1"/>
  <c r="W22" i="1"/>
  <c r="AS19" i="1"/>
  <c r="AS20" i="1"/>
  <c r="AS21" i="1"/>
  <c r="AS22" i="1"/>
  <c r="AS23" i="1"/>
  <c r="AS24" i="1"/>
  <c r="AS25" i="1"/>
  <c r="AS26" i="1"/>
  <c r="AS27" i="1"/>
  <c r="AS28" i="1"/>
  <c r="AS29" i="1"/>
  <c r="AS30" i="1"/>
  <c r="AS31" i="1"/>
  <c r="AS32" i="1"/>
  <c r="AS33" i="1"/>
  <c r="AS34" i="1"/>
  <c r="AS18" i="1"/>
  <c r="AM19" i="1"/>
  <c r="AM20" i="1"/>
  <c r="AM21" i="1"/>
  <c r="AM22" i="1"/>
  <c r="AM23" i="1"/>
  <c r="AM24" i="1"/>
  <c r="AM25" i="1"/>
  <c r="AM26" i="1"/>
  <c r="AM27" i="1"/>
  <c r="AM28" i="1"/>
  <c r="AM29" i="1"/>
  <c r="AM30" i="1"/>
  <c r="AM31" i="1"/>
  <c r="AM33" i="1"/>
  <c r="AH28" i="1"/>
  <c r="AH29" i="1"/>
  <c r="AH31" i="1"/>
  <c r="AC24" i="1"/>
  <c r="AC29" i="1"/>
  <c r="AC31" i="1"/>
  <c r="X26" i="1"/>
  <c r="X29" i="1"/>
  <c r="X31" i="1"/>
  <c r="E35" i="1"/>
  <c r="P32" i="1"/>
  <c r="P28" i="1"/>
  <c r="P27" i="1"/>
  <c r="P26" i="1"/>
  <c r="P30" i="1"/>
  <c r="P23" i="1"/>
  <c r="P19" i="1"/>
  <c r="P18" i="1"/>
  <c r="AM35" i="1" l="1"/>
  <c r="AR3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6"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<sst xmlns="http://schemas.openxmlformats.org/spreadsheetml/2006/main" count="583" uniqueCount="310">
  <si>
    <t>ALCALDÍA LOCAL DE ENGATIVÁ</t>
  </si>
  <si>
    <t>SECRETARIA DISTRITAL DE GOBIERNO</t>
  </si>
  <si>
    <t>VIGENCIA DE LA PLANEACIÓN</t>
  </si>
  <si>
    <t>CONTROL DE CAMBIOS</t>
  </si>
  <si>
    <t>ALCALDÍA LOCAL</t>
  </si>
  <si>
    <t>ALCALDIA LOCAL DE ENGATIVA</t>
  </si>
  <si>
    <t>VERSIÓN</t>
  </si>
  <si>
    <t>FECHA</t>
  </si>
  <si>
    <t>DESCRIPCIÓN DE LA MODIFICACIÓN</t>
  </si>
  <si>
    <t>PROCESOS ASOCIADOS</t>
  </si>
  <si>
    <t>GESTIÓN PÚBLICA TERRITORIAL LOCAL 
GESTIÓN CORPORATIVA LOCAL</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</si>
  <si>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</si>
  <si>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</si>
  <si>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Se adiciona el avance de gestión de la Alcaldía Local realizado durante el I trimestre, obteniendo por resultado 81,90%.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</si>
  <si>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r>
      <t xml:space="preserve">En atención al correo remitido el día 25 de julio de 2019 por partede la Directora para la Gestión Policiva se modifica la linea base de las metas </t>
    </r>
    <r>
      <rPr>
        <i/>
        <sz val="12"/>
        <rFont val="Arial"/>
        <family val="2"/>
      </rPr>
      <t>"Dar impulso procesal  ( Avocar, rechazar, enviar al competente, fallar) al 60% de los comparendos recibidos en las vigencias anteriores al año 2019." y "Dar impulso procesal  ( Avocar, rechazar, enviar al competente, fallar) al 60% de las quejas recibidos en las vigencias anteriores al año 2019".</t>
    </r>
    <r>
      <rPr>
        <sz val="12"/>
        <rFont val="Arial"/>
        <family val="2"/>
      </rPr>
      <t xml:space="preserve"> Se adiciona el avance de gestión de la Alcaldía Local realizado durante el II trimestre, obteniendo por resultado 76,51%.</t>
    </r>
  </si>
  <si>
    <t>Se modifica la programación de la meta transversal "Obtener una calificación   igual o superior al 80  % en conocimientos de MIPG por proceso y/o Alcaldía Local"  para cuarto trimestre de vigencia.</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</si>
  <si>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</si>
  <si>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</si>
  <si>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</si>
  <si>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</si>
  <si>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</si>
  <si>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</si>
  <si>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</si>
  <si>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</si>
  <si>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</si>
  <si>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</si>
  <si>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</si>
  <si>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</si>
  <si>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</si>
  <si>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</si>
  <si>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</si>
  <si>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</si>
  <si>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</si>
  <si>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</si>
  <si>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</si>
  <si>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</si>
  <si>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</si>
  <si>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</si>
  <si>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</si>
  <si>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</si>
  <si>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</si>
  <si>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</si>
  <si>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</si>
  <si>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</si>
  <si>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</si>
  <si>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</si>
  <si>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</si>
  <si>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</si>
  <si>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</si>
  <si>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</si>
  <si>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</si>
  <si>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</si>
  <si>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</si>
  <si>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</si>
  <si>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</si>
  <si>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r>
      <t xml:space="preserve">Incrementar en un </t>
    </r>
    <r>
      <rPr>
        <b/>
        <sz val="12"/>
        <rFont val="Arial"/>
        <family val="2"/>
      </rPr>
      <t>10%</t>
    </r>
    <r>
      <rPr>
        <sz val="12"/>
        <rFont val="Arial"/>
        <family val="2"/>
      </rPr>
      <t xml:space="preserve"> la participación de los ciudadanos en la audiencia de rendición de cuentas.</t>
    </r>
  </si>
  <si>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</si>
  <si>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</si>
  <si>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</si>
  <si>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</si>
  <si>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</si>
  <si>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</si>
  <si>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</si>
  <si>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</si>
  <si>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</si>
  <si>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</si>
  <si>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</si>
  <si>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La Audiencia Pública de Rendición de Cuentas del año 2019 se llevó a cabo el 24 de abril de 2019, a la cual asistieron 778 personas según el registro de asistencia.
La Audiencia Pública de Rendición de Cuentas del año 2018 se realizó el 27 de abril de 2018, a la cual asistieron 929 personas según el registro de asistencia.</t>
  </si>
  <si>
    <t>REGISTRO DE ASISTENCIA AUDIENCIA PÚBLICA DE RENDICIÓN DE CUENTAS 2018 Y 2019</t>
  </si>
  <si>
    <t>la meta no quedo programada debido a que fue ejecutada en el 2o trimestre.</t>
  </si>
  <si>
    <t>N/A</t>
  </si>
  <si>
    <r>
      <t xml:space="preserve">Lograr el </t>
    </r>
    <r>
      <rPr>
        <b/>
        <sz val="12"/>
        <rFont val="Arial"/>
        <family val="2"/>
      </rPr>
      <t xml:space="preserve">65% </t>
    </r>
    <r>
      <rPr>
        <sz val="12"/>
        <rFont val="Arial"/>
        <family val="2"/>
      </rPr>
      <t>de avance en el cumplimiento físico del Plan de Desarrollo Local</t>
    </r>
  </si>
  <si>
    <t>Porcentaje de Avance en el Cumplimiento Fisico del Plan de Desarrollo Local</t>
  </si>
  <si>
    <t>Porcentaje de avance acumulado en el cumplimiento físico entregado del Plan de Desarrollo Local que arroja la MUSI.</t>
  </si>
  <si>
    <t>CRECIENTE</t>
  </si>
  <si>
    <t>Porcentaje</t>
  </si>
  <si>
    <t>EFECTIVIDAD</t>
  </si>
  <si>
    <t>MUSI</t>
  </si>
  <si>
    <t>Matriz MUSI</t>
  </si>
  <si>
    <t>Según el visor MUSI reportado por la Secretaría Distrital de Planeación, el avance físico del plan de desarrollo local para el trimestre fue del 43,7%</t>
  </si>
  <si>
    <t>MATRIZ MUSI</t>
  </si>
  <si>
    <t>Según el visor MUSI reportado por la Secretaría Distrital de Planeación, el avance físico del plan de desarrollo local para el trimestre fue del 51,1%</t>
  </si>
  <si>
    <t>Según el visor MUSI reportado por la Secretaría Distrital de Planeación, el avance físico del plan de desarrollo local para el trimestre fue del 56,50%</t>
  </si>
  <si>
    <t>Reporte MUSI</t>
  </si>
  <si>
    <t>Integrar las herramientas de planeación, gestión y control, con enfoque de innovación, mejoramiento continuo, responsabilidad social, desarrollo integral del talento humano y transparencia</t>
  </si>
  <si>
    <t xml:space="preserve">Gestión Corporativa Local </t>
  </si>
  <si>
    <r>
      <t xml:space="preserve">Comprometer al 30 de julio del 2019 el </t>
    </r>
    <r>
      <rPr>
        <b/>
        <sz val="12"/>
        <rFont val="Arial"/>
        <family val="2"/>
      </rPr>
      <t>50%</t>
    </r>
    <r>
      <rPr>
        <sz val="12"/>
        <rFont val="Arial"/>
        <family val="2"/>
      </rPr>
      <t xml:space="preserve"> del presupuesto de inversión directa disponible a la vigencia para el FDL y el </t>
    </r>
    <r>
      <rPr>
        <b/>
        <sz val="12"/>
        <rFont val="Arial"/>
        <family val="2"/>
      </rPr>
      <t>95%</t>
    </r>
    <r>
      <rPr>
        <sz val="12"/>
        <rFont val="Arial"/>
        <family val="2"/>
      </rPr>
      <t xml:space="preserve"> al 31 de diciembre de 2019.</t>
    </r>
  </si>
  <si>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</si>
  <si>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</si>
  <si>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</si>
  <si>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</si>
  <si>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</si>
  <si>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</si>
  <si>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A corte del II trimestre del año 2019 se ha realizado los compromisos del rubro Inversión Directa del Presupuesto vigencia 2019, en los siguientes proyectos:
3-3-1-15-01-03-1475 Envejecimiento digno, activo y feliz $2.202.241.550
3-3-1-15-01-03-1477 Ayudas para la calidad de vida de personas con discapacidad $45.100.000
3-3-1-15-01-11-1480 Cultura, recreación y deporte para la participación y la formación $255.786.667
3-3-1-15-02-17-1488 Parques Incluyentes y Democráticos para la participación ciudadana $162.966.667
3-3-1-15-02-18-1490 Movilidad y espacios públicos para el disfrute de la ciudadanía $1.258.925.224
3-3-1-15-03-19-1495 Espacios seguros y confiables para la convivencia $411.406.734
3-3-1-15-06-38-1500 Territorio Sostenible con participación social $63.809.612
3-3-1-15-07-45-1501 Buen gobierno para estimular la participación social $7.614.686.961
3-3-1-15-07-45-1529 Empoderamiento social con corresponsabilidad $150.800.000</t>
  </si>
  <si>
    <t>PREDIS EJECUCIÓN A 30 DE JUNIO DE 2019</t>
  </si>
  <si>
    <r>
      <t>Girar mínimo el 4</t>
    </r>
    <r>
      <rPr>
        <b/>
        <sz val="12"/>
        <rFont val="Arial"/>
        <family val="2"/>
      </rPr>
      <t>0%</t>
    </r>
    <r>
      <rPr>
        <sz val="12"/>
        <rFont val="Arial"/>
        <family val="2"/>
      </rPr>
      <t xml:space="preserve"> del presupuesto de inversión directa comprometido en la vigencia 2019</t>
    </r>
  </si>
  <si>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</si>
  <si>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</si>
  <si>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</si>
  <si>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</si>
  <si>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</si>
  <si>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A corte del II trimestre del año 2019 se han realizado los siguientes giros del rubro de Inversión Directa del presupuesto vigencia 2019, en los siguientes proyectos:
3-3-1-15-01-03-1475 Envejecimiento digno, activo y feliz $1.632.302.617
3-3-1-15-01-03-1477 Ayudas para la calidad de vida de personas con discapacidad $13.200.000
3-3-1-15-01-11-1480 Cultura, recreación y deporte para la participación y la formación $95.813.333
3-3-1-15-02-17-1488 Parques Incluyentes y Democráticos para la participación ciudadana $60.360.000
3-3-1-15-02-18-1490 Movilidad y espacios públicos para el disfrute de la ciudadanía $282.589.730
3-3-1-15-03-19-1495 Espacios seguros y confiables para la convivencia $54.880.000
3-3-1-15-07-45-1501 Buen gobierno para estimular la participación social $2.672.600.796
3-3-1-15-07-45-1529 Empoderamiento social con corresponsabilidad $56.696.333</t>
  </si>
  <si>
    <t>A corte del III Trimestre del 2019, se ha realizado los compromisos de rubro de inversión asi: “Girar mínimo el 40% del presupuesto de inversión directa comprometidos en la vigencia 2019.”
3-3-1-15-01-03-1475 Envejecimiento digno, activo y feliz $2.467.818.819
3-3-1-15-01-03-1477 Ayudas para la calidad de vida de personas con discapacidad $26.400.000
3-3-1-15-01-11-1480 Cultura, recreación y deporte para la participación y la formación $ 175.313.333
3-3-1-15-02-17-1488 Parques Incluyentes y Democráticos para la participación ciudadana $ 115.660.000
3-3-1-15-02-18-1490 Movilidad y espacios públicos para el disfrute de la ciudadanía $ 491.111.694
3-3-1-15-03-19-1495 Espacios seguros y confiables para la convivencia $ 163.403.334
3-3-1-15-07-45-1501 Buen gobierno para estimular la participación social $ 5.161.779.694
3-3-1-15-07-45-1529 Empoderamiento social con corresponsabilidad $101.936.333.
Evidencia: Ejecución presupuestal a 30 de septiembre de 2019. Informar los giros de presupuesto de inversión directa realizados entre el 1° de enero de 2019 y el 30 de septiembre de 2019, especificando los rubros presupuestales en los cuales se realizaron los giros.</t>
  </si>
  <si>
    <t>PREDIS EJECUCIÓN A 30 DE SEPTIEMBRE</t>
  </si>
  <si>
    <r>
      <t xml:space="preserve">Girar el </t>
    </r>
    <r>
      <rPr>
        <b/>
        <sz val="12"/>
        <rFont val="Arial"/>
        <family val="2"/>
      </rPr>
      <t>50%</t>
    </r>
    <r>
      <rPr>
        <sz val="12"/>
        <rFont val="Arial"/>
        <family val="2"/>
      </rPr>
      <t xml:space="preserve"> del presupuesto constituído como Obligaciones por Pagar de la vigencia 2017 y anteriores ( Inversión).</t>
    </r>
  </si>
  <si>
    <t>Porcentaje de Giros de Obligaciones por Pagar 2017 y anterores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</si>
  <si>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</si>
  <si>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</si>
  <si>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Según el reporte de PREDIS a 31 de marzo de 2019 se realizaron giros de las Obligaciones por pagar de 2017 y años anteriores del rubro de inversiones por valor de $3.609.602.032</t>
  </si>
  <si>
    <t>PREDIS ejecución Marzo de 2019</t>
  </si>
  <si>
    <t>Según reporte de PREDIS a 30 de junio de 2019 se realizaron giros de las Obligaciones por pagar de 2017 y años anteriores del rubro de inversiones por valor de $9.514.742.373
Se hizo una modificación en las Obligaciones por Pagar de 2017 por valor de $7.785.630.833</t>
  </si>
  <si>
    <t>56.01%</t>
  </si>
  <si>
    <t xml:space="preserve">Según reporte PREDIS “Girar el 50% del presupuesto constituido como Obligaciones por Pagar de la vigencia 2017 y anteriores (Funcionamiento e Inversión).”
3-1-8-02-01-02 Gastos de Computador 37.400.375
3-1-8-02-01-03 Combustibles Lubricantes y Llantas 14.884.560
3-1-8-02-01-04 Materiales y Suministros 12.237.751
3-1-8-02-02-03 Gastos de Transporte y Comunicación 2.019.800
3-1-8-02-02-05-0001 Mantenimiento Entidad 708.573.680
3-3-6-90 OBLIGACIONES POR PAGAR VIGENCIAS ANTERIORES 10.888.326.772
  11.663.442.938
Evidencia: Ejecución presupuestal a 30 de septiembre de 2019. Informar los giros de presupuesto de inversión realizados entre el 1° de enero de 2019 y el 30 de septiembre de 2019, especificando los rubros presupuestales en los cuales se realizaron los giros de las obligaciones por pagar de las obligaciones por pagar de las vigencias 2017 y anteriores.
</t>
  </si>
  <si>
    <t>Porcentaje de Giros de Obligaciones por Pagar 2017 y anteirores</t>
  </si>
  <si>
    <r>
      <t xml:space="preserve">Girar el </t>
    </r>
    <r>
      <rPr>
        <b/>
        <sz val="12"/>
        <rFont val="Arial"/>
        <family val="2"/>
      </rPr>
      <t>50%</t>
    </r>
    <r>
      <rPr>
        <sz val="12"/>
        <rFont val="Arial"/>
        <family val="2"/>
      </rPr>
      <t xml:space="preserve"> del presupuesto constituído como Obligaciones por Pagar de la vigencia 2018 ( Inversión).</t>
    </r>
  </si>
  <si>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</si>
  <si>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</si>
  <si>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</si>
  <si>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Según el reporte de PREDIS a 31 de marzo de 2019 se realizaron giros de las Obligaciones por pagar de 2018 $2.269.262.931, especificamente de los siguientes proyectos de inversión:
1475 - Envejecimiento digno activo: $52.283.702
1477 - Ayudas para la calidad de vida de personas con discapacidad: $4.350.000
1480 - Cultura, recreación y deporte para la participación y la formación: $674.629.619
1488 - Parques Incluyentes y Democráticos para la participación ciudadana: $23.600.000
1490 - Movilidad y espacios públicos para el disfrute de la ciudadanía: $459.942.957
1495 - Espacios seguros y confiables para la convivencia: $24.903.333
1500 - Territorio sostenible con participación: $9.700.000
1501 - Buen gobierno para estimular la participación social: $982.617.319
1529 Empoderamiento social con corresponsabilidad $37.236.001</t>
  </si>
  <si>
    <t>Según reporte de PREDIS a 30 de junio de 2019 se realizaron los giros de las Obligaciones por Pagar de 2018, de los siguientes rubros: 3-3-6 Obligaciones por Pagar Inversión: $13.068.143.861.
Especificamente en los siguientes proyectos de inversión:
3-3-6-15-01-02-1468-00 Desarrollo integral y buen trato para niños y niñas $225.678.355
3-3-6-15-01-03-1475-00 Envejecimiento digno activo y feliz  $52.283.702
3-3-6-15-01-03-1477-00 Ayudas para la calidad de vida de personas con discapacidad $13.980.975
3-3-6-15-01-11-1480-00 Cultura, recreación y deporte para la participación y la formación $892.694.904
3-3-6-15-02-17-1488-00 Parques Incluyentes y Democráticos para la participación ciudadana $23.600.000
3-3-6-15-02-18-1490-00 Movilidad y espacios públicos para el disfrute de la ciudadanía $836.588.186
3-3-6-15-03-19-1495-00 Espacios seguros y confiables para la convivencia $24.903.333
3-3-6-15-05-31-1498-00 El emprendimiento para la construcción de la paz y la felicidad $223.557.118
3-3-6-15-06-38-1500-00 Territorio sostenible con participación $9.700.000
3-3-6-15-07-45-1501-00 Buen gobierno para estimular la participación social $1.050.239.068
3-3-6-15-07-45-1529-00 Empoderamiento social con corresponsabilidad $195.175.847</t>
  </si>
  <si>
    <t>45.51%</t>
  </si>
  <si>
    <t>Según reporte PREDIS “Girar el 50% del presupuesto constituido como Obligaciones por Pagar de la vigencia 2018 (Funcionamiento e Inversión).
3-3-6-15-01-02-1468-00 Desarrollo integral y buen trato para niños y niñas  334.491.430
3-3-6-15-01-03-1475-00 Envejecimiento digno activo y feliz 52.283.702
3-3-6-15-01-03-1477-00 Ayudas para la calidad de vida de personas con discapacidad 20.042.925
3-3-6-15-01-07-1479-00 Dotaciones pedagógicas para el aprendizaje y la felicidad 435.344.959
3-3-6-15-01-11-1480-00 Cultura, recreación y deporte para la participación y la formación 1.233.065.808
3-3-6-15-02-17-1488-00 Parques Incluyentes y Democráticos para la participación ciudadana 2.387.597.885
3-3-6-15-02-18-1490-00 Movilidad y espacios públicos para el disfrute de la ciudadanía 6.344.757.366
3-3-6-15-03-19-1495-00 Espacios seguros y confiables para la convivencia 1.735.348.850
3-3-6-15-03-20-1496-00 El derecho de las mujeres a una vida libre de violencia 106.236.991
3-3-6-15-05-31-1498-00 El emprendimiento para la construcción de la paz y la felicidad  447.114.236
3-3-6-15-06-38-1500-00 Territorio sostenible con participación  9.700.000
3-3-6-15-07-45-1501-00 Buen gobierno para estimular la participación social 1.213.705.891
3-3-6-15-07-45-1529-00 Empoderamiento social con corresponsabilidad 482.459.082
  14.802.149.125
Evidencia: Ejecución presupuestal a 30 de septiembre de 2019. Informar los giros de presupuesto de inversión realizados entre el 1° de enero de 2019 y el 30 de septiembre de 2019, especificando los rubros presupuestales en los cuales se realizaron los giros de las obligaciones por pagar de la vigencia 2018.</t>
  </si>
  <si>
    <t>Fortalecer la capacidad institucional y para el ejercicio de la función  policiva por parte de las autoridades locales a cargo de la SDG.</t>
  </si>
  <si>
    <t>Inspección Vigilancia y Control</t>
  </si>
  <si>
    <t>Dar impulso procesal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</si>
  <si>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</si>
  <si>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</si>
  <si>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</si>
  <si>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</si>
  <si>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</si>
  <si>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De acuerdo al reporte remitido por la Dirección para la Gestión Policiva  se dio respuesta al 10% de los comparendos programados para el trimestre</t>
  </si>
  <si>
    <t>Dar impulso procesal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</si>
  <si>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</si>
  <si>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</si>
  <si>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De acuerdo al reporte remitido por la Dirección para la Gestión Policiva  se dio respuesta al 37% de las quejas programados para el trimestre</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</si>
  <si>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</si>
  <si>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</si>
  <si>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</si>
  <si>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</si>
  <si>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</si>
  <si>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GET-IVC-F035 Acta de visita
GET-IVC-F032 Formato consolidación de la información de operativos
GDI-GPD-F029 Evidencia de reunión</t>
  </si>
  <si>
    <t>En el I trimestre de 2019 se realizaron en las siguientes fechas las acciones de control u operativos a establecimientos de comercio:
- 22 de febrero de 2019
- 7 de marzo de 2019
- 15 de marzo de 2019
- 22 de marzo de 2019
- 29 de marzo de 2019
- 29 de marzo de 2019 - Inspección 10C
- 21 de marzo de 2019 - Inspección 10E
- 18 de marzo de 2019 - Inspección 10G</t>
  </si>
  <si>
    <t>Actas operativos establecimientos de comercio</t>
  </si>
  <si>
    <t>En el II trimestre de 2019 se realizaron en las siguientes fechas las acciones de control u operativos a establecimientos de comercio:
1) 5 de abril de 2019
2) 11 de abril de 2019
3) 16 de abril de 2019
4) 26 de abril de 2019
5) 29 de abril de 2019
6) 3 de mayo de 2019 -  Florida
7) 10 y 11 de mayo de 2019 - Jurisdicción CAI Ferias
8) 10 de mayo de 2019 - Jurisdicción CAI Jaboque
9) 10 y 11 de mayo de 2019 - La Florida
10) 11 de mayo de 2019
11) 10 y 11 de mayo de 2019 - Villas de Granada
12) 11 de mayo de 2019 - Localidad de Engativá
13) 10 de mayo de 2019 - Jusdicción CAI Quirigua
14) 10 de mayo de 2019 - Bachue
15) 10 de mayo de 2019 - Santa Maria del Lago
16) 10 de mayo de 2019 - Engativá Pueblo
17) 10 de mayo de 2019 - Normandía
18) 13 de mayo de 2019 - Bellavista
19) 13 de mayo de 2019 - Monjes, El Muelle
20) 13 de mayo de 2019 - Localidad de Engativá
21) 16 de mayo de 2019 - Quirigua y Serena
22) 17 de mayo de 2019 - Florida
23) 24 de mayo de 2019 - Luis Carlos Galán
24) 24 de mayo de 2019 - Ferias
25) 30 de mayo de 2019 - Villas de Granada y Jaboque
26) 6 de junio de 2019 - Cll 80 C No. 92-44
27) 6 de junio de 2019 - Boyacá Real
28) 7 de junio de 2019 - Boyacá Real
29) 7 de junio de 2019 - Serena
30) 13 de junio de 2019
31) 14 -15 de junio de 2019 - Bares Copa América
32) 14 - 15 de junio de 2019 - Bares Copa América
33) 18 de junio de 2019 - IMPRELIT Ltda
34) 20 de junio de 2019 - Paris Francia
35) 21 de junio de 2019 - Alamos Norte
36) 25 - 26 de junio de 2019
37) 27 de junio de 2019 - Ferias y Normandía
38) 14 de junio de 2019 - Inspección 10B
39) 28 de junio de 2019 - Inspección 10E
40) 17 de mayo de 2019 - Inspección 10A
41) 11 de junio de 2019 - Inspección 10A
42) 7 de junio de 2019 - Inspección 10C
43) 28 de junio de 2019 - Inspección 10C
44) 17 de mayo de 2019 - Inspección 10D
45) 7 de junio de 2019 - Inspección 10D
46) 5 de junio de 2019 - Inspección 10E
47) 17 de junio de 2019 - Inspección 10F
48) 17 de junio de 2019 - Inspección 10F
49) 27 de junio de 2019 - Inspección 10G</t>
  </si>
  <si>
    <t xml:space="preserve">En el III Trimestre de 2019 se realizaron los siguientes Opertivos a ESTABLECIMIENTOS DE COMERCIO - AGPJ
JULIO
1. 5 de Julio
2. 11 de Julio
3. 18 de Julio
4. 25 de julio
5. 17 de julio - Extensión de actividad economica.
AGOSTO
1. 02 de agosto
2. 09 de agosto
3. 15 de agosto
4. 23 de agosto
5. 29 de agosto
6. 14 de agosto - Extensión de actividad economica
SEPTIEMBRE
1. 06 de Sep
2. 12 de Sep
3. 20 de sep
4. 26 de sep
ESTABLECIMIENTOS DE COMERCIO - INSPECCIÓN 10B
1. 14 de agosto
2. 30 de Sep
ESTABLECIMIENTOS DE COMERCIO - INSPECCIÓN 10C
1. 27 de Sep
ESTABLECIMIENTOS DE COMERCIO - INSPECCIÓN 10D
1. 20 de Sep
ESTABLECIMIENTOS DE COMERCIO - INSPECCIÓN 10E
1. 05 de Julio
ESTABLECIMIENTOS DE COMERCIO - INSPECCIÓN 10G
1. 24 de Sep
2. 11 de Sep
</t>
  </si>
  <si>
    <t>Carpeta de operativos</t>
  </si>
  <si>
    <t>Realizar 24 acciones de control u operativos en materia de obras y urbanismo relacionados con la integridad urbanística.</t>
  </si>
  <si>
    <t>Cantidad de acciones de control u operativos en materia de urbanismo relacionados con la integridad urbanística</t>
  </si>
  <si>
    <t>Número de Acciones de Control u Operativos en Materia de Urbanismo Relacionados con la Integridad urbanística.</t>
  </si>
  <si>
    <t>Operativos en materia de urbanismo</t>
  </si>
  <si>
    <t>GET-IVC-F032 Formato consolidación de la información de operativos
GET-IVC-F034 Formato técnico de visita y/o verificación- control urbanístico
GDI-GPD-F029 Evidencia de reunión</t>
  </si>
  <si>
    <t>En el I trimestre de 2019 se realizaron en las siguientes fechas las acciones de control u operativos en materia de urbanismo relacionados con la integridad urbanísticca:
- 13 de marzo de 2019 (tarde)
- 20 de marzo de 2019
- 13 de marzo de 2019 (mañana)
- 29 de marzo de 2019- Inspeccióin 10F
- 29 de marzo de 2019 - Inspección 10C
- 28 de febrero de 2019 - Inspección 10E
- 29 de marzo de 2019 - Inspección 10D
- 20 de marzo de 2019 - Inspección 10D</t>
  </si>
  <si>
    <t>Actas operativos en materia de urbanismo</t>
  </si>
  <si>
    <t>En el II trimestre de 2019 se realizaron en las siguientes fechas las acciones de control u operativos en materia de urbanismo relacionados con la integridad urbanísticca:
1) 10 de abril de 2019 (9:00 am)
2) 10 de abriil de 2019 (2:00 pm)
3) 24 de abril de 2019 (10:30 am)
4) 24 de abril de 2019 (10:45 am)
5) 24 de mayo de 2019 (2:30 pm)
6) 7 de mayo de 2019 (9:20 am)
7) 7 de mayo de 2019 (2:00 pm)
8) 17 de mayo de 2019 (8:30 am)
9) 22 de mayo de 2019 (9:00 am)
10) 12 de junio de 2019 (8:00 am)
11) 12 de junio de 2019 (1:40 pm)
12) 26 de junio de 2019 (9:15 am)
13) 26 de junio de 2019 (11:15 am)
14) 14 de junio de 2019 - Inspección 10B
15) 27 de junio de 2019 - Inspección 10E
16) 28 de junio de 2019 - Inspección 10A
17) 11 de junio de 2019 - Inspección 10A
18) 28 de junio de 2019 - Inspección 10C
19) 7 de mayo de 2019 - Inspección 10D
20) 17 de junio de 2019 - Inspección 10F
21) 26 de abril de 2019 - Inspección 10G
22) 16 de mayo de 2019 - Inspección 10G</t>
  </si>
  <si>
    <t xml:space="preserve">En el III Trimestre de 2019 se realizaron los siguientes Opertivos a OBRAS- AGPJ
JULIO
1.10 de Julio
2. 24 de julio
3. 31 de Julio
AGOSTO
1. 13 de Agosto
2. 28 de agosto
SEPTIEMBRE
1. 11 de Septiembre
OBRAS - INSPECCION 10A
1. 30 de Sep 
2. 29 de sep
3. 30 de Sep
</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</si>
  <si>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</si>
  <si>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</si>
  <si>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espacio público.</t>
  </si>
  <si>
    <t>Operativos de Recuperación de espacio público</t>
  </si>
  <si>
    <t>GET-IVC-F037 Formato técnico de visita y/o verificación - espacio público.</t>
  </si>
  <si>
    <t xml:space="preserve">En el I trimestre de 2019 se realizaron en las siguientes fechas las acciones de control u operativos en materia de espacio público:
- 12 de febrero de 2019
- 12 de marzo de 2019
- 21 de marzo de 2019  - Tránsito
- 26 de marzo de 2019
- 20 de marzo de 2019
- 21 de marzo de 2019 - Recuperación
</t>
  </si>
  <si>
    <t>Actas operativos en materia de espacio público</t>
  </si>
  <si>
    <t>En el II trimestre de 2019 se realizaron en las siguientes fechas las acciones de control u operativos en materia de espacio público:
1) 8 de abril de 2019
2) 29 de abril de 2019
3) 14 de mayo de 2019
4) 26 de abril de 2019
5) 29 de mayo de 2019
6) 12 de junio de 2019
7) 19 de junio de 2019
8)  12 de abril de 2019
9) 9 de junio de 2019
10) 30 de abril de 2019
11) 9 de abril de 2019
12) 30 de abril de 2019
13) 7 de mayo de 2019
14) 9 de  mayo de 2019
15) 14 de mayo de 2019
16) 21 de mayo de 2019
17) 23 de mayo de 2019
18) 28 de mayo de 2019
19) 29 de mayo de 2019
20) 4 de junio de 2019
21) 27 de abril 2019
22) 24 de mayo de 2019 - crr 73A No. 73a-32
23) 24 de mayo de 2019 - Av. cll 68 con 64
24) 13 de junio de 2019
25) 14 de junio de 2019 - Inspección 10B
26) 10 de junio de 2019 - Inspección 10A
27) 11 de junio de 2019 - Inspección 10A
28) 28 de junio de 2019 - Inspección 10C
29) 28 de junio de 2019 - Inspección 10C
30) 10 de mayo de 2019 - Inspedcción 10D
31) 11 de junio de 2019 - Inspección 10G</t>
  </si>
  <si>
    <t xml:space="preserve">En el III Trimestre de 2019 se realizaron los siguientes Opertivos a ESPACIO PUBLICO - AGPJ
1. 20 de Sep
2. 17 de Sep
3. 26 de Sep
4. 20 de Sep
5 17 de Sep
6. 20 de Sep
7. 26 de Sep
8. 20 de Sep
</t>
  </si>
  <si>
    <t>Asegurar el acceso de la ciudadanía a la información y oferta institucional</t>
  </si>
  <si>
    <t>Gerencia de TIC</t>
  </si>
  <si>
    <t>Cumplir el 100% de los lineamientos de gestión de las TIC impartidos por la DTI del nivel central para la vigencia 2019</t>
  </si>
  <si>
    <t>Porcentaje del lineamientos de gestión de TIC Impartidas por la DTI del nivel central Cumplidas</t>
  </si>
  <si>
    <t>(# de lineamientos de gestión de TIC cumplidos por la alcaldía local en la vigencia 2019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</si>
  <si>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</si>
  <si>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</si>
  <si>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</si>
  <si>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</si>
  <si>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De acuerdo al informe remitido por la DTI de los 6 lineamientos evaluados la alcaldía local cumple con el 20%</t>
  </si>
  <si>
    <t>Reporte DTI</t>
  </si>
  <si>
    <t>De acuerdo al informe remitido por la DTI de los 6 lineamientos evaluados la Alcaldía Local cumple con el 72%</t>
  </si>
  <si>
    <t>De acuerdo al reporte remitido por la DTI la Alcaldía Local cumple con el 98% de los 6 lineamientos evauados</t>
  </si>
  <si>
    <t>Radicado 20194400543793</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</si>
  <si>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</si>
  <si>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</si>
  <si>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</si>
  <si>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</si>
  <si>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Número de propuestas de buenas practicas de gestión  registradas</t>
  </si>
  <si>
    <t>Buenas prácticas de gestión registradas en la herramienta AGORA</t>
  </si>
  <si>
    <t>Agora</t>
  </si>
  <si>
    <t>Líder del Proceso y/o Alcaldía Local  o a quien delegue.</t>
  </si>
  <si>
    <t>Seguimiento Agora</t>
  </si>
  <si>
    <t>Reprogramación de la meta</t>
  </si>
  <si>
    <t xml:space="preserve">Se reprograma la meta. Tener en cuenta la siguiente observación: No se califica como una buena práctica, puesto que, de acuerdo con la lectura, se entiende que los ejercicios de participación que se realizan desde la alcaldía local se encuentran dentro del deber ser de la alcaldía. En este sentido, no se identifica el carácter innovador, ni de efectividad. Se sugiere replantear la práctica </t>
  </si>
  <si>
    <t>Mantener el 100% de las acciones de mejora asignadas al proceso/Alcaldía con relación a planes de mejoramiento interno documentadas y vigentes</t>
  </si>
  <si>
    <t>Acciones correctivas documentadas y vigentes</t>
  </si>
  <si>
    <r>
      <t xml:space="preserve">(N° de acciones vencidas del plan de mejoramiento responsabilidad del proceso  </t>
    </r>
    <r>
      <rPr>
        <b/>
        <sz val="12"/>
        <color indexed="30"/>
        <rFont val="Arial"/>
        <family val="2"/>
      </rPr>
      <t>/</t>
    </r>
    <r>
      <rPr>
        <sz val="12"/>
        <color indexed="30"/>
        <rFont val="Arial"/>
        <family val="2"/>
      </rPr>
      <t xml:space="preserve"> N°  de acciones a gestionar bajo responsabilidad del proceso)*100</t>
    </r>
  </si>
  <si>
    <t>Planes de mejora</t>
  </si>
  <si>
    <t>MIMEC - SIG</t>
  </si>
  <si>
    <t>Reportes MIMEC - SIG remitidos por la OAP</t>
  </si>
  <si>
    <t>La Alcaldía Local actualmente presenta un nivel de cumplimiento del 74% de las acciones de mejora documentadas y vigentes.</t>
  </si>
  <si>
    <t>Reportes MIMEC - SIG</t>
  </si>
  <si>
    <t>De acuerdo al reporte de planes de mejora la Alcaldía Local cuenta con un nivel de cumplimiento del 22% de las 23 acciones de mejora asignados.</t>
  </si>
  <si>
    <t>Reporte MIMEC y SIG</t>
  </si>
  <si>
    <t>Reporte SIG- MIMEC</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</si>
  <si>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</si>
  <si>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</si>
  <si>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</si>
  <si>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ciudadadanos con respuesta</t>
  </si>
  <si>
    <t>Aplicativo Gestión Documental</t>
  </si>
  <si>
    <t>Seguimiento requerimientos ciudadanos</t>
  </si>
  <si>
    <t xml:space="preserve">La Alcaldía Local dio respuesta al 100% de los requerimientos ciudadanos con corte a 31 de diciembre de 2018 programados para el trimestre de la vigencia 2019.
</t>
  </si>
  <si>
    <t>Reporte SAC</t>
  </si>
  <si>
    <t>La Alcaldía Local dio repsuesta al 71% de requerimientos ciudadanos programados para el trimestre</t>
  </si>
  <si>
    <t>Reporte Requerimientos Ciudadanos</t>
  </si>
  <si>
    <t>La Alcaldía Local cuenta con 3 requerimientos ciudadanos segun el reporte remitido por Servicio a la Ciudadanía</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</si>
  <si>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</si>
  <si>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</si>
  <si>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</si>
  <si>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</si>
  <si>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</si>
  <si>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</si>
  <si>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Uso eficiente de energía: Durante las inspecciones realizadas por el profesional ambiental se determinó que el 95% de los equipos de la alcaldía local se encontraron apagados.
Gestión Integral de Residuos: Según la inspección se evidencia mezcla de residuos en los puntos ecológicos.
Movilidad Sostenible: Realiza reporte. 205 personas usan transporte bimodal, 12 bicicleta, 202 transporte público, 2 caminando, 7 carro compartido, 2 Taxi o App, 50 carro,  19 moto
Participación en actividades ambientales: Según inspección se cuenta con una participación activa de los servidores públicos en actividades ambientales.
Reporte Consumo de papel: No realiza reporte en la herramienta establecida SharePoint. 
Consumo de papel: No se puede hacer comparación, no se cuenta con los reportes.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</si>
  <si>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</si>
  <si>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</si>
  <si>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</si>
  <si>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</si>
  <si>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</si>
  <si>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PRIMER TRIMESTRE</t>
  </si>
  <si>
    <t>SEGUNDO TRIMESTRE</t>
  </si>
  <si>
    <t>TERCER TRIMESTRE</t>
  </si>
  <si>
    <t>CUARTO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</si>
  <si>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</si>
  <si>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</si>
  <si>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</si>
  <si>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</si>
  <si>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</si>
  <si>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</si>
  <si>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</si>
  <si>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</si>
  <si>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</si>
  <si>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</si>
  <si>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</si>
  <si>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</si>
  <si>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</si>
  <si>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</si>
  <si>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</si>
  <si>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</si>
  <si>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</si>
  <si>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</si>
  <si>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</si>
  <si>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</si>
  <si>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</si>
  <si>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</si>
  <si>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</si>
  <si>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</si>
  <si>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</si>
  <si>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</si>
  <si>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</si>
  <si>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</si>
  <si>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</si>
  <si>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</si>
  <si>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</si>
  <si>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</si>
  <si>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</si>
  <si>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</si>
  <si>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</si>
  <si>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</si>
  <si>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</si>
  <si>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</si>
  <si>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</si>
  <si>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</si>
  <si>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</si>
  <si>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</si>
  <si>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</si>
  <si>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</si>
  <si>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</si>
  <si>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</si>
  <si>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</si>
  <si>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</si>
  <si>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</si>
  <si>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</si>
  <si>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</si>
  <si>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</si>
  <si>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</si>
  <si>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</si>
  <si>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</si>
  <si>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</si>
  <si>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</si>
  <si>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</si>
  <si>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</si>
  <si>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</si>
  <si>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</si>
  <si>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</si>
  <si>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</si>
  <si>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</si>
  <si>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</si>
  <si>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</si>
  <si>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</si>
  <si>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</si>
  <si>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</si>
  <si>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</si>
  <si>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</si>
  <si>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</si>
  <si>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</si>
  <si>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</si>
  <si>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</si>
  <si>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</si>
  <si>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</si>
  <si>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</si>
  <si>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</si>
  <si>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</si>
  <si>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</si>
  <si>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</si>
  <si>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Se modifica la programación de las metas: i) "Presentar una (1) propuesta de buena práctica de gestión encaminada al fortalecimiento de la integridad en el servicio público y/o lucha contra la corrupción en la entidad" para el cuarto trimestre, toda vez, que la meta registrada no cumple con los criterios establecidos ii). Dar respuesta al 100% de los requerimientos ciudadanos asignados a la Alcaldía Local con corte a 31 de diciembre de 2018, según la información de seguimiento presentada por el proceso de Servicio a la Ciudadanía para el cuarto trimestre. Se adiciona el avance de gestión del proceso realizado durante el III trimestre, obteniendo por resultado del 91,11%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</si>
</sst>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36"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b/>
      <sz val="12"/>
      <color indexed="30"/>
      <name val="Arial"/>
      <family val="2"/>
    </font>
    <font>
      <sz val="12"/>
      <color indexed="30"/>
      <name val="Arial"/>
      <family val="2"/>
    </font>
    <font>
      <b/>
      <sz val="14"/>
      <name val="Arial"/>
      <family val="2"/>
    </font>
    <font>
      <sz val="14"/>
      <name val="Arial"/>
      <family val="2"/>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28"/>
      <color theme="1"/>
      <name val="Arial"/>
      <family val="2"/>
    </font>
    <font>
      <sz val="10"/>
      <color theme="1"/>
      <name val="Arial"/>
      <family val="2"/>
    </font>
    <font>
      <b/>
      <sz val="20"/>
      <color theme="1"/>
      <name val="Arial"/>
      <family val="2"/>
    </font>
    <font>
      <sz val="10"/>
      <color theme="1"/>
      <name val="Calibri"/>
      <family val="2"/>
      <scheme val="minor"/>
    </font>
    <font>
      <b/>
      <sz val="10"/>
      <color theme="1"/>
      <name val="Calibri"/>
      <family val="2"/>
      <scheme val="minor"/>
    </font>
    <font>
      <b/>
      <sz val="10"/>
      <color theme="1"/>
      <name val="Arial"/>
      <family val="2"/>
    </font>
    <font>
      <sz val="12"/>
      <color rgb="FF000000"/>
      <name val="Arial"/>
      <family val="2"/>
    </font>
    <font>
      <b/>
      <sz val="12"/>
      <color rgb="FF0070C0"/>
      <name val="Arial"/>
      <family val="2"/>
    </font>
    <font>
      <sz val="12"/>
      <color rgb="FF0070C0"/>
      <name val="Arial"/>
      <family val="2"/>
    </font>
    <font>
      <b/>
      <sz val="11"/>
      <color theme="1"/>
      <name val="Arial"/>
      <family val="2"/>
    </font>
    <font>
      <b/>
      <sz val="26"/>
      <color theme="1"/>
      <name val="Arial"/>
      <family val="2"/>
    </font>
    <font>
      <b/>
      <sz val="18"/>
      <color theme="1"/>
      <name val="Calibri"/>
      <family val="2"/>
      <scheme val="minor"/>
    </font>
    <font>
      <i/>
      <sz val="12"/>
      <name val="Arial"/>
      <family val="2"/>
    </font>
    <font>
      <b/>
      <sz val="16"/>
      <name val="Arial"/>
      <family val="2"/>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rgb="FF0070C0"/>
        <bgColor indexed="64"/>
      </patternFill>
    </fill>
    <fill>
      <patternFill patternType="solid">
        <fgColor theme="8" tint="-0.249977111117893"/>
        <bgColor indexed="64"/>
      </patternFill>
    </fill>
    <fill>
      <patternFill patternType="solid">
        <fgColor rgb="FF00B050"/>
        <bgColor indexed="64"/>
      </patternFill>
    </fill>
    <fill>
      <patternFill patternType="solid">
        <fgColor theme="6"/>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s>
  <borders count="40">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7"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41">
    <xf numFmtId="0" fontId="0" fillId="0" borderId="0" xfId="0"/>
    <xf numFmtId="0" fontId="18" fillId="0" borderId="1" xfId="0" applyFont="1" applyFill="1" applyBorder="1" applyAlignment="1">
      <alignment horizontal="justify" vertical="center" wrapText="1"/>
    </xf>
    <xf numFmtId="0" fontId="18" fillId="0" borderId="2" xfId="0" applyFont="1" applyFill="1" applyBorder="1" applyAlignment="1">
      <alignment horizontal="center" vertical="center" wrapText="1"/>
    </xf>
    <xf numFmtId="0" fontId="0" fillId="0" borderId="0" xfId="0" applyAlignment="1">
      <alignment wrapText="1"/>
    </xf>
    <xf numFmtId="0" fontId="18" fillId="0" borderId="3" xfId="0"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18" fillId="0" borderId="4" xfId="0" applyFont="1" applyFill="1" applyBorder="1" applyAlignment="1">
      <alignment horizontal="justify" vertical="center" wrapText="1"/>
    </xf>
    <xf numFmtId="0" fontId="18" fillId="0" borderId="5" xfId="0" applyFont="1" applyFill="1" applyBorder="1" applyAlignment="1">
      <alignment horizontal="justify" vertical="center" wrapText="1"/>
    </xf>
    <xf numFmtId="0" fontId="18"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9" fillId="0" borderId="0" xfId="0" applyFont="1" applyAlignment="1">
      <alignment horizontal="justify"/>
    </xf>
    <xf numFmtId="0" fontId="20" fillId="6" borderId="7" xfId="0" applyFont="1" applyFill="1" applyBorder="1" applyAlignment="1">
      <alignment horizontal="justify" vertical="center" wrapText="1"/>
    </xf>
    <xf numFmtId="0" fontId="20" fillId="7" borderId="7"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justify" vertical="center" wrapText="1"/>
    </xf>
    <xf numFmtId="0" fontId="20" fillId="8" borderId="7" xfId="0" applyFont="1" applyFill="1" applyBorder="1" applyAlignment="1">
      <alignment horizontal="justify" vertical="center" wrapText="1"/>
    </xf>
    <xf numFmtId="0" fontId="20" fillId="8" borderId="8" xfId="0" applyFont="1" applyFill="1" applyBorder="1" applyAlignment="1">
      <alignment horizontal="justify" vertical="center" wrapText="1"/>
    </xf>
    <xf numFmtId="0" fontId="7" fillId="9" borderId="9" xfId="0" applyFont="1" applyFill="1" applyBorder="1" applyAlignment="1">
      <alignment horizontal="justify" vertical="center" wrapText="1"/>
    </xf>
    <xf numFmtId="0" fontId="7" fillId="9" borderId="7" xfId="0" applyFont="1" applyFill="1" applyBorder="1" applyAlignment="1">
      <alignment horizontal="justify" vertical="center" wrapText="1"/>
    </xf>
    <xf numFmtId="0" fontId="7" fillId="10" borderId="2" xfId="0" applyFont="1" applyFill="1" applyBorder="1" applyAlignment="1">
      <alignment horizontal="justify" vertical="center" wrapText="1"/>
    </xf>
    <xf numFmtId="0" fontId="7" fillId="10" borderId="7"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20" fillId="11" borderId="10" xfId="0" applyFont="1" applyFill="1" applyBorder="1" applyAlignment="1">
      <alignment horizontal="justify" vertical="center" wrapText="1"/>
    </xf>
    <xf numFmtId="0" fontId="20" fillId="11" borderId="7" xfId="0" applyFont="1" applyFill="1" applyBorder="1" applyAlignment="1">
      <alignment horizontal="justify" vertical="center" wrapText="1"/>
    </xf>
    <xf numFmtId="0" fontId="7" fillId="11" borderId="2" xfId="0" applyFont="1" applyFill="1" applyBorder="1" applyAlignment="1">
      <alignment vertical="center" wrapText="1"/>
    </xf>
    <xf numFmtId="0" fontId="20" fillId="12" borderId="9" xfId="0" applyFont="1" applyFill="1" applyBorder="1" applyAlignment="1">
      <alignment horizontal="justify" vertical="center" wrapText="1"/>
    </xf>
    <xf numFmtId="0" fontId="20" fillId="12" borderId="7"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21" fillId="12" borderId="7" xfId="0" applyFont="1" applyFill="1" applyBorder="1" applyAlignment="1">
      <alignment horizontal="justify" vertical="center" wrapText="1"/>
    </xf>
    <xf numFmtId="0" fontId="20" fillId="12" borderId="11" xfId="0" applyFont="1" applyFill="1" applyBorder="1" applyAlignment="1">
      <alignment horizontal="left" vertical="center" wrapText="1"/>
    </xf>
    <xf numFmtId="0" fontId="20" fillId="12"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8" xfId="0" applyFont="1" applyFill="1" applyBorder="1" applyAlignment="1">
      <alignment horizontal="justify" vertical="center" wrapText="1"/>
    </xf>
    <xf numFmtId="9" fontId="22" fillId="7" borderId="12" xfId="4" applyFont="1" applyFill="1" applyBorder="1" applyAlignment="1" applyProtection="1">
      <alignment horizontal="center" vertical="center" wrapText="1"/>
    </xf>
    <xf numFmtId="0" fontId="23" fillId="7" borderId="13" xfId="0" applyFont="1" applyFill="1" applyBorder="1" applyAlignment="1" applyProtection="1">
      <alignment vertical="center" wrapText="1"/>
    </xf>
    <xf numFmtId="9" fontId="24" fillId="7" borderId="14" xfId="4" applyFont="1" applyFill="1" applyBorder="1" applyAlignment="1" applyProtection="1">
      <alignment horizontal="center" vertical="center" wrapText="1"/>
    </xf>
    <xf numFmtId="9" fontId="10" fillId="7" borderId="13" xfId="4" applyFont="1" applyFill="1" applyBorder="1" applyAlignment="1" applyProtection="1">
      <alignment horizontal="center" vertical="center" wrapText="1"/>
    </xf>
    <xf numFmtId="9" fontId="2" fillId="7" borderId="15" xfId="4" applyFont="1" applyFill="1" applyBorder="1" applyAlignment="1" applyProtection="1">
      <alignment vertical="center" wrapText="1"/>
    </xf>
    <xf numFmtId="9" fontId="2" fillId="7" borderId="13" xfId="4" applyFont="1" applyFill="1" applyBorder="1" applyAlignment="1" applyProtection="1">
      <alignment horizontal="center" vertical="center" wrapText="1"/>
    </xf>
    <xf numFmtId="0" fontId="19" fillId="7" borderId="13" xfId="0" applyFont="1" applyFill="1" applyBorder="1" applyAlignment="1" applyProtection="1">
      <alignment vertical="center" wrapText="1"/>
    </xf>
    <xf numFmtId="0" fontId="0" fillId="0" borderId="0" xfId="0" applyProtection="1"/>
    <xf numFmtId="0" fontId="8" fillId="7" borderId="2" xfId="0" applyFont="1" applyFill="1" applyBorder="1" applyAlignment="1" applyProtection="1">
      <alignment vertical="center" wrapText="1"/>
    </xf>
    <xf numFmtId="0" fontId="9" fillId="7" borderId="16" xfId="0" applyFont="1" applyFill="1" applyBorder="1" applyAlignment="1" applyProtection="1">
      <alignment horizontal="center" vertical="center" wrapText="1"/>
    </xf>
    <xf numFmtId="0" fontId="25" fillId="7" borderId="0" xfId="0" applyFont="1" applyFill="1" applyProtection="1"/>
    <xf numFmtId="0" fontId="3" fillId="7" borderId="0" xfId="0" applyFont="1" applyFill="1" applyBorder="1" applyAlignment="1" applyProtection="1">
      <alignment horizontal="center"/>
    </xf>
    <xf numFmtId="0" fontId="2" fillId="7" borderId="0" xfId="0" applyFont="1" applyFill="1" applyBorder="1" applyAlignment="1" applyProtection="1">
      <alignment horizontal="left" vertical="center" wrapText="1"/>
    </xf>
    <xf numFmtId="0" fontId="4" fillId="7" borderId="0" xfId="0" applyFont="1" applyFill="1" applyBorder="1" applyAlignment="1" applyProtection="1">
      <alignment vertical="center" wrapText="1"/>
    </xf>
    <xf numFmtId="0" fontId="26" fillId="7" borderId="0" xfId="0" applyFont="1" applyFill="1" applyBorder="1" applyAlignment="1" applyProtection="1">
      <alignment vertical="center"/>
    </xf>
    <xf numFmtId="0" fontId="25" fillId="7" borderId="0" xfId="0" applyFont="1" applyFill="1" applyAlignment="1" applyProtection="1">
      <alignment horizontal="center"/>
    </xf>
    <xf numFmtId="0" fontId="1" fillId="14" borderId="17" xfId="0" applyFont="1" applyFill="1" applyBorder="1" applyAlignment="1" applyProtection="1">
      <alignment vertical="center" wrapText="1"/>
    </xf>
    <xf numFmtId="0" fontId="1" fillId="14" borderId="18" xfId="0" applyFont="1" applyFill="1" applyBorder="1" applyAlignment="1" applyProtection="1">
      <alignment vertical="center" wrapText="1"/>
    </xf>
    <xf numFmtId="0" fontId="1" fillId="15" borderId="19" xfId="0" applyFont="1" applyFill="1" applyBorder="1" applyAlignment="1" applyProtection="1">
      <alignment horizontal="center" vertical="center" wrapText="1"/>
    </xf>
    <xf numFmtId="0" fontId="1" fillId="15" borderId="5" xfId="0" applyFont="1" applyFill="1" applyBorder="1" applyAlignment="1" applyProtection="1">
      <alignment horizontal="center" vertical="center" wrapText="1"/>
    </xf>
    <xf numFmtId="0" fontId="1" fillId="16" borderId="20" xfId="0" applyFont="1" applyFill="1" applyBorder="1" applyAlignment="1" applyProtection="1">
      <alignment horizontal="center" vertical="center" wrapText="1"/>
    </xf>
    <xf numFmtId="0" fontId="1" fillId="16" borderId="21" xfId="0" applyFont="1" applyFill="1" applyBorder="1" applyAlignment="1" applyProtection="1">
      <alignment horizontal="center" vertical="center" wrapText="1"/>
    </xf>
    <xf numFmtId="0" fontId="1" fillId="16" borderId="7" xfId="0" applyFont="1" applyFill="1" applyBorder="1" applyAlignment="1" applyProtection="1">
      <alignment horizontal="center" vertical="center" wrapText="1"/>
    </xf>
    <xf numFmtId="0" fontId="1" fillId="16" borderId="2" xfId="0" applyFont="1" applyFill="1" applyBorder="1" applyAlignment="1" applyProtection="1">
      <alignment horizontal="center" vertical="center" wrapText="1"/>
    </xf>
    <xf numFmtId="0" fontId="1" fillId="15" borderId="22" xfId="0" applyFont="1" applyFill="1" applyBorder="1" applyAlignment="1" applyProtection="1">
      <alignment horizontal="center" vertical="center" wrapText="1"/>
    </xf>
    <xf numFmtId="0" fontId="1" fillId="15" borderId="22" xfId="0" applyFont="1" applyFill="1" applyBorder="1" applyAlignment="1" applyProtection="1">
      <alignment vertical="center" wrapText="1"/>
    </xf>
    <xf numFmtId="0" fontId="1" fillId="16" borderId="23" xfId="0" applyFont="1" applyFill="1" applyBorder="1" applyAlignment="1" applyProtection="1">
      <alignment horizontal="center" vertical="center" wrapText="1"/>
    </xf>
    <xf numFmtId="0" fontId="1" fillId="16" borderId="24" xfId="0" applyFont="1" applyFill="1" applyBorder="1" applyAlignment="1" applyProtection="1">
      <alignment horizontal="center" vertical="center" wrapText="1"/>
    </xf>
    <xf numFmtId="0" fontId="1" fillId="16" borderId="11" xfId="0" applyFont="1" applyFill="1" applyBorder="1" applyAlignment="1" applyProtection="1">
      <alignment horizontal="center" vertical="center" wrapText="1"/>
    </xf>
    <xf numFmtId="0" fontId="1" fillId="16" borderId="6" xfId="0" applyFont="1" applyFill="1" applyBorder="1" applyAlignment="1" applyProtection="1">
      <alignment horizontal="center" vertical="center" wrapText="1"/>
    </xf>
    <xf numFmtId="0" fontId="26" fillId="16" borderId="6" xfId="0" applyFont="1" applyFill="1" applyBorder="1" applyProtection="1"/>
    <xf numFmtId="0" fontId="1" fillId="17" borderId="6" xfId="0" applyFont="1" applyFill="1" applyBorder="1" applyAlignment="1" applyProtection="1">
      <alignment horizontal="center" vertical="center" wrapText="1"/>
    </xf>
    <xf numFmtId="0" fontId="1" fillId="18" borderId="6" xfId="0" applyFont="1" applyFill="1" applyBorder="1" applyAlignment="1" applyProtection="1">
      <alignment horizontal="center" vertical="center" wrapText="1"/>
    </xf>
    <xf numFmtId="0" fontId="1" fillId="19" borderId="6" xfId="0" applyFont="1" applyFill="1" applyBorder="1" applyAlignment="1" applyProtection="1">
      <alignment horizontal="center" vertical="center" wrapText="1"/>
    </xf>
    <xf numFmtId="0" fontId="1" fillId="9" borderId="6" xfId="0" applyFont="1" applyFill="1" applyBorder="1" applyAlignment="1" applyProtection="1">
      <alignment horizontal="center" vertical="center" wrapText="1"/>
    </xf>
    <xf numFmtId="0" fontId="1" fillId="20" borderId="6" xfId="0" applyFont="1" applyFill="1" applyBorder="1" applyAlignment="1" applyProtection="1">
      <alignment horizontal="center" vertical="center" wrapText="1"/>
    </xf>
    <xf numFmtId="0" fontId="1" fillId="20" borderId="25" xfId="0" applyFont="1" applyFill="1" applyBorder="1" applyAlignment="1" applyProtection="1">
      <alignment horizontal="center" vertical="center" wrapText="1"/>
    </xf>
    <xf numFmtId="0" fontId="1" fillId="21" borderId="26" xfId="0" applyFont="1" applyFill="1" applyBorder="1" applyAlignment="1" applyProtection="1">
      <alignment vertical="center" wrapText="1"/>
    </xf>
    <xf numFmtId="0" fontId="0" fillId="0" borderId="13" xfId="0" applyBorder="1" applyProtection="1"/>
    <xf numFmtId="0" fontId="23" fillId="7" borderId="13" xfId="0" applyFont="1" applyFill="1" applyBorder="1" applyAlignment="1" applyProtection="1">
      <alignment horizontal="center" vertical="center" wrapText="1"/>
    </xf>
    <xf numFmtId="0" fontId="23" fillId="7" borderId="0" xfId="0" applyFont="1" applyFill="1" applyBorder="1" applyAlignment="1" applyProtection="1">
      <alignment vertical="center" wrapText="1"/>
    </xf>
    <xf numFmtId="0" fontId="23" fillId="7" borderId="0" xfId="0" applyFont="1" applyFill="1" applyBorder="1" applyAlignment="1" applyProtection="1">
      <alignment horizontal="center" vertical="center" wrapText="1"/>
    </xf>
    <xf numFmtId="0" fontId="23" fillId="7" borderId="0" xfId="0" applyFont="1" applyFill="1" applyProtection="1"/>
    <xf numFmtId="9" fontId="2" fillId="7" borderId="0" xfId="4" applyFont="1" applyFill="1" applyBorder="1" applyAlignment="1" applyProtection="1">
      <alignment horizontal="center" vertical="center" wrapText="1"/>
    </xf>
    <xf numFmtId="0" fontId="25" fillId="7" borderId="0" xfId="0" applyFont="1" applyFill="1" applyBorder="1" applyProtection="1"/>
    <xf numFmtId="0" fontId="26" fillId="7" borderId="0" xfId="0" applyFont="1" applyFill="1" applyBorder="1" applyAlignment="1" applyProtection="1">
      <alignment vertical="top" wrapText="1"/>
    </xf>
    <xf numFmtId="0" fontId="26" fillId="7" borderId="0" xfId="0" applyFont="1" applyFill="1" applyBorder="1" applyAlignment="1" applyProtection="1">
      <alignment horizontal="center" vertical="center" wrapText="1"/>
    </xf>
    <xf numFmtId="0" fontId="27" fillId="7" borderId="27" xfId="0" applyFont="1" applyFill="1" applyBorder="1" applyAlignment="1" applyProtection="1">
      <alignment horizontal="center" vertical="center" wrapText="1"/>
    </xf>
    <xf numFmtId="0" fontId="25" fillId="7" borderId="0" xfId="0" applyFont="1" applyFill="1" applyAlignment="1" applyProtection="1">
      <alignment vertical="top" wrapText="1"/>
    </xf>
    <xf numFmtId="0" fontId="0" fillId="0" borderId="0" xfId="0" applyAlignment="1" applyProtection="1">
      <alignment horizontal="center"/>
    </xf>
    <xf numFmtId="0" fontId="9" fillId="0" borderId="2" xfId="0" applyFont="1" applyFill="1" applyBorder="1" applyAlignment="1" applyProtection="1">
      <alignment horizontal="center" vertical="center" wrapText="1"/>
    </xf>
    <xf numFmtId="0" fontId="19" fillId="0" borderId="2" xfId="0" applyFont="1" applyFill="1" applyBorder="1" applyAlignment="1" applyProtection="1">
      <alignment vertical="center" wrapText="1"/>
    </xf>
    <xf numFmtId="0" fontId="12" fillId="0" borderId="2" xfId="0" applyFont="1" applyFill="1" applyBorder="1" applyAlignment="1" applyProtection="1">
      <alignment horizontal="left" vertical="center" wrapText="1"/>
    </xf>
    <xf numFmtId="9" fontId="12" fillId="0" borderId="2" xfId="0" applyNumberFormat="1"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9" fontId="12" fillId="0" borderId="2" xfId="0"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xf>
    <xf numFmtId="9" fontId="19" fillId="0" borderId="2"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wrapText="1"/>
    </xf>
    <xf numFmtId="9" fontId="19" fillId="0" borderId="2" xfId="0" applyNumberFormat="1" applyFont="1" applyFill="1" applyBorder="1" applyAlignment="1" applyProtection="1">
      <alignment horizontal="center" vertical="center" wrapText="1"/>
      <protection locked="0"/>
    </xf>
    <xf numFmtId="9" fontId="12" fillId="0" borderId="2" xfId="4" applyFont="1" applyFill="1" applyBorder="1" applyAlignment="1" applyProtection="1">
      <alignment horizontal="center" vertical="center" wrapText="1"/>
    </xf>
    <xf numFmtId="9" fontId="19" fillId="0" borderId="2" xfId="4" applyFont="1" applyFill="1" applyBorder="1" applyAlignment="1" applyProtection="1">
      <alignment horizontal="center" vertical="center" wrapText="1"/>
      <protection locked="0"/>
    </xf>
    <xf numFmtId="0" fontId="19" fillId="0" borderId="2" xfId="0" applyFont="1" applyFill="1" applyBorder="1" applyAlignment="1" applyProtection="1">
      <alignment horizontal="center" vertical="center" wrapText="1"/>
      <protection locked="0"/>
    </xf>
    <xf numFmtId="0" fontId="19" fillId="0" borderId="2" xfId="0" applyFont="1" applyFill="1" applyBorder="1" applyAlignment="1" applyProtection="1">
      <alignment horizontal="left" vertical="center" wrapText="1"/>
      <protection locked="0"/>
    </xf>
    <xf numFmtId="9" fontId="19" fillId="0" borderId="2" xfId="4" applyFont="1" applyFill="1" applyBorder="1" applyAlignment="1" applyProtection="1">
      <alignment horizontal="center" vertical="center" wrapText="1"/>
    </xf>
    <xf numFmtId="9" fontId="19" fillId="0" borderId="2" xfId="0" applyNumberFormat="1" applyFont="1" applyFill="1" applyBorder="1" applyAlignment="1" applyProtection="1">
      <alignment horizontal="center" vertical="center" wrapText="1"/>
    </xf>
    <xf numFmtId="9" fontId="19" fillId="0" borderId="2" xfId="4" applyNumberFormat="1" applyFont="1" applyFill="1" applyBorder="1" applyAlignment="1" applyProtection="1">
      <alignment horizontal="center" vertical="center" wrapText="1"/>
      <protection locked="0"/>
    </xf>
    <xf numFmtId="0" fontId="19" fillId="0" borderId="0" xfId="0" applyFont="1" applyFill="1" applyProtection="1"/>
    <xf numFmtId="165" fontId="12" fillId="0" borderId="2" xfId="0" applyNumberFormat="1" applyFont="1" applyFill="1" applyBorder="1" applyAlignment="1" applyProtection="1">
      <alignment horizontal="center" vertical="center" wrapText="1"/>
    </xf>
    <xf numFmtId="0" fontId="19" fillId="0" borderId="2" xfId="0" applyFont="1" applyFill="1" applyBorder="1" applyAlignment="1" applyProtection="1">
      <alignment horizontal="justify" vertical="center" wrapText="1"/>
      <protection locked="0"/>
    </xf>
    <xf numFmtId="9" fontId="12" fillId="0" borderId="2" xfId="0" applyNumberFormat="1" applyFont="1" applyFill="1" applyBorder="1" applyAlignment="1" applyProtection="1">
      <alignment horizontal="left" vertical="center" wrapText="1"/>
      <protection locked="0"/>
    </xf>
    <xf numFmtId="9" fontId="12" fillId="0" borderId="2" xfId="0" applyNumberFormat="1" applyFont="1" applyFill="1" applyBorder="1" applyAlignment="1" applyProtection="1">
      <alignment horizontal="center" vertical="center"/>
    </xf>
    <xf numFmtId="0" fontId="28" fillId="0" borderId="2" xfId="0" applyFont="1" applyFill="1" applyBorder="1" applyAlignment="1" applyProtection="1">
      <alignment vertical="center" wrapText="1"/>
    </xf>
    <xf numFmtId="3" fontId="19" fillId="0" borderId="2" xfId="0" applyNumberFormat="1" applyFont="1" applyFill="1" applyBorder="1" applyAlignment="1" applyProtection="1">
      <alignment horizontal="center" vertical="center"/>
    </xf>
    <xf numFmtId="0" fontId="28" fillId="0" borderId="2" xfId="0" applyFont="1" applyFill="1" applyBorder="1" applyAlignment="1" applyProtection="1">
      <alignment horizontal="center" vertical="center" wrapText="1"/>
    </xf>
    <xf numFmtId="1" fontId="19" fillId="0" borderId="2" xfId="0" applyNumberFormat="1" applyFont="1" applyFill="1" applyBorder="1" applyAlignment="1" applyProtection="1">
      <alignment horizontal="center" vertical="center" wrapText="1"/>
    </xf>
    <xf numFmtId="1" fontId="19" fillId="0" borderId="2" xfId="4" applyNumberFormat="1" applyFont="1" applyFill="1" applyBorder="1" applyAlignment="1" applyProtection="1">
      <alignment horizontal="center" vertical="center" wrapText="1"/>
    </xf>
    <xf numFmtId="0" fontId="19" fillId="7" borderId="2" xfId="0" applyFont="1" applyFill="1" applyBorder="1" applyAlignment="1" applyProtection="1">
      <alignment vertical="center" wrapText="1"/>
    </xf>
    <xf numFmtId="9" fontId="9" fillId="0" borderId="2" xfId="4" applyFont="1" applyFill="1" applyBorder="1" applyAlignment="1" applyProtection="1">
      <alignment horizontal="center" vertical="center" wrapText="1"/>
    </xf>
    <xf numFmtId="0" fontId="29" fillId="0" borderId="2" xfId="0" applyFont="1" applyFill="1" applyBorder="1" applyAlignment="1" applyProtection="1">
      <alignment horizontal="center" vertical="center" wrapText="1"/>
    </xf>
    <xf numFmtId="0" fontId="30" fillId="0" borderId="2" xfId="0" applyFont="1" applyFill="1" applyBorder="1" applyAlignment="1" applyProtection="1">
      <alignment vertical="center" wrapText="1"/>
    </xf>
    <xf numFmtId="0" fontId="30" fillId="0" borderId="2" xfId="0" applyFont="1" applyFill="1" applyBorder="1" applyAlignment="1" applyProtection="1">
      <alignment horizontal="justify" vertical="center" wrapText="1"/>
    </xf>
    <xf numFmtId="9" fontId="30" fillId="0" borderId="2" xfId="0" applyNumberFormat="1"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9" fontId="30" fillId="0" borderId="2" xfId="0" applyNumberFormat="1" applyFont="1" applyFill="1" applyBorder="1" applyAlignment="1" applyProtection="1">
      <alignment horizontal="justify" vertical="center" wrapText="1"/>
    </xf>
    <xf numFmtId="0" fontId="30" fillId="0" borderId="2" xfId="0" applyFont="1" applyFill="1" applyBorder="1" applyAlignment="1" applyProtection="1">
      <alignment horizontal="center" vertical="center" wrapText="1"/>
      <protection locked="0"/>
    </xf>
    <xf numFmtId="9" fontId="29" fillId="0" borderId="2" xfId="4" applyFont="1" applyFill="1" applyBorder="1" applyAlignment="1" applyProtection="1">
      <alignment horizontal="center" vertical="center" wrapText="1"/>
    </xf>
    <xf numFmtId="0" fontId="30" fillId="0" borderId="2" xfId="0" applyFont="1" applyFill="1" applyBorder="1" applyAlignment="1" applyProtection="1">
      <alignment horizontal="justify" vertical="center" wrapText="1"/>
      <protection locked="0"/>
    </xf>
    <xf numFmtId="9" fontId="30" fillId="0" borderId="2" xfId="4" applyFont="1" applyFill="1" applyBorder="1" applyAlignment="1" applyProtection="1">
      <alignment horizontal="center" vertical="center" wrapText="1"/>
      <protection locked="0"/>
    </xf>
    <xf numFmtId="9" fontId="30" fillId="0" borderId="2" xfId="4" applyFont="1" applyFill="1" applyBorder="1" applyAlignment="1" applyProtection="1">
      <alignment horizontal="center" vertical="center" wrapText="1"/>
    </xf>
    <xf numFmtId="9" fontId="30" fillId="0" borderId="2" xfId="0" applyNumberFormat="1" applyFont="1" applyFill="1" applyBorder="1" applyAlignment="1" applyProtection="1">
      <alignment horizontal="center" vertical="center" wrapText="1"/>
      <protection locked="0"/>
    </xf>
    <xf numFmtId="0" fontId="30" fillId="0" borderId="2" xfId="0" applyFont="1" applyFill="1" applyBorder="1" applyAlignment="1" applyProtection="1">
      <alignment horizontal="left" vertical="center" wrapText="1"/>
      <protection locked="0"/>
    </xf>
    <xf numFmtId="0" fontId="30" fillId="0" borderId="0" xfId="0" applyFont="1" applyFill="1" applyProtection="1"/>
    <xf numFmtId="165" fontId="30" fillId="0" borderId="2" xfId="4" applyNumberFormat="1" applyFont="1" applyFill="1" applyBorder="1" applyAlignment="1" applyProtection="1">
      <alignment horizontal="center" vertical="center" wrapText="1"/>
    </xf>
    <xf numFmtId="0" fontId="30" fillId="0" borderId="2" xfId="0" applyFont="1" applyFill="1" applyBorder="1" applyAlignment="1" applyProtection="1">
      <alignment horizontal="left" vertical="center" wrapText="1"/>
    </xf>
    <xf numFmtId="0" fontId="30" fillId="0" borderId="2" xfId="0" applyFont="1" applyFill="1" applyBorder="1" applyAlignment="1" applyProtection="1">
      <alignment horizontal="center" vertical="center"/>
    </xf>
    <xf numFmtId="1" fontId="30" fillId="0" borderId="2" xfId="4" applyNumberFormat="1" applyFont="1" applyFill="1" applyBorder="1" applyAlignment="1" applyProtection="1">
      <alignment horizontal="center" vertical="center" wrapText="1"/>
    </xf>
    <xf numFmtId="9" fontId="30" fillId="0" borderId="2" xfId="0" applyNumberFormat="1" applyFont="1" applyFill="1" applyBorder="1" applyAlignment="1" applyProtection="1">
      <alignment horizontal="center" vertical="center"/>
    </xf>
    <xf numFmtId="165" fontId="19" fillId="0" borderId="2" xfId="4" applyNumberFormat="1" applyFont="1" applyFill="1" applyBorder="1" applyAlignment="1" applyProtection="1">
      <alignment horizontal="center" vertical="center" wrapText="1"/>
      <protection locked="0"/>
    </xf>
    <xf numFmtId="14" fontId="12" fillId="5" borderId="2" xfId="0" applyNumberFormat="1" applyFont="1" applyFill="1" applyBorder="1" applyAlignment="1" applyProtection="1">
      <alignment horizontal="center" vertical="center" wrapText="1"/>
    </xf>
    <xf numFmtId="0" fontId="25" fillId="7" borderId="0" xfId="0" applyFont="1" applyFill="1" applyAlignment="1" applyProtection="1">
      <alignment horizontal="center" vertical="center" wrapText="1"/>
    </xf>
    <xf numFmtId="0" fontId="0" fillId="0" borderId="0" xfId="0" applyAlignment="1" applyProtection="1">
      <alignment horizontal="center" vertical="center" wrapText="1"/>
    </xf>
    <xf numFmtId="10" fontId="15" fillId="7" borderId="13" xfId="4" applyNumberFormat="1" applyFont="1" applyFill="1" applyBorder="1" applyAlignment="1" applyProtection="1">
      <alignment horizontal="center" vertical="center" wrapText="1"/>
    </xf>
    <xf numFmtId="9" fontId="12" fillId="0" borderId="2" xfId="4" applyNumberFormat="1" applyFont="1" applyBorder="1" applyAlignment="1">
      <alignment horizontal="center" vertical="center" wrapText="1"/>
    </xf>
    <xf numFmtId="0" fontId="25" fillId="7" borderId="0" xfId="0" applyFont="1" applyFill="1"/>
    <xf numFmtId="10" fontId="16" fillId="7" borderId="0" xfId="4" applyNumberFormat="1" applyFont="1" applyFill="1" applyBorder="1" applyAlignment="1" applyProtection="1">
      <alignment horizontal="center" vertical="center" wrapText="1"/>
    </xf>
    <xf numFmtId="10" fontId="19" fillId="0" borderId="2" xfId="4"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horizontal="left" vertical="top" wrapText="1"/>
      <protection locked="0"/>
    </xf>
    <xf numFmtId="0" fontId="26" fillId="7" borderId="0" xfId="0" applyFont="1" applyFill="1" applyBorder="1" applyAlignment="1" applyProtection="1">
      <alignment horizontal="center" vertical="center"/>
    </xf>
    <xf numFmtId="10" fontId="35" fillId="7" borderId="13" xfId="4" applyNumberFormat="1" applyFont="1" applyFill="1" applyBorder="1" applyAlignment="1" applyProtection="1">
      <alignment horizontal="center" vertical="center" wrapText="1"/>
    </xf>
    <xf numFmtId="0" fontId="2" fillId="7" borderId="2" xfId="0" applyFont="1" applyFill="1" applyBorder="1" applyAlignment="1" applyProtection="1">
      <alignment horizontal="left" vertical="center" wrapText="1"/>
    </xf>
    <xf numFmtId="10" fontId="19" fillId="0" borderId="2" xfId="0" applyNumberFormat="1" applyFont="1" applyFill="1" applyBorder="1" applyAlignment="1" applyProtection="1">
      <alignment horizontal="center" vertical="center" wrapText="1"/>
      <protection locked="0"/>
    </xf>
    <xf numFmtId="0" fontId="12" fillId="5" borderId="2" xfId="0" applyFont="1" applyFill="1" applyBorder="1" applyAlignment="1">
      <alignment horizontal="center" vertical="center" wrapText="1"/>
    </xf>
    <xf numFmtId="0" fontId="12" fillId="0" borderId="2" xfId="0" applyFont="1" applyBorder="1" applyAlignment="1">
      <alignment horizontal="left" vertical="center" wrapText="1"/>
    </xf>
    <xf numFmtId="9" fontId="19" fillId="0" borderId="2" xfId="0" applyNumberFormat="1" applyFont="1" applyBorder="1" applyAlignment="1">
      <alignment horizontal="center" vertical="center"/>
    </xf>
    <xf numFmtId="165" fontId="19" fillId="0" borderId="2" xfId="0" applyNumberFormat="1" applyFont="1" applyBorder="1" applyAlignment="1" applyProtection="1">
      <alignment horizontal="center" vertical="center" wrapText="1"/>
      <protection locked="0"/>
    </xf>
    <xf numFmtId="9" fontId="19" fillId="0" borderId="2" xfId="0" applyNumberFormat="1" applyFont="1" applyBorder="1" applyAlignment="1" applyProtection="1">
      <alignment horizontal="center" vertical="center" wrapText="1"/>
      <protection locked="0"/>
    </xf>
    <xf numFmtId="0" fontId="19" fillId="0" borderId="2" xfId="0" applyFont="1" applyBorder="1" applyAlignment="1">
      <alignment vertical="center" wrapText="1"/>
    </xf>
    <xf numFmtId="0" fontId="28" fillId="0" borderId="2" xfId="0" applyFont="1" applyBorder="1" applyAlignment="1">
      <alignment vertical="center" wrapText="1"/>
    </xf>
    <xf numFmtId="0" fontId="19" fillId="7" borderId="2" xfId="0" applyFont="1" applyFill="1" applyBorder="1" applyAlignment="1">
      <alignment vertical="center" wrapText="1"/>
    </xf>
    <xf numFmtId="0" fontId="30" fillId="0" borderId="2" xfId="0" applyFont="1" applyBorder="1" applyAlignment="1">
      <alignment horizontal="justify" vertical="center" wrapText="1"/>
    </xf>
    <xf numFmtId="9" fontId="30" fillId="0" borderId="2" xfId="4" applyNumberFormat="1" applyFont="1" applyBorder="1" applyAlignment="1">
      <alignment horizontal="center" vertical="center" wrapText="1"/>
    </xf>
    <xf numFmtId="0" fontId="30" fillId="0" borderId="2" xfId="0" applyFont="1" applyBorder="1" applyAlignment="1">
      <alignment horizontal="left" vertical="center" wrapText="1"/>
    </xf>
    <xf numFmtId="9" fontId="30" fillId="0" borderId="2" xfId="0" applyNumberFormat="1" applyFont="1" applyBorder="1" applyAlignment="1" applyProtection="1">
      <alignment horizontal="center" vertical="center" wrapText="1"/>
      <protection locked="0"/>
    </xf>
    <xf numFmtId="0" fontId="30" fillId="0" borderId="2" xfId="0" applyFont="1" applyBorder="1" applyAlignment="1">
      <alignment horizontal="center" vertical="center" wrapText="1"/>
    </xf>
    <xf numFmtId="0" fontId="11" fillId="13" borderId="2"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 fillId="16" borderId="9"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4" borderId="18" xfId="0" applyFont="1" applyFill="1" applyBorder="1" applyAlignment="1" applyProtection="1">
      <alignment horizontal="center" vertical="center" wrapText="1"/>
    </xf>
    <xf numFmtId="0" fontId="23" fillId="7" borderId="20" xfId="0" applyFont="1" applyFill="1" applyBorder="1" applyAlignment="1" applyProtection="1">
      <alignment horizontal="center" vertical="center" wrapText="1"/>
    </xf>
    <xf numFmtId="0" fontId="23" fillId="7" borderId="7" xfId="0" applyFont="1" applyFill="1" applyBorder="1" applyAlignment="1" applyProtection="1">
      <alignment horizontal="center" vertical="center" wrapText="1"/>
    </xf>
    <xf numFmtId="0" fontId="23" fillId="7" borderId="20" xfId="0" applyFont="1" applyFill="1" applyBorder="1" applyAlignment="1" applyProtection="1">
      <alignment horizontal="center" vertical="top" wrapText="1"/>
    </xf>
    <xf numFmtId="0" fontId="1" fillId="19" borderId="2"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22" fontId="33" fillId="23" borderId="16" xfId="0" applyNumberFormat="1" applyFont="1" applyFill="1" applyBorder="1" applyAlignment="1">
      <alignment horizontal="center" vertical="center"/>
    </xf>
    <xf numFmtId="22" fontId="33" fillId="23" borderId="20" xfId="0" applyNumberFormat="1" applyFont="1" applyFill="1" applyBorder="1" applyAlignment="1">
      <alignment horizontal="center" vertical="center"/>
    </xf>
    <xf numFmtId="22" fontId="33" fillId="23" borderId="7" xfId="0" applyNumberFormat="1" applyFont="1" applyFill="1" applyBorder="1" applyAlignment="1">
      <alignment horizontal="center" vertical="center"/>
    </xf>
    <xf numFmtId="0" fontId="33" fillId="8" borderId="35" xfId="0" applyFont="1" applyFill="1" applyBorder="1" applyAlignment="1">
      <alignment horizontal="center" vertical="center"/>
    </xf>
    <xf numFmtId="0" fontId="33" fillId="8" borderId="23" xfId="0" applyFont="1" applyFill="1" applyBorder="1" applyAlignment="1">
      <alignment horizontal="center" vertical="center"/>
    </xf>
    <xf numFmtId="0" fontId="33" fillId="8" borderId="11" xfId="0" applyFont="1" applyFill="1" applyBorder="1" applyAlignment="1">
      <alignment horizontal="center" vertical="center"/>
    </xf>
    <xf numFmtId="0" fontId="4" fillId="15" borderId="36" xfId="0" applyFont="1" applyFill="1" applyBorder="1" applyAlignment="1" applyProtection="1">
      <alignment horizontal="center" vertical="center" wrapText="1"/>
    </xf>
    <xf numFmtId="0" fontId="4" fillId="15" borderId="33" xfId="0" applyFont="1" applyFill="1" applyBorder="1" applyAlignment="1" applyProtection="1">
      <alignment horizontal="center" vertical="center" wrapText="1"/>
    </xf>
    <xf numFmtId="0" fontId="4" fillId="15" borderId="37" xfId="0" applyFont="1" applyFill="1" applyBorder="1" applyAlignment="1" applyProtection="1">
      <alignment horizontal="center" vertical="center" wrapText="1"/>
    </xf>
    <xf numFmtId="0" fontId="4" fillId="15" borderId="0" xfId="0" applyFont="1" applyFill="1" applyBorder="1" applyAlignment="1" applyProtection="1">
      <alignment horizontal="center" vertical="center" wrapText="1"/>
    </xf>
    <xf numFmtId="0" fontId="4" fillId="15" borderId="38" xfId="0" applyFont="1" applyFill="1" applyBorder="1" applyAlignment="1" applyProtection="1">
      <alignment horizontal="center" vertical="center" wrapText="1"/>
    </xf>
    <xf numFmtId="0" fontId="4" fillId="15" borderId="27" xfId="0" applyFont="1" applyFill="1" applyBorder="1" applyAlignment="1" applyProtection="1">
      <alignment horizontal="center" vertical="center" wrapText="1"/>
    </xf>
    <xf numFmtId="0" fontId="26" fillId="7" borderId="0" xfId="0" applyFont="1" applyFill="1" applyBorder="1" applyAlignment="1" applyProtection="1">
      <alignment horizontal="right" vertical="center" wrapText="1"/>
    </xf>
    <xf numFmtId="0" fontId="26" fillId="7" borderId="0" xfId="0" applyFont="1" applyFill="1" applyBorder="1" applyAlignment="1" applyProtection="1">
      <alignment horizontal="justify" vertical="center" wrapText="1"/>
    </xf>
    <xf numFmtId="0" fontId="27" fillId="7" borderId="16" xfId="0" applyFont="1" applyFill="1" applyBorder="1" applyAlignment="1" applyProtection="1">
      <alignment horizontal="center" vertical="top" wrapText="1"/>
    </xf>
    <xf numFmtId="0" fontId="27" fillId="7" borderId="20" xfId="0" applyFont="1" applyFill="1" applyBorder="1" applyAlignment="1" applyProtection="1">
      <alignment horizontal="center" vertical="top" wrapText="1"/>
    </xf>
    <xf numFmtId="0" fontId="27" fillId="7" borderId="7" xfId="0" applyFont="1" applyFill="1" applyBorder="1" applyAlignment="1" applyProtection="1">
      <alignment horizontal="center" vertical="top" wrapText="1"/>
    </xf>
    <xf numFmtId="0" fontId="27" fillId="7" borderId="39" xfId="0" applyFont="1" applyFill="1" applyBorder="1" applyAlignment="1" applyProtection="1">
      <alignment horizontal="center" vertical="center" wrapText="1"/>
    </xf>
    <xf numFmtId="0" fontId="27" fillId="7" borderId="32" xfId="0" applyFont="1" applyFill="1" applyBorder="1" applyAlignment="1" applyProtection="1">
      <alignment horizontal="center" vertical="center" wrapText="1"/>
    </xf>
    <xf numFmtId="0" fontId="27" fillId="7" borderId="9" xfId="0" applyFont="1" applyFill="1" applyBorder="1" applyAlignment="1" applyProtection="1">
      <alignment horizontal="center" vertical="center" wrapText="1"/>
    </xf>
    <xf numFmtId="0" fontId="11" fillId="13" borderId="2" xfId="0" applyFont="1" applyFill="1" applyBorder="1" applyAlignment="1" applyProtection="1">
      <alignment horizontal="center" vertical="center" wrapText="1"/>
    </xf>
    <xf numFmtId="0" fontId="4" fillId="16" borderId="7" xfId="0" applyFont="1" applyFill="1" applyBorder="1" applyAlignment="1" applyProtection="1">
      <alignment horizontal="center" vertical="center" wrapText="1"/>
    </xf>
    <xf numFmtId="0" fontId="4" fillId="16" borderId="2" xfId="0" applyFont="1" applyFill="1" applyBorder="1" applyAlignment="1" applyProtection="1">
      <alignment horizontal="center" vertical="center" wrapText="1"/>
    </xf>
    <xf numFmtId="0" fontId="4" fillId="16" borderId="11" xfId="0" applyFont="1" applyFill="1" applyBorder="1" applyAlignment="1" applyProtection="1">
      <alignment horizontal="center" vertical="center" wrapText="1"/>
    </xf>
    <xf numFmtId="0" fontId="4" fillId="16" borderId="6" xfId="0" applyFont="1" applyFill="1" applyBorder="1" applyAlignment="1" applyProtection="1">
      <alignment horizontal="center" vertical="center" wrapText="1"/>
    </xf>
    <xf numFmtId="0" fontId="4" fillId="17" borderId="2" xfId="0" applyFont="1" applyFill="1" applyBorder="1" applyAlignment="1" applyProtection="1">
      <alignment horizontal="center" vertical="center" wrapText="1"/>
    </xf>
    <xf numFmtId="0" fontId="1" fillId="7" borderId="0"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25" fillId="7" borderId="0" xfId="0" applyFont="1" applyFill="1" applyBorder="1" applyAlignment="1" applyProtection="1">
      <alignment horizontal="center"/>
    </xf>
    <xf numFmtId="0" fontId="1" fillId="16" borderId="32" xfId="0" applyFont="1" applyFill="1" applyBorder="1" applyAlignment="1" applyProtection="1">
      <alignment horizontal="center" vertical="center" wrapText="1"/>
    </xf>
    <xf numFmtId="0" fontId="1" fillId="16" borderId="33" xfId="0" applyFont="1" applyFill="1" applyBorder="1" applyAlignment="1" applyProtection="1">
      <alignment horizontal="center" vertical="center" wrapText="1"/>
    </xf>
    <xf numFmtId="0" fontId="1" fillId="16" borderId="9" xfId="0" applyFont="1" applyFill="1" applyBorder="1" applyAlignment="1" applyProtection="1">
      <alignment horizontal="center" vertical="center" wrapText="1"/>
    </xf>
    <xf numFmtId="0" fontId="1" fillId="17" borderId="3" xfId="0" applyFont="1" applyFill="1" applyBorder="1" applyAlignment="1" applyProtection="1">
      <alignment horizontal="center" vertical="center" wrapText="1"/>
    </xf>
    <xf numFmtId="0" fontId="1" fillId="17" borderId="2" xfId="0" applyFont="1" applyFill="1" applyBorder="1" applyAlignment="1" applyProtection="1">
      <alignment horizontal="center" vertical="center" wrapText="1"/>
    </xf>
    <xf numFmtId="0" fontId="1" fillId="14" borderId="18" xfId="0" applyFont="1" applyFill="1" applyBorder="1" applyAlignment="1" applyProtection="1">
      <alignment horizontal="center" vertical="center" wrapText="1"/>
    </xf>
    <xf numFmtId="0" fontId="32" fillId="21" borderId="34" xfId="0" applyFont="1" applyFill="1" applyBorder="1" applyAlignment="1" applyProtection="1">
      <alignment horizontal="center" vertical="center" wrapText="1"/>
    </xf>
    <xf numFmtId="0" fontId="0" fillId="0" borderId="31" xfId="0" applyBorder="1" applyAlignment="1" applyProtection="1"/>
    <xf numFmtId="0" fontId="1" fillId="19" borderId="3" xfId="0" applyFont="1" applyFill="1" applyBorder="1" applyAlignment="1" applyProtection="1">
      <alignment horizontal="center" vertical="center" wrapText="1"/>
    </xf>
    <xf numFmtId="0" fontId="31" fillId="22" borderId="13" xfId="0" applyFont="1" applyFill="1" applyBorder="1" applyAlignment="1" applyProtection="1">
      <alignment horizontal="center" vertical="center" wrapText="1"/>
    </xf>
    <xf numFmtId="0" fontId="31" fillId="18" borderId="13" xfId="0" applyFont="1" applyFill="1" applyBorder="1" applyAlignment="1" applyProtection="1">
      <alignment horizontal="center" vertical="center" wrapText="1"/>
    </xf>
    <xf numFmtId="0" fontId="1" fillId="18" borderId="3"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wrapText="1"/>
    </xf>
    <xf numFmtId="0" fontId="27" fillId="7" borderId="16"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7" borderId="7" xfId="0" applyFont="1" applyFill="1" applyBorder="1" applyAlignment="1" applyProtection="1">
      <alignment horizontal="center" vertical="center" wrapText="1"/>
    </xf>
    <xf numFmtId="0" fontId="23" fillId="7" borderId="16" xfId="0" applyFont="1" applyFill="1" applyBorder="1" applyAlignment="1" applyProtection="1">
      <alignment horizontal="center" vertical="center" wrapText="1"/>
    </xf>
    <xf numFmtId="0" fontId="23" fillId="7" borderId="20" xfId="0" applyFont="1" applyFill="1" applyBorder="1" applyAlignment="1" applyProtection="1">
      <alignment horizontal="center" vertical="center" wrapText="1"/>
    </xf>
    <xf numFmtId="0" fontId="23" fillId="7" borderId="7" xfId="0" applyFont="1" applyFill="1" applyBorder="1" applyAlignment="1" applyProtection="1">
      <alignment horizontal="center" vertical="center" wrapText="1"/>
    </xf>
    <xf numFmtId="0" fontId="31" fillId="9" borderId="13" xfId="0" applyFont="1" applyFill="1" applyBorder="1" applyAlignment="1" applyProtection="1">
      <alignment horizontal="center" vertical="center" wrapText="1"/>
    </xf>
    <xf numFmtId="0" fontId="1" fillId="9" borderId="3" xfId="0" applyFont="1" applyFill="1" applyBorder="1" applyAlignment="1" applyProtection="1">
      <alignment horizontal="center" vertical="center" wrapText="1"/>
    </xf>
    <xf numFmtId="0" fontId="23" fillId="7" borderId="16" xfId="0" applyFont="1" applyFill="1" applyBorder="1" applyAlignment="1" applyProtection="1">
      <alignment horizontal="center" vertical="top" wrapText="1"/>
    </xf>
    <xf numFmtId="0" fontId="23" fillId="7" borderId="20" xfId="0" applyFont="1" applyFill="1" applyBorder="1" applyAlignment="1" applyProtection="1">
      <alignment horizontal="center" vertical="top" wrapText="1"/>
    </xf>
    <xf numFmtId="0" fontId="1" fillId="19" borderId="2" xfId="0" applyFont="1" applyFill="1" applyBorder="1" applyAlignment="1" applyProtection="1">
      <alignment horizontal="center" vertical="center" wrapText="1"/>
    </xf>
    <xf numFmtId="0" fontId="24" fillId="18" borderId="30" xfId="0" applyFont="1" applyFill="1" applyBorder="1" applyAlignment="1" applyProtection="1">
      <alignment horizontal="center" vertical="center" wrapText="1"/>
    </xf>
    <xf numFmtId="0" fontId="24" fillId="18" borderId="31" xfId="0" applyFont="1" applyFill="1" applyBorder="1" applyAlignment="1" applyProtection="1">
      <alignment horizontal="center" vertical="center" wrapText="1"/>
    </xf>
    <xf numFmtId="0" fontId="24" fillId="18" borderId="12" xfId="0" applyFont="1" applyFill="1" applyBorder="1" applyAlignment="1" applyProtection="1">
      <alignment horizontal="center" vertical="center" wrapText="1"/>
    </xf>
    <xf numFmtId="0" fontId="1" fillId="20" borderId="3" xfId="0" applyFont="1" applyFill="1" applyBorder="1" applyAlignment="1" applyProtection="1">
      <alignment horizontal="center" vertical="center" wrapText="1"/>
    </xf>
    <xf numFmtId="0" fontId="1" fillId="9" borderId="2" xfId="0" applyFont="1" applyFill="1" applyBorder="1" applyAlignment="1" applyProtection="1">
      <alignment horizontal="center" vertical="center" wrapText="1"/>
    </xf>
    <xf numFmtId="0" fontId="4" fillId="20" borderId="2" xfId="0" applyFont="1" applyFill="1" applyBorder="1" applyAlignment="1" applyProtection="1">
      <alignment horizontal="center" vertical="center" wrapText="1"/>
    </xf>
    <xf numFmtId="0" fontId="1" fillId="20" borderId="2" xfId="0" applyFont="1" applyFill="1" applyBorder="1" applyAlignment="1" applyProtection="1">
      <alignment horizontal="center" vertical="center" wrapText="1"/>
    </xf>
    <xf numFmtId="0" fontId="1" fillId="20" borderId="28" xfId="0" applyFont="1" applyFill="1" applyBorder="1" applyAlignment="1" applyProtection="1">
      <alignment horizontal="center" vertical="center" wrapText="1"/>
    </xf>
    <xf numFmtId="0" fontId="1" fillId="20" borderId="29" xfId="0" applyFont="1" applyFill="1" applyBorder="1" applyAlignment="1" applyProtection="1">
      <alignment horizontal="center" vertical="center" wrapText="1"/>
    </xf>
    <xf numFmtId="0" fontId="4" fillId="20" borderId="6"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0" fontId="4" fillId="19" borderId="6" xfId="0" applyFont="1" applyFill="1" applyBorder="1" applyAlignment="1" applyProtection="1">
      <alignment horizontal="center" vertical="center" wrapText="1"/>
    </xf>
    <xf numFmtId="0" fontId="4" fillId="9" borderId="6"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28" fillId="5" borderId="2" xfId="0" applyFont="1" applyFill="1" applyBorder="1" applyAlignment="1" applyProtection="1">
      <alignment horizontal="center" vertical="center" wrapText="1"/>
    </xf>
    <xf numFmtId="10" fontId="2" fillId="7" borderId="13" xfId="4" applyNumberFormat="1" applyFont="1" applyFill="1" applyBorder="1" applyAlignment="1" applyProtection="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80">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2330" name="AutoShape 38" descr="Resultado de imagen para boton agregar icono">
          <a:extLst>
            <a:ext uri="{FF2B5EF4-FFF2-40B4-BE49-F238E27FC236}">
              <a16:creationId xmlns:a16="http://schemas.microsoft.com/office/drawing/2014/main" id="{BA53618F-9B56-4AF3-BBD7-AD1A46103BAE}"/>
            </a:ext>
          </a:extLst>
        </xdr:cNvPr>
        <xdr:cNvSpPr>
          <a:spLocks noChangeAspect="1" noChangeArrowheads="1"/>
        </xdr:cNvSpPr>
      </xdr:nvSpPr>
      <xdr:spPr bwMode="auto">
        <a:xfrm>
          <a:off x="140684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2331" name="AutoShape 39" descr="Resultado de imagen para boton agregar icono">
          <a:extLst>
            <a:ext uri="{FF2B5EF4-FFF2-40B4-BE49-F238E27FC236}">
              <a16:creationId xmlns:a16="http://schemas.microsoft.com/office/drawing/2014/main" id="{92FE8ADA-23DE-459B-AD5A-D9C007D9FFA8}"/>
            </a:ext>
          </a:extLst>
        </xdr:cNvPr>
        <xdr:cNvSpPr>
          <a:spLocks noChangeAspect="1" noChangeArrowheads="1"/>
        </xdr:cNvSpPr>
      </xdr:nvSpPr>
      <xdr:spPr bwMode="auto">
        <a:xfrm>
          <a:off x="140684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2332" name="AutoShape 40" descr="Resultado de imagen para boton agregar icono">
          <a:extLst>
            <a:ext uri="{FF2B5EF4-FFF2-40B4-BE49-F238E27FC236}">
              <a16:creationId xmlns:a16="http://schemas.microsoft.com/office/drawing/2014/main" id="{B0306619-6061-4D5C-B03B-78451546B5E9}"/>
            </a:ext>
          </a:extLst>
        </xdr:cNvPr>
        <xdr:cNvSpPr>
          <a:spLocks noChangeAspect="1" noChangeArrowheads="1"/>
        </xdr:cNvSpPr>
      </xdr:nvSpPr>
      <xdr:spPr bwMode="auto">
        <a:xfrm>
          <a:off x="140684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2333" name="AutoShape 42" descr="Z">
          <a:extLst>
            <a:ext uri="{FF2B5EF4-FFF2-40B4-BE49-F238E27FC236}">
              <a16:creationId xmlns:a16="http://schemas.microsoft.com/office/drawing/2014/main" id="{AF3A6156-6762-4675-B0C9-D0C4BF66166E}"/>
            </a:ext>
          </a:extLst>
        </xdr:cNvPr>
        <xdr:cNvSpPr>
          <a:spLocks noChangeAspect="1" noChangeArrowheads="1"/>
        </xdr:cNvSpPr>
      </xdr:nvSpPr>
      <xdr:spPr bwMode="auto">
        <a:xfrm>
          <a:off x="140684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8188A02D-6396-47B1-88B5-21BC77B0CE88}"/>
            </a:ext>
          </a:extLst>
        </xdr:cNvPr>
        <xdr:cNvSpPr>
          <a:spLocks noChangeArrowheads="1"/>
        </xdr:cNvSpPr>
      </xdr:nvSpPr>
      <xdr:spPr bwMode="auto">
        <a:xfrm>
          <a:off x="11982450" y="2800350"/>
          <a:ext cx="0" cy="53340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T120"/>
  <sheetViews>
    <sheetView showGridLines="0" tabSelected="1" topLeftCell="A5" zoomScale="73" zoomScaleNormal="73" workbookViewId="0">
      <selection activeCell="E8" sqref="E8:H8"/>
    </sheetView>
  </sheetViews>
  <sheetFormatPr baseColWidth="10" defaultColWidth="11.42578125" defaultRowHeight="15" zeroHeight="1" x14ac:dyDescent="0.25"/>
  <cols>
    <col min="1" max="1" width="36.28515625" style="41" customWidth="1"/>
    <col min="2" max="2" width="69" style="41" customWidth="1"/>
    <col min="3" max="3" width="36.42578125" style="41" customWidth="1"/>
    <col min="4" max="4" width="69.28515625" style="135" customWidth="1"/>
    <col min="5" max="5" width="18.28515625" style="83" customWidth="1"/>
    <col min="6" max="6" width="24.28515625" style="41" customWidth="1"/>
    <col min="7" max="7" width="50.7109375" style="41" customWidth="1"/>
    <col min="8" max="8" width="87.42578125" style="41" customWidth="1"/>
    <col min="9" max="9" width="33.85546875" style="41" customWidth="1"/>
    <col min="10" max="10" width="28" style="41" customWidth="1"/>
    <col min="11" max="11" width="35" style="41" customWidth="1"/>
    <col min="12" max="12" width="8.140625" style="41" customWidth="1"/>
    <col min="13" max="13" width="8.7109375" style="41" customWidth="1"/>
    <col min="14" max="14" width="9.42578125" style="41" customWidth="1"/>
    <col min="15" max="15" width="8.140625" style="41" customWidth="1"/>
    <col min="16" max="16" width="20.85546875" style="41" customWidth="1"/>
    <col min="17" max="17" width="14.42578125" style="41" customWidth="1"/>
    <col min="18" max="18" width="18.140625" style="41" customWidth="1"/>
    <col min="19" max="19" width="14.7109375" style="41" customWidth="1"/>
    <col min="20" max="20" width="45.7109375" style="41" customWidth="1"/>
    <col min="21" max="21" width="11.42578125" style="41" customWidth="1"/>
    <col min="22" max="22" width="18.85546875" style="41" customWidth="1"/>
    <col min="23" max="23" width="14.140625" style="41" customWidth="1"/>
    <col min="24" max="24" width="18.42578125" style="41" customWidth="1"/>
    <col min="25" max="25" width="78.5703125" style="41" customWidth="1"/>
    <col min="26" max="26" width="17.7109375" style="41" customWidth="1"/>
    <col min="27" max="27" width="19.7109375" style="41" customWidth="1"/>
    <col min="28" max="29" width="16.42578125" style="41" customWidth="1"/>
    <col min="30" max="30" width="62.28515625" style="41" customWidth="1"/>
    <col min="31" max="31" width="25" style="41" customWidth="1"/>
    <col min="32" max="32" width="11.42578125" style="41" customWidth="1"/>
    <col min="33" max="33" width="15.140625" style="41" customWidth="1"/>
    <col min="34" max="34" width="34.42578125" style="41" bestFit="1" customWidth="1"/>
    <col min="35" max="35" width="112.42578125" style="41" bestFit="1" customWidth="1"/>
    <col min="36" max="38" width="11.42578125" style="41" customWidth="1"/>
    <col min="39" max="39" width="14.85546875" style="41" customWidth="1"/>
    <col min="40" max="40" width="14.5703125" style="41" customWidth="1"/>
    <col min="41" max="41" width="20.7109375" style="41" customWidth="1"/>
    <col min="42" max="42" width="24.140625" style="41" customWidth="1"/>
    <col min="43" max="43" width="19.140625" style="41" customWidth="1"/>
    <col min="44" max="44" width="18.42578125" style="41" customWidth="1"/>
    <col min="45" max="45" width="21.85546875" style="41" customWidth="1"/>
    <col min="46" max="46" width="19.85546875" style="41" customWidth="1"/>
    <col min="47" max="16384" width="11.42578125" style="41"/>
  </cols>
  <sheetData>
    <row r="1" spans="1:46" ht="40.5" customHeight="1" x14ac:dyDescent="0.25">
      <c r="A1" s="172" t="s">
        <v>0</v>
      </c>
      <c r="B1" s="173"/>
      <c r="C1" s="173"/>
      <c r="D1" s="173"/>
      <c r="E1" s="173"/>
      <c r="F1" s="173"/>
      <c r="G1" s="173"/>
      <c r="H1" s="174"/>
      <c r="I1" s="138"/>
      <c r="J1" s="138"/>
      <c r="K1" s="138"/>
      <c r="L1" s="138"/>
      <c r="M1" s="138"/>
      <c r="N1" s="138"/>
      <c r="O1" s="138"/>
      <c r="P1" s="138"/>
      <c r="Q1" s="138"/>
      <c r="R1" s="138"/>
      <c r="S1" s="138"/>
      <c r="T1" s="138"/>
      <c r="U1" s="138"/>
      <c r="V1" s="138"/>
    </row>
    <row r="2" spans="1:46" ht="40.5" customHeight="1" x14ac:dyDescent="0.25">
      <c r="A2" s="175" t="s">
        <v>1</v>
      </c>
      <c r="B2" s="176"/>
      <c r="C2" s="176"/>
      <c r="D2" s="176"/>
      <c r="E2" s="176"/>
      <c r="F2" s="176"/>
      <c r="G2" s="176"/>
      <c r="H2" s="177"/>
      <c r="I2" s="138"/>
      <c r="J2" s="138"/>
      <c r="K2" s="138"/>
      <c r="L2" s="138"/>
      <c r="M2" s="138"/>
      <c r="N2" s="138"/>
      <c r="O2" s="138"/>
      <c r="P2" s="138"/>
      <c r="Q2" s="138"/>
      <c r="R2" s="138"/>
      <c r="S2" s="138"/>
      <c r="T2" s="138"/>
      <c r="U2" s="138"/>
      <c r="V2" s="138"/>
    </row>
    <row r="3" spans="1:46" ht="36.75" customHeight="1" x14ac:dyDescent="0.25">
      <c r="A3" s="42" t="s">
        <v>2</v>
      </c>
      <c r="B3" s="43">
        <v>2019</v>
      </c>
      <c r="C3" s="192" t="s">
        <v>3</v>
      </c>
      <c r="D3" s="192"/>
      <c r="E3" s="192"/>
      <c r="F3" s="192"/>
      <c r="G3" s="192"/>
      <c r="H3" s="192"/>
      <c r="I3" s="138"/>
      <c r="J3" s="138"/>
      <c r="K3" s="138"/>
      <c r="L3" s="138"/>
      <c r="M3" s="138"/>
      <c r="N3" s="138"/>
      <c r="O3" s="138"/>
      <c r="P3" s="138"/>
      <c r="Q3" s="138"/>
      <c r="R3" s="138"/>
      <c r="S3" s="138"/>
      <c r="T3" s="138"/>
      <c r="U3" s="138"/>
      <c r="V3" s="44"/>
      <c r="W3" s="44"/>
      <c r="X3" s="44"/>
      <c r="Y3" s="44"/>
      <c r="Z3" s="44"/>
      <c r="AA3" s="44"/>
      <c r="AB3" s="44"/>
      <c r="AC3" s="44"/>
      <c r="AD3" s="44"/>
      <c r="AE3" s="44"/>
      <c r="AF3" s="44"/>
      <c r="AG3" s="44"/>
      <c r="AH3" s="44"/>
      <c r="AI3" s="44"/>
      <c r="AJ3" s="44"/>
      <c r="AK3" s="44"/>
      <c r="AL3" s="44"/>
      <c r="AM3" s="44"/>
      <c r="AN3" s="44"/>
      <c r="AO3" s="44"/>
      <c r="AP3" s="44"/>
      <c r="AQ3" s="44"/>
      <c r="AR3" s="44"/>
      <c r="AS3" s="44"/>
      <c r="AT3" s="44"/>
    </row>
    <row r="4" spans="1:46" ht="36.75" customHeight="1" x14ac:dyDescent="0.25">
      <c r="A4" s="42" t="s">
        <v>4</v>
      </c>
      <c r="B4" s="43" t="s">
        <v>5</v>
      </c>
      <c r="C4" s="159" t="s">
        <v>6</v>
      </c>
      <c r="D4" s="159" t="s">
        <v>7</v>
      </c>
      <c r="E4" s="192" t="s">
        <v>8</v>
      </c>
      <c r="F4" s="192"/>
      <c r="G4" s="192"/>
      <c r="H4" s="192"/>
      <c r="I4" s="138"/>
      <c r="J4" s="138"/>
      <c r="K4" s="138"/>
      <c r="L4" s="138"/>
      <c r="M4" s="138"/>
      <c r="N4" s="138"/>
      <c r="O4" s="138"/>
      <c r="P4" s="138"/>
      <c r="Q4" s="138"/>
      <c r="R4" s="138"/>
      <c r="S4" s="138"/>
      <c r="T4" s="138"/>
      <c r="U4" s="138"/>
      <c r="V4" s="44"/>
      <c r="W4" s="44"/>
      <c r="X4" s="44"/>
      <c r="Y4" s="44"/>
      <c r="Z4" s="44"/>
      <c r="AA4" s="44"/>
      <c r="AB4" s="44"/>
      <c r="AC4" s="44"/>
      <c r="AD4" s="44"/>
      <c r="AE4" s="44"/>
      <c r="AF4" s="44"/>
      <c r="AG4" s="44"/>
      <c r="AH4" s="44"/>
      <c r="AI4" s="44"/>
      <c r="AJ4" s="44"/>
      <c r="AK4" s="44"/>
      <c r="AL4" s="44"/>
      <c r="AM4" s="44"/>
      <c r="AN4" s="44"/>
      <c r="AO4" s="44"/>
      <c r="AP4" s="44"/>
      <c r="AQ4" s="44"/>
      <c r="AR4" s="44"/>
      <c r="AS4" s="44"/>
      <c r="AT4" s="44"/>
    </row>
    <row r="5" spans="1:46" ht="69" customHeight="1" x14ac:dyDescent="0.25">
      <c r="A5" s="42" t="s">
        <v>9</v>
      </c>
      <c r="B5" s="43" t="s">
        <v>10</v>
      </c>
      <c r="C5" s="161">
        <v>1</v>
      </c>
      <c r="D5" s="133">
        <v>43460</v>
      </c>
      <c r="E5" s="199" t="s">
        <v>11</v>
      </c>
      <c r="F5" s="199"/>
      <c r="G5" s="199"/>
      <c r="H5" s="199"/>
      <c r="I5" s="138"/>
      <c r="J5" s="138"/>
      <c r="K5" s="138"/>
      <c r="L5" s="138"/>
      <c r="M5" s="138"/>
      <c r="N5" s="138"/>
      <c r="O5" s="138"/>
      <c r="P5" s="138"/>
      <c r="Q5" s="138"/>
      <c r="R5" s="138"/>
      <c r="S5" s="138"/>
      <c r="T5" s="138"/>
      <c r="U5" s="138"/>
      <c r="V5" s="44"/>
      <c r="W5" s="44"/>
      <c r="X5" s="44"/>
      <c r="Y5" s="44"/>
      <c r="Z5" s="44"/>
      <c r="AA5" s="44"/>
      <c r="AB5" s="44"/>
      <c r="AC5" s="44"/>
      <c r="AD5" s="44"/>
      <c r="AE5" s="44"/>
      <c r="AF5" s="44"/>
      <c r="AG5" s="44"/>
      <c r="AH5" s="44"/>
      <c r="AI5" s="44"/>
      <c r="AJ5" s="44"/>
      <c r="AK5" s="44"/>
      <c r="AL5" s="44"/>
      <c r="AM5" s="44"/>
      <c r="AN5" s="44"/>
      <c r="AO5" s="44"/>
      <c r="AP5" s="44"/>
      <c r="AQ5" s="44"/>
      <c r="AR5" s="44"/>
      <c r="AS5" s="44"/>
      <c r="AT5" s="44"/>
    </row>
    <row r="6" spans="1:46" ht="89.25" customHeight="1" x14ac:dyDescent="0.25">
      <c r="A6" s="42"/>
      <c r="B6" s="43"/>
      <c r="C6" s="161">
        <v>2</v>
      </c>
      <c r="D6" s="133">
        <v>43550</v>
      </c>
      <c r="E6" s="199" t="s">
        <v>12</v>
      </c>
      <c r="F6" s="199"/>
      <c r="G6" s="199"/>
      <c r="H6" s="199"/>
      <c r="I6" s="138"/>
      <c r="J6" s="138"/>
      <c r="K6" s="138"/>
      <c r="L6" s="138"/>
      <c r="M6" s="138"/>
      <c r="N6" s="138"/>
      <c r="O6" s="138"/>
      <c r="P6" s="138"/>
      <c r="Q6" s="138"/>
      <c r="R6" s="138"/>
      <c r="S6" s="138"/>
      <c r="T6" s="138"/>
      <c r="U6" s="138"/>
      <c r="V6" s="138"/>
      <c r="W6" s="45"/>
      <c r="X6" s="45"/>
      <c r="Y6" s="45"/>
      <c r="Z6" s="45"/>
      <c r="AA6" s="45"/>
      <c r="AB6" s="45"/>
      <c r="AC6" s="45"/>
      <c r="AD6" s="45"/>
      <c r="AE6" s="45"/>
      <c r="AF6" s="45"/>
      <c r="AG6" s="45"/>
      <c r="AH6" s="45"/>
      <c r="AI6" s="45"/>
      <c r="AJ6" s="45"/>
      <c r="AK6" s="45"/>
      <c r="AL6" s="45"/>
      <c r="AM6" s="45"/>
      <c r="AN6" s="45"/>
      <c r="AO6" s="45"/>
      <c r="AP6" s="46"/>
      <c r="AQ6" s="45"/>
      <c r="AR6" s="45"/>
      <c r="AS6" s="45"/>
      <c r="AT6" s="45"/>
    </row>
    <row r="7" spans="1:46" ht="69.75" customHeight="1" x14ac:dyDescent="0.25">
      <c r="A7" s="42"/>
      <c r="B7" s="43"/>
      <c r="C7" s="146">
        <v>3</v>
      </c>
      <c r="D7" s="133">
        <v>43578</v>
      </c>
      <c r="E7" s="199" t="s">
        <v>13</v>
      </c>
      <c r="F7" s="199"/>
      <c r="G7" s="199"/>
      <c r="H7" s="199"/>
      <c r="I7" s="138"/>
      <c r="J7" s="138"/>
      <c r="K7" s="138"/>
      <c r="L7" s="138"/>
      <c r="M7" s="138"/>
      <c r="N7" s="138"/>
      <c r="O7" s="138"/>
      <c r="P7" s="138"/>
      <c r="Q7" s="138"/>
      <c r="R7" s="138"/>
      <c r="S7" s="138"/>
      <c r="T7" s="138"/>
      <c r="U7" s="138"/>
      <c r="V7" s="138"/>
      <c r="W7" s="47"/>
      <c r="X7" s="47"/>
      <c r="Y7" s="47"/>
      <c r="Z7" s="47"/>
      <c r="AA7" s="47"/>
      <c r="AB7" s="47"/>
      <c r="AC7" s="47"/>
      <c r="AD7" s="47"/>
      <c r="AE7" s="47"/>
      <c r="AF7" s="238"/>
      <c r="AG7" s="238"/>
      <c r="AH7" s="238"/>
      <c r="AI7" s="238"/>
      <c r="AJ7" s="238"/>
      <c r="AK7" s="238"/>
      <c r="AL7" s="238"/>
      <c r="AM7" s="238"/>
      <c r="AN7" s="238"/>
      <c r="AO7" s="238"/>
      <c r="AP7" s="238"/>
      <c r="AQ7" s="238"/>
      <c r="AR7" s="238"/>
      <c r="AS7" s="238"/>
      <c r="AT7" s="238"/>
    </row>
    <row r="8" spans="1:46" ht="86.25" customHeight="1" x14ac:dyDescent="0.25">
      <c r="A8" s="144"/>
      <c r="B8" s="144"/>
      <c r="C8" s="146">
        <v>4</v>
      </c>
      <c r="D8" s="133">
        <v>43675</v>
      </c>
      <c r="E8" s="199" t="s">
        <v>14</v>
      </c>
      <c r="F8" s="199"/>
      <c r="G8" s="199"/>
      <c r="H8" s="199"/>
      <c r="I8" s="46"/>
      <c r="J8" s="46"/>
      <c r="K8" s="46"/>
      <c r="L8" s="46"/>
      <c r="M8" s="46"/>
      <c r="N8" s="46"/>
      <c r="O8" s="46"/>
      <c r="P8" s="46"/>
      <c r="Q8" s="44"/>
      <c r="R8" s="44"/>
      <c r="S8" s="44"/>
      <c r="T8" s="44"/>
      <c r="U8" s="44"/>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row>
    <row r="9" spans="1:46" ht="45" customHeight="1" x14ac:dyDescent="0.25">
      <c r="A9" s="144"/>
      <c r="B9" s="144"/>
      <c r="C9" s="146">
        <v>5</v>
      </c>
      <c r="D9" s="133">
        <v>43717</v>
      </c>
      <c r="E9" s="199" t="s">
        <v>15</v>
      </c>
      <c r="F9" s="199"/>
      <c r="G9" s="199"/>
      <c r="H9" s="199"/>
      <c r="I9" s="48"/>
      <c r="J9" s="48"/>
      <c r="K9" s="48"/>
      <c r="L9" s="48"/>
      <c r="M9" s="48"/>
      <c r="N9" s="48"/>
      <c r="O9" s="48"/>
      <c r="P9" s="48"/>
      <c r="Q9" s="48"/>
      <c r="R9" s="48"/>
      <c r="S9" s="48"/>
      <c r="T9" s="142"/>
      <c r="U9" s="48"/>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row>
    <row r="10" spans="1:46" ht="88.5" customHeight="1" x14ac:dyDescent="0.25">
      <c r="A10" s="46"/>
      <c r="B10" s="46"/>
      <c r="C10" s="146">
        <v>6</v>
      </c>
      <c r="D10" s="133">
        <v>43782</v>
      </c>
      <c r="E10" s="239" t="s">
        <v>309</v>
      </c>
      <c r="F10" s="239"/>
      <c r="G10" s="239"/>
      <c r="H10" s="239"/>
      <c r="I10" s="48"/>
      <c r="J10" s="48"/>
      <c r="K10" s="48"/>
      <c r="L10" s="48"/>
      <c r="M10" s="48"/>
      <c r="N10" s="48"/>
      <c r="O10" s="48"/>
      <c r="P10" s="48"/>
      <c r="Q10" s="48"/>
      <c r="R10" s="48"/>
      <c r="S10" s="48"/>
      <c r="T10" s="142"/>
      <c r="U10" s="48"/>
      <c r="V10" s="171"/>
      <c r="W10" s="171"/>
      <c r="X10" s="171"/>
      <c r="Y10" s="171"/>
      <c r="Z10" s="171"/>
      <c r="AA10" s="171"/>
      <c r="AB10" s="171"/>
      <c r="AC10" s="171"/>
      <c r="AD10" s="171"/>
      <c r="AE10" s="171"/>
      <c r="AF10" s="171"/>
      <c r="AG10" s="171"/>
      <c r="AH10" s="171"/>
      <c r="AI10" s="171"/>
      <c r="AJ10" s="171"/>
      <c r="AK10" s="171"/>
      <c r="AL10" s="171"/>
      <c r="AM10" s="171"/>
      <c r="AN10" s="171"/>
      <c r="AO10" s="171"/>
      <c r="AP10" s="171"/>
      <c r="AQ10" s="171"/>
      <c r="AR10" s="171"/>
      <c r="AS10" s="171"/>
      <c r="AT10" s="171"/>
    </row>
    <row r="11" spans="1:46" x14ac:dyDescent="0.25">
      <c r="A11" s="49"/>
      <c r="B11" s="44"/>
      <c r="C11" s="44"/>
      <c r="D11" s="200"/>
      <c r="E11" s="200"/>
      <c r="F11" s="200"/>
      <c r="G11" s="200"/>
      <c r="H11" s="200"/>
      <c r="I11" s="200"/>
      <c r="J11" s="200"/>
      <c r="K11" s="200"/>
      <c r="L11" s="198"/>
      <c r="M11" s="198"/>
      <c r="N11" s="198"/>
      <c r="O11" s="198"/>
      <c r="P11" s="171"/>
      <c r="Q11" s="171"/>
      <c r="R11" s="171"/>
      <c r="S11" s="171"/>
      <c r="T11" s="171"/>
      <c r="U11" s="171"/>
      <c r="V11" s="198"/>
      <c r="W11" s="198"/>
      <c r="X11" s="160"/>
      <c r="Y11" s="160"/>
      <c r="Z11" s="160"/>
      <c r="AA11" s="198"/>
      <c r="AB11" s="198"/>
      <c r="AC11" s="160"/>
      <c r="AD11" s="160"/>
      <c r="AE11" s="160"/>
      <c r="AF11" s="198"/>
      <c r="AG11" s="198"/>
      <c r="AH11" s="160"/>
      <c r="AI11" s="160"/>
      <c r="AJ11" s="160"/>
      <c r="AK11" s="198"/>
      <c r="AL11" s="198"/>
      <c r="AM11" s="160"/>
      <c r="AN11" s="160"/>
      <c r="AO11" s="160"/>
      <c r="AP11" s="198"/>
      <c r="AQ11" s="198"/>
      <c r="AR11" s="198"/>
      <c r="AS11" s="160"/>
      <c r="AT11" s="160"/>
    </row>
    <row r="12" spans="1:46" ht="15.75" thickBot="1" x14ac:dyDescent="0.3">
      <c r="A12" s="44"/>
      <c r="B12" s="44"/>
      <c r="C12" s="44"/>
      <c r="D12" s="134"/>
      <c r="E12" s="49"/>
      <c r="F12" s="44"/>
      <c r="G12" s="44"/>
      <c r="H12" s="44"/>
      <c r="I12" s="44"/>
      <c r="J12" s="44"/>
      <c r="K12" s="44"/>
      <c r="L12" s="44"/>
      <c r="M12" s="44"/>
      <c r="N12" s="44"/>
      <c r="O12" s="44"/>
      <c r="P12" s="44"/>
      <c r="Q12" s="44"/>
      <c r="R12" s="44"/>
      <c r="S12" s="44"/>
      <c r="T12" s="44"/>
      <c r="U12" s="44"/>
      <c r="V12" s="171"/>
      <c r="W12" s="171"/>
      <c r="X12" s="171"/>
      <c r="Y12" s="171"/>
      <c r="Z12" s="171"/>
      <c r="AA12" s="171"/>
      <c r="AB12" s="171"/>
      <c r="AC12" s="171"/>
      <c r="AD12" s="171"/>
      <c r="AE12" s="171"/>
      <c r="AF12" s="171"/>
      <c r="AG12" s="171"/>
      <c r="AH12" s="171"/>
      <c r="AI12" s="171"/>
      <c r="AJ12" s="171"/>
      <c r="AK12" s="171"/>
      <c r="AL12" s="171"/>
      <c r="AM12" s="171"/>
      <c r="AN12" s="171"/>
      <c r="AO12" s="171"/>
      <c r="AP12" s="171"/>
      <c r="AQ12" s="171"/>
      <c r="AR12" s="171"/>
      <c r="AS12" s="171"/>
      <c r="AT12" s="171"/>
    </row>
    <row r="13" spans="1:46" ht="15" customHeight="1" x14ac:dyDescent="0.25">
      <c r="A13" s="178" t="s">
        <v>16</v>
      </c>
      <c r="B13" s="179"/>
      <c r="C13" s="50"/>
      <c r="D13" s="193"/>
      <c r="E13" s="194"/>
      <c r="F13" s="194"/>
      <c r="G13" s="194"/>
      <c r="H13" s="194"/>
      <c r="I13" s="194"/>
      <c r="J13" s="194"/>
      <c r="K13" s="194"/>
      <c r="L13" s="194"/>
      <c r="M13" s="194"/>
      <c r="N13" s="194"/>
      <c r="O13" s="194"/>
      <c r="P13" s="194"/>
      <c r="Q13" s="194"/>
      <c r="R13" s="194"/>
      <c r="S13" s="194"/>
      <c r="T13" s="194"/>
      <c r="U13" s="194"/>
      <c r="V13" s="197" t="s">
        <v>17</v>
      </c>
      <c r="W13" s="197"/>
      <c r="X13" s="197"/>
      <c r="Y13" s="197"/>
      <c r="Z13" s="197"/>
      <c r="AA13" s="236" t="s">
        <v>17</v>
      </c>
      <c r="AB13" s="236"/>
      <c r="AC13" s="236"/>
      <c r="AD13" s="236"/>
      <c r="AE13" s="236"/>
      <c r="AF13" s="197" t="s">
        <v>17</v>
      </c>
      <c r="AG13" s="197"/>
      <c r="AH13" s="197"/>
      <c r="AI13" s="197"/>
      <c r="AJ13" s="197"/>
      <c r="AK13" s="237" t="s">
        <v>17</v>
      </c>
      <c r="AL13" s="237"/>
      <c r="AM13" s="237"/>
      <c r="AN13" s="237"/>
      <c r="AO13" s="237"/>
      <c r="AP13" s="230" t="s">
        <v>17</v>
      </c>
      <c r="AQ13" s="230"/>
      <c r="AR13" s="230"/>
      <c r="AS13" s="230"/>
      <c r="AT13" s="230"/>
    </row>
    <row r="14" spans="1:46" ht="15.75" customHeight="1" thickBot="1" x14ac:dyDescent="0.3">
      <c r="A14" s="180"/>
      <c r="B14" s="181"/>
      <c r="C14" s="51"/>
      <c r="D14" s="195"/>
      <c r="E14" s="196"/>
      <c r="F14" s="196"/>
      <c r="G14" s="196"/>
      <c r="H14" s="196"/>
      <c r="I14" s="196"/>
      <c r="J14" s="196"/>
      <c r="K14" s="196"/>
      <c r="L14" s="196"/>
      <c r="M14" s="196"/>
      <c r="N14" s="196"/>
      <c r="O14" s="196"/>
      <c r="P14" s="196"/>
      <c r="Q14" s="196"/>
      <c r="R14" s="196"/>
      <c r="S14" s="196"/>
      <c r="T14" s="196"/>
      <c r="U14" s="196"/>
      <c r="V14" s="235" t="s">
        <v>18</v>
      </c>
      <c r="W14" s="235"/>
      <c r="X14" s="235"/>
      <c r="Y14" s="235"/>
      <c r="Z14" s="235"/>
      <c r="AA14" s="236" t="s">
        <v>19</v>
      </c>
      <c r="AB14" s="236"/>
      <c r="AC14" s="236"/>
      <c r="AD14" s="236"/>
      <c r="AE14" s="236"/>
      <c r="AF14" s="235" t="s">
        <v>20</v>
      </c>
      <c r="AG14" s="235"/>
      <c r="AH14" s="235"/>
      <c r="AI14" s="235"/>
      <c r="AJ14" s="235"/>
      <c r="AK14" s="237" t="s">
        <v>21</v>
      </c>
      <c r="AL14" s="237"/>
      <c r="AM14" s="237"/>
      <c r="AN14" s="237"/>
      <c r="AO14" s="237"/>
      <c r="AP14" s="234" t="s">
        <v>22</v>
      </c>
      <c r="AQ14" s="234"/>
      <c r="AR14" s="234"/>
      <c r="AS14" s="234"/>
      <c r="AT14" s="234"/>
    </row>
    <row r="15" spans="1:46" ht="15" customHeight="1" thickBot="1" x14ac:dyDescent="0.3">
      <c r="A15" s="182"/>
      <c r="B15" s="183"/>
      <c r="C15" s="164"/>
      <c r="D15" s="201" t="s">
        <v>23</v>
      </c>
      <c r="E15" s="202"/>
      <c r="F15" s="201"/>
      <c r="G15" s="201"/>
      <c r="H15" s="201"/>
      <c r="I15" s="201"/>
      <c r="J15" s="201"/>
      <c r="K15" s="201"/>
      <c r="L15" s="201"/>
      <c r="M15" s="201"/>
      <c r="N15" s="201"/>
      <c r="O15" s="201"/>
      <c r="P15" s="201"/>
      <c r="Q15" s="201"/>
      <c r="R15" s="201"/>
      <c r="S15" s="203"/>
      <c r="T15" s="162"/>
      <c r="U15" s="162"/>
      <c r="V15" s="204"/>
      <c r="W15" s="204"/>
      <c r="X15" s="212" t="s">
        <v>24</v>
      </c>
      <c r="Y15" s="204" t="s">
        <v>25</v>
      </c>
      <c r="Z15" s="204" t="s">
        <v>26</v>
      </c>
      <c r="AA15" s="209"/>
      <c r="AB15" s="209"/>
      <c r="AC15" s="209" t="s">
        <v>24</v>
      </c>
      <c r="AD15" s="209" t="s">
        <v>25</v>
      </c>
      <c r="AE15" s="209" t="s">
        <v>26</v>
      </c>
      <c r="AF15" s="204"/>
      <c r="AG15" s="204"/>
      <c r="AH15" s="204" t="s">
        <v>24</v>
      </c>
      <c r="AI15" s="204" t="s">
        <v>25</v>
      </c>
      <c r="AJ15" s="204" t="s">
        <v>26</v>
      </c>
      <c r="AK15" s="221"/>
      <c r="AL15" s="221"/>
      <c r="AM15" s="221" t="s">
        <v>24</v>
      </c>
      <c r="AN15" s="221" t="s">
        <v>25</v>
      </c>
      <c r="AO15" s="221" t="s">
        <v>26</v>
      </c>
      <c r="AP15" s="228" t="s">
        <v>27</v>
      </c>
      <c r="AQ15" s="228"/>
      <c r="AR15" s="228"/>
      <c r="AS15" s="228" t="s">
        <v>24</v>
      </c>
      <c r="AT15" s="232" t="s">
        <v>28</v>
      </c>
    </row>
    <row r="16" spans="1:46" ht="57" customHeight="1" thickBot="1" x14ac:dyDescent="0.3">
      <c r="A16" s="52" t="s">
        <v>29</v>
      </c>
      <c r="B16" s="53" t="s">
        <v>30</v>
      </c>
      <c r="C16" s="206" t="s">
        <v>31</v>
      </c>
      <c r="D16" s="54" t="s">
        <v>32</v>
      </c>
      <c r="E16" s="55" t="s">
        <v>33</v>
      </c>
      <c r="F16" s="56" t="s">
        <v>34</v>
      </c>
      <c r="G16" s="57" t="s">
        <v>35</v>
      </c>
      <c r="H16" s="57" t="s">
        <v>36</v>
      </c>
      <c r="I16" s="57" t="s">
        <v>37</v>
      </c>
      <c r="J16" s="57" t="s">
        <v>38</v>
      </c>
      <c r="K16" s="57" t="s">
        <v>39</v>
      </c>
      <c r="L16" s="57" t="s">
        <v>40</v>
      </c>
      <c r="M16" s="57" t="s">
        <v>41</v>
      </c>
      <c r="N16" s="57" t="s">
        <v>42</v>
      </c>
      <c r="O16" s="57" t="s">
        <v>43</v>
      </c>
      <c r="P16" s="57" t="s">
        <v>44</v>
      </c>
      <c r="Q16" s="57" t="s">
        <v>45</v>
      </c>
      <c r="R16" s="57" t="s">
        <v>46</v>
      </c>
      <c r="S16" s="57" t="s">
        <v>47</v>
      </c>
      <c r="T16" s="57" t="s">
        <v>48</v>
      </c>
      <c r="U16" s="57" t="s">
        <v>49</v>
      </c>
      <c r="V16" s="163" t="s">
        <v>50</v>
      </c>
      <c r="W16" s="163" t="s">
        <v>51</v>
      </c>
      <c r="X16" s="213"/>
      <c r="Y16" s="205"/>
      <c r="Z16" s="205"/>
      <c r="AA16" s="168" t="s">
        <v>50</v>
      </c>
      <c r="AB16" s="168" t="s">
        <v>51</v>
      </c>
      <c r="AC16" s="224"/>
      <c r="AD16" s="224"/>
      <c r="AE16" s="224"/>
      <c r="AF16" s="163" t="s">
        <v>50</v>
      </c>
      <c r="AG16" s="163" t="s">
        <v>51</v>
      </c>
      <c r="AH16" s="205"/>
      <c r="AI16" s="205"/>
      <c r="AJ16" s="205"/>
      <c r="AK16" s="169" t="s">
        <v>50</v>
      </c>
      <c r="AL16" s="169" t="s">
        <v>51</v>
      </c>
      <c r="AM16" s="229"/>
      <c r="AN16" s="229"/>
      <c r="AO16" s="229"/>
      <c r="AP16" s="170" t="s">
        <v>35</v>
      </c>
      <c r="AQ16" s="170" t="s">
        <v>50</v>
      </c>
      <c r="AR16" s="170" t="s">
        <v>51</v>
      </c>
      <c r="AS16" s="231"/>
      <c r="AT16" s="233"/>
    </row>
    <row r="17" spans="1:46" x14ac:dyDescent="0.25">
      <c r="A17" s="58"/>
      <c r="B17" s="59"/>
      <c r="C17" s="206"/>
      <c r="D17" s="60" t="s">
        <v>52</v>
      </c>
      <c r="E17" s="61"/>
      <c r="F17" s="62" t="s">
        <v>52</v>
      </c>
      <c r="G17" s="63" t="s">
        <v>52</v>
      </c>
      <c r="H17" s="63" t="s">
        <v>52</v>
      </c>
      <c r="I17" s="63" t="s">
        <v>52</v>
      </c>
      <c r="J17" s="63" t="s">
        <v>52</v>
      </c>
      <c r="K17" s="63" t="s">
        <v>52</v>
      </c>
      <c r="L17" s="64" t="s">
        <v>52</v>
      </c>
      <c r="M17" s="64" t="s">
        <v>52</v>
      </c>
      <c r="N17" s="64" t="s">
        <v>52</v>
      </c>
      <c r="O17" s="64" t="s">
        <v>52</v>
      </c>
      <c r="P17" s="63" t="s">
        <v>52</v>
      </c>
      <c r="Q17" s="63" t="s">
        <v>52</v>
      </c>
      <c r="R17" s="63" t="s">
        <v>52</v>
      </c>
      <c r="S17" s="63" t="s">
        <v>52</v>
      </c>
      <c r="T17" s="63"/>
      <c r="U17" s="63"/>
      <c r="V17" s="65" t="s">
        <v>52</v>
      </c>
      <c r="W17" s="65"/>
      <c r="X17" s="66" t="s">
        <v>52</v>
      </c>
      <c r="Y17" s="65" t="s">
        <v>52</v>
      </c>
      <c r="Z17" s="65" t="s">
        <v>52</v>
      </c>
      <c r="AA17" s="67" t="s">
        <v>52</v>
      </c>
      <c r="AB17" s="67" t="s">
        <v>52</v>
      </c>
      <c r="AC17" s="67" t="s">
        <v>52</v>
      </c>
      <c r="AD17" s="67" t="s">
        <v>52</v>
      </c>
      <c r="AE17" s="67" t="s">
        <v>52</v>
      </c>
      <c r="AF17" s="65" t="s">
        <v>52</v>
      </c>
      <c r="AG17" s="65" t="s">
        <v>52</v>
      </c>
      <c r="AH17" s="65"/>
      <c r="AI17" s="65" t="s">
        <v>52</v>
      </c>
      <c r="AJ17" s="65" t="s">
        <v>52</v>
      </c>
      <c r="AK17" s="68" t="s">
        <v>52</v>
      </c>
      <c r="AL17" s="68" t="s">
        <v>52</v>
      </c>
      <c r="AM17" s="68" t="s">
        <v>52</v>
      </c>
      <c r="AN17" s="68" t="s">
        <v>52</v>
      </c>
      <c r="AO17" s="68" t="s">
        <v>52</v>
      </c>
      <c r="AP17" s="69" t="s">
        <v>52</v>
      </c>
      <c r="AQ17" s="69"/>
      <c r="AR17" s="69" t="s">
        <v>52</v>
      </c>
      <c r="AS17" s="69" t="s">
        <v>52</v>
      </c>
      <c r="AT17" s="70" t="s">
        <v>52</v>
      </c>
    </row>
    <row r="18" spans="1:46" s="101" customFormat="1" ht="128.25" customHeight="1" x14ac:dyDescent="0.2">
      <c r="A18" s="84">
        <v>1</v>
      </c>
      <c r="B18" s="85" t="s">
        <v>53</v>
      </c>
      <c r="C18" s="85" t="s">
        <v>54</v>
      </c>
      <c r="D18" s="88" t="s">
        <v>55</v>
      </c>
      <c r="E18" s="87">
        <v>6.5000000000000002E-2</v>
      </c>
      <c r="F18" s="88" t="s">
        <v>56</v>
      </c>
      <c r="G18" s="86" t="s">
        <v>57</v>
      </c>
      <c r="H18" s="86" t="s">
        <v>58</v>
      </c>
      <c r="I18" s="89" t="s">
        <v>59</v>
      </c>
      <c r="J18" s="88" t="s">
        <v>60</v>
      </c>
      <c r="K18" s="88" t="s">
        <v>61</v>
      </c>
      <c r="L18" s="90">
        <v>0</v>
      </c>
      <c r="M18" s="91">
        <v>0.1</v>
      </c>
      <c r="N18" s="90">
        <v>0</v>
      </c>
      <c r="O18" s="90">
        <v>0</v>
      </c>
      <c r="P18" s="91">
        <f>SUM(L18:O18)</f>
        <v>0.1</v>
      </c>
      <c r="Q18" s="90" t="s">
        <v>62</v>
      </c>
      <c r="R18" s="86" t="s">
        <v>63</v>
      </c>
      <c r="S18" s="86" t="s">
        <v>64</v>
      </c>
      <c r="T18" s="92" t="s">
        <v>65</v>
      </c>
      <c r="U18" s="92"/>
      <c r="V18" s="91">
        <v>0</v>
      </c>
      <c r="W18" s="93">
        <v>0</v>
      </c>
      <c r="X18" s="112" t="s">
        <v>66</v>
      </c>
      <c r="Y18" s="137" t="s">
        <v>66</v>
      </c>
      <c r="Z18" s="137" t="s">
        <v>66</v>
      </c>
      <c r="AA18" s="91">
        <v>0.1</v>
      </c>
      <c r="AB18" s="95">
        <v>0</v>
      </c>
      <c r="AC18" s="94">
        <f>AB18/AA18</f>
        <v>0</v>
      </c>
      <c r="AD18" s="97" t="s">
        <v>67</v>
      </c>
      <c r="AE18" s="96" t="s">
        <v>68</v>
      </c>
      <c r="AF18" s="90">
        <v>0</v>
      </c>
      <c r="AG18" s="94" t="s">
        <v>66</v>
      </c>
      <c r="AH18" s="94" t="s">
        <v>66</v>
      </c>
      <c r="AI18" s="96" t="s">
        <v>69</v>
      </c>
      <c r="AJ18" s="96" t="s">
        <v>70</v>
      </c>
      <c r="AK18" s="90">
        <v>0</v>
      </c>
      <c r="AL18" s="93"/>
      <c r="AM18" s="94" t="s">
        <v>66</v>
      </c>
      <c r="AN18" s="97"/>
      <c r="AO18" s="96"/>
      <c r="AP18" s="147" t="s">
        <v>57</v>
      </c>
      <c r="AQ18" s="99">
        <v>0.1</v>
      </c>
      <c r="AR18" s="100"/>
      <c r="AS18" s="94">
        <f>AR18/AQ18</f>
        <v>0</v>
      </c>
      <c r="AT18" s="97"/>
    </row>
    <row r="19" spans="1:46" s="101" customFormat="1" ht="93" customHeight="1" x14ac:dyDescent="0.2">
      <c r="A19" s="84">
        <v>1</v>
      </c>
      <c r="B19" s="85" t="s">
        <v>53</v>
      </c>
      <c r="C19" s="85" t="s">
        <v>54</v>
      </c>
      <c r="D19" s="88" t="s">
        <v>71</v>
      </c>
      <c r="E19" s="87">
        <v>4.4999999999999998E-2</v>
      </c>
      <c r="F19" s="88" t="s">
        <v>56</v>
      </c>
      <c r="G19" s="86" t="s">
        <v>72</v>
      </c>
      <c r="H19" s="86" t="s">
        <v>73</v>
      </c>
      <c r="I19" s="102">
        <v>0.36399999999999999</v>
      </c>
      <c r="J19" s="88" t="s">
        <v>74</v>
      </c>
      <c r="K19" s="88" t="s">
        <v>75</v>
      </c>
      <c r="L19" s="90">
        <v>0</v>
      </c>
      <c r="M19" s="91">
        <v>0.4</v>
      </c>
      <c r="N19" s="91">
        <v>0.55000000000000004</v>
      </c>
      <c r="O19" s="91">
        <v>0.65</v>
      </c>
      <c r="P19" s="91">
        <f>+O19</f>
        <v>0.65</v>
      </c>
      <c r="Q19" s="90" t="s">
        <v>76</v>
      </c>
      <c r="R19" s="86" t="s">
        <v>77</v>
      </c>
      <c r="S19" s="86" t="s">
        <v>64</v>
      </c>
      <c r="T19" s="92" t="s">
        <v>78</v>
      </c>
      <c r="U19" s="92"/>
      <c r="V19" s="148">
        <v>0</v>
      </c>
      <c r="W19" s="149">
        <v>0.437</v>
      </c>
      <c r="X19" s="112" t="s">
        <v>66</v>
      </c>
      <c r="Y19" s="137" t="s">
        <v>79</v>
      </c>
      <c r="Z19" s="137" t="s">
        <v>80</v>
      </c>
      <c r="AA19" s="91">
        <v>0.4</v>
      </c>
      <c r="AB19" s="132">
        <v>0.51100000000000001</v>
      </c>
      <c r="AC19" s="94">
        <v>1</v>
      </c>
      <c r="AD19" s="97" t="s">
        <v>81</v>
      </c>
      <c r="AE19" s="137" t="s">
        <v>80</v>
      </c>
      <c r="AF19" s="91">
        <v>0.55000000000000004</v>
      </c>
      <c r="AG19" s="145">
        <v>0.56499999999999995</v>
      </c>
      <c r="AH19" s="94">
        <v>1</v>
      </c>
      <c r="AI19" s="96" t="s">
        <v>82</v>
      </c>
      <c r="AJ19" s="96" t="s">
        <v>83</v>
      </c>
      <c r="AK19" s="91">
        <v>0.65</v>
      </c>
      <c r="AL19" s="93"/>
      <c r="AM19" s="94">
        <f t="shared" ref="AM19:AM33" si="0">AL19/AK19</f>
        <v>0</v>
      </c>
      <c r="AN19" s="97"/>
      <c r="AO19" s="96"/>
      <c r="AP19" s="147" t="s">
        <v>72</v>
      </c>
      <c r="AQ19" s="98">
        <v>0.65</v>
      </c>
      <c r="AR19" s="95"/>
      <c r="AS19" s="94">
        <f t="shared" ref="AS19:AS34" si="1">AR19/AQ19</f>
        <v>0</v>
      </c>
      <c r="AT19" s="97"/>
    </row>
    <row r="20" spans="1:46" s="101" customFormat="1" ht="329.25" customHeight="1" x14ac:dyDescent="0.2">
      <c r="A20" s="84">
        <v>6</v>
      </c>
      <c r="B20" s="85" t="s">
        <v>84</v>
      </c>
      <c r="C20" s="85" t="s">
        <v>85</v>
      </c>
      <c r="D20" s="88" t="s">
        <v>86</v>
      </c>
      <c r="E20" s="87">
        <v>4.4999999999999998E-2</v>
      </c>
      <c r="F20" s="92" t="s">
        <v>56</v>
      </c>
      <c r="G20" s="85" t="s">
        <v>87</v>
      </c>
      <c r="H20" s="85" t="s">
        <v>88</v>
      </c>
      <c r="I20" s="104" t="s">
        <v>89</v>
      </c>
      <c r="J20" s="92" t="s">
        <v>74</v>
      </c>
      <c r="K20" s="92" t="s">
        <v>90</v>
      </c>
      <c r="L20" s="90">
        <v>0</v>
      </c>
      <c r="M20" s="91">
        <v>0.5</v>
      </c>
      <c r="N20" s="91">
        <v>0</v>
      </c>
      <c r="O20" s="91">
        <v>0.95</v>
      </c>
      <c r="P20" s="105">
        <v>0.95</v>
      </c>
      <c r="Q20" s="90" t="s">
        <v>91</v>
      </c>
      <c r="R20" s="85" t="s">
        <v>92</v>
      </c>
      <c r="S20" s="86" t="s">
        <v>64</v>
      </c>
      <c r="T20" s="92" t="s">
        <v>92</v>
      </c>
      <c r="U20" s="92"/>
      <c r="V20" s="148">
        <v>0</v>
      </c>
      <c r="W20" s="150">
        <v>0</v>
      </c>
      <c r="X20" s="112" t="s">
        <v>66</v>
      </c>
      <c r="Y20" s="137" t="s">
        <v>66</v>
      </c>
      <c r="Z20" s="137" t="s">
        <v>66</v>
      </c>
      <c r="AA20" s="91">
        <v>0.5</v>
      </c>
      <c r="AB20" s="140">
        <f>12165723415/54612334353</f>
        <v>0.22276512365071069</v>
      </c>
      <c r="AC20" s="94">
        <f>AB20/AA20</f>
        <v>0.44553024730142138</v>
      </c>
      <c r="AD20" s="97" t="s">
        <v>93</v>
      </c>
      <c r="AE20" s="96" t="s">
        <v>94</v>
      </c>
      <c r="AF20" s="94" t="s">
        <v>66</v>
      </c>
      <c r="AG20" s="94" t="s">
        <v>66</v>
      </c>
      <c r="AH20" s="94" t="s">
        <v>66</v>
      </c>
      <c r="AI20" s="94" t="s">
        <v>66</v>
      </c>
      <c r="AJ20" s="96"/>
      <c r="AK20" s="91">
        <v>0.95</v>
      </c>
      <c r="AL20" s="93"/>
      <c r="AM20" s="94">
        <f t="shared" si="0"/>
        <v>0</v>
      </c>
      <c r="AN20" s="97"/>
      <c r="AO20" s="96"/>
      <c r="AP20" s="151" t="s">
        <v>87</v>
      </c>
      <c r="AQ20" s="98">
        <v>0.95</v>
      </c>
      <c r="AR20" s="100"/>
      <c r="AS20" s="94">
        <f t="shared" si="1"/>
        <v>0</v>
      </c>
      <c r="AT20" s="97"/>
    </row>
    <row r="21" spans="1:46" s="101" customFormat="1" ht="309.75" customHeight="1" x14ac:dyDescent="0.2">
      <c r="A21" s="84">
        <v>6</v>
      </c>
      <c r="B21" s="85" t="s">
        <v>84</v>
      </c>
      <c r="C21" s="85" t="s">
        <v>85</v>
      </c>
      <c r="D21" s="88" t="s">
        <v>95</v>
      </c>
      <c r="E21" s="87">
        <v>4.4999999999999998E-2</v>
      </c>
      <c r="F21" s="92" t="s">
        <v>96</v>
      </c>
      <c r="G21" s="85" t="s">
        <v>97</v>
      </c>
      <c r="H21" s="85" t="s">
        <v>98</v>
      </c>
      <c r="I21" s="104" t="s">
        <v>99</v>
      </c>
      <c r="J21" s="92" t="s">
        <v>74</v>
      </c>
      <c r="K21" s="92" t="s">
        <v>100</v>
      </c>
      <c r="L21" s="90">
        <v>0</v>
      </c>
      <c r="M21" s="91">
        <v>0.05</v>
      </c>
      <c r="N21" s="91">
        <v>0.2</v>
      </c>
      <c r="O21" s="91">
        <v>0.4</v>
      </c>
      <c r="P21" s="91">
        <v>0.4</v>
      </c>
      <c r="Q21" s="90" t="s">
        <v>91</v>
      </c>
      <c r="R21" s="85" t="s">
        <v>92</v>
      </c>
      <c r="S21" s="86" t="s">
        <v>64</v>
      </c>
      <c r="T21" s="92" t="s">
        <v>92</v>
      </c>
      <c r="U21" s="92"/>
      <c r="V21" s="148">
        <v>0</v>
      </c>
      <c r="W21" s="150">
        <v>0</v>
      </c>
      <c r="X21" s="112" t="s">
        <v>66</v>
      </c>
      <c r="Y21" s="137" t="s">
        <v>66</v>
      </c>
      <c r="Z21" s="137" t="s">
        <v>66</v>
      </c>
      <c r="AA21" s="91">
        <v>0.05</v>
      </c>
      <c r="AB21" s="132">
        <f>4868442809/54612334353</f>
        <v>8.9145480900553437E-2</v>
      </c>
      <c r="AC21" s="94">
        <v>1</v>
      </c>
      <c r="AD21" s="97" t="s">
        <v>101</v>
      </c>
      <c r="AE21" s="96" t="s">
        <v>94</v>
      </c>
      <c r="AF21" s="91">
        <v>0.2</v>
      </c>
      <c r="AG21" s="145">
        <v>0.15939999999999999</v>
      </c>
      <c r="AH21" s="94">
        <v>1</v>
      </c>
      <c r="AI21" s="96" t="s">
        <v>102</v>
      </c>
      <c r="AJ21" s="96" t="s">
        <v>103</v>
      </c>
      <c r="AK21" s="91">
        <v>0.4</v>
      </c>
      <c r="AL21" s="93"/>
      <c r="AM21" s="94">
        <f t="shared" si="0"/>
        <v>0</v>
      </c>
      <c r="AN21" s="97"/>
      <c r="AO21" s="96"/>
      <c r="AP21" s="151" t="s">
        <v>97</v>
      </c>
      <c r="AQ21" s="98">
        <v>0.4</v>
      </c>
      <c r="AR21" s="95"/>
      <c r="AS21" s="94">
        <f t="shared" si="1"/>
        <v>0</v>
      </c>
      <c r="AT21" s="97"/>
    </row>
    <row r="22" spans="1:46" s="101" customFormat="1" ht="102.75" customHeight="1" x14ac:dyDescent="0.2">
      <c r="A22" s="84">
        <v>6</v>
      </c>
      <c r="B22" s="85" t="s">
        <v>84</v>
      </c>
      <c r="C22" s="85" t="s">
        <v>85</v>
      </c>
      <c r="D22" s="88" t="s">
        <v>104</v>
      </c>
      <c r="E22" s="87">
        <v>4.4999999999999998E-2</v>
      </c>
      <c r="F22" s="92" t="s">
        <v>96</v>
      </c>
      <c r="G22" s="85" t="s">
        <v>105</v>
      </c>
      <c r="H22" s="85" t="s">
        <v>106</v>
      </c>
      <c r="I22" s="104" t="s">
        <v>107</v>
      </c>
      <c r="J22" s="92" t="s">
        <v>74</v>
      </c>
      <c r="K22" s="92" t="s">
        <v>100</v>
      </c>
      <c r="L22" s="91">
        <v>0.05</v>
      </c>
      <c r="M22" s="91">
        <v>0.2</v>
      </c>
      <c r="N22" s="91">
        <v>0.4</v>
      </c>
      <c r="O22" s="91">
        <v>0.5</v>
      </c>
      <c r="P22" s="91">
        <v>0.5</v>
      </c>
      <c r="Q22" s="90" t="s">
        <v>91</v>
      </c>
      <c r="R22" s="85" t="s">
        <v>92</v>
      </c>
      <c r="S22" s="86" t="s">
        <v>64</v>
      </c>
      <c r="T22" s="92" t="s">
        <v>92</v>
      </c>
      <c r="U22" s="92"/>
      <c r="V22" s="91">
        <v>0.05</v>
      </c>
      <c r="W22" s="93">
        <f>3609602032/20771802762</f>
        <v>0.17377413377925083</v>
      </c>
      <c r="X22" s="112">
        <v>1</v>
      </c>
      <c r="Y22" s="103" t="s">
        <v>108</v>
      </c>
      <c r="Z22" s="103" t="s">
        <v>109</v>
      </c>
      <c r="AA22" s="91">
        <v>0.2</v>
      </c>
      <c r="AB22" s="140">
        <f>9519742373/19439742167</f>
        <v>0.48970517670549513</v>
      </c>
      <c r="AC22" s="94">
        <v>1</v>
      </c>
      <c r="AD22" s="97" t="s">
        <v>110</v>
      </c>
      <c r="AE22" s="96" t="s">
        <v>94</v>
      </c>
      <c r="AF22" s="91">
        <v>0.4</v>
      </c>
      <c r="AG22" s="145" t="s">
        <v>111</v>
      </c>
      <c r="AH22" s="94">
        <v>1</v>
      </c>
      <c r="AI22" s="96" t="s">
        <v>112</v>
      </c>
      <c r="AJ22" s="96" t="s">
        <v>103</v>
      </c>
      <c r="AK22" s="91">
        <v>0.5</v>
      </c>
      <c r="AL22" s="93"/>
      <c r="AM22" s="94">
        <f t="shared" si="0"/>
        <v>0</v>
      </c>
      <c r="AN22" s="97"/>
      <c r="AO22" s="96"/>
      <c r="AP22" s="151" t="s">
        <v>113</v>
      </c>
      <c r="AQ22" s="98">
        <v>0.5</v>
      </c>
      <c r="AR22" s="95"/>
      <c r="AS22" s="94">
        <f t="shared" si="1"/>
        <v>0</v>
      </c>
      <c r="AT22" s="97"/>
    </row>
    <row r="23" spans="1:46" s="101" customFormat="1" ht="409.6" customHeight="1" x14ac:dyDescent="0.2">
      <c r="A23" s="84">
        <v>6</v>
      </c>
      <c r="B23" s="85" t="s">
        <v>84</v>
      </c>
      <c r="C23" s="85" t="s">
        <v>85</v>
      </c>
      <c r="D23" s="88" t="s">
        <v>114</v>
      </c>
      <c r="E23" s="87">
        <v>4.4999999999999998E-2</v>
      </c>
      <c r="F23" s="92" t="s">
        <v>96</v>
      </c>
      <c r="G23" s="85" t="s">
        <v>115</v>
      </c>
      <c r="H23" s="85" t="s">
        <v>116</v>
      </c>
      <c r="I23" s="104" t="s">
        <v>117</v>
      </c>
      <c r="J23" s="92" t="s">
        <v>74</v>
      </c>
      <c r="K23" s="92" t="s">
        <v>100</v>
      </c>
      <c r="L23" s="91">
        <v>0.1</v>
      </c>
      <c r="M23" s="91">
        <v>0.2</v>
      </c>
      <c r="N23" s="91">
        <v>0.4</v>
      </c>
      <c r="O23" s="91">
        <v>0.5</v>
      </c>
      <c r="P23" s="91">
        <f>+O23</f>
        <v>0.5</v>
      </c>
      <c r="Q23" s="90" t="s">
        <v>91</v>
      </c>
      <c r="R23" s="85" t="s">
        <v>92</v>
      </c>
      <c r="S23" s="86" t="s">
        <v>64</v>
      </c>
      <c r="T23" s="92" t="s">
        <v>92</v>
      </c>
      <c r="U23" s="92"/>
      <c r="V23" s="91">
        <v>0.1</v>
      </c>
      <c r="W23" s="132">
        <f>2269262931/37063948041</f>
        <v>6.1225612783876934E-2</v>
      </c>
      <c r="X23" s="112">
        <f t="shared" ref="X23:X31" si="2">W23/V23</f>
        <v>0.61225612783876926</v>
      </c>
      <c r="Y23" s="103" t="s">
        <v>118</v>
      </c>
      <c r="Z23" s="103" t="s">
        <v>109</v>
      </c>
      <c r="AA23" s="91">
        <v>0.2</v>
      </c>
      <c r="AB23" s="140">
        <f>13068143861/56448873450</f>
        <v>0.23150406841290116</v>
      </c>
      <c r="AC23" s="94">
        <v>1</v>
      </c>
      <c r="AD23" s="141" t="s">
        <v>119</v>
      </c>
      <c r="AE23" s="96" t="s">
        <v>94</v>
      </c>
      <c r="AF23" s="91">
        <v>0.4</v>
      </c>
      <c r="AG23" s="145" t="s">
        <v>120</v>
      </c>
      <c r="AH23" s="94">
        <v>1</v>
      </c>
      <c r="AI23" s="96" t="s">
        <v>121</v>
      </c>
      <c r="AJ23" s="96" t="s">
        <v>103</v>
      </c>
      <c r="AK23" s="91">
        <v>0.5</v>
      </c>
      <c r="AL23" s="93"/>
      <c r="AM23" s="94">
        <f t="shared" si="0"/>
        <v>0</v>
      </c>
      <c r="AN23" s="97"/>
      <c r="AO23" s="96"/>
      <c r="AP23" s="151" t="s">
        <v>115</v>
      </c>
      <c r="AQ23" s="98">
        <v>0.5</v>
      </c>
      <c r="AR23" s="95"/>
      <c r="AS23" s="94">
        <f t="shared" si="1"/>
        <v>0</v>
      </c>
      <c r="AT23" s="97"/>
    </row>
    <row r="24" spans="1:46" s="101" customFormat="1" ht="75" customHeight="1" x14ac:dyDescent="0.2">
      <c r="A24" s="84">
        <v>1</v>
      </c>
      <c r="B24" s="85" t="s">
        <v>122</v>
      </c>
      <c r="C24" s="85" t="s">
        <v>123</v>
      </c>
      <c r="D24" s="92" t="s">
        <v>124</v>
      </c>
      <c r="E24" s="87">
        <v>0.06</v>
      </c>
      <c r="F24" s="90" t="s">
        <v>96</v>
      </c>
      <c r="G24" s="106" t="s">
        <v>125</v>
      </c>
      <c r="H24" s="106" t="s">
        <v>126</v>
      </c>
      <c r="I24" s="107">
        <v>14533</v>
      </c>
      <c r="J24" s="108" t="s">
        <v>60</v>
      </c>
      <c r="K24" s="108" t="s">
        <v>127</v>
      </c>
      <c r="L24" s="91">
        <v>0</v>
      </c>
      <c r="M24" s="91">
        <v>0.3</v>
      </c>
      <c r="N24" s="91">
        <v>0</v>
      </c>
      <c r="O24" s="91">
        <v>0.3</v>
      </c>
      <c r="P24" s="91">
        <v>0.6</v>
      </c>
      <c r="Q24" s="92" t="s">
        <v>62</v>
      </c>
      <c r="R24" s="99" t="s">
        <v>128</v>
      </c>
      <c r="S24" s="92" t="s">
        <v>129</v>
      </c>
      <c r="T24" s="92" t="s">
        <v>128</v>
      </c>
      <c r="U24" s="92"/>
      <c r="V24" s="91">
        <v>0</v>
      </c>
      <c r="W24" s="93">
        <v>0</v>
      </c>
      <c r="X24" s="112" t="s">
        <v>66</v>
      </c>
      <c r="Y24" s="137" t="s">
        <v>66</v>
      </c>
      <c r="Z24" s="137" t="s">
        <v>66</v>
      </c>
      <c r="AA24" s="91">
        <v>0.3</v>
      </c>
      <c r="AB24" s="95">
        <v>0.1</v>
      </c>
      <c r="AC24" s="94">
        <f t="shared" ref="AC24:AC31" si="3">AB24/AA24</f>
        <v>0.33333333333333337</v>
      </c>
      <c r="AD24" s="96" t="s">
        <v>130</v>
      </c>
      <c r="AE24" s="99" t="s">
        <v>128</v>
      </c>
      <c r="AF24" s="91">
        <v>0</v>
      </c>
      <c r="AG24" s="94" t="s">
        <v>66</v>
      </c>
      <c r="AH24" s="94" t="s">
        <v>66</v>
      </c>
      <c r="AI24" s="94" t="s">
        <v>66</v>
      </c>
      <c r="AJ24" s="96"/>
      <c r="AK24" s="91">
        <v>0.3</v>
      </c>
      <c r="AL24" s="93"/>
      <c r="AM24" s="94">
        <f t="shared" si="0"/>
        <v>0</v>
      </c>
      <c r="AN24" s="97"/>
      <c r="AO24" s="96"/>
      <c r="AP24" s="152" t="s">
        <v>125</v>
      </c>
      <c r="AQ24" s="98">
        <v>0.6</v>
      </c>
      <c r="AR24" s="95"/>
      <c r="AS24" s="94">
        <f t="shared" si="1"/>
        <v>0</v>
      </c>
      <c r="AT24" s="97"/>
    </row>
    <row r="25" spans="1:46" s="101" customFormat="1" ht="75" customHeight="1" x14ac:dyDescent="0.2">
      <c r="A25" s="84">
        <v>1</v>
      </c>
      <c r="B25" s="85" t="s">
        <v>122</v>
      </c>
      <c r="C25" s="85" t="s">
        <v>123</v>
      </c>
      <c r="D25" s="92" t="s">
        <v>131</v>
      </c>
      <c r="E25" s="87">
        <v>6.5000000000000002E-2</v>
      </c>
      <c r="F25" s="90" t="s">
        <v>96</v>
      </c>
      <c r="G25" s="106" t="s">
        <v>125</v>
      </c>
      <c r="H25" s="106" t="s">
        <v>132</v>
      </c>
      <c r="I25" s="107">
        <v>5435</v>
      </c>
      <c r="J25" s="108" t="s">
        <v>60</v>
      </c>
      <c r="K25" s="108" t="s">
        <v>127</v>
      </c>
      <c r="L25" s="91">
        <v>0</v>
      </c>
      <c r="M25" s="91">
        <v>0.3</v>
      </c>
      <c r="N25" s="91">
        <v>0</v>
      </c>
      <c r="O25" s="91">
        <v>0.3</v>
      </c>
      <c r="P25" s="91">
        <v>0.6</v>
      </c>
      <c r="Q25" s="92" t="s">
        <v>62</v>
      </c>
      <c r="R25" s="99" t="s">
        <v>128</v>
      </c>
      <c r="S25" s="92" t="s">
        <v>129</v>
      </c>
      <c r="T25" s="92" t="s">
        <v>133</v>
      </c>
      <c r="U25" s="92"/>
      <c r="V25" s="91">
        <v>0</v>
      </c>
      <c r="W25" s="150">
        <v>0</v>
      </c>
      <c r="X25" s="112" t="s">
        <v>66</v>
      </c>
      <c r="Y25" s="137" t="s">
        <v>66</v>
      </c>
      <c r="Z25" s="137" t="s">
        <v>66</v>
      </c>
      <c r="AA25" s="91">
        <v>0.3</v>
      </c>
      <c r="AB25" s="95">
        <v>0.37</v>
      </c>
      <c r="AC25" s="94">
        <v>1</v>
      </c>
      <c r="AD25" s="96" t="s">
        <v>134</v>
      </c>
      <c r="AE25" s="99" t="s">
        <v>128</v>
      </c>
      <c r="AF25" s="91">
        <v>0</v>
      </c>
      <c r="AG25" s="94" t="s">
        <v>66</v>
      </c>
      <c r="AH25" s="94" t="s">
        <v>66</v>
      </c>
      <c r="AI25" s="94" t="s">
        <v>66</v>
      </c>
      <c r="AJ25" s="96"/>
      <c r="AK25" s="91">
        <v>0.3</v>
      </c>
      <c r="AL25" s="93"/>
      <c r="AM25" s="94">
        <f t="shared" si="0"/>
        <v>0</v>
      </c>
      <c r="AN25" s="97"/>
      <c r="AO25" s="96"/>
      <c r="AP25" s="152" t="s">
        <v>125</v>
      </c>
      <c r="AQ25" s="98">
        <v>0.6</v>
      </c>
      <c r="AR25" s="95"/>
      <c r="AS25" s="94">
        <f t="shared" si="1"/>
        <v>0</v>
      </c>
      <c r="AT25" s="97"/>
    </row>
    <row r="26" spans="1:46" s="101" customFormat="1" ht="408.75" customHeight="1" x14ac:dyDescent="0.2">
      <c r="A26" s="84">
        <v>1</v>
      </c>
      <c r="B26" s="85" t="s">
        <v>122</v>
      </c>
      <c r="C26" s="85" t="s">
        <v>123</v>
      </c>
      <c r="D26" s="88" t="s">
        <v>135</v>
      </c>
      <c r="E26" s="99">
        <v>0.09</v>
      </c>
      <c r="F26" s="108" t="s">
        <v>96</v>
      </c>
      <c r="G26" s="85" t="s">
        <v>136</v>
      </c>
      <c r="H26" s="85" t="s">
        <v>137</v>
      </c>
      <c r="I26" s="90">
        <v>68</v>
      </c>
      <c r="J26" s="108" t="s">
        <v>60</v>
      </c>
      <c r="K26" s="108" t="s">
        <v>138</v>
      </c>
      <c r="L26" s="109">
        <v>8</v>
      </c>
      <c r="M26" s="109">
        <v>12</v>
      </c>
      <c r="N26" s="109">
        <v>12</v>
      </c>
      <c r="O26" s="109">
        <v>10</v>
      </c>
      <c r="P26" s="109">
        <f>SUM(L26:O26)</f>
        <v>42</v>
      </c>
      <c r="Q26" s="92" t="s">
        <v>62</v>
      </c>
      <c r="R26" s="92" t="s">
        <v>139</v>
      </c>
      <c r="S26" s="92" t="s">
        <v>129</v>
      </c>
      <c r="T26" s="108" t="s">
        <v>140</v>
      </c>
      <c r="U26" s="92"/>
      <c r="V26" s="109">
        <v>8</v>
      </c>
      <c r="W26" s="96">
        <v>8</v>
      </c>
      <c r="X26" s="112">
        <f t="shared" si="2"/>
        <v>1</v>
      </c>
      <c r="Y26" s="103" t="s">
        <v>141</v>
      </c>
      <c r="Z26" s="103" t="s">
        <v>142</v>
      </c>
      <c r="AA26" s="109">
        <v>12</v>
      </c>
      <c r="AB26" s="109">
        <v>48</v>
      </c>
      <c r="AC26" s="94">
        <v>1</v>
      </c>
      <c r="AD26" s="103" t="s">
        <v>143</v>
      </c>
      <c r="AE26" s="103" t="s">
        <v>142</v>
      </c>
      <c r="AF26" s="109">
        <v>12</v>
      </c>
      <c r="AG26" s="96">
        <v>17</v>
      </c>
      <c r="AH26" s="94">
        <v>1</v>
      </c>
      <c r="AI26" s="103" t="s">
        <v>144</v>
      </c>
      <c r="AJ26" s="96" t="s">
        <v>145</v>
      </c>
      <c r="AK26" s="109">
        <v>10</v>
      </c>
      <c r="AL26" s="93"/>
      <c r="AM26" s="94">
        <f t="shared" si="0"/>
        <v>0</v>
      </c>
      <c r="AN26" s="97"/>
      <c r="AO26" s="96"/>
      <c r="AP26" s="151" t="s">
        <v>136</v>
      </c>
      <c r="AQ26" s="110">
        <v>42</v>
      </c>
      <c r="AR26" s="95"/>
      <c r="AS26" s="94">
        <f t="shared" si="1"/>
        <v>0</v>
      </c>
      <c r="AT26" s="97"/>
    </row>
    <row r="27" spans="1:46" s="101" customFormat="1" ht="339.75" customHeight="1" x14ac:dyDescent="0.2">
      <c r="A27" s="84">
        <v>1</v>
      </c>
      <c r="B27" s="85" t="s">
        <v>122</v>
      </c>
      <c r="C27" s="85" t="s">
        <v>123</v>
      </c>
      <c r="D27" s="88" t="s">
        <v>146</v>
      </c>
      <c r="E27" s="99">
        <v>0.09</v>
      </c>
      <c r="F27" s="108" t="s">
        <v>96</v>
      </c>
      <c r="G27" s="85" t="s">
        <v>147</v>
      </c>
      <c r="H27" s="85" t="s">
        <v>148</v>
      </c>
      <c r="I27" s="90">
        <v>44</v>
      </c>
      <c r="J27" s="85" t="s">
        <v>60</v>
      </c>
      <c r="K27" s="108" t="s">
        <v>149</v>
      </c>
      <c r="L27" s="109">
        <v>4</v>
      </c>
      <c r="M27" s="109">
        <v>8</v>
      </c>
      <c r="N27" s="109">
        <v>8</v>
      </c>
      <c r="O27" s="109">
        <v>4</v>
      </c>
      <c r="P27" s="109">
        <f>SUM(L27:O27)</f>
        <v>24</v>
      </c>
      <c r="Q27" s="92" t="s">
        <v>62</v>
      </c>
      <c r="R27" s="92" t="s">
        <v>139</v>
      </c>
      <c r="S27" s="92" t="s">
        <v>129</v>
      </c>
      <c r="T27" s="108" t="s">
        <v>150</v>
      </c>
      <c r="U27" s="92"/>
      <c r="V27" s="109">
        <v>4</v>
      </c>
      <c r="W27" s="96">
        <v>6</v>
      </c>
      <c r="X27" s="112">
        <v>1</v>
      </c>
      <c r="Y27" s="103" t="s">
        <v>151</v>
      </c>
      <c r="Z27" s="103" t="s">
        <v>152</v>
      </c>
      <c r="AA27" s="109">
        <v>8</v>
      </c>
      <c r="AB27" s="109">
        <v>22</v>
      </c>
      <c r="AC27" s="94">
        <v>1</v>
      </c>
      <c r="AD27" s="97" t="s">
        <v>153</v>
      </c>
      <c r="AE27" s="103" t="s">
        <v>152</v>
      </c>
      <c r="AF27" s="109">
        <v>8</v>
      </c>
      <c r="AG27" s="96">
        <v>9</v>
      </c>
      <c r="AH27" s="94">
        <v>1</v>
      </c>
      <c r="AI27" s="103" t="s">
        <v>154</v>
      </c>
      <c r="AJ27" s="96" t="s">
        <v>145</v>
      </c>
      <c r="AK27" s="109">
        <v>4</v>
      </c>
      <c r="AL27" s="93"/>
      <c r="AM27" s="94">
        <f t="shared" si="0"/>
        <v>0</v>
      </c>
      <c r="AN27" s="97"/>
      <c r="AO27" s="96"/>
      <c r="AP27" s="151" t="s">
        <v>147</v>
      </c>
      <c r="AQ27" s="110">
        <v>24</v>
      </c>
      <c r="AR27" s="95"/>
      <c r="AS27" s="94">
        <f t="shared" si="1"/>
        <v>0</v>
      </c>
      <c r="AT27" s="97"/>
    </row>
    <row r="28" spans="1:46" s="101" customFormat="1" ht="409.5" customHeight="1" x14ac:dyDescent="0.2">
      <c r="A28" s="84">
        <v>1</v>
      </c>
      <c r="B28" s="85" t="s">
        <v>122</v>
      </c>
      <c r="C28" s="85" t="s">
        <v>123</v>
      </c>
      <c r="D28" s="88" t="s">
        <v>155</v>
      </c>
      <c r="E28" s="99">
        <v>0.09</v>
      </c>
      <c r="F28" s="108" t="s">
        <v>96</v>
      </c>
      <c r="G28" s="111" t="s">
        <v>156</v>
      </c>
      <c r="H28" s="85" t="s">
        <v>157</v>
      </c>
      <c r="I28" s="92">
        <v>59</v>
      </c>
      <c r="J28" s="92" t="s">
        <v>60</v>
      </c>
      <c r="K28" s="92" t="s">
        <v>158</v>
      </c>
      <c r="L28" s="109">
        <v>4</v>
      </c>
      <c r="M28" s="109">
        <v>8</v>
      </c>
      <c r="N28" s="109">
        <v>8</v>
      </c>
      <c r="O28" s="109">
        <v>4</v>
      </c>
      <c r="P28" s="109">
        <f>SUM(L28:O28)</f>
        <v>24</v>
      </c>
      <c r="Q28" s="92" t="s">
        <v>62</v>
      </c>
      <c r="R28" s="92" t="s">
        <v>139</v>
      </c>
      <c r="S28" s="92" t="s">
        <v>129</v>
      </c>
      <c r="T28" s="108" t="s">
        <v>159</v>
      </c>
      <c r="U28" s="92"/>
      <c r="V28" s="109">
        <v>4</v>
      </c>
      <c r="W28" s="96">
        <v>7</v>
      </c>
      <c r="X28" s="112">
        <v>1</v>
      </c>
      <c r="Y28" s="103" t="s">
        <v>160</v>
      </c>
      <c r="Z28" s="103" t="s">
        <v>161</v>
      </c>
      <c r="AA28" s="109">
        <v>8</v>
      </c>
      <c r="AB28" s="109">
        <v>31</v>
      </c>
      <c r="AC28" s="94">
        <v>1</v>
      </c>
      <c r="AD28" s="97" t="s">
        <v>162</v>
      </c>
      <c r="AE28" s="103" t="s">
        <v>161</v>
      </c>
      <c r="AF28" s="109">
        <v>8</v>
      </c>
      <c r="AG28" s="96">
        <v>8</v>
      </c>
      <c r="AH28" s="94">
        <f t="shared" ref="AH28:AH31" si="4">AG28/AF28</f>
        <v>1</v>
      </c>
      <c r="AI28" s="103" t="s">
        <v>163</v>
      </c>
      <c r="AJ28" s="96" t="s">
        <v>145</v>
      </c>
      <c r="AK28" s="109">
        <v>4</v>
      </c>
      <c r="AL28" s="93"/>
      <c r="AM28" s="94">
        <f t="shared" si="0"/>
        <v>0</v>
      </c>
      <c r="AN28" s="97"/>
      <c r="AO28" s="96"/>
      <c r="AP28" s="153" t="s">
        <v>156</v>
      </c>
      <c r="AQ28" s="110">
        <v>24</v>
      </c>
      <c r="AR28" s="95"/>
      <c r="AS28" s="94">
        <f t="shared" si="1"/>
        <v>0</v>
      </c>
      <c r="AT28" s="97"/>
    </row>
    <row r="29" spans="1:46" s="126" customFormat="1" ht="121.5" customHeight="1" x14ac:dyDescent="0.2">
      <c r="A29" s="113">
        <v>7</v>
      </c>
      <c r="B29" s="114" t="s">
        <v>164</v>
      </c>
      <c r="C29" s="114" t="s">
        <v>165</v>
      </c>
      <c r="D29" s="117" t="s">
        <v>166</v>
      </c>
      <c r="E29" s="116">
        <v>0.11</v>
      </c>
      <c r="F29" s="117" t="s">
        <v>96</v>
      </c>
      <c r="G29" s="115" t="s">
        <v>167</v>
      </c>
      <c r="H29" s="115" t="s">
        <v>168</v>
      </c>
      <c r="I29" s="116">
        <v>0.76</v>
      </c>
      <c r="J29" s="117" t="s">
        <v>169</v>
      </c>
      <c r="K29" s="117" t="s">
        <v>170</v>
      </c>
      <c r="L29" s="118">
        <v>1</v>
      </c>
      <c r="M29" s="118">
        <v>1</v>
      </c>
      <c r="N29" s="118">
        <v>1</v>
      </c>
      <c r="O29" s="118">
        <v>1</v>
      </c>
      <c r="P29" s="116">
        <v>1</v>
      </c>
      <c r="Q29" s="117" t="s">
        <v>62</v>
      </c>
      <c r="R29" s="117" t="s">
        <v>171</v>
      </c>
      <c r="S29" s="117" t="s">
        <v>129</v>
      </c>
      <c r="T29" s="117" t="s">
        <v>172</v>
      </c>
      <c r="U29" s="117"/>
      <c r="V29" s="116">
        <v>1</v>
      </c>
      <c r="W29" s="124">
        <v>0.2</v>
      </c>
      <c r="X29" s="120">
        <f t="shared" si="2"/>
        <v>0.2</v>
      </c>
      <c r="Y29" s="121" t="s">
        <v>173</v>
      </c>
      <c r="Z29" s="121" t="s">
        <v>174</v>
      </c>
      <c r="AA29" s="116">
        <v>1</v>
      </c>
      <c r="AB29" s="122">
        <v>0.72</v>
      </c>
      <c r="AC29" s="123">
        <f t="shared" si="3"/>
        <v>0.72</v>
      </c>
      <c r="AD29" s="125" t="s">
        <v>175</v>
      </c>
      <c r="AE29" s="119" t="s">
        <v>174</v>
      </c>
      <c r="AF29" s="118">
        <v>1</v>
      </c>
      <c r="AG29" s="124">
        <v>0.98</v>
      </c>
      <c r="AH29" s="123">
        <f t="shared" si="4"/>
        <v>0.98</v>
      </c>
      <c r="AI29" s="119" t="s">
        <v>176</v>
      </c>
      <c r="AJ29" s="119" t="s">
        <v>177</v>
      </c>
      <c r="AK29" s="118">
        <v>1</v>
      </c>
      <c r="AL29" s="124"/>
      <c r="AM29" s="123">
        <f t="shared" si="0"/>
        <v>0</v>
      </c>
      <c r="AN29" s="125"/>
      <c r="AO29" s="119"/>
      <c r="AP29" s="154" t="s">
        <v>167</v>
      </c>
      <c r="AQ29" s="123">
        <v>1</v>
      </c>
      <c r="AR29" s="122"/>
      <c r="AS29" s="123">
        <f t="shared" si="1"/>
        <v>0</v>
      </c>
      <c r="AT29" s="125"/>
    </row>
    <row r="30" spans="1:46" s="126" customFormat="1" ht="75" customHeight="1" x14ac:dyDescent="0.2">
      <c r="A30" s="113">
        <v>6</v>
      </c>
      <c r="B30" s="114" t="s">
        <v>84</v>
      </c>
      <c r="C30" s="114" t="s">
        <v>178</v>
      </c>
      <c r="D30" s="117" t="s">
        <v>179</v>
      </c>
      <c r="E30" s="127">
        <v>0.04</v>
      </c>
      <c r="F30" s="117" t="s">
        <v>180</v>
      </c>
      <c r="G30" s="128" t="s">
        <v>181</v>
      </c>
      <c r="H30" s="128" t="s">
        <v>182</v>
      </c>
      <c r="I30" s="117">
        <v>1</v>
      </c>
      <c r="J30" s="117" t="s">
        <v>60</v>
      </c>
      <c r="K30" s="128" t="s">
        <v>183</v>
      </c>
      <c r="L30" s="117">
        <v>0</v>
      </c>
      <c r="M30" s="117">
        <v>0</v>
      </c>
      <c r="N30" s="117">
        <v>0</v>
      </c>
      <c r="O30" s="117">
        <v>1</v>
      </c>
      <c r="P30" s="117">
        <f>+SUM(L30:O30)</f>
        <v>1</v>
      </c>
      <c r="Q30" s="117" t="s">
        <v>62</v>
      </c>
      <c r="R30" s="117" t="s">
        <v>184</v>
      </c>
      <c r="S30" s="117" t="s">
        <v>185</v>
      </c>
      <c r="T30" s="129" t="s">
        <v>186</v>
      </c>
      <c r="U30" s="117"/>
      <c r="V30" s="117">
        <v>0</v>
      </c>
      <c r="W30" s="119">
        <v>0</v>
      </c>
      <c r="X30" s="120" t="s">
        <v>66</v>
      </c>
      <c r="Y30" s="155" t="s">
        <v>66</v>
      </c>
      <c r="Z30" s="155" t="s">
        <v>66</v>
      </c>
      <c r="AA30" s="123" t="s">
        <v>66</v>
      </c>
      <c r="AB30" s="123" t="s">
        <v>66</v>
      </c>
      <c r="AC30" s="123" t="s">
        <v>66</v>
      </c>
      <c r="AD30" s="123" t="s">
        <v>66</v>
      </c>
      <c r="AE30" s="119"/>
      <c r="AF30" s="119" t="s">
        <v>187</v>
      </c>
      <c r="AG30" s="119" t="s">
        <v>187</v>
      </c>
      <c r="AH30" s="123" t="s">
        <v>187</v>
      </c>
      <c r="AI30" s="119" t="s">
        <v>188</v>
      </c>
      <c r="AJ30" s="119" t="s">
        <v>70</v>
      </c>
      <c r="AK30" s="117">
        <v>0</v>
      </c>
      <c r="AL30" s="124"/>
      <c r="AM30" s="123" t="e">
        <f t="shared" si="0"/>
        <v>#DIV/0!</v>
      </c>
      <c r="AN30" s="125"/>
      <c r="AO30" s="119"/>
      <c r="AP30" s="156" t="s">
        <v>181</v>
      </c>
      <c r="AQ30" s="130">
        <v>1</v>
      </c>
      <c r="AR30" s="122"/>
      <c r="AS30" s="123">
        <f t="shared" si="1"/>
        <v>0</v>
      </c>
      <c r="AT30" s="125"/>
    </row>
    <row r="31" spans="1:46" s="126" customFormat="1" ht="75" customHeight="1" x14ac:dyDescent="0.2">
      <c r="A31" s="113">
        <v>6</v>
      </c>
      <c r="B31" s="114" t="s">
        <v>84</v>
      </c>
      <c r="C31" s="114" t="s">
        <v>178</v>
      </c>
      <c r="D31" s="117" t="s">
        <v>189</v>
      </c>
      <c r="E31" s="127">
        <v>0.04</v>
      </c>
      <c r="F31" s="117" t="s">
        <v>180</v>
      </c>
      <c r="G31" s="128" t="s">
        <v>190</v>
      </c>
      <c r="H31" s="128" t="s">
        <v>191</v>
      </c>
      <c r="I31" s="117" t="s">
        <v>70</v>
      </c>
      <c r="J31" s="117" t="s">
        <v>169</v>
      </c>
      <c r="K31" s="128" t="s">
        <v>192</v>
      </c>
      <c r="L31" s="123">
        <v>1</v>
      </c>
      <c r="M31" s="123">
        <v>1</v>
      </c>
      <c r="N31" s="123">
        <v>1</v>
      </c>
      <c r="O31" s="123">
        <v>1</v>
      </c>
      <c r="P31" s="123">
        <v>1</v>
      </c>
      <c r="Q31" s="117" t="s">
        <v>62</v>
      </c>
      <c r="R31" s="117" t="s">
        <v>193</v>
      </c>
      <c r="S31" s="117" t="s">
        <v>185</v>
      </c>
      <c r="T31" s="117" t="s">
        <v>194</v>
      </c>
      <c r="U31" s="117"/>
      <c r="V31" s="123">
        <v>1</v>
      </c>
      <c r="W31" s="124">
        <v>0.74</v>
      </c>
      <c r="X31" s="120">
        <f t="shared" si="2"/>
        <v>0.74</v>
      </c>
      <c r="Y31" s="121" t="s">
        <v>195</v>
      </c>
      <c r="Z31" s="121" t="s">
        <v>196</v>
      </c>
      <c r="AA31" s="123">
        <v>1</v>
      </c>
      <c r="AB31" s="122">
        <v>0.22</v>
      </c>
      <c r="AC31" s="123">
        <f t="shared" si="3"/>
        <v>0.22</v>
      </c>
      <c r="AD31" s="119" t="s">
        <v>197</v>
      </c>
      <c r="AE31" s="119" t="s">
        <v>198</v>
      </c>
      <c r="AF31" s="123">
        <v>1</v>
      </c>
      <c r="AG31" s="124">
        <v>0.22</v>
      </c>
      <c r="AH31" s="123">
        <f t="shared" si="4"/>
        <v>0.22</v>
      </c>
      <c r="AI31" s="119" t="s">
        <v>197</v>
      </c>
      <c r="AJ31" s="119" t="s">
        <v>199</v>
      </c>
      <c r="AK31" s="123">
        <v>1</v>
      </c>
      <c r="AL31" s="124"/>
      <c r="AM31" s="123">
        <f t="shared" si="0"/>
        <v>0</v>
      </c>
      <c r="AN31" s="125"/>
      <c r="AO31" s="119"/>
      <c r="AP31" s="156" t="s">
        <v>190</v>
      </c>
      <c r="AQ31" s="123">
        <v>1</v>
      </c>
      <c r="AR31" s="122"/>
      <c r="AS31" s="123">
        <f t="shared" si="1"/>
        <v>0</v>
      </c>
      <c r="AT31" s="125"/>
    </row>
    <row r="32" spans="1:46" s="126" customFormat="1" ht="168.75" customHeight="1" x14ac:dyDescent="0.2">
      <c r="A32" s="113">
        <v>6</v>
      </c>
      <c r="B32" s="114" t="s">
        <v>84</v>
      </c>
      <c r="C32" s="114" t="s">
        <v>178</v>
      </c>
      <c r="D32" s="117" t="s">
        <v>200</v>
      </c>
      <c r="E32" s="127">
        <v>0.04</v>
      </c>
      <c r="F32" s="117" t="s">
        <v>180</v>
      </c>
      <c r="G32" s="115" t="s">
        <v>201</v>
      </c>
      <c r="H32" s="115" t="s">
        <v>202</v>
      </c>
      <c r="I32" s="117">
        <v>84</v>
      </c>
      <c r="J32" s="117" t="s">
        <v>60</v>
      </c>
      <c r="K32" s="115" t="s">
        <v>203</v>
      </c>
      <c r="L32" s="123">
        <v>0</v>
      </c>
      <c r="M32" s="123">
        <v>0</v>
      </c>
      <c r="N32" s="123">
        <v>0</v>
      </c>
      <c r="O32" s="123">
        <v>1</v>
      </c>
      <c r="P32" s="131">
        <f>SUM(L32:O32)</f>
        <v>1</v>
      </c>
      <c r="Q32" s="117" t="s">
        <v>62</v>
      </c>
      <c r="R32" s="117" t="s">
        <v>204</v>
      </c>
      <c r="S32" s="117" t="s">
        <v>185</v>
      </c>
      <c r="T32" s="117" t="s">
        <v>205</v>
      </c>
      <c r="U32" s="117"/>
      <c r="V32" s="119" t="s">
        <v>66</v>
      </c>
      <c r="W32" s="119" t="s">
        <v>66</v>
      </c>
      <c r="X32" s="119" t="s">
        <v>66</v>
      </c>
      <c r="Y32" s="121" t="s">
        <v>206</v>
      </c>
      <c r="Z32" s="121" t="s">
        <v>207</v>
      </c>
      <c r="AA32" s="119" t="s">
        <v>66</v>
      </c>
      <c r="AB32" s="119" t="s">
        <v>66</v>
      </c>
      <c r="AC32" s="119" t="s">
        <v>66</v>
      </c>
      <c r="AD32" s="119" t="s">
        <v>208</v>
      </c>
      <c r="AE32" s="119" t="s">
        <v>209</v>
      </c>
      <c r="AF32" s="119" t="s">
        <v>66</v>
      </c>
      <c r="AG32" s="119" t="s">
        <v>66</v>
      </c>
      <c r="AH32" s="119" t="s">
        <v>66</v>
      </c>
      <c r="AI32" s="119" t="s">
        <v>210</v>
      </c>
      <c r="AJ32" s="119" t="s">
        <v>207</v>
      </c>
      <c r="AK32" s="123">
        <v>0</v>
      </c>
      <c r="AL32" s="124"/>
      <c r="AM32" s="123" t="s">
        <v>66</v>
      </c>
      <c r="AN32" s="125"/>
      <c r="AO32" s="119"/>
      <c r="AP32" s="154" t="s">
        <v>201</v>
      </c>
      <c r="AQ32" s="123">
        <v>1</v>
      </c>
      <c r="AR32" s="122"/>
      <c r="AS32" s="123">
        <f t="shared" si="1"/>
        <v>0</v>
      </c>
      <c r="AT32" s="125"/>
    </row>
    <row r="33" spans="1:46" s="126" customFormat="1" ht="75" customHeight="1" x14ac:dyDescent="0.2">
      <c r="A33" s="113">
        <v>6</v>
      </c>
      <c r="B33" s="114" t="s">
        <v>84</v>
      </c>
      <c r="C33" s="114" t="s">
        <v>178</v>
      </c>
      <c r="D33" s="117" t="s">
        <v>211</v>
      </c>
      <c r="E33" s="127">
        <v>0.04</v>
      </c>
      <c r="F33" s="117" t="s">
        <v>180</v>
      </c>
      <c r="G33" s="128" t="s">
        <v>212</v>
      </c>
      <c r="H33" s="115" t="s">
        <v>213</v>
      </c>
      <c r="I33" s="117" t="s">
        <v>70</v>
      </c>
      <c r="J33" s="117" t="s">
        <v>169</v>
      </c>
      <c r="K33" s="117" t="s">
        <v>214</v>
      </c>
      <c r="L33" s="116">
        <v>0</v>
      </c>
      <c r="M33" s="116">
        <v>0.7</v>
      </c>
      <c r="N33" s="116">
        <v>0</v>
      </c>
      <c r="O33" s="116">
        <v>0.7</v>
      </c>
      <c r="P33" s="116">
        <v>1</v>
      </c>
      <c r="Q33" s="117" t="s">
        <v>62</v>
      </c>
      <c r="R33" s="117" t="s">
        <v>215</v>
      </c>
      <c r="S33" s="117" t="s">
        <v>185</v>
      </c>
      <c r="T33" s="117" t="s">
        <v>216</v>
      </c>
      <c r="U33" s="117"/>
      <c r="V33" s="116">
        <v>0</v>
      </c>
      <c r="W33" s="124">
        <v>0</v>
      </c>
      <c r="X33" s="120" t="s">
        <v>66</v>
      </c>
      <c r="Y33" s="119" t="s">
        <v>66</v>
      </c>
      <c r="Z33" s="119" t="s">
        <v>66</v>
      </c>
      <c r="AA33" s="116">
        <v>0.7</v>
      </c>
      <c r="AB33" s="122">
        <v>0.53</v>
      </c>
      <c r="AC33" s="123">
        <f>AB33/AA33</f>
        <v>0.75714285714285723</v>
      </c>
      <c r="AD33" s="119" t="s">
        <v>217</v>
      </c>
      <c r="AE33" s="119"/>
      <c r="AF33" s="119" t="s">
        <v>66</v>
      </c>
      <c r="AG33" s="119" t="s">
        <v>66</v>
      </c>
      <c r="AH33" s="123" t="s">
        <v>66</v>
      </c>
      <c r="AI33" s="119" t="s">
        <v>66</v>
      </c>
      <c r="AJ33" s="119"/>
      <c r="AK33" s="116">
        <v>0.7</v>
      </c>
      <c r="AL33" s="124"/>
      <c r="AM33" s="123">
        <f t="shared" si="0"/>
        <v>0</v>
      </c>
      <c r="AN33" s="125"/>
      <c r="AO33" s="119"/>
      <c r="AP33" s="156" t="s">
        <v>212</v>
      </c>
      <c r="AQ33" s="123">
        <v>1</v>
      </c>
      <c r="AR33" s="122"/>
      <c r="AS33" s="123">
        <f t="shared" si="1"/>
        <v>0</v>
      </c>
      <c r="AT33" s="125"/>
    </row>
    <row r="34" spans="1:46" s="126" customFormat="1" ht="75" customHeight="1" x14ac:dyDescent="0.2">
      <c r="A34" s="113">
        <v>6</v>
      </c>
      <c r="B34" s="114" t="s">
        <v>84</v>
      </c>
      <c r="C34" s="114" t="s">
        <v>178</v>
      </c>
      <c r="D34" s="117" t="s">
        <v>218</v>
      </c>
      <c r="E34" s="127">
        <v>0.04</v>
      </c>
      <c r="F34" s="117" t="s">
        <v>180</v>
      </c>
      <c r="G34" s="117" t="s">
        <v>219</v>
      </c>
      <c r="H34" s="128" t="s">
        <v>220</v>
      </c>
      <c r="I34" s="117" t="s">
        <v>70</v>
      </c>
      <c r="J34" s="117" t="s">
        <v>169</v>
      </c>
      <c r="K34" s="117" t="s">
        <v>221</v>
      </c>
      <c r="L34" s="116">
        <v>0</v>
      </c>
      <c r="M34" s="116">
        <v>0</v>
      </c>
      <c r="N34" s="116">
        <v>0.8</v>
      </c>
      <c r="O34" s="116">
        <v>0</v>
      </c>
      <c r="P34" s="116">
        <v>1</v>
      </c>
      <c r="Q34" s="117" t="s">
        <v>62</v>
      </c>
      <c r="R34" s="117" t="s">
        <v>215</v>
      </c>
      <c r="S34" s="117" t="s">
        <v>185</v>
      </c>
      <c r="T34" s="117" t="s">
        <v>215</v>
      </c>
      <c r="U34" s="117"/>
      <c r="V34" s="116">
        <v>0</v>
      </c>
      <c r="W34" s="157">
        <v>0</v>
      </c>
      <c r="X34" s="120" t="s">
        <v>66</v>
      </c>
      <c r="Y34" s="119" t="s">
        <v>66</v>
      </c>
      <c r="Z34" s="119" t="s">
        <v>66</v>
      </c>
      <c r="AA34" s="123" t="s">
        <v>66</v>
      </c>
      <c r="AB34" s="123" t="s">
        <v>66</v>
      </c>
      <c r="AC34" s="123" t="s">
        <v>66</v>
      </c>
      <c r="AD34" s="123" t="s">
        <v>66</v>
      </c>
      <c r="AE34" s="122" t="s">
        <v>66</v>
      </c>
      <c r="AF34" s="122" t="s">
        <v>66</v>
      </c>
      <c r="AG34" s="122" t="s">
        <v>66</v>
      </c>
      <c r="AH34" s="122" t="s">
        <v>66</v>
      </c>
      <c r="AI34" s="122" t="s">
        <v>66</v>
      </c>
      <c r="AJ34" s="122" t="s">
        <v>66</v>
      </c>
      <c r="AK34" s="116">
        <v>0.8</v>
      </c>
      <c r="AL34" s="124"/>
      <c r="AM34" s="123">
        <f>AL34/AK34</f>
        <v>0</v>
      </c>
      <c r="AN34" s="125"/>
      <c r="AO34" s="119"/>
      <c r="AP34" s="158" t="s">
        <v>219</v>
      </c>
      <c r="AQ34" s="123">
        <v>0.8</v>
      </c>
      <c r="AR34" s="122"/>
      <c r="AS34" s="123">
        <f t="shared" si="1"/>
        <v>0</v>
      </c>
      <c r="AT34" s="125"/>
    </row>
    <row r="35" spans="1:46" ht="55.5" customHeight="1" thickBot="1" x14ac:dyDescent="0.3">
      <c r="A35" s="71"/>
      <c r="B35" s="207" t="s">
        <v>222</v>
      </c>
      <c r="C35" s="208"/>
      <c r="D35" s="208"/>
      <c r="E35" s="36">
        <f>SUM(E18:E34)</f>
        <v>0.99500000000000011</v>
      </c>
      <c r="F35" s="34"/>
      <c r="G35" s="72"/>
      <c r="H35" s="35"/>
      <c r="I35" s="35"/>
      <c r="J35" s="35"/>
      <c r="K35" s="35"/>
      <c r="L35" s="35"/>
      <c r="M35" s="35"/>
      <c r="N35" s="35"/>
      <c r="O35" s="35"/>
      <c r="P35" s="73"/>
      <c r="Q35" s="35"/>
      <c r="R35" s="35"/>
      <c r="S35" s="35"/>
      <c r="T35" s="35"/>
      <c r="U35" s="35"/>
      <c r="V35" s="211" t="s">
        <v>223</v>
      </c>
      <c r="W35" s="211"/>
      <c r="X35" s="136">
        <f>AVERAGE(X18:X34)</f>
        <v>0.7931794468341099</v>
      </c>
      <c r="Y35" s="39"/>
      <c r="Z35" s="35"/>
      <c r="AA35" s="210" t="s">
        <v>224</v>
      </c>
      <c r="AB35" s="210"/>
      <c r="AC35" s="143">
        <f>AVERAGE(AC18:AC34)</f>
        <v>0.74828617412697251</v>
      </c>
      <c r="AD35" s="39"/>
      <c r="AE35" s="35"/>
      <c r="AF35" s="211" t="s">
        <v>225</v>
      </c>
      <c r="AG35" s="211"/>
      <c r="AH35" s="240">
        <f>AVERAGE(AH18:AH34)</f>
        <v>0.9111111111111112</v>
      </c>
      <c r="AI35" s="39"/>
      <c r="AJ35" s="40"/>
      <c r="AK35" s="220" t="s">
        <v>226</v>
      </c>
      <c r="AL35" s="220"/>
      <c r="AM35" s="39" t="e">
        <f>AVERAGE(AM18:AM34)</f>
        <v>#DIV/0!</v>
      </c>
      <c r="AN35" s="39"/>
      <c r="AO35" s="225" t="s">
        <v>227</v>
      </c>
      <c r="AP35" s="226"/>
      <c r="AQ35" s="227"/>
      <c r="AR35" s="37">
        <f>AVERAGE(AS18:AS34)</f>
        <v>0</v>
      </c>
      <c r="AS35" s="37"/>
      <c r="AT35" s="38"/>
    </row>
    <row r="36" spans="1:46" ht="15.75" customHeight="1" x14ac:dyDescent="0.25">
      <c r="A36" s="49"/>
      <c r="B36" s="74"/>
      <c r="C36" s="74"/>
      <c r="D36" s="75"/>
      <c r="E36" s="75"/>
      <c r="F36" s="74"/>
      <c r="G36" s="74"/>
      <c r="H36" s="76"/>
      <c r="I36" s="76"/>
      <c r="J36" s="76"/>
      <c r="K36" s="76"/>
      <c r="L36" s="76"/>
      <c r="M36" s="76"/>
      <c r="N36" s="76"/>
      <c r="O36" s="76"/>
      <c r="P36" s="76"/>
      <c r="Q36" s="76"/>
      <c r="R36" s="76"/>
      <c r="S36" s="44"/>
      <c r="T36" s="44"/>
      <c r="U36" s="44"/>
      <c r="V36" s="184"/>
      <c r="W36" s="184"/>
      <c r="X36" s="77"/>
      <c r="Y36" s="78"/>
      <c r="Z36" s="78"/>
      <c r="AA36" s="184"/>
      <c r="AB36" s="184"/>
      <c r="AC36" s="77"/>
      <c r="AD36" s="78"/>
      <c r="AE36" s="78"/>
      <c r="AF36" s="184"/>
      <c r="AG36" s="184"/>
      <c r="AH36" s="77"/>
      <c r="AI36" s="78"/>
      <c r="AJ36" s="78"/>
      <c r="AK36" s="184"/>
      <c r="AL36" s="184"/>
      <c r="AM36" s="77"/>
      <c r="AN36" s="78"/>
      <c r="AO36" s="78"/>
      <c r="AP36" s="184"/>
      <c r="AQ36" s="184"/>
      <c r="AR36" s="184"/>
      <c r="AS36" s="77"/>
      <c r="AT36" s="78"/>
    </row>
    <row r="37" spans="1:46" ht="15.75" customHeight="1" thickBot="1" x14ac:dyDescent="0.3">
      <c r="A37" s="49"/>
      <c r="B37" s="74"/>
      <c r="C37" s="74"/>
      <c r="D37" s="75"/>
      <c r="E37" s="75"/>
      <c r="F37" s="74"/>
      <c r="G37" s="74"/>
      <c r="H37" s="76"/>
      <c r="I37" s="76"/>
      <c r="J37" s="76"/>
      <c r="K37" s="76"/>
      <c r="L37" s="76"/>
      <c r="M37" s="76"/>
      <c r="N37" s="76"/>
      <c r="O37" s="76"/>
      <c r="P37" s="76"/>
      <c r="Q37" s="76"/>
      <c r="R37" s="76"/>
      <c r="S37" s="44"/>
      <c r="T37" s="44"/>
      <c r="U37" s="44"/>
      <c r="V37" s="184"/>
      <c r="W37" s="184"/>
      <c r="X37" s="79"/>
      <c r="Y37" s="78"/>
      <c r="Z37" s="78"/>
      <c r="AA37" s="184"/>
      <c r="AB37" s="184"/>
      <c r="AC37" s="79"/>
      <c r="AD37" s="78"/>
      <c r="AE37" s="78"/>
      <c r="AF37" s="184"/>
      <c r="AG37" s="184"/>
      <c r="AH37" s="80"/>
      <c r="AI37" s="78"/>
      <c r="AJ37" s="78"/>
      <c r="AK37" s="184"/>
      <c r="AL37" s="184"/>
      <c r="AM37" s="80"/>
      <c r="AN37" s="78"/>
      <c r="AO37" s="78"/>
      <c r="AP37" s="184"/>
      <c r="AQ37" s="184"/>
      <c r="AR37" s="184"/>
      <c r="AS37" s="80"/>
      <c r="AT37" s="78"/>
    </row>
    <row r="38" spans="1:46" ht="29.25" customHeight="1" x14ac:dyDescent="0.25">
      <c r="A38" s="49"/>
      <c r="B38" s="189" t="s">
        <v>228</v>
      </c>
      <c r="C38" s="190"/>
      <c r="D38" s="191"/>
      <c r="E38" s="81"/>
      <c r="F38" s="214" t="s">
        <v>229</v>
      </c>
      <c r="G38" s="215"/>
      <c r="H38" s="215"/>
      <c r="I38" s="216"/>
      <c r="J38" s="214" t="s">
        <v>230</v>
      </c>
      <c r="K38" s="215"/>
      <c r="L38" s="215"/>
      <c r="M38" s="215"/>
      <c r="N38" s="215"/>
      <c r="O38" s="215"/>
      <c r="P38" s="216"/>
      <c r="Q38" s="76"/>
      <c r="R38" s="76"/>
      <c r="S38" s="44"/>
      <c r="T38" s="44"/>
      <c r="U38" s="44"/>
      <c r="V38" s="184"/>
      <c r="W38" s="184"/>
      <c r="X38" s="79"/>
      <c r="Y38" s="78"/>
      <c r="Z38" s="78"/>
      <c r="AA38" s="184"/>
      <c r="AB38" s="184"/>
      <c r="AC38" s="79"/>
      <c r="AD38" s="78"/>
      <c r="AE38" s="78"/>
      <c r="AF38" s="184"/>
      <c r="AG38" s="184"/>
      <c r="AH38" s="80"/>
      <c r="AI38" s="78"/>
      <c r="AJ38" s="78"/>
      <c r="AK38" s="184"/>
      <c r="AL38" s="184"/>
      <c r="AM38" s="80"/>
      <c r="AN38" s="78"/>
      <c r="AO38" s="78"/>
      <c r="AP38" s="184"/>
      <c r="AQ38" s="184"/>
      <c r="AR38" s="184"/>
      <c r="AS38" s="80"/>
      <c r="AT38" s="78"/>
    </row>
    <row r="39" spans="1:46" ht="51" customHeight="1" x14ac:dyDescent="0.25">
      <c r="A39" s="49"/>
      <c r="B39" s="222" t="s">
        <v>231</v>
      </c>
      <c r="C39" s="223"/>
      <c r="D39" s="166"/>
      <c r="E39" s="167"/>
      <c r="F39" s="186" t="s">
        <v>231</v>
      </c>
      <c r="G39" s="187"/>
      <c r="H39" s="187"/>
      <c r="I39" s="188"/>
      <c r="J39" s="186" t="s">
        <v>231</v>
      </c>
      <c r="K39" s="187"/>
      <c r="L39" s="187"/>
      <c r="M39" s="187"/>
      <c r="N39" s="187"/>
      <c r="O39" s="187"/>
      <c r="P39" s="188"/>
      <c r="Q39" s="76"/>
      <c r="R39" s="76"/>
      <c r="S39" s="44"/>
      <c r="T39" s="44"/>
      <c r="U39" s="44"/>
      <c r="V39" s="185"/>
      <c r="W39" s="185"/>
      <c r="X39" s="139"/>
      <c r="Y39" s="78"/>
      <c r="Z39" s="78"/>
      <c r="AA39" s="185"/>
      <c r="AB39" s="185"/>
      <c r="AC39" s="77"/>
      <c r="AD39" s="78"/>
      <c r="AE39" s="78"/>
      <c r="AF39" s="185"/>
      <c r="AG39" s="185"/>
      <c r="AH39" s="77"/>
      <c r="AI39" s="78"/>
      <c r="AJ39" s="78"/>
      <c r="AK39" s="185"/>
      <c r="AL39" s="185"/>
      <c r="AM39" s="77"/>
      <c r="AN39" s="78"/>
      <c r="AO39" s="78"/>
      <c r="AP39" s="185"/>
      <c r="AQ39" s="185"/>
      <c r="AR39" s="185"/>
      <c r="AS39" s="77"/>
      <c r="AT39" s="78"/>
    </row>
    <row r="40" spans="1:46" ht="30" customHeight="1" x14ac:dyDescent="0.25">
      <c r="A40" s="49"/>
      <c r="B40" s="217"/>
      <c r="C40" s="218"/>
      <c r="D40" s="166"/>
      <c r="E40" s="165"/>
      <c r="F40" s="214"/>
      <c r="G40" s="215"/>
      <c r="H40" s="214"/>
      <c r="I40" s="215"/>
      <c r="J40" s="214"/>
      <c r="K40" s="215"/>
      <c r="L40" s="215"/>
      <c r="M40" s="215"/>
      <c r="N40" s="215"/>
      <c r="O40" s="215"/>
      <c r="P40" s="216"/>
      <c r="Q40" s="76"/>
      <c r="R40" s="76"/>
      <c r="S40" s="44"/>
      <c r="T40" s="44"/>
      <c r="U40" s="44"/>
      <c r="V40" s="44"/>
      <c r="W40" s="44"/>
      <c r="X40" s="82"/>
      <c r="Y40" s="44"/>
      <c r="Z40" s="44"/>
      <c r="AA40" s="44"/>
      <c r="AB40" s="44"/>
      <c r="AC40" s="82"/>
      <c r="AD40" s="44"/>
      <c r="AE40" s="44"/>
      <c r="AF40" s="44"/>
      <c r="AG40" s="44"/>
      <c r="AH40" s="82"/>
      <c r="AI40" s="44"/>
      <c r="AJ40" s="44"/>
      <c r="AK40" s="44"/>
      <c r="AL40" s="44"/>
      <c r="AM40" s="82"/>
      <c r="AN40" s="44"/>
      <c r="AO40" s="44"/>
      <c r="AP40" s="44"/>
      <c r="AQ40" s="44"/>
      <c r="AR40" s="44"/>
      <c r="AS40" s="82"/>
      <c r="AT40" s="44"/>
    </row>
    <row r="41" spans="1:46" x14ac:dyDescent="0.25">
      <c r="A41" s="49"/>
      <c r="B41" s="217"/>
      <c r="C41" s="218"/>
      <c r="D41" s="166"/>
      <c r="E41" s="165"/>
      <c r="F41" s="214"/>
      <c r="G41" s="215"/>
      <c r="H41" s="215"/>
      <c r="I41" s="216"/>
      <c r="J41" s="217"/>
      <c r="K41" s="218"/>
      <c r="L41" s="218"/>
      <c r="M41" s="218"/>
      <c r="N41" s="218"/>
      <c r="O41" s="218"/>
      <c r="P41" s="219"/>
      <c r="Q41" s="76"/>
      <c r="R41" s="76"/>
      <c r="S41" s="44"/>
      <c r="T41" s="44"/>
      <c r="U41" s="44"/>
      <c r="V41" s="44"/>
      <c r="W41" s="44"/>
      <c r="X41" s="82"/>
      <c r="Y41" s="44"/>
      <c r="Z41" s="44"/>
      <c r="AA41" s="44"/>
      <c r="AB41" s="44"/>
      <c r="AC41" s="82"/>
      <c r="AD41" s="44"/>
      <c r="AE41" s="44"/>
      <c r="AF41" s="44"/>
      <c r="AG41" s="44"/>
      <c r="AH41" s="82"/>
      <c r="AI41" s="44"/>
      <c r="AJ41" s="44"/>
      <c r="AK41" s="44"/>
      <c r="AL41" s="44"/>
      <c r="AM41" s="82"/>
      <c r="AN41" s="44"/>
      <c r="AO41" s="44"/>
      <c r="AP41" s="44"/>
      <c r="AQ41" s="44"/>
      <c r="AR41" s="44"/>
      <c r="AS41" s="82"/>
      <c r="AT41" s="44"/>
    </row>
    <row r="42" spans="1:46" x14ac:dyDescent="0.25"/>
    <row r="43" spans="1:46" hidden="1" x14ac:dyDescent="0.25"/>
    <row r="44" spans="1:46" hidden="1" x14ac:dyDescent="0.25"/>
    <row r="45" spans="1:46" hidden="1" x14ac:dyDescent="0.25"/>
    <row r="46" spans="1:46" hidden="1" x14ac:dyDescent="0.25"/>
    <row r="47" spans="1:46" hidden="1" x14ac:dyDescent="0.25"/>
    <row r="48" spans="1:4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x14ac:dyDescent="0.25"/>
  </sheetData>
  <sheetProtection algorithmName="SHA-512" hashValue="PPfVIpWVQ8jFne1bOhMh+zSaN8AuQ6g+IQ9mlYMmCTZhfIU5kjeageqgDp+tCUpzdRlsJpwJ8n28mnBQ7ozwYQ==" saltValue="Oq7NHkLFPvwrVzSUcqaKvA==" spinCount="100000" sheet="1" objects="1" scenarios="1"/>
  <mergeCells count="97">
    <mergeCell ref="V8:Z8"/>
    <mergeCell ref="AP11:AR11"/>
    <mergeCell ref="AF11:AG11"/>
    <mergeCell ref="AK11:AL11"/>
    <mergeCell ref="E8:H8"/>
    <mergeCell ref="AA8:AE8"/>
    <mergeCell ref="AA11:AB11"/>
    <mergeCell ref="E10:H10"/>
    <mergeCell ref="AF7:AJ7"/>
    <mergeCell ref="AP8:AT8"/>
    <mergeCell ref="AF8:AJ8"/>
    <mergeCell ref="AK7:AO7"/>
    <mergeCell ref="AP7:AT7"/>
    <mergeCell ref="AK8:AO8"/>
    <mergeCell ref="V14:Z14"/>
    <mergeCell ref="AA14:AE14"/>
    <mergeCell ref="AF13:AJ13"/>
    <mergeCell ref="AK13:AO13"/>
    <mergeCell ref="L11:O11"/>
    <mergeCell ref="AF14:AJ14"/>
    <mergeCell ref="AK14:AO14"/>
    <mergeCell ref="AA13:AE13"/>
    <mergeCell ref="AP13:AT13"/>
    <mergeCell ref="AH15:AH16"/>
    <mergeCell ref="AI15:AI16"/>
    <mergeCell ref="AJ15:AJ16"/>
    <mergeCell ref="AS15:AS16"/>
    <mergeCell ref="AT15:AT16"/>
    <mergeCell ref="AN15:AN16"/>
    <mergeCell ref="AM15:AM16"/>
    <mergeCell ref="AP14:AT14"/>
    <mergeCell ref="AF15:AG15"/>
    <mergeCell ref="AD15:AD16"/>
    <mergeCell ref="AE15:AE16"/>
    <mergeCell ref="AC15:AC16"/>
    <mergeCell ref="AO35:AQ35"/>
    <mergeCell ref="AP15:AR15"/>
    <mergeCell ref="AO15:AO16"/>
    <mergeCell ref="B41:C41"/>
    <mergeCell ref="F41:I41"/>
    <mergeCell ref="J41:P41"/>
    <mergeCell ref="AK35:AL35"/>
    <mergeCell ref="AK15:AL15"/>
    <mergeCell ref="B40:C40"/>
    <mergeCell ref="B39:C39"/>
    <mergeCell ref="AF35:AG35"/>
    <mergeCell ref="F40:G40"/>
    <mergeCell ref="V38:W38"/>
    <mergeCell ref="AA38:AB38"/>
    <mergeCell ref="H40:I40"/>
    <mergeCell ref="AF37:AG37"/>
    <mergeCell ref="F38:I38"/>
    <mergeCell ref="AF39:AG39"/>
    <mergeCell ref="AK36:AL36"/>
    <mergeCell ref="AP36:AR36"/>
    <mergeCell ref="J40:P40"/>
    <mergeCell ref="AA37:AB37"/>
    <mergeCell ref="AK38:AL38"/>
    <mergeCell ref="AK39:AL39"/>
    <mergeCell ref="AF38:AG38"/>
    <mergeCell ref="J38:P38"/>
    <mergeCell ref="AP38:AR38"/>
    <mergeCell ref="AP39:AR39"/>
    <mergeCell ref="AP37:AR37"/>
    <mergeCell ref="AK37:AL37"/>
    <mergeCell ref="V36:W36"/>
    <mergeCell ref="AF36:AG36"/>
    <mergeCell ref="Z15:Z16"/>
    <mergeCell ref="C16:C17"/>
    <mergeCell ref="B35:D35"/>
    <mergeCell ref="AA15:AB15"/>
    <mergeCell ref="AA35:AB35"/>
    <mergeCell ref="V15:W15"/>
    <mergeCell ref="V35:W35"/>
    <mergeCell ref="X15:X16"/>
    <mergeCell ref="Y15:Y16"/>
    <mergeCell ref="E6:H6"/>
    <mergeCell ref="E7:H7"/>
    <mergeCell ref="D11:K11"/>
    <mergeCell ref="D15:S15"/>
    <mergeCell ref="E9:H9"/>
    <mergeCell ref="A1:H1"/>
    <mergeCell ref="A2:H2"/>
    <mergeCell ref="A13:B15"/>
    <mergeCell ref="AA36:AB36"/>
    <mergeCell ref="AA39:AB39"/>
    <mergeCell ref="J39:P39"/>
    <mergeCell ref="F39:I39"/>
    <mergeCell ref="V39:W39"/>
    <mergeCell ref="V37:W37"/>
    <mergeCell ref="B38:D38"/>
    <mergeCell ref="C3:H3"/>
    <mergeCell ref="D13:U14"/>
    <mergeCell ref="V13:Z13"/>
    <mergeCell ref="V11:W11"/>
    <mergeCell ref="E4:H4"/>
    <mergeCell ref="E5:H5"/>
  </mergeCells>
  <conditionalFormatting sqref="AH38:AH39 AM38:AM39 AS38:AS39 AC38:AC39 X38:X39 X35:Y35 AC35:AD35 AH35:AI35 AN35 AR35:AT35 AM36 X18:Z18 X24:Z25 X30:Z30 AC18:AC31 AH18:AH31 AS18:AS36 X22:X31 AH33:AH36 AC33:AC36 X33:X36">
    <cfRule type="containsText" dxfId="79" priority="346" operator="containsText" text="N/A">
      <formula>NOT(ISERROR(SEARCH("N/A",X18)))</formula>
    </cfRule>
    <cfRule type="cellIs" dxfId="78" priority="347" operator="between">
      <formula>#REF!</formula>
      <formula>#REF!</formula>
    </cfRule>
    <cfRule type="cellIs" dxfId="77" priority="348" operator="between">
      <formula>#REF!</formula>
      <formula>#REF!</formula>
    </cfRule>
    <cfRule type="cellIs" dxfId="76" priority="349" operator="between">
      <formula>#REF!</formula>
      <formula>#REF!</formula>
    </cfRule>
  </conditionalFormatting>
  <conditionalFormatting sqref="AH39 AH36 AM39 AM36 AS39 AS36 AC39 AC36 X39 X36">
    <cfRule type="containsText" dxfId="75" priority="410" operator="containsText" text="N/A">
      <formula>NOT(ISERROR(SEARCH("N/A",X36)))</formula>
    </cfRule>
    <cfRule type="cellIs" dxfId="74" priority="411" operator="between">
      <formula>$B$14</formula>
      <formula>#REF!</formula>
    </cfRule>
    <cfRule type="cellIs" dxfId="73" priority="412" operator="between">
      <formula>$B$12</formula>
      <formula>#REF!</formula>
    </cfRule>
    <cfRule type="cellIs" dxfId="72" priority="413" operator="between">
      <formula>#REF!</formula>
      <formula>#REF!</formula>
    </cfRule>
  </conditionalFormatting>
  <conditionalFormatting sqref="AS36 AH36 AH39 AM36 AM39 AS39 AC36 AC39 X36 X39">
    <cfRule type="containsText" dxfId="71" priority="450" operator="containsText" text="N/A">
      <formula>NOT(ISERROR(SEARCH("N/A",X36)))</formula>
    </cfRule>
    <cfRule type="cellIs" dxfId="70" priority="451" operator="between">
      <formula>#REF!</formula>
      <formula>#REF!</formula>
    </cfRule>
    <cfRule type="cellIs" dxfId="69" priority="452" operator="between">
      <formula>$B$12</formula>
      <formula>#REF!</formula>
    </cfRule>
    <cfRule type="cellIs" dxfId="68" priority="453" operator="between">
      <formula>#REF!</formula>
      <formula>#REF!</formula>
    </cfRule>
  </conditionalFormatting>
  <conditionalFormatting sqref="Y35">
    <cfRule type="colorScale" priority="125">
      <colorScale>
        <cfvo type="min"/>
        <cfvo type="percentile" val="50"/>
        <cfvo type="max"/>
        <color rgb="FFF8696B"/>
        <color rgb="FFFFEB84"/>
        <color rgb="FF63BE7B"/>
      </colorScale>
    </cfRule>
  </conditionalFormatting>
  <conditionalFormatting sqref="AD35">
    <cfRule type="colorScale" priority="124">
      <colorScale>
        <cfvo type="min"/>
        <cfvo type="percentile" val="50"/>
        <cfvo type="max"/>
        <color rgb="FFF8696B"/>
        <color rgb="FFFFEB84"/>
        <color rgb="FF63BE7B"/>
      </colorScale>
    </cfRule>
  </conditionalFormatting>
  <conditionalFormatting sqref="AI35">
    <cfRule type="colorScale" priority="123">
      <colorScale>
        <cfvo type="min"/>
        <cfvo type="percentile" val="50"/>
        <cfvo type="max"/>
        <color rgb="FFF8696B"/>
        <color rgb="FFFFEB84"/>
        <color rgb="FF63BE7B"/>
      </colorScale>
    </cfRule>
  </conditionalFormatting>
  <conditionalFormatting sqref="AN35">
    <cfRule type="colorScale" priority="122">
      <colorScale>
        <cfvo type="min"/>
        <cfvo type="percentile" val="50"/>
        <cfvo type="max"/>
        <color rgb="FFF8696B"/>
        <color rgb="FFFFEB84"/>
        <color rgb="FF63BE7B"/>
      </colorScale>
    </cfRule>
  </conditionalFormatting>
  <conditionalFormatting sqref="AS35">
    <cfRule type="colorScale" priority="121">
      <colorScale>
        <cfvo type="min"/>
        <cfvo type="percentile" val="50"/>
        <cfvo type="max"/>
        <color rgb="FFF8696B"/>
        <color rgb="FFFFEB84"/>
        <color rgb="FF63BE7B"/>
      </colorScale>
    </cfRule>
  </conditionalFormatting>
  <conditionalFormatting sqref="X35">
    <cfRule type="colorScale" priority="112">
      <colorScale>
        <cfvo type="min"/>
        <cfvo type="percentile" val="50"/>
        <cfvo type="max"/>
        <color rgb="FFF8696B"/>
        <color rgb="FFFFEB84"/>
        <color rgb="FF63BE7B"/>
      </colorScale>
    </cfRule>
  </conditionalFormatting>
  <conditionalFormatting sqref="AC35">
    <cfRule type="colorScale" priority="103">
      <colorScale>
        <cfvo type="min"/>
        <cfvo type="percentile" val="50"/>
        <cfvo type="max"/>
        <color rgb="FFF8696B"/>
        <color rgb="FFFFEB84"/>
        <color rgb="FF63BE7B"/>
      </colorScale>
    </cfRule>
  </conditionalFormatting>
  <conditionalFormatting sqref="AH35">
    <cfRule type="colorScale" priority="94">
      <colorScale>
        <cfvo type="min"/>
        <cfvo type="percentile" val="50"/>
        <cfvo type="max"/>
        <color rgb="FFF8696B"/>
        <color rgb="FFFFEB84"/>
        <color rgb="FF63BE7B"/>
      </colorScale>
    </cfRule>
  </conditionalFormatting>
  <conditionalFormatting sqref="AR35">
    <cfRule type="colorScale" priority="73">
      <colorScale>
        <cfvo type="min"/>
        <cfvo type="percentile" val="50"/>
        <cfvo type="max"/>
        <color rgb="FF63BE7B"/>
        <color rgb="FFFFEB84"/>
        <color rgb="FFF8696B"/>
      </colorScale>
    </cfRule>
  </conditionalFormatting>
  <conditionalFormatting sqref="X19:Z21">
    <cfRule type="containsText" dxfId="67" priority="65" operator="containsText" text="N/A">
      <formula>NOT(ISERROR(SEARCH("N/A",X19)))</formula>
    </cfRule>
    <cfRule type="cellIs" dxfId="66" priority="66" operator="between">
      <formula>#REF!</formula>
      <formula>#REF!</formula>
    </cfRule>
    <cfRule type="cellIs" dxfId="65" priority="67" operator="between">
      <formula>#REF!</formula>
      <formula>#REF!</formula>
    </cfRule>
    <cfRule type="cellIs" dxfId="64" priority="68" operator="between">
      <formula>#REF!</formula>
      <formula>#REF!</formula>
    </cfRule>
  </conditionalFormatting>
  <conditionalFormatting sqref="AR18:AR34">
    <cfRule type="colorScale" priority="1529">
      <colorScale>
        <cfvo type="num" val="0.45"/>
        <cfvo type="percent" val="0.65"/>
        <cfvo type="percent" val="100"/>
        <color rgb="FFF8696B"/>
        <color rgb="FFFFEB84"/>
        <color rgb="FF63BE7B"/>
      </colorScale>
    </cfRule>
  </conditionalFormatting>
  <conditionalFormatting sqref="AR19:AR35">
    <cfRule type="colorScale" priority="1531">
      <colorScale>
        <cfvo type="num" val="0.45"/>
        <cfvo type="percent" val="0.65"/>
        <cfvo type="percent" val="100"/>
        <color rgb="FFF8696B"/>
        <color rgb="FFFFEB84"/>
        <color rgb="FF63BE7B"/>
      </colorScale>
    </cfRule>
  </conditionalFormatting>
  <conditionalFormatting sqref="AE19">
    <cfRule type="containsText" dxfId="63" priority="61" operator="containsText" text="N/A">
      <formula>NOT(ISERROR(SEARCH("N/A",AE19)))</formula>
    </cfRule>
    <cfRule type="cellIs" dxfId="62" priority="62" operator="between">
      <formula>#REF!</formula>
      <formula>#REF!</formula>
    </cfRule>
    <cfRule type="cellIs" dxfId="61" priority="63" operator="between">
      <formula>#REF!</formula>
      <formula>#REF!</formula>
    </cfRule>
    <cfRule type="cellIs" dxfId="60" priority="64" operator="between">
      <formula>#REF!</formula>
      <formula>#REF!</formula>
    </cfRule>
  </conditionalFormatting>
  <conditionalFormatting sqref="AB34">
    <cfRule type="containsText" dxfId="59" priority="57" operator="containsText" text="N/A">
      <formula>NOT(ISERROR(SEARCH("N/A",AB34)))</formula>
    </cfRule>
    <cfRule type="cellIs" dxfId="58" priority="58" operator="between">
      <formula>#REF!</formula>
      <formula>#REF!</formula>
    </cfRule>
    <cfRule type="cellIs" dxfId="57" priority="59" operator="between">
      <formula>#REF!</formula>
      <formula>#REF!</formula>
    </cfRule>
    <cfRule type="cellIs" dxfId="56" priority="60" operator="between">
      <formula>#REF!</formula>
      <formula>#REF!</formula>
    </cfRule>
  </conditionalFormatting>
  <conditionalFormatting sqref="AA34">
    <cfRule type="containsText" dxfId="55" priority="53" operator="containsText" text="N/A">
      <formula>NOT(ISERROR(SEARCH("N/A",AA34)))</formula>
    </cfRule>
    <cfRule type="cellIs" dxfId="54" priority="54" operator="between">
      <formula>#REF!</formula>
      <formula>#REF!</formula>
    </cfRule>
    <cfRule type="cellIs" dxfId="53" priority="55" operator="between">
      <formula>#REF!</formula>
      <formula>#REF!</formula>
    </cfRule>
    <cfRule type="cellIs" dxfId="52" priority="56" operator="between">
      <formula>#REF!</formula>
      <formula>#REF!</formula>
    </cfRule>
  </conditionalFormatting>
  <conditionalFormatting sqref="AD34">
    <cfRule type="containsText" dxfId="51" priority="49" operator="containsText" text="N/A">
      <formula>NOT(ISERROR(SEARCH("N/A",AD34)))</formula>
    </cfRule>
    <cfRule type="cellIs" dxfId="50" priority="50" operator="between">
      <formula>#REF!</formula>
      <formula>#REF!</formula>
    </cfRule>
    <cfRule type="cellIs" dxfId="49" priority="51" operator="between">
      <formula>#REF!</formula>
      <formula>#REF!</formula>
    </cfRule>
    <cfRule type="cellIs" dxfId="48" priority="52" operator="between">
      <formula>#REF!</formula>
      <formula>#REF!</formula>
    </cfRule>
  </conditionalFormatting>
  <conditionalFormatting sqref="AB30">
    <cfRule type="containsText" dxfId="47" priority="45" operator="containsText" text="N/A">
      <formula>NOT(ISERROR(SEARCH("N/A",AB30)))</formula>
    </cfRule>
    <cfRule type="cellIs" dxfId="46" priority="46" operator="between">
      <formula>#REF!</formula>
      <formula>#REF!</formula>
    </cfRule>
    <cfRule type="cellIs" dxfId="45" priority="47" operator="between">
      <formula>#REF!</formula>
      <formula>#REF!</formula>
    </cfRule>
    <cfRule type="cellIs" dxfId="44" priority="48" operator="between">
      <formula>#REF!</formula>
      <formula>#REF!</formula>
    </cfRule>
  </conditionalFormatting>
  <conditionalFormatting sqref="AA30">
    <cfRule type="containsText" dxfId="43" priority="41" operator="containsText" text="N/A">
      <formula>NOT(ISERROR(SEARCH("N/A",AA30)))</formula>
    </cfRule>
    <cfRule type="cellIs" dxfId="42" priority="42" operator="between">
      <formula>#REF!</formula>
      <formula>#REF!</formula>
    </cfRule>
    <cfRule type="cellIs" dxfId="41" priority="43" operator="between">
      <formula>#REF!</formula>
      <formula>#REF!</formula>
    </cfRule>
    <cfRule type="cellIs" dxfId="40" priority="44" operator="between">
      <formula>#REF!</formula>
      <formula>#REF!</formula>
    </cfRule>
  </conditionalFormatting>
  <conditionalFormatting sqref="AD30">
    <cfRule type="containsText" dxfId="39" priority="37" operator="containsText" text="N/A">
      <formula>NOT(ISERROR(SEARCH("N/A",AD30)))</formula>
    </cfRule>
    <cfRule type="cellIs" dxfId="38" priority="38" operator="between">
      <formula>#REF!</formula>
      <formula>#REF!</formula>
    </cfRule>
    <cfRule type="cellIs" dxfId="37" priority="39" operator="between">
      <formula>#REF!</formula>
      <formula>#REF!</formula>
    </cfRule>
    <cfRule type="cellIs" dxfId="36" priority="40" operator="between">
      <formula>#REF!</formula>
      <formula>#REF!</formula>
    </cfRule>
  </conditionalFormatting>
  <conditionalFormatting sqref="AE34:AJ34">
    <cfRule type="containsText" dxfId="35" priority="33" operator="containsText" text="N/A">
      <formula>NOT(ISERROR(SEARCH("N/A",AE34)))</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AG24">
    <cfRule type="containsText" dxfId="31" priority="29" operator="containsText" text="N/A">
      <formula>NOT(ISERROR(SEARCH("N/A",AG24)))</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AG25">
    <cfRule type="containsText" dxfId="27" priority="25" operator="containsText" text="N/A">
      <formula>NOT(ISERROR(SEARCH("N/A",AG25)))</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G18">
    <cfRule type="containsText" dxfId="23" priority="21" operator="containsText" text="N/A">
      <formula>NOT(ISERROR(SEARCH("N/A",AG18)))</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G20">
    <cfRule type="containsText" dxfId="19" priority="17" operator="containsText" text="N/A">
      <formula>NOT(ISERROR(SEARCH("N/A",AG20)))</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I24">
    <cfRule type="containsText" dxfId="15" priority="13" operator="containsText" text="N/A">
      <formula>NOT(ISERROR(SEARCH("N/A",AI24)))</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I25">
    <cfRule type="containsText" dxfId="11" priority="9" operator="containsText" text="N/A">
      <formula>NOT(ISERROR(SEARCH("N/A",AI25)))</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F20">
    <cfRule type="containsText" dxfId="7" priority="5" operator="containsText" text="N/A">
      <formula>NOT(ISERROR(SEARCH("N/A",AF20)))</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I20">
    <cfRule type="containsText" dxfId="3" priority="1" operator="containsText" text="N/A">
      <formula>NOT(ISERROR(SEARCH("N/A",AI20)))</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$AT$7:$AT$11</formula1>
    </dataValidation>
    <dataValidation type="list" allowBlank="1" showInputMessage="1" showErrorMessage="1" sqref="B4" xr:uid="{00000000-0002-0000-0000-000001000000}">
      <formula1>DEPENDENCIA</formula1>
    </dataValidation>
    <dataValidation type="list" allowBlank="1" showInputMessage="1" showErrorMessage="1" sqref="B7" xr:uid="{00000000-0002-0000-0000-000002000000}">
      <formula1>LIDERPROCESO</formula1>
    </dataValidation>
    <dataValidation type="list" allowBlank="1" showInputMessage="1" showErrorMessage="1" sqref="J34 J21:J23 J28:J32" xr:uid="{00000000-0002-0000-0000-000003000000}">
      <formula1>PROGRAMACION</formula1>
    </dataValidation>
    <dataValidation type="list" allowBlank="1" showInputMessage="1" showErrorMessage="1" error="Escriba un texto " promptTitle="Cualquier contenido" sqref="F32:F34 F18:F23 F29:F30" xr:uid="{00000000-0002-0000-0000-000004000000}">
      <formula1>META2</formula1>
    </dataValidation>
    <dataValidation type="list" allowBlank="1" showInputMessage="1" showErrorMessage="1" sqref="Q18:Q34" xr:uid="{00000000-0002-0000-0000-000005000000}">
      <formula1>INDICADOR</formula1>
    </dataValidation>
    <dataValidation type="list" allowBlank="1" showInputMessage="1" showErrorMessage="1" sqref="U18:U34" xr:uid="{00000000-0002-0000-0000-000006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232</v>
      </c>
      <c r="B1" t="s">
        <v>233</v>
      </c>
      <c r="C1" t="s">
        <v>234</v>
      </c>
      <c r="D1" t="s">
        <v>235</v>
      </c>
      <c r="F1" t="s">
        <v>236</v>
      </c>
    </row>
    <row r="2" spans="1:8" x14ac:dyDescent="0.25">
      <c r="A2" t="s">
        <v>237</v>
      </c>
      <c r="B2" t="s">
        <v>238</v>
      </c>
      <c r="C2" t="s">
        <v>56</v>
      </c>
      <c r="D2" t="s">
        <v>60</v>
      </c>
      <c r="F2" t="s">
        <v>91</v>
      </c>
    </row>
    <row r="3" spans="1:8" x14ac:dyDescent="0.25">
      <c r="A3" t="s">
        <v>239</v>
      </c>
      <c r="B3" t="s">
        <v>240</v>
      </c>
      <c r="C3" t="s">
        <v>241</v>
      </c>
      <c r="D3" t="s">
        <v>169</v>
      </c>
      <c r="F3" t="s">
        <v>62</v>
      </c>
    </row>
    <row r="4" spans="1:8" x14ac:dyDescent="0.25">
      <c r="A4" t="s">
        <v>242</v>
      </c>
      <c r="C4" t="s">
        <v>96</v>
      </c>
      <c r="D4" t="s">
        <v>74</v>
      </c>
      <c r="F4" t="s">
        <v>76</v>
      </c>
    </row>
    <row r="5" spans="1:8" x14ac:dyDescent="0.25">
      <c r="A5" t="s">
        <v>243</v>
      </c>
      <c r="C5" t="s">
        <v>180</v>
      </c>
      <c r="D5" t="s">
        <v>244</v>
      </c>
    </row>
    <row r="6" spans="1:8" x14ac:dyDescent="0.25">
      <c r="A6" t="s">
        <v>245</v>
      </c>
      <c r="E6" t="s">
        <v>246</v>
      </c>
      <c r="G6" t="s">
        <v>247</v>
      </c>
    </row>
    <row r="7" spans="1:8" x14ac:dyDescent="0.25">
      <c r="A7" t="s">
        <v>248</v>
      </c>
      <c r="E7" t="s">
        <v>249</v>
      </c>
      <c r="G7" t="s">
        <v>250</v>
      </c>
    </row>
    <row r="8" spans="1:8" x14ac:dyDescent="0.25">
      <c r="E8" t="s">
        <v>251</v>
      </c>
      <c r="G8" t="s">
        <v>252</v>
      </c>
    </row>
    <row r="9" spans="1:8" x14ac:dyDescent="0.25">
      <c r="E9" t="s">
        <v>253</v>
      </c>
    </row>
    <row r="10" spans="1:8" x14ac:dyDescent="0.25">
      <c r="E10" t="s">
        <v>254</v>
      </c>
    </row>
    <row r="12" spans="1:8" s="3" customFormat="1" ht="74.25" customHeight="1" x14ac:dyDescent="0.25">
      <c r="A12" s="11"/>
      <c r="C12" s="12"/>
      <c r="D12" s="6"/>
      <c r="H12" s="3" t="s">
        <v>255</v>
      </c>
    </row>
    <row r="13" spans="1:8" s="3" customFormat="1" ht="74.25" customHeight="1" x14ac:dyDescent="0.25">
      <c r="A13" s="11"/>
      <c r="C13" s="12"/>
      <c r="D13" s="6"/>
      <c r="H13" s="3" t="s">
        <v>256</v>
      </c>
    </row>
    <row r="14" spans="1:8" s="3" customFormat="1" ht="74.25" customHeight="1" x14ac:dyDescent="0.25">
      <c r="A14" s="11"/>
      <c r="C14" s="12"/>
      <c r="D14" s="2"/>
      <c r="H14" s="3" t="s">
        <v>257</v>
      </c>
    </row>
    <row r="15" spans="1:8" s="3" customFormat="1" ht="74.25" customHeight="1" x14ac:dyDescent="0.25">
      <c r="A15" s="11"/>
      <c r="C15" s="12"/>
      <c r="D15" s="2"/>
      <c r="H15" s="3" t="s">
        <v>258</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259</v>
      </c>
      <c r="C99" t="s">
        <v>260</v>
      </c>
    </row>
    <row r="100" spans="2:3" x14ac:dyDescent="0.25">
      <c r="B100" s="10">
        <v>1167</v>
      </c>
      <c r="C100" s="3" t="s">
        <v>261</v>
      </c>
    </row>
    <row r="101" spans="2:3" ht="30" x14ac:dyDescent="0.25">
      <c r="B101" s="10">
        <v>1131</v>
      </c>
      <c r="C101" s="3" t="s">
        <v>262</v>
      </c>
    </row>
    <row r="102" spans="2:3" x14ac:dyDescent="0.25">
      <c r="B102" s="10">
        <v>1177</v>
      </c>
      <c r="C102" s="3" t="s">
        <v>263</v>
      </c>
    </row>
    <row r="103" spans="2:3" ht="30" x14ac:dyDescent="0.25">
      <c r="B103" s="10">
        <v>1094</v>
      </c>
      <c r="C103" s="3" t="s">
        <v>264</v>
      </c>
    </row>
    <row r="104" spans="2:3" x14ac:dyDescent="0.25">
      <c r="B104" s="10">
        <v>1128</v>
      </c>
      <c r="C104" s="3" t="s">
        <v>265</v>
      </c>
    </row>
    <row r="105" spans="2:3" ht="30" x14ac:dyDescent="0.25">
      <c r="B105" s="10">
        <v>1095</v>
      </c>
      <c r="C105" s="3" t="s">
        <v>266</v>
      </c>
    </row>
    <row r="106" spans="2:3" ht="30" x14ac:dyDescent="0.25">
      <c r="B106" s="10">
        <v>1129</v>
      </c>
      <c r="C106" s="3" t="s">
        <v>267</v>
      </c>
    </row>
    <row r="107" spans="2:3" ht="45" x14ac:dyDescent="0.25">
      <c r="B107" s="10">
        <v>1120</v>
      </c>
      <c r="C107" s="3" t="s">
        <v>268</v>
      </c>
    </row>
    <row r="108" spans="2:3" x14ac:dyDescent="0.25">
      <c r="B108" s="9"/>
    </row>
    <row r="109" spans="2:3" x14ac:dyDescent="0.25">
      <c r="B109" s="9"/>
    </row>
    <row r="117" spans="2:3" x14ac:dyDescent="0.25">
      <c r="B117" t="s">
        <v>269</v>
      </c>
    </row>
    <row r="118" spans="2:3" x14ac:dyDescent="0.25">
      <c r="B118" t="s">
        <v>270</v>
      </c>
      <c r="C118" t="s">
        <v>271</v>
      </c>
    </row>
    <row r="119" spans="2:3" x14ac:dyDescent="0.25">
      <c r="B119" t="s">
        <v>272</v>
      </c>
      <c r="C119" t="s">
        <v>273</v>
      </c>
    </row>
    <row r="120" spans="2:3" x14ac:dyDescent="0.25">
      <c r="B120" t="s">
        <v>274</v>
      </c>
      <c r="C120" t="s">
        <v>275</v>
      </c>
    </row>
    <row r="121" spans="2:3" x14ac:dyDescent="0.25">
      <c r="B121" t="s">
        <v>276</v>
      </c>
      <c r="C121" t="s">
        <v>277</v>
      </c>
    </row>
    <row r="122" spans="2:3" x14ac:dyDescent="0.25">
      <c r="B122" t="s">
        <v>278</v>
      </c>
      <c r="C122" t="s">
        <v>279</v>
      </c>
    </row>
    <row r="123" spans="2:3" x14ac:dyDescent="0.25">
      <c r="B123" t="s">
        <v>280</v>
      </c>
      <c r="C123" t="s">
        <v>281</v>
      </c>
    </row>
    <row r="124" spans="2:3" x14ac:dyDescent="0.25">
      <c r="B124" t="s">
        <v>282</v>
      </c>
      <c r="C124" t="s">
        <v>283</v>
      </c>
    </row>
    <row r="125" spans="2:3" x14ac:dyDescent="0.25">
      <c r="B125" t="s">
        <v>284</v>
      </c>
      <c r="C125" t="s">
        <v>285</v>
      </c>
    </row>
    <row r="126" spans="2:3" x14ac:dyDescent="0.25">
      <c r="B126" t="s">
        <v>286</v>
      </c>
      <c r="C126" t="s">
        <v>287</v>
      </c>
    </row>
    <row r="127" spans="2:3" x14ac:dyDescent="0.25">
      <c r="B127" t="s">
        <v>5</v>
      </c>
      <c r="C127" t="s">
        <v>288</v>
      </c>
    </row>
    <row r="128" spans="2:3" x14ac:dyDescent="0.25">
      <c r="B128" t="s">
        <v>289</v>
      </c>
      <c r="C128" t="s">
        <v>290</v>
      </c>
    </row>
    <row r="129" spans="2:3" x14ac:dyDescent="0.25">
      <c r="B129" t="s">
        <v>291</v>
      </c>
      <c r="C129" t="s">
        <v>292</v>
      </c>
    </row>
    <row r="130" spans="2:3" x14ac:dyDescent="0.25">
      <c r="B130" t="s">
        <v>293</v>
      </c>
      <c r="C130" t="s">
        <v>294</v>
      </c>
    </row>
    <row r="131" spans="2:3" x14ac:dyDescent="0.25">
      <c r="B131" t="s">
        <v>295</v>
      </c>
      <c r="C131" t="s">
        <v>296</v>
      </c>
    </row>
    <row r="132" spans="2:3" x14ac:dyDescent="0.25">
      <c r="B132" t="s">
        <v>297</v>
      </c>
      <c r="C132" t="s">
        <v>298</v>
      </c>
    </row>
    <row r="133" spans="2:3" x14ac:dyDescent="0.25">
      <c r="B133" t="s">
        <v>299</v>
      </c>
      <c r="C133" t="s">
        <v>300</v>
      </c>
    </row>
    <row r="134" spans="2:3" x14ac:dyDescent="0.25">
      <c r="B134" t="s">
        <v>301</v>
      </c>
      <c r="C134" t="s">
        <v>302</v>
      </c>
    </row>
    <row r="135" spans="2:3" x14ac:dyDescent="0.25">
      <c r="B135" t="s">
        <v>303</v>
      </c>
      <c r="C135" t="s">
        <v>304</v>
      </c>
    </row>
    <row r="136" spans="2:3" x14ac:dyDescent="0.25">
      <c r="B136" t="s">
        <v>305</v>
      </c>
      <c r="C136" t="s">
        <v>306</v>
      </c>
    </row>
    <row r="137" spans="2:3" x14ac:dyDescent="0.25">
      <c r="B137" t="s">
        <v>307</v>
      </c>
      <c r="C137" t="s">
        <v>308</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2019-11-13T22:37:30Z</dcterms:modified>
  <cp:category/>
  <cp:contentStatus/>
</cp:coreProperties>
</file>