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PLANES GESTION 2021/Nivel Central/15_Planeacion y gestion sectorial/I TRIMESTRE/"/>
    </mc:Choice>
  </mc:AlternateContent>
  <xr:revisionPtr revIDLastSave="146" documentId="13_ncr:1_{9F6F5680-CC04-434A-8CDF-8A556B1131F1}" xr6:coauthVersionLast="47" xr6:coauthVersionMax="47" xr10:uidLastSave="{EA41F5DA-202F-4457-A3B8-162E3E7CEF1C}"/>
  <workbookProtection workbookAlgorithmName="SHA-512" workbookHashValue="vb2gARQrXCOiPXZVJxCkD26/zKldvK7n0iLt92ZwKSaJSPe7whRjjyrGRGtF6UPTXuW4D/v+IDUROD6taWDPGw==" workbookSaltValue="T+RITJIkivGDJFLljnn9nA==" workbookSpinCount="100000" lockStructure="1"/>
  <bookViews>
    <workbookView xWindow="-120" yWindow="-120" windowWidth="29040" windowHeight="15840" xr2:uid="{6D76F2E2-A0C3-4B6F-9986-B4B8E8D66DB2}"/>
  </bookViews>
  <sheets>
    <sheet name="planeación sectorial" sheetId="1" r:id="rId1"/>
  </sheets>
  <externalReferences>
    <externalReference r:id="rId2"/>
  </externalReferences>
  <definedNames>
    <definedName name="CONTRALORIA">[1]Hoja2!$G$7:$G$8</definedName>
    <definedName name="INDICADOR">[1]Hoja2!$F$2:$F$4</definedName>
    <definedName name="META02">[1]Hoja2!$C$3:$C$6</definedName>
    <definedName name="PROGRAMACION">[1]Hoja2!$D$2:$D$5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3" i="1" l="1"/>
  <c r="AT24" i="1" s="1"/>
  <c r="Z24" i="1"/>
  <c r="Z23" i="1"/>
  <c r="AT19" i="1"/>
  <c r="Z19" i="1"/>
  <c r="AT14" i="1"/>
  <c r="R23" i="1"/>
  <c r="R24" i="1" s="1"/>
  <c r="AR22" i="1"/>
  <c r="AM22" i="1"/>
  <c r="AH22" i="1"/>
  <c r="AC22" i="1"/>
  <c r="F22" i="1"/>
  <c r="AS21" i="1"/>
  <c r="AR21" i="1"/>
  <c r="AM21" i="1"/>
  <c r="AH21" i="1"/>
  <c r="AC21" i="1"/>
  <c r="X21" i="1"/>
  <c r="F21" i="1"/>
  <c r="AR20" i="1"/>
  <c r="AM20" i="1"/>
  <c r="AH20" i="1"/>
  <c r="AC20" i="1"/>
  <c r="X20" i="1"/>
  <c r="F20" i="1"/>
  <c r="F23" i="1" s="1"/>
  <c r="F24" i="1" s="1"/>
  <c r="AN19" i="1"/>
  <c r="AI19" i="1"/>
  <c r="AD19" i="1"/>
  <c r="F18" i="1"/>
  <c r="AS17" i="1"/>
  <c r="AR17" i="1"/>
  <c r="AM17" i="1"/>
  <c r="AH17" i="1"/>
  <c r="AC17" i="1"/>
  <c r="F17" i="1"/>
  <c r="AS16" i="1"/>
  <c r="AR16" i="1"/>
  <c r="AM16" i="1"/>
  <c r="AH16" i="1"/>
  <c r="AC16" i="1"/>
  <c r="X16" i="1"/>
  <c r="F16" i="1"/>
  <c r="AS15" i="1"/>
  <c r="AR15" i="1"/>
  <c r="AM15" i="1"/>
  <c r="AH15" i="1"/>
  <c r="AC15" i="1"/>
  <c r="F15" i="1"/>
  <c r="AS14" i="1"/>
  <c r="AR14" i="1"/>
  <c r="AM14" i="1"/>
  <c r="AH14" i="1"/>
  <c r="AC14" i="1"/>
  <c r="X14" i="1"/>
  <c r="F14" i="1"/>
  <c r="F19" i="1" s="1"/>
</calcChain>
</file>

<file path=xl/sharedStrings.xml><?xml version="1.0" encoding="utf-8"?>
<sst xmlns="http://schemas.openxmlformats.org/spreadsheetml/2006/main" count="228" uniqueCount="142">
  <si>
    <t>PROCESO
PLANEACIÓN Y GESTIÓN SECTORIAL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</si>
  <si>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</si>
  <si>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</si>
  <si>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</si>
  <si>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</si>
  <si>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</si>
  <si>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</si>
  <si>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</si>
  <si>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</si>
  <si>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11 de marzo de 2021</t>
  </si>
  <si>
    <t>Publicación del plan de gestión aprobado. Caso HOLA: 160936</t>
  </si>
  <si>
    <t>27 de abril de 2021</t>
  </si>
  <si>
    <t>Para el primer trimestre de la vigencia 2021, el plan de gestión del proceso alcanzó un nivel de desempeño del 100% de acuerdo con lo programado, y del 12% acumulado para la vigencia. Se actualiza programación de la meta transversal "Actualizar el 100% los documentos del proceso conforme al plan de trabajo definido" según comunicación del proceso.  Se precisa la redacción de las metas No. 3 y 4 orientando la implementación de las buenas prácticas sobre políticas del MIPG.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</si>
  <si>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</si>
  <si>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</si>
  <si>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</si>
  <si>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</si>
  <si>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</si>
  <si>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</si>
  <si>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</si>
  <si>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</si>
  <si>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</si>
  <si>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</si>
  <si>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</si>
  <si>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</si>
  <si>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</si>
  <si>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</si>
  <si>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</si>
  <si>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</si>
  <si>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</si>
  <si>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</si>
  <si>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</si>
  <si>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</si>
  <si>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Denominador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</si>
  <si>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</si>
  <si>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</si>
  <si>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</si>
  <si>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</si>
  <si>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</si>
  <si>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</si>
  <si>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</si>
  <si>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</si>
  <si>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</si>
  <si>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</si>
  <si>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</si>
  <si>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</si>
  <si>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</si>
  <si>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</si>
  <si>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</si>
  <si>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</si>
  <si>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</si>
  <si>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</si>
  <si>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</si>
  <si>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</si>
  <si>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</si>
  <si>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Fomentar la gestión del conocimiento y la innovación para agilizar la comunicación con el ciudadano, la prestación de trámites y servicios, y garantizar la toma de decisiones con base en evidencia.</t>
  </si>
  <si>
    <t xml:space="preserve">Elaborar el 100% de los reportes del sector gobierno (metas plan de desarrollo) de manera articulada y cumplimiento de plan estratégico sectorial </t>
  </si>
  <si>
    <t>Gestión</t>
  </si>
  <si>
    <t>Reportes articulados</t>
  </si>
  <si>
    <t>Número de reportes elaborados de manera articulada</t>
  </si>
  <si>
    <t>Número de reportes sectoriales elaborados X 100</t>
  </si>
  <si>
    <t>Constante</t>
  </si>
  <si>
    <t>Reportes elaborados articuladamente</t>
  </si>
  <si>
    <t>Eficacia</t>
  </si>
  <si>
    <t>Informes trimestrales</t>
  </si>
  <si>
    <t>Reportes SEGPLAN e información de las dependencias</t>
  </si>
  <si>
    <t xml:space="preserve"> Informes publicados en la página web de la entidad</t>
  </si>
  <si>
    <t>En el I Trimestre de 2021 se realizó el seguimiento y publicación del reporte del plan estratégico sectorial con corte a diciembre de 2020, al igual que de los proyectos de inversión de la Secretaría de Gobierno.</t>
  </si>
  <si>
    <t xml:space="preserve">Reporte de seguimiento del plan sectorial. 
Reportes SEGPLAN / http://www.gobiernobogota.gov.co/transparencia/planeacion/programas-proyectos
http://www.gobiernobogota.gov.co/transparencia/planeacion/metas-objetivos-indicadores
https://gobiernobogota-my.sharepoint.com/:f:/g/personal/miguel_cardozo_gobiernobogota_gov_co/Ehnpwrx3hX1DlKHGWBeEEAMB0b52iBH5ebooGmrpsauntA?e=Xm61O8
</t>
  </si>
  <si>
    <t>Elaborar dos (2) informes del nivel de implementación de MIPG en el Sector Gobierno</t>
  </si>
  <si>
    <t>informes de implementación sectorial MIPG</t>
  </si>
  <si>
    <t>Número de informes de implementación MIPG sectorial</t>
  </si>
  <si>
    <t>N/A</t>
  </si>
  <si>
    <t>Suma</t>
  </si>
  <si>
    <t>Informes elaborados</t>
  </si>
  <si>
    <t>Informes semestrales</t>
  </si>
  <si>
    <t>Reporte FURAG e informes de implementación del MIPG</t>
  </si>
  <si>
    <t>No programada</t>
  </si>
  <si>
    <t>No programado para el I Trimestre de 2021</t>
  </si>
  <si>
    <t>Realizar cuatro (4) reuniones de articulación del sector gobierno, para identificar buenas prácticas al interior del sector en la implementación de  políticas del MIPG.</t>
  </si>
  <si>
    <t>Reuniones articulación del sector gobierno</t>
  </si>
  <si>
    <t xml:space="preserve">Número de reuniones realizadas </t>
  </si>
  <si>
    <t>Sin línea base</t>
  </si>
  <si>
    <t>Reuniones realizadas</t>
  </si>
  <si>
    <t xml:space="preserve">Evidencias de reunión </t>
  </si>
  <si>
    <t>Evidencias de reunión</t>
  </si>
  <si>
    <t>Archivo OAP</t>
  </si>
  <si>
    <t>Se realizaron reuniones con las entidades del sector gobierno con el objetivo de identificar el avance y la reformulación de las metas del plan estratégico sectorial, para realizar acciones de mejora y la utilización de sus buenas prácticas</t>
  </si>
  <si>
    <t>Correos enviados a las entidades, Reporte consolidado del plan  estratégico sectorial. Soportes Teams</t>
  </si>
  <si>
    <t>Identificar e implementar una (1) buena práctica al interior del sector en la implementación de políticas del MIPG, con base en los resultados de las reuniones de articulación del sector gobierno.</t>
  </si>
  <si>
    <t>Retadora (de mejora)</t>
  </si>
  <si>
    <t>Identificación e implementación de buena práctica</t>
  </si>
  <si>
    <t>Número de buenas prácticas identificadas e implementadas en el sector gobierno para la implementación de MIPG</t>
  </si>
  <si>
    <t>Buena  práctica</t>
  </si>
  <si>
    <t>Eficiencia</t>
  </si>
  <si>
    <t>Documento de buena práctica implementada</t>
  </si>
  <si>
    <t>Evidencias de reuniones, informes de las entidades del sector gobierno</t>
  </si>
  <si>
    <t>No programada para el I Trimestre de 2021</t>
  </si>
  <si>
    <t>Publicar dos (2) informes sobre el estado de las políticas públicas que lidera el Sector Gobierno con el fin de medir la eficacia de la planeación del sector</t>
  </si>
  <si>
    <t>Estado de las Políticas Públicas del sector Gobierno</t>
  </si>
  <si>
    <t>Número de informes publicados</t>
  </si>
  <si>
    <t>2 informes publicados</t>
  </si>
  <si>
    <t>Informes publicados</t>
  </si>
  <si>
    <t>Informes de políticas públicas</t>
  </si>
  <si>
    <t>Archivo Gestión OAP 
pagina Web</t>
  </si>
  <si>
    <t>Grupo de políticas públicas - OAP -</t>
  </si>
  <si>
    <t>Total metas procesos Alcaldía local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</si>
  <si>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</si>
  <si>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</si>
  <si>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</si>
  <si>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</si>
  <si>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Criterios ambientales</t>
  </si>
  <si>
    <t># de criterios ambientales cumplidos</t>
  </si>
  <si>
    <t>Total de criterios ambientales establecidos</t>
  </si>
  <si>
    <t>Porcentaje de buenas prácticas ambientales implementadas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</si>
  <si>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</si>
  <si>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</si>
  <si>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</si>
  <si>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</si>
  <si>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</si>
  <si>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</si>
  <si>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</si>
  <si>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# de documentos actualizados del proceso</t>
  </si>
  <si>
    <t># de documentos programados a actualizar en el plan de trabajo)*100</t>
  </si>
  <si>
    <t>suma</t>
  </si>
  <si>
    <t xml:space="preserve">Documentos con actualización en el LMDI </t>
  </si>
  <si>
    <t xml:space="preserve">Casos Hola de actualización generados
Listado Maestro de Documentos 
Matiz </t>
  </si>
  <si>
    <t>MATIZ publicación del Procedimiento formalizado en el MIPG</t>
  </si>
  <si>
    <t xml:space="preserve">En el I Trimestre de 2021 se actualizó la matriz de riesgos del proceso, las instrucciones metodológicas para la formulación del plan sectorial y el formato de seguimiento del plan sectorial </t>
  </si>
  <si>
    <t>MATZI, Listado Maestro de Documentos</t>
  </si>
  <si>
    <t>T3</t>
  </si>
  <si>
    <t>Participar del 100% de las capacitaciones que se realicen en gestión de riesgos, planes de mejora, y sistema de gestión institucional</t>
  </si>
  <si>
    <t>Participación en capacitaciones</t>
  </si>
  <si>
    <t># de capacitaciones en las que se participó</t>
  </si>
  <si>
    <t># de capacitaciones convocadas)*100</t>
  </si>
  <si>
    <t>Capacitaciones realizadas</t>
  </si>
  <si>
    <t>No  programada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</si>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</sst>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323130"/>
      <name val="Segoe UI"/>
      <family val="2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4" fillId="7" borderId="7" xfId="0" applyFont="1" applyFill="1" applyBorder="1" applyAlignment="1" applyProtection="1">
      <alignment horizontal="center" vertical="center" wrapText="1"/>
      <protection hidden="1"/>
    </xf>
    <xf numFmtId="0" fontId="4" fillId="8" borderId="22" xfId="0" applyFont="1" applyFill="1" applyBorder="1" applyAlignment="1" applyProtection="1">
      <alignment horizontal="center" vertical="center" wrapText="1"/>
      <protection hidden="1"/>
    </xf>
    <xf numFmtId="0" fontId="4" fillId="8" borderId="23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4" fillId="5" borderId="25" xfId="0" applyFont="1" applyFill="1" applyBorder="1" applyAlignment="1" applyProtection="1">
      <alignment horizontal="center" vertical="center" wrapText="1"/>
      <protection hidden="1"/>
    </xf>
    <xf numFmtId="0" fontId="4" fillId="6" borderId="25" xfId="0" applyFont="1" applyFill="1" applyBorder="1" applyAlignment="1" applyProtection="1">
      <alignment horizontal="center" vertical="center" wrapText="1"/>
      <protection hidden="1"/>
    </xf>
    <xf numFmtId="0" fontId="4" fillId="7" borderId="25" xfId="0" applyFont="1" applyFill="1" applyBorder="1" applyAlignment="1" applyProtection="1">
      <alignment horizontal="center" vertical="center" wrapText="1"/>
      <protection hidden="1"/>
    </xf>
    <xf numFmtId="0" fontId="4" fillId="7" borderId="3" xfId="0" applyFont="1" applyFill="1" applyBorder="1" applyAlignment="1" applyProtection="1">
      <alignment horizontal="center" vertical="center" wrapText="1"/>
      <protection hidden="1"/>
    </xf>
    <xf numFmtId="0" fontId="4" fillId="8" borderId="26" xfId="0" applyFont="1" applyFill="1" applyBorder="1" applyAlignment="1" applyProtection="1">
      <alignment horizontal="center" vertical="center" wrapText="1"/>
      <protection hidden="1"/>
    </xf>
    <xf numFmtId="0" fontId="4" fillId="8" borderId="25" xfId="0" applyFont="1" applyFill="1" applyBorder="1" applyAlignment="1" applyProtection="1">
      <alignment horizontal="center" vertical="center" wrapText="1"/>
      <protection hidden="1"/>
    </xf>
    <xf numFmtId="0" fontId="4" fillId="8" borderId="27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9" fontId="3" fillId="0" borderId="1" xfId="2" applyFont="1" applyBorder="1" applyAlignment="1" applyProtection="1">
      <alignment horizontal="center" vertical="center" wrapText="1"/>
      <protection hidden="1"/>
    </xf>
    <xf numFmtId="1" fontId="3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9" fontId="3" fillId="0" borderId="1" xfId="2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9" fontId="7" fillId="0" borderId="1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164" fontId="3" fillId="0" borderId="19" xfId="1" applyFont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9" fontId="3" fillId="0" borderId="13" xfId="0" applyNumberFormat="1" applyFont="1" applyBorder="1" applyAlignment="1" applyProtection="1">
      <alignment horizontal="right" vertical="center" wrapText="1"/>
      <protection hidden="1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164" fontId="3" fillId="0" borderId="13" xfId="1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" xfId="1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9" fontId="3" fillId="0" borderId="19" xfId="0" applyNumberFormat="1" applyFont="1" applyBorder="1" applyAlignment="1" applyProtection="1">
      <alignment horizontal="righ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9" fontId="3" fillId="0" borderId="1" xfId="0" applyNumberFormat="1" applyFont="1" applyBorder="1" applyAlignment="1" applyProtection="1">
      <alignment horizontal="left"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horizontal="justify"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9" fillId="2" borderId="29" xfId="0" applyFont="1" applyFill="1" applyBorder="1" applyAlignment="1" applyProtection="1">
      <alignment vertical="center"/>
      <protection hidden="1"/>
    </xf>
    <xf numFmtId="9" fontId="9" fillId="2" borderId="29" xfId="2" applyFont="1" applyFill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 wrapText="1"/>
      <protection hidden="1"/>
    </xf>
    <xf numFmtId="9" fontId="9" fillId="2" borderId="29" xfId="2" applyFont="1" applyFill="1" applyBorder="1" applyAlignment="1" applyProtection="1">
      <alignment horizontal="right" vertical="center" wrapText="1"/>
      <protection hidden="1"/>
    </xf>
    <xf numFmtId="9" fontId="9" fillId="2" borderId="30" xfId="2" applyFont="1" applyFill="1" applyBorder="1" applyAlignment="1" applyProtection="1">
      <alignment horizontal="right" vertical="center" wrapText="1"/>
      <protection hidden="1"/>
    </xf>
    <xf numFmtId="0" fontId="8" fillId="2" borderId="30" xfId="0" applyFont="1" applyFill="1" applyBorder="1" applyAlignment="1" applyProtection="1">
      <alignment vertical="center" wrapText="1"/>
      <protection hidden="1"/>
    </xf>
    <xf numFmtId="9" fontId="9" fillId="2" borderId="28" xfId="2" applyFont="1" applyFill="1" applyBorder="1" applyAlignment="1" applyProtection="1">
      <alignment vertical="center" wrapText="1"/>
      <protection hidden="1"/>
    </xf>
    <xf numFmtId="9" fontId="9" fillId="2" borderId="29" xfId="2" applyFont="1" applyFill="1" applyBorder="1" applyAlignment="1" applyProtection="1">
      <alignment vertical="center" wrapText="1"/>
      <protection hidden="1"/>
    </xf>
    <xf numFmtId="9" fontId="9" fillId="2" borderId="28" xfId="2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0" fillId="0" borderId="31" xfId="0" applyFont="1" applyBorder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justify" vertical="center" wrapText="1"/>
      <protection hidden="1"/>
    </xf>
    <xf numFmtId="9" fontId="10" fillId="0" borderId="31" xfId="0" applyNumberFormat="1" applyFont="1" applyBorder="1" applyAlignment="1" applyProtection="1">
      <alignment horizontal="left" vertical="center" wrapText="1"/>
      <protection hidden="1"/>
    </xf>
    <xf numFmtId="10" fontId="10" fillId="0" borderId="31" xfId="2" applyNumberFormat="1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 vertical="center" wrapText="1"/>
      <protection hidden="1"/>
    </xf>
    <xf numFmtId="0" fontId="10" fillId="9" borderId="31" xfId="0" applyFont="1" applyFill="1" applyBorder="1" applyAlignment="1" applyProtection="1">
      <alignment horizontal="left" vertical="center" wrapText="1"/>
      <protection hidden="1"/>
    </xf>
    <xf numFmtId="9" fontId="10" fillId="9" borderId="3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9" fontId="10" fillId="0" borderId="13" xfId="0" applyNumberFormat="1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justify" vertical="center" wrapText="1"/>
      <protection hidden="1"/>
    </xf>
    <xf numFmtId="9" fontId="10" fillId="0" borderId="1" xfId="0" applyNumberFormat="1" applyFont="1" applyBorder="1" applyAlignment="1" applyProtection="1">
      <alignment horizontal="left" vertical="center" wrapText="1"/>
      <protection hidden="1"/>
    </xf>
    <xf numFmtId="10" fontId="10" fillId="0" borderId="1" xfId="2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9" borderId="1" xfId="0" applyFont="1" applyFill="1" applyBorder="1" applyAlignment="1" applyProtection="1">
      <alignment horizontal="left" vertical="center" wrapText="1"/>
      <protection hidden="1"/>
    </xf>
    <xf numFmtId="9" fontId="10" fillId="9" borderId="1" xfId="2" applyFont="1" applyFill="1" applyBorder="1" applyAlignment="1" applyProtection="1">
      <alignment horizontal="righ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21" xfId="0" applyFont="1" applyBorder="1" applyAlignment="1" applyProtection="1">
      <alignment horizontal="left" vertical="center" wrapText="1"/>
      <protection hidden="1"/>
    </xf>
    <xf numFmtId="9" fontId="10" fillId="0" borderId="19" xfId="0" applyNumberFormat="1" applyFont="1" applyBorder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right" vertical="center" wrapText="1"/>
      <protection hidden="1"/>
    </xf>
    <xf numFmtId="0" fontId="8" fillId="2" borderId="1" xfId="0" applyFont="1" applyFill="1" applyBorder="1" applyAlignment="1" applyProtection="1">
      <alignment wrapText="1"/>
      <protection hidden="1"/>
    </xf>
    <xf numFmtId="0" fontId="11" fillId="2" borderId="1" xfId="0" applyFont="1" applyFill="1" applyBorder="1" applyAlignment="1" applyProtection="1">
      <alignment wrapText="1"/>
      <protection hidden="1"/>
    </xf>
    <xf numFmtId="9" fontId="11" fillId="2" borderId="1" xfId="2" applyFont="1" applyFill="1" applyBorder="1" applyAlignment="1" applyProtection="1">
      <alignment horizontal="center" wrapText="1"/>
      <protection hidden="1"/>
    </xf>
    <xf numFmtId="0" fontId="11" fillId="2" borderId="1" xfId="0" applyFont="1" applyFill="1" applyBorder="1" applyAlignment="1" applyProtection="1">
      <alignment horizontal="center" wrapText="1"/>
      <protection hidden="1"/>
    </xf>
    <xf numFmtId="9" fontId="11" fillId="2" borderId="1" xfId="0" applyNumberFormat="1" applyFont="1" applyFill="1" applyBorder="1" applyAlignment="1" applyProtection="1">
      <alignment horizontal="right" wrapText="1"/>
      <protection hidden="1"/>
    </xf>
    <xf numFmtId="0" fontId="8" fillId="2" borderId="7" xfId="0" applyFont="1" applyFill="1" applyBorder="1" applyAlignment="1" applyProtection="1">
      <alignment wrapText="1"/>
      <protection hidden="1"/>
    </xf>
    <xf numFmtId="9" fontId="11" fillId="2" borderId="19" xfId="0" applyNumberFormat="1" applyFont="1" applyFill="1" applyBorder="1" applyAlignment="1" applyProtection="1">
      <alignment wrapText="1"/>
      <protection hidden="1"/>
    </xf>
    <xf numFmtId="9" fontId="11" fillId="2" borderId="1" xfId="0" applyNumberFormat="1" applyFont="1" applyFill="1" applyBorder="1" applyAlignment="1" applyProtection="1">
      <alignment wrapText="1"/>
      <protection hidden="1"/>
    </xf>
    <xf numFmtId="0" fontId="8" fillId="2" borderId="21" xfId="0" applyFont="1" applyFill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2" fillId="3" borderId="1" xfId="0" applyFont="1" applyFill="1" applyBorder="1" applyAlignment="1" applyProtection="1">
      <alignment wrapText="1"/>
      <protection hidden="1"/>
    </xf>
    <xf numFmtId="0" fontId="13" fillId="3" borderId="1" xfId="0" applyFont="1" applyFill="1" applyBorder="1" applyAlignment="1" applyProtection="1">
      <alignment wrapText="1"/>
      <protection hidden="1"/>
    </xf>
    <xf numFmtId="9" fontId="13" fillId="3" borderId="1" xfId="2" applyFont="1" applyFill="1" applyBorder="1" applyAlignment="1" applyProtection="1">
      <alignment horizontal="center" wrapText="1"/>
      <protection hidden="1"/>
    </xf>
    <xf numFmtId="0" fontId="12" fillId="3" borderId="1" xfId="0" applyFont="1" applyFill="1" applyBorder="1" applyAlignment="1" applyProtection="1">
      <alignment horizontal="center" wrapText="1"/>
      <protection hidden="1"/>
    </xf>
    <xf numFmtId="9" fontId="12" fillId="3" borderId="1" xfId="2" applyFont="1" applyFill="1" applyBorder="1" applyAlignment="1" applyProtection="1">
      <alignment horizontal="right" wrapText="1"/>
      <protection hidden="1"/>
    </xf>
    <xf numFmtId="0" fontId="12" fillId="3" borderId="7" xfId="0" applyFont="1" applyFill="1" applyBorder="1" applyAlignment="1" applyProtection="1">
      <alignment wrapText="1"/>
      <protection hidden="1"/>
    </xf>
    <xf numFmtId="9" fontId="12" fillId="3" borderId="28" xfId="2" applyFont="1" applyFill="1" applyBorder="1" applyAlignment="1" applyProtection="1">
      <alignment wrapText="1"/>
      <protection hidden="1"/>
    </xf>
    <xf numFmtId="9" fontId="12" fillId="3" borderId="29" xfId="2" applyFont="1" applyFill="1" applyBorder="1" applyAlignment="1" applyProtection="1">
      <alignment wrapText="1"/>
      <protection hidden="1"/>
    </xf>
    <xf numFmtId="0" fontId="12" fillId="3" borderId="29" xfId="0" applyFont="1" applyFill="1" applyBorder="1" applyAlignment="1" applyProtection="1">
      <alignment wrapText="1"/>
      <protection hidden="1"/>
    </xf>
    <xf numFmtId="0" fontId="12" fillId="3" borderId="30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left" vertical="center" wrapText="1"/>
      <protection locked="0"/>
    </xf>
    <xf numFmtId="9" fontId="10" fillId="0" borderId="32" xfId="2" applyFont="1" applyBorder="1" applyAlignment="1" applyProtection="1">
      <alignment horizontal="right" vertical="center" wrapText="1"/>
      <protection hidden="1"/>
    </xf>
    <xf numFmtId="9" fontId="10" fillId="0" borderId="9" xfId="2" applyFont="1" applyBorder="1" applyAlignment="1" applyProtection="1">
      <alignment horizontal="right" vertical="center" wrapText="1"/>
      <protection hidden="1"/>
    </xf>
    <xf numFmtId="9" fontId="11" fillId="2" borderId="9" xfId="0" applyNumberFormat="1" applyFont="1" applyFill="1" applyBorder="1" applyAlignment="1" applyProtection="1">
      <alignment wrapText="1"/>
      <protection hidden="1"/>
    </xf>
    <xf numFmtId="9" fontId="12" fillId="3" borderId="33" xfId="2" applyFont="1" applyFill="1" applyBorder="1" applyAlignment="1" applyProtection="1">
      <alignment wrapText="1"/>
      <protection hidden="1"/>
    </xf>
    <xf numFmtId="0" fontId="8" fillId="2" borderId="35" xfId="0" applyFont="1" applyFill="1" applyBorder="1" applyAlignment="1" applyProtection="1">
      <alignment vertical="center" wrapText="1"/>
      <protection hidden="1"/>
    </xf>
    <xf numFmtId="9" fontId="7" fillId="0" borderId="19" xfId="0" applyNumberFormat="1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wrapText="1"/>
      <protection hidden="1"/>
    </xf>
    <xf numFmtId="0" fontId="3" fillId="0" borderId="0" xfId="0" applyFont="1" applyAlignment="1" applyProtection="1">
      <alignment horizontal="justify" vertical="center" wrapText="1"/>
      <protection hidden="1"/>
    </xf>
    <xf numFmtId="0" fontId="4" fillId="4" borderId="1" xfId="0" applyFont="1" applyFill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10" fillId="0" borderId="14" xfId="0" applyFont="1" applyBorder="1" applyAlignment="1" applyProtection="1">
      <alignment horizontal="justify" vertical="center" wrapText="1"/>
      <protection hidden="1"/>
    </xf>
    <xf numFmtId="0" fontId="8" fillId="2" borderId="1" xfId="0" applyFont="1" applyFill="1" applyBorder="1" applyAlignment="1" applyProtection="1">
      <alignment horizontal="justify" wrapText="1"/>
      <protection hidden="1"/>
    </xf>
    <xf numFmtId="0" fontId="12" fillId="3" borderId="29" xfId="0" applyFont="1" applyFill="1" applyBorder="1" applyAlignment="1" applyProtection="1">
      <alignment horizontal="justify" wrapText="1"/>
      <protection hidden="1"/>
    </xf>
    <xf numFmtId="0" fontId="4" fillId="8" borderId="24" xfId="0" applyFont="1" applyFill="1" applyBorder="1" applyAlignment="1" applyProtection="1">
      <alignment horizontal="justify" vertical="center" wrapText="1"/>
      <protection hidden="1"/>
    </xf>
    <xf numFmtId="0" fontId="3" fillId="0" borderId="18" xfId="0" applyFont="1" applyBorder="1" applyAlignment="1" applyProtection="1">
      <alignment horizontal="justify" vertical="center" wrapText="1"/>
      <protection hidden="1"/>
    </xf>
    <xf numFmtId="0" fontId="3" fillId="0" borderId="21" xfId="0" applyFont="1" applyBorder="1" applyAlignment="1" applyProtection="1">
      <alignment horizontal="justify" vertical="center" wrapText="1"/>
      <protection hidden="1"/>
    </xf>
    <xf numFmtId="0" fontId="8" fillId="2" borderId="30" xfId="0" applyFont="1" applyFill="1" applyBorder="1" applyAlignment="1" applyProtection="1">
      <alignment horizontal="justify" vertical="center" wrapText="1"/>
      <protection hidden="1"/>
    </xf>
    <xf numFmtId="0" fontId="10" fillId="0" borderId="18" xfId="0" applyFont="1" applyBorder="1" applyAlignment="1" applyProtection="1">
      <alignment horizontal="justify" vertical="center" wrapText="1"/>
      <protection hidden="1"/>
    </xf>
    <xf numFmtId="0" fontId="10" fillId="0" borderId="21" xfId="0" applyFont="1" applyBorder="1" applyAlignment="1" applyProtection="1">
      <alignment horizontal="justify" vertical="center" wrapText="1"/>
      <protection hidden="1"/>
    </xf>
    <xf numFmtId="0" fontId="8" fillId="2" borderId="21" xfId="0" applyFont="1" applyFill="1" applyBorder="1" applyAlignment="1" applyProtection="1">
      <alignment horizontal="justify" wrapText="1"/>
      <protection hidden="1"/>
    </xf>
    <xf numFmtId="0" fontId="12" fillId="3" borderId="30" xfId="0" applyFont="1" applyFill="1" applyBorder="1" applyAlignment="1" applyProtection="1">
      <alignment horizontal="justify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9" fontId="9" fillId="2" borderId="28" xfId="2" applyFont="1" applyFill="1" applyBorder="1" applyAlignment="1" applyProtection="1">
      <alignment horizontal="center" vertical="center" wrapText="1"/>
      <protection hidden="1"/>
    </xf>
    <xf numFmtId="9" fontId="10" fillId="0" borderId="13" xfId="2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9" fontId="10" fillId="0" borderId="19" xfId="2" applyFont="1" applyBorder="1" applyAlignment="1" applyProtection="1">
      <alignment horizontal="center" vertical="center" wrapText="1"/>
      <protection hidden="1"/>
    </xf>
    <xf numFmtId="9" fontId="11" fillId="2" borderId="19" xfId="0" applyNumberFormat="1" applyFont="1" applyFill="1" applyBorder="1" applyAlignment="1" applyProtection="1">
      <alignment horizontal="center" wrapText="1"/>
      <protection hidden="1"/>
    </xf>
    <xf numFmtId="9" fontId="11" fillId="2" borderId="1" xfId="0" applyNumberFormat="1" applyFont="1" applyFill="1" applyBorder="1" applyAlignment="1" applyProtection="1">
      <alignment horizontal="center" wrapText="1"/>
      <protection hidden="1"/>
    </xf>
    <xf numFmtId="9" fontId="12" fillId="3" borderId="28" xfId="2" applyFont="1" applyFill="1" applyBorder="1" applyAlignment="1" applyProtection="1">
      <alignment horizontal="center" wrapText="1"/>
      <protection hidden="1"/>
    </xf>
    <xf numFmtId="9" fontId="12" fillId="3" borderId="29" xfId="2" applyFont="1" applyFill="1" applyBorder="1" applyAlignment="1" applyProtection="1">
      <alignment horizontal="center" wrapText="1"/>
      <protection hidden="1"/>
    </xf>
    <xf numFmtId="164" fontId="3" fillId="0" borderId="13" xfId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64" fontId="3" fillId="0" borderId="19" xfId="1" applyFont="1" applyBorder="1" applyAlignment="1" applyProtection="1">
      <alignment horizontal="center" vertical="center" wrapText="1"/>
      <protection hidden="1"/>
    </xf>
    <xf numFmtId="9" fontId="10" fillId="0" borderId="13" xfId="0" applyNumberFormat="1" applyFont="1" applyBorder="1" applyAlignment="1" applyProtection="1">
      <alignment horizontal="center" vertical="center" wrapText="1"/>
      <protection hidden="1"/>
    </xf>
    <xf numFmtId="9" fontId="10" fillId="0" borderId="19" xfId="0" applyNumberFormat="1" applyFont="1" applyBorder="1" applyAlignment="1" applyProtection="1">
      <alignment horizontal="center" vertical="center" wrapText="1"/>
      <protection hidden="1"/>
    </xf>
    <xf numFmtId="9" fontId="3" fillId="0" borderId="14" xfId="2" applyFont="1" applyBorder="1" applyAlignment="1" applyProtection="1">
      <alignment horizontal="center" vertical="center" wrapText="1"/>
      <protection hidden="1"/>
    </xf>
    <xf numFmtId="9" fontId="3" fillId="0" borderId="1" xfId="0" applyNumberFormat="1" applyFont="1" applyBorder="1" applyAlignment="1" applyProtection="1">
      <alignment horizontal="center" vertical="center" wrapText="1"/>
      <protection hidden="1"/>
    </xf>
    <xf numFmtId="9" fontId="9" fillId="2" borderId="29" xfId="0" applyNumberFormat="1" applyFont="1" applyFill="1" applyBorder="1" applyAlignment="1" applyProtection="1">
      <alignment horizontal="center" vertical="center" wrapText="1"/>
      <protection hidden="1"/>
    </xf>
    <xf numFmtId="9" fontId="10" fillId="0" borderId="1" xfId="0" applyNumberFormat="1" applyFont="1" applyBorder="1" applyAlignment="1" applyProtection="1">
      <alignment horizontal="center" vertical="center" wrapText="1"/>
      <protection hidden="1"/>
    </xf>
    <xf numFmtId="9" fontId="10" fillId="0" borderId="14" xfId="0" applyNumberFormat="1" applyFont="1" applyBorder="1" applyAlignment="1" applyProtection="1">
      <alignment horizontal="center" vertical="center" wrapText="1"/>
      <protection hidden="1"/>
    </xf>
    <xf numFmtId="9" fontId="9" fillId="2" borderId="1" xfId="2" applyFont="1" applyFill="1" applyBorder="1" applyAlignment="1" applyProtection="1">
      <alignment horizontal="center" wrapText="1"/>
      <protection hidden="1"/>
    </xf>
    <xf numFmtId="9" fontId="13" fillId="3" borderId="29" xfId="0" applyNumberFormat="1" applyFont="1" applyFill="1" applyBorder="1" applyAlignment="1" applyProtection="1">
      <alignment horizont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8" borderId="7" xfId="0" applyFont="1" applyFill="1" applyBorder="1" applyAlignment="1" applyProtection="1">
      <alignment horizontal="center" vertical="center" wrapText="1"/>
      <protection hidden="1"/>
    </xf>
    <xf numFmtId="0" fontId="4" fillId="8" borderId="8" xfId="0" applyFont="1" applyFill="1" applyBorder="1" applyAlignment="1" applyProtection="1">
      <alignment horizontal="center" vertical="center" wrapText="1"/>
      <protection hidden="1"/>
    </xf>
    <xf numFmtId="0" fontId="4" fillId="8" borderId="9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8" borderId="3" xfId="0" applyFont="1" applyFill="1" applyBorder="1" applyAlignment="1" applyProtection="1">
      <alignment horizontal="center" vertical="center" wrapText="1"/>
      <protection hidden="1"/>
    </xf>
    <xf numFmtId="0" fontId="4" fillId="8" borderId="4" xfId="0" applyFont="1" applyFill="1" applyBorder="1" applyAlignment="1" applyProtection="1">
      <alignment horizontal="center" vertical="center" wrapText="1"/>
      <protection hidden="1"/>
    </xf>
    <xf numFmtId="0" fontId="4" fillId="8" borderId="5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wrapText="1"/>
      <protection hidden="1"/>
    </xf>
    <xf numFmtId="0" fontId="4" fillId="2" borderId="8" xfId="0" applyFont="1" applyFill="1" applyBorder="1" applyAlignment="1" applyProtection="1">
      <alignment horizontal="center" wrapText="1"/>
      <protection hidden="1"/>
    </xf>
    <xf numFmtId="0" fontId="4" fillId="2" borderId="9" xfId="0" applyFont="1" applyFill="1" applyBorder="1" applyAlignment="1" applyProtection="1">
      <alignment horizontal="center" wrapText="1"/>
      <protection hidden="1"/>
    </xf>
    <xf numFmtId="0" fontId="3" fillId="0" borderId="7" xfId="0" applyFont="1" applyBorder="1" applyAlignment="1" applyProtection="1">
      <alignment horizontal="justify" wrapText="1"/>
      <protection hidden="1"/>
    </xf>
    <xf numFmtId="0" fontId="3" fillId="0" borderId="8" xfId="0" applyFont="1" applyBorder="1" applyAlignment="1" applyProtection="1">
      <alignment horizontal="justify" wrapText="1"/>
      <protection hidden="1"/>
    </xf>
    <xf numFmtId="0" fontId="3" fillId="0" borderId="9" xfId="0" applyFont="1" applyBorder="1" applyAlignment="1" applyProtection="1">
      <alignment horizontal="justify" wrapText="1"/>
      <protection hidden="1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9" xfId="0" applyFont="1" applyBorder="1" applyAlignment="1" applyProtection="1">
      <alignment horizontal="justify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2002280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8C6D5C-9D09-4B5F-BD43-477CDDAC4E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278505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aldyn.tautiva\Downloads\ple-pin-f017_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C3" t="str">
            <v>RUTINARIA</v>
          </cell>
          <cell r="D3" t="str">
            <v>CONSTANTE</v>
          </cell>
          <cell r="F3" t="str">
            <v>EFICACIA</v>
          </cell>
        </row>
        <row r="4">
          <cell r="C4" t="str">
            <v>RETADORA (MEJORA)</v>
          </cell>
          <cell r="D4" t="str">
            <v>CRECIENTE</v>
          </cell>
          <cell r="F4" t="str">
            <v>EFECTIVIDAD</v>
          </cell>
        </row>
        <row r="5">
          <cell r="C5" t="str">
            <v>GESTION</v>
          </cell>
          <cell r="D5" t="str">
            <v>DECRECIENTE</v>
          </cell>
        </row>
        <row r="6">
          <cell r="C6" t="str">
            <v>SOSTENIBILIDAD DEL SISTEMA DE GESTIÓN</v>
          </cell>
        </row>
        <row r="7">
          <cell r="G7" t="str">
            <v>SI</v>
          </cell>
        </row>
        <row r="8">
          <cell r="G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F0FDB-FFF3-4D7B-9100-AD6739BCE958}">
  <dimension ref="A1:AU24"/>
  <sheetViews>
    <sheetView showGridLines="0" tabSelected="1" topLeftCell="Y12" zoomScale="145" zoomScaleNormal="145" workbookViewId="0">
      <selection activeCell="H8" sqref="H8"/>
    </sheetView>
  </sheetViews>
  <sheetFormatPr defaultColWidth="10.85546875" defaultRowHeight="15" zeroHeight="1"/>
  <cols>
    <col min="1" max="1" width="4.140625" style="1" customWidth="1"/>
    <col min="2" max="2" width="35.140625" style="1" customWidth="1"/>
    <col min="3" max="3" width="12.28515625" style="1" customWidth="1"/>
    <col min="4" max="4" width="5.85546875" style="1" customWidth="1"/>
    <col min="5" max="5" width="44.28515625" style="1" bestFit="1" customWidth="1"/>
    <col min="6" max="6" width="15.5703125" style="4" customWidth="1"/>
    <col min="7" max="7" width="15.7109375" style="1" customWidth="1"/>
    <col min="8" max="8" width="20.5703125" style="1" customWidth="1"/>
    <col min="9" max="10" width="19.140625" style="1" customWidth="1"/>
    <col min="11" max="11" width="11.140625" style="1" customWidth="1"/>
    <col min="12" max="12" width="18.42578125" style="4" customWidth="1"/>
    <col min="13" max="13" width="15.85546875" style="1" customWidth="1"/>
    <col min="14" max="17" width="11.7109375" style="1" customWidth="1"/>
    <col min="18" max="18" width="17.42578125" style="1" customWidth="1"/>
    <col min="19" max="23" width="17.85546875" style="1" customWidth="1"/>
    <col min="24" max="26" width="16.5703125" style="4" customWidth="1"/>
    <col min="27" max="27" width="30.140625" style="110" customWidth="1"/>
    <col min="28" max="28" width="36.5703125" style="1" customWidth="1"/>
    <col min="29" max="43" width="16.5703125" style="1" hidden="1" customWidth="1"/>
    <col min="44" max="45" width="16.5703125" style="4" customWidth="1"/>
    <col min="46" max="46" width="21.5703125" style="4" customWidth="1"/>
    <col min="47" max="47" width="35.28515625" style="110" customWidth="1"/>
    <col min="48" max="16384" width="10.85546875" style="1"/>
  </cols>
  <sheetData>
    <row r="1" spans="1:47" ht="70.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 t="s">
        <v>1</v>
      </c>
      <c r="O1" s="198"/>
      <c r="P1" s="198"/>
      <c r="Q1" s="198"/>
      <c r="R1" s="198"/>
    </row>
    <row r="2" spans="1:47" s="2" customFormat="1" ht="23.45" customHeight="1">
      <c r="A2" s="199" t="s">
        <v>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X2" s="125"/>
      <c r="Y2" s="125"/>
      <c r="Z2" s="125"/>
      <c r="AA2" s="111"/>
      <c r="AR2" s="125"/>
      <c r="AS2" s="125"/>
      <c r="AT2" s="125"/>
      <c r="AU2" s="111"/>
    </row>
    <row r="3" spans="1:47">
      <c r="E3" s="3"/>
    </row>
    <row r="4" spans="1:47" ht="29.1" customHeight="1">
      <c r="A4" s="181" t="s">
        <v>3</v>
      </c>
      <c r="B4" s="181"/>
      <c r="C4" s="201" t="s">
        <v>4</v>
      </c>
      <c r="D4" s="202"/>
      <c r="E4" s="203"/>
      <c r="G4" s="181" t="s">
        <v>5</v>
      </c>
      <c r="H4" s="181"/>
      <c r="I4" s="181"/>
      <c r="J4" s="181"/>
      <c r="K4" s="181"/>
      <c r="L4" s="181"/>
      <c r="M4" s="181"/>
    </row>
    <row r="5" spans="1:47" ht="14.25" customHeight="1">
      <c r="A5" s="181"/>
      <c r="B5" s="181"/>
      <c r="C5" s="204"/>
      <c r="D5" s="205"/>
      <c r="E5" s="206"/>
      <c r="G5" s="5" t="s">
        <v>6</v>
      </c>
      <c r="H5" s="5" t="s">
        <v>7</v>
      </c>
      <c r="I5" s="210" t="s">
        <v>8</v>
      </c>
      <c r="J5" s="211"/>
      <c r="K5" s="211"/>
      <c r="L5" s="211"/>
      <c r="M5" s="212"/>
    </row>
    <row r="6" spans="1:47" ht="14.45" customHeight="1">
      <c r="A6" s="181"/>
      <c r="B6" s="181"/>
      <c r="C6" s="204"/>
      <c r="D6" s="205"/>
      <c r="E6" s="206"/>
      <c r="G6" s="25">
        <v>1</v>
      </c>
      <c r="H6" s="25" t="s">
        <v>9</v>
      </c>
      <c r="I6" s="213" t="s">
        <v>10</v>
      </c>
      <c r="J6" s="214"/>
      <c r="K6" s="214"/>
      <c r="L6" s="214"/>
      <c r="M6" s="215"/>
    </row>
    <row r="7" spans="1:47" ht="93.75" customHeight="1">
      <c r="A7" s="181"/>
      <c r="B7" s="181"/>
      <c r="C7" s="204"/>
      <c r="D7" s="205"/>
      <c r="E7" s="206"/>
      <c r="G7" s="25">
        <v>2</v>
      </c>
      <c r="H7" s="25" t="s">
        <v>11</v>
      </c>
      <c r="I7" s="216" t="s">
        <v>12</v>
      </c>
      <c r="J7" s="217"/>
      <c r="K7" s="217"/>
      <c r="L7" s="217"/>
      <c r="M7" s="218"/>
    </row>
    <row r="8" spans="1:47">
      <c r="A8" s="181"/>
      <c r="B8" s="181"/>
      <c r="C8" s="207"/>
      <c r="D8" s="208"/>
      <c r="E8" s="209"/>
      <c r="G8" s="6"/>
      <c r="H8" s="6"/>
      <c r="I8" s="219"/>
      <c r="J8" s="220"/>
      <c r="K8" s="220"/>
      <c r="L8" s="220"/>
      <c r="M8" s="221"/>
    </row>
    <row r="9" spans="1:47" ht="15.75" thickBot="1"/>
    <row r="10" spans="1:47" ht="14.45" customHeight="1">
      <c r="A10" s="178" t="s">
        <v>13</v>
      </c>
      <c r="B10" s="179"/>
      <c r="C10" s="182" t="s">
        <v>14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88" t="s">
        <v>15</v>
      </c>
      <c r="T10" s="189"/>
      <c r="U10" s="189"/>
      <c r="V10" s="189"/>
      <c r="W10" s="190"/>
      <c r="X10" s="194" t="s">
        <v>16</v>
      </c>
      <c r="Y10" s="195"/>
      <c r="Z10" s="195"/>
      <c r="AA10" s="195"/>
      <c r="AB10" s="196"/>
      <c r="AC10" s="172" t="s">
        <v>16</v>
      </c>
      <c r="AD10" s="173"/>
      <c r="AE10" s="173"/>
      <c r="AF10" s="173"/>
      <c r="AG10" s="173"/>
      <c r="AH10" s="174" t="s">
        <v>16</v>
      </c>
      <c r="AI10" s="174"/>
      <c r="AJ10" s="174"/>
      <c r="AK10" s="174"/>
      <c r="AL10" s="174"/>
      <c r="AM10" s="165" t="s">
        <v>16</v>
      </c>
      <c r="AN10" s="165"/>
      <c r="AO10" s="165"/>
      <c r="AP10" s="165"/>
      <c r="AQ10" s="165"/>
      <c r="AR10" s="166" t="s">
        <v>17</v>
      </c>
      <c r="AS10" s="167"/>
      <c r="AT10" s="167"/>
      <c r="AU10" s="168"/>
    </row>
    <row r="11" spans="1:47" ht="14.45" customHeight="1" thickBot="1">
      <c r="A11" s="180"/>
      <c r="B11" s="181"/>
      <c r="C11" s="185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7"/>
      <c r="S11" s="191"/>
      <c r="T11" s="192"/>
      <c r="U11" s="192"/>
      <c r="V11" s="192"/>
      <c r="W11" s="193"/>
      <c r="X11" s="169" t="s">
        <v>18</v>
      </c>
      <c r="Y11" s="170"/>
      <c r="Z11" s="170"/>
      <c r="AA11" s="170"/>
      <c r="AB11" s="171"/>
      <c r="AC11" s="172" t="s">
        <v>19</v>
      </c>
      <c r="AD11" s="173"/>
      <c r="AE11" s="173"/>
      <c r="AF11" s="173"/>
      <c r="AG11" s="173"/>
      <c r="AH11" s="174" t="s">
        <v>20</v>
      </c>
      <c r="AI11" s="174"/>
      <c r="AJ11" s="174"/>
      <c r="AK11" s="174"/>
      <c r="AL11" s="174"/>
      <c r="AM11" s="165" t="s">
        <v>21</v>
      </c>
      <c r="AN11" s="165"/>
      <c r="AO11" s="165"/>
      <c r="AP11" s="165"/>
      <c r="AQ11" s="165"/>
      <c r="AR11" s="175" t="s">
        <v>22</v>
      </c>
      <c r="AS11" s="176"/>
      <c r="AT11" s="176"/>
      <c r="AU11" s="177"/>
    </row>
    <row r="12" spans="1:47" ht="14.45" customHeight="1">
      <c r="A12" s="150"/>
      <c r="B12" s="148"/>
      <c r="C12" s="151"/>
      <c r="D12" s="152"/>
      <c r="E12" s="152"/>
      <c r="F12" s="152"/>
      <c r="G12" s="152"/>
      <c r="H12" s="152"/>
      <c r="I12" s="164" t="s">
        <v>23</v>
      </c>
      <c r="J12" s="164"/>
      <c r="K12" s="152"/>
      <c r="L12" s="152"/>
      <c r="M12" s="152"/>
      <c r="N12" s="152"/>
      <c r="O12" s="152"/>
      <c r="P12" s="152"/>
      <c r="Q12" s="152"/>
      <c r="R12" s="153"/>
      <c r="S12" s="154"/>
      <c r="T12" s="155"/>
      <c r="U12" s="155"/>
      <c r="V12" s="155"/>
      <c r="W12" s="156"/>
      <c r="X12" s="160"/>
      <c r="Y12" s="161"/>
      <c r="Z12" s="161"/>
      <c r="AA12" s="112"/>
      <c r="AB12" s="162"/>
      <c r="AC12" s="157"/>
      <c r="AD12" s="158"/>
      <c r="AE12" s="158"/>
      <c r="AF12" s="158"/>
      <c r="AG12" s="158"/>
      <c r="AH12" s="163"/>
      <c r="AI12" s="163"/>
      <c r="AJ12" s="163"/>
      <c r="AK12" s="163"/>
      <c r="AL12" s="163"/>
      <c r="AM12" s="159"/>
      <c r="AN12" s="159"/>
      <c r="AO12" s="159"/>
      <c r="AP12" s="159"/>
      <c r="AQ12" s="7"/>
      <c r="AR12" s="8"/>
      <c r="AS12" s="9"/>
      <c r="AT12" s="9"/>
      <c r="AU12" s="117"/>
    </row>
    <row r="13" spans="1:47" ht="60.75" thickBot="1">
      <c r="A13" s="150" t="s">
        <v>24</v>
      </c>
      <c r="B13" s="148" t="s">
        <v>25</v>
      </c>
      <c r="C13" s="148" t="s">
        <v>26</v>
      </c>
      <c r="D13" s="148" t="s">
        <v>27</v>
      </c>
      <c r="E13" s="148" t="s">
        <v>28</v>
      </c>
      <c r="F13" s="148" t="s">
        <v>29</v>
      </c>
      <c r="G13" s="148" t="s">
        <v>30</v>
      </c>
      <c r="H13" s="148" t="s">
        <v>31</v>
      </c>
      <c r="I13" s="148" t="s">
        <v>32</v>
      </c>
      <c r="J13" s="148" t="s">
        <v>33</v>
      </c>
      <c r="K13" s="148" t="s">
        <v>34</v>
      </c>
      <c r="L13" s="148" t="s">
        <v>35</v>
      </c>
      <c r="M13" s="148" t="s">
        <v>36</v>
      </c>
      <c r="N13" s="148" t="s">
        <v>37</v>
      </c>
      <c r="O13" s="148" t="s">
        <v>38</v>
      </c>
      <c r="P13" s="148" t="s">
        <v>39</v>
      </c>
      <c r="Q13" s="148" t="s">
        <v>40</v>
      </c>
      <c r="R13" s="10" t="s">
        <v>41</v>
      </c>
      <c r="S13" s="154" t="s">
        <v>42</v>
      </c>
      <c r="T13" s="155" t="s">
        <v>43</v>
      </c>
      <c r="U13" s="155" t="s">
        <v>44</v>
      </c>
      <c r="V13" s="155" t="s">
        <v>45</v>
      </c>
      <c r="W13" s="156" t="s">
        <v>46</v>
      </c>
      <c r="X13" s="160" t="s">
        <v>47</v>
      </c>
      <c r="Y13" s="161" t="s">
        <v>48</v>
      </c>
      <c r="Z13" s="161" t="s">
        <v>49</v>
      </c>
      <c r="AA13" s="161" t="s">
        <v>50</v>
      </c>
      <c r="AB13" s="162" t="s">
        <v>51</v>
      </c>
      <c r="AC13" s="11" t="s">
        <v>47</v>
      </c>
      <c r="AD13" s="12" t="s">
        <v>48</v>
      </c>
      <c r="AE13" s="12" t="s">
        <v>49</v>
      </c>
      <c r="AF13" s="12" t="s">
        <v>50</v>
      </c>
      <c r="AG13" s="12" t="s">
        <v>51</v>
      </c>
      <c r="AH13" s="13" t="s">
        <v>47</v>
      </c>
      <c r="AI13" s="13" t="s">
        <v>48</v>
      </c>
      <c r="AJ13" s="13" t="s">
        <v>49</v>
      </c>
      <c r="AK13" s="13" t="s">
        <v>50</v>
      </c>
      <c r="AL13" s="13" t="s">
        <v>51</v>
      </c>
      <c r="AM13" s="14" t="s">
        <v>47</v>
      </c>
      <c r="AN13" s="14" t="s">
        <v>48</v>
      </c>
      <c r="AO13" s="14" t="s">
        <v>49</v>
      </c>
      <c r="AP13" s="14" t="s">
        <v>50</v>
      </c>
      <c r="AQ13" s="15" t="s">
        <v>51</v>
      </c>
      <c r="AR13" s="16" t="s">
        <v>47</v>
      </c>
      <c r="AS13" s="17" t="s">
        <v>52</v>
      </c>
      <c r="AT13" s="17" t="s">
        <v>53</v>
      </c>
      <c r="AU13" s="18" t="s">
        <v>54</v>
      </c>
    </row>
    <row r="14" spans="1:47" s="36" customFormat="1" ht="201" customHeight="1">
      <c r="A14" s="19">
        <v>1</v>
      </c>
      <c r="B14" s="20" t="s">
        <v>55</v>
      </c>
      <c r="C14" s="21">
        <v>1</v>
      </c>
      <c r="D14" s="22">
        <v>1</v>
      </c>
      <c r="E14" s="20" t="s">
        <v>56</v>
      </c>
      <c r="F14" s="21">
        <f>80%/5</f>
        <v>0.16</v>
      </c>
      <c r="G14" s="23" t="s">
        <v>57</v>
      </c>
      <c r="H14" s="20" t="s">
        <v>58</v>
      </c>
      <c r="I14" s="20" t="s">
        <v>59</v>
      </c>
      <c r="J14" s="20" t="s">
        <v>60</v>
      </c>
      <c r="K14" s="24">
        <v>1</v>
      </c>
      <c r="L14" s="25" t="s">
        <v>61</v>
      </c>
      <c r="M14" s="23" t="s">
        <v>62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7" t="s">
        <v>63</v>
      </c>
      <c r="T14" s="20" t="s">
        <v>64</v>
      </c>
      <c r="U14" s="20" t="s">
        <v>65</v>
      </c>
      <c r="V14" s="20" t="s">
        <v>4</v>
      </c>
      <c r="W14" s="149" t="s">
        <v>66</v>
      </c>
      <c r="X14" s="106">
        <f>N14</f>
        <v>1</v>
      </c>
      <c r="Y14" s="126">
        <v>1</v>
      </c>
      <c r="Z14" s="126">
        <v>1</v>
      </c>
      <c r="AA14" s="113" t="s">
        <v>67</v>
      </c>
      <c r="AB14" s="109" t="s">
        <v>68</v>
      </c>
      <c r="AC14" s="31">
        <f>O14</f>
        <v>1</v>
      </c>
      <c r="AD14" s="32"/>
      <c r="AE14" s="33"/>
      <c r="AF14" s="33"/>
      <c r="AG14" s="34"/>
      <c r="AH14" s="35">
        <f>P14</f>
        <v>1</v>
      </c>
      <c r="AI14" s="32"/>
      <c r="AJ14" s="33"/>
      <c r="AK14" s="33"/>
      <c r="AL14" s="34"/>
      <c r="AM14" s="35">
        <f>Q14</f>
        <v>1</v>
      </c>
      <c r="AN14" s="32"/>
      <c r="AO14" s="33"/>
      <c r="AP14" s="33"/>
      <c r="AQ14" s="34"/>
      <c r="AR14" s="136">
        <f>R14</f>
        <v>1</v>
      </c>
      <c r="AS14" s="137">
        <f>SUM(Y14,AD14,AI14,AN14)</f>
        <v>1</v>
      </c>
      <c r="AT14" s="141">
        <f>100%/4</f>
        <v>0.25</v>
      </c>
      <c r="AU14" s="118" t="s">
        <v>67</v>
      </c>
    </row>
    <row r="15" spans="1:47" s="36" customFormat="1" ht="100.5" customHeight="1">
      <c r="A15" s="19">
        <v>1</v>
      </c>
      <c r="B15" s="20" t="s">
        <v>55</v>
      </c>
      <c r="C15" s="37">
        <v>2</v>
      </c>
      <c r="D15" s="22">
        <v>2</v>
      </c>
      <c r="E15" s="20" t="s">
        <v>69</v>
      </c>
      <c r="F15" s="21">
        <f t="shared" ref="F15:F18" si="0">80%/5</f>
        <v>0.16</v>
      </c>
      <c r="G15" s="23" t="s">
        <v>57</v>
      </c>
      <c r="H15" s="20" t="s">
        <v>70</v>
      </c>
      <c r="I15" s="20" t="s">
        <v>71</v>
      </c>
      <c r="J15" s="20" t="s">
        <v>72</v>
      </c>
      <c r="K15" s="23">
        <v>4</v>
      </c>
      <c r="L15" s="25" t="s">
        <v>73</v>
      </c>
      <c r="M15" s="23" t="s">
        <v>74</v>
      </c>
      <c r="N15" s="38">
        <v>0</v>
      </c>
      <c r="O15" s="38">
        <v>1</v>
      </c>
      <c r="P15" s="38">
        <v>0</v>
      </c>
      <c r="Q15" s="38">
        <v>1</v>
      </c>
      <c r="R15" s="38">
        <v>2</v>
      </c>
      <c r="S15" s="27" t="s">
        <v>63</v>
      </c>
      <c r="T15" s="20" t="s">
        <v>75</v>
      </c>
      <c r="U15" s="20" t="s">
        <v>76</v>
      </c>
      <c r="V15" s="20" t="s">
        <v>4</v>
      </c>
      <c r="W15" s="149" t="s">
        <v>66</v>
      </c>
      <c r="X15" s="107" t="s">
        <v>77</v>
      </c>
      <c r="Y15" s="127" t="s">
        <v>77</v>
      </c>
      <c r="Z15" s="127" t="s">
        <v>77</v>
      </c>
      <c r="AA15" s="113" t="s">
        <v>78</v>
      </c>
      <c r="AB15" s="100" t="s">
        <v>77</v>
      </c>
      <c r="AC15" s="39">
        <f t="shared" ref="AC15:AC22" si="1">O15</f>
        <v>1</v>
      </c>
      <c r="AD15" s="29"/>
      <c r="AE15" s="23"/>
      <c r="AF15" s="23"/>
      <c r="AG15" s="30"/>
      <c r="AH15" s="28">
        <f t="shared" ref="AH15:AH22" si="2">P15</f>
        <v>0</v>
      </c>
      <c r="AI15" s="29"/>
      <c r="AJ15" s="23"/>
      <c r="AK15" s="23"/>
      <c r="AL15" s="30"/>
      <c r="AM15" s="28">
        <f t="shared" ref="AM15:AM22" si="3">Q15</f>
        <v>1</v>
      </c>
      <c r="AN15" s="29"/>
      <c r="AO15" s="23"/>
      <c r="AP15" s="23"/>
      <c r="AQ15" s="30"/>
      <c r="AR15" s="138">
        <f t="shared" ref="AR15:AR22" si="4">R15</f>
        <v>2</v>
      </c>
      <c r="AS15" s="25">
        <f>SUM(Y15,AD15,AI15,AN15)</f>
        <v>0</v>
      </c>
      <c r="AT15" s="142">
        <v>0</v>
      </c>
      <c r="AU15" s="119" t="s">
        <v>78</v>
      </c>
    </row>
    <row r="16" spans="1:47" s="36" customFormat="1" ht="123.75" customHeight="1">
      <c r="A16" s="19">
        <v>1</v>
      </c>
      <c r="B16" s="20" t="s">
        <v>55</v>
      </c>
      <c r="C16" s="37">
        <v>4</v>
      </c>
      <c r="D16" s="22">
        <v>3</v>
      </c>
      <c r="E16" s="20" t="s">
        <v>79</v>
      </c>
      <c r="F16" s="21">
        <f t="shared" si="0"/>
        <v>0.16</v>
      </c>
      <c r="G16" s="23" t="s">
        <v>57</v>
      </c>
      <c r="H16" s="20" t="s">
        <v>80</v>
      </c>
      <c r="I16" s="20" t="s">
        <v>81</v>
      </c>
      <c r="J16" s="20" t="s">
        <v>72</v>
      </c>
      <c r="K16" s="23" t="s">
        <v>82</v>
      </c>
      <c r="L16" s="25" t="s">
        <v>73</v>
      </c>
      <c r="M16" s="23" t="s">
        <v>83</v>
      </c>
      <c r="N16" s="40">
        <v>1</v>
      </c>
      <c r="O16" s="40">
        <v>1</v>
      </c>
      <c r="P16" s="40">
        <v>1</v>
      </c>
      <c r="Q16" s="40">
        <v>1</v>
      </c>
      <c r="R16" s="40">
        <v>4</v>
      </c>
      <c r="S16" s="27" t="s">
        <v>63</v>
      </c>
      <c r="T16" s="20" t="s">
        <v>84</v>
      </c>
      <c r="U16" s="20" t="s">
        <v>85</v>
      </c>
      <c r="V16" s="20" t="s">
        <v>4</v>
      </c>
      <c r="W16" s="149" t="s">
        <v>86</v>
      </c>
      <c r="X16" s="108">
        <f t="shared" ref="X16" si="5">N16</f>
        <v>1</v>
      </c>
      <c r="Y16" s="127">
        <v>1</v>
      </c>
      <c r="Z16" s="126">
        <v>1</v>
      </c>
      <c r="AA16" s="113" t="s">
        <v>87</v>
      </c>
      <c r="AB16" s="109" t="s">
        <v>88</v>
      </c>
      <c r="AC16" s="39">
        <f t="shared" si="1"/>
        <v>1</v>
      </c>
      <c r="AD16" s="29"/>
      <c r="AE16" s="23"/>
      <c r="AF16" s="23"/>
      <c r="AG16" s="30"/>
      <c r="AH16" s="28">
        <f t="shared" si="2"/>
        <v>1</v>
      </c>
      <c r="AI16" s="29"/>
      <c r="AJ16" s="23"/>
      <c r="AK16" s="23"/>
      <c r="AL16" s="30"/>
      <c r="AM16" s="28">
        <f t="shared" si="3"/>
        <v>1</v>
      </c>
      <c r="AN16" s="29"/>
      <c r="AO16" s="23"/>
      <c r="AP16" s="23"/>
      <c r="AQ16" s="30"/>
      <c r="AR16" s="138">
        <f t="shared" si="4"/>
        <v>4</v>
      </c>
      <c r="AS16" s="25">
        <f t="shared" ref="AS16:AS21" si="6">SUM(Y16,AD16,AI16,AN16)</f>
        <v>1</v>
      </c>
      <c r="AT16" s="142">
        <v>0.25</v>
      </c>
      <c r="AU16" s="119" t="s">
        <v>87</v>
      </c>
    </row>
    <row r="17" spans="1:47" s="36" customFormat="1" ht="100.5" customHeight="1">
      <c r="A17" s="19">
        <v>1</v>
      </c>
      <c r="B17" s="20" t="s">
        <v>55</v>
      </c>
      <c r="C17" s="37">
        <v>1</v>
      </c>
      <c r="D17" s="22">
        <v>4</v>
      </c>
      <c r="E17" s="20" t="s">
        <v>89</v>
      </c>
      <c r="F17" s="21">
        <f t="shared" si="0"/>
        <v>0.16</v>
      </c>
      <c r="G17" s="23" t="s">
        <v>90</v>
      </c>
      <c r="H17" s="20" t="s">
        <v>91</v>
      </c>
      <c r="I17" s="20" t="s">
        <v>92</v>
      </c>
      <c r="J17" s="20" t="s">
        <v>72</v>
      </c>
      <c r="K17" s="41" t="s">
        <v>82</v>
      </c>
      <c r="L17" s="25" t="s">
        <v>73</v>
      </c>
      <c r="M17" s="23" t="s">
        <v>93</v>
      </c>
      <c r="N17" s="40">
        <v>0</v>
      </c>
      <c r="O17" s="40">
        <v>0.5</v>
      </c>
      <c r="P17" s="40">
        <v>0.5</v>
      </c>
      <c r="Q17" s="40">
        <v>0</v>
      </c>
      <c r="R17" s="40">
        <v>1</v>
      </c>
      <c r="S17" s="27" t="s">
        <v>94</v>
      </c>
      <c r="T17" s="20" t="s">
        <v>95</v>
      </c>
      <c r="U17" s="20" t="s">
        <v>96</v>
      </c>
      <c r="V17" s="20" t="s">
        <v>4</v>
      </c>
      <c r="W17" s="149" t="s">
        <v>86</v>
      </c>
      <c r="X17" s="108" t="s">
        <v>77</v>
      </c>
      <c r="Y17" s="127" t="s">
        <v>77</v>
      </c>
      <c r="Z17" s="127" t="s">
        <v>77</v>
      </c>
      <c r="AA17" s="113" t="s">
        <v>97</v>
      </c>
      <c r="AB17" s="100" t="s">
        <v>77</v>
      </c>
      <c r="AC17" s="39">
        <f t="shared" si="1"/>
        <v>0.5</v>
      </c>
      <c r="AD17" s="29"/>
      <c r="AE17" s="23"/>
      <c r="AF17" s="23"/>
      <c r="AG17" s="30"/>
      <c r="AH17" s="28">
        <f t="shared" si="2"/>
        <v>0.5</v>
      </c>
      <c r="AI17" s="29"/>
      <c r="AJ17" s="23"/>
      <c r="AK17" s="23"/>
      <c r="AL17" s="30"/>
      <c r="AM17" s="28">
        <f t="shared" si="3"/>
        <v>0</v>
      </c>
      <c r="AN17" s="29"/>
      <c r="AO17" s="23"/>
      <c r="AP17" s="23"/>
      <c r="AQ17" s="30"/>
      <c r="AR17" s="138">
        <f t="shared" si="4"/>
        <v>1</v>
      </c>
      <c r="AS17" s="25">
        <f t="shared" si="6"/>
        <v>0</v>
      </c>
      <c r="AT17" s="142">
        <v>0</v>
      </c>
      <c r="AU17" s="119" t="s">
        <v>97</v>
      </c>
    </row>
    <row r="18" spans="1:47" s="36" customFormat="1" ht="100.5" customHeight="1">
      <c r="A18" s="19">
        <v>1</v>
      </c>
      <c r="B18" s="20" t="s">
        <v>55</v>
      </c>
      <c r="C18" s="37">
        <v>2</v>
      </c>
      <c r="D18" s="22">
        <v>5</v>
      </c>
      <c r="E18" s="20" t="s">
        <v>98</v>
      </c>
      <c r="F18" s="21">
        <f t="shared" si="0"/>
        <v>0.16</v>
      </c>
      <c r="G18" s="23" t="s">
        <v>57</v>
      </c>
      <c r="H18" s="20" t="s">
        <v>99</v>
      </c>
      <c r="I18" s="20" t="s">
        <v>100</v>
      </c>
      <c r="J18" s="20" t="s">
        <v>72</v>
      </c>
      <c r="K18" s="41" t="s">
        <v>101</v>
      </c>
      <c r="L18" s="25" t="s">
        <v>73</v>
      </c>
      <c r="M18" s="23" t="s">
        <v>102</v>
      </c>
      <c r="N18" s="40">
        <v>0</v>
      </c>
      <c r="O18" s="40">
        <v>0</v>
      </c>
      <c r="P18" s="40">
        <v>1</v>
      </c>
      <c r="Q18" s="40">
        <v>1</v>
      </c>
      <c r="R18" s="40">
        <v>2</v>
      </c>
      <c r="S18" s="27" t="s">
        <v>63</v>
      </c>
      <c r="T18" s="20" t="s">
        <v>103</v>
      </c>
      <c r="U18" s="20" t="s">
        <v>104</v>
      </c>
      <c r="V18" s="20" t="s">
        <v>105</v>
      </c>
      <c r="W18" s="149" t="s">
        <v>104</v>
      </c>
      <c r="X18" s="108">
        <v>0</v>
      </c>
      <c r="Y18" s="127" t="s">
        <v>77</v>
      </c>
      <c r="Z18" s="127" t="s">
        <v>77</v>
      </c>
      <c r="AA18" s="113" t="s">
        <v>97</v>
      </c>
      <c r="AB18" s="100" t="s">
        <v>77</v>
      </c>
      <c r="AC18" s="39">
        <v>0</v>
      </c>
      <c r="AD18" s="29"/>
      <c r="AE18" s="23"/>
      <c r="AF18" s="23"/>
      <c r="AG18" s="30"/>
      <c r="AH18" s="28">
        <v>1</v>
      </c>
      <c r="AI18" s="29"/>
      <c r="AJ18" s="23"/>
      <c r="AK18" s="23"/>
      <c r="AL18" s="30"/>
      <c r="AM18" s="28">
        <v>1</v>
      </c>
      <c r="AN18" s="29"/>
      <c r="AO18" s="23"/>
      <c r="AP18" s="23"/>
      <c r="AQ18" s="30"/>
      <c r="AR18" s="138">
        <v>2</v>
      </c>
      <c r="AS18" s="25">
        <v>0</v>
      </c>
      <c r="AT18" s="142">
        <v>0</v>
      </c>
      <c r="AU18" s="119" t="s">
        <v>97</v>
      </c>
    </row>
    <row r="19" spans="1:47" s="54" customFormat="1" ht="16.5" thickBot="1">
      <c r="A19" s="42"/>
      <c r="B19" s="43"/>
      <c r="C19" s="44"/>
      <c r="D19" s="44"/>
      <c r="E19" s="45" t="s">
        <v>106</v>
      </c>
      <c r="F19" s="46">
        <f>SUM(F14:F18)</f>
        <v>0.8</v>
      </c>
      <c r="G19" s="44"/>
      <c r="H19" s="44"/>
      <c r="I19" s="44"/>
      <c r="J19" s="44"/>
      <c r="K19" s="44"/>
      <c r="L19" s="47"/>
      <c r="M19" s="44"/>
      <c r="N19" s="48"/>
      <c r="O19" s="48"/>
      <c r="P19" s="48"/>
      <c r="Q19" s="48"/>
      <c r="R19" s="49"/>
      <c r="S19" s="42"/>
      <c r="T19" s="44"/>
      <c r="U19" s="44"/>
      <c r="V19" s="44"/>
      <c r="W19" s="105"/>
      <c r="X19" s="128"/>
      <c r="Y19" s="46"/>
      <c r="Z19" s="143">
        <f>AVERAGE(Z14:Z18)*80%</f>
        <v>0.8</v>
      </c>
      <c r="AA19" s="43"/>
      <c r="AB19" s="50"/>
      <c r="AC19" s="51"/>
      <c r="AD19" s="52" t="e">
        <f>AVERAGE(AD14:AD18)</f>
        <v>#DIV/0!</v>
      </c>
      <c r="AE19" s="44"/>
      <c r="AF19" s="44"/>
      <c r="AG19" s="50"/>
      <c r="AH19" s="51"/>
      <c r="AI19" s="52" t="e">
        <f>AVERAGE(AI14:AI18)</f>
        <v>#DIV/0!</v>
      </c>
      <c r="AJ19" s="44"/>
      <c r="AK19" s="44"/>
      <c r="AL19" s="50"/>
      <c r="AM19" s="53"/>
      <c r="AN19" s="48" t="e">
        <f>AVERAGE(AN14:AN18)</f>
        <v>#DIV/0!</v>
      </c>
      <c r="AO19" s="44"/>
      <c r="AP19" s="44"/>
      <c r="AQ19" s="50"/>
      <c r="AR19" s="128"/>
      <c r="AS19" s="46"/>
      <c r="AT19" s="143">
        <f>AVERAGE(AT14:AT18)*80%</f>
        <v>8.0000000000000016E-2</v>
      </c>
      <c r="AU19" s="120"/>
    </row>
    <row r="20" spans="1:47" s="67" customFormat="1" ht="120">
      <c r="A20" s="55">
        <v>7</v>
      </c>
      <c r="B20" s="56" t="s">
        <v>107</v>
      </c>
      <c r="C20" s="57">
        <v>0.8</v>
      </c>
      <c r="D20" s="55" t="s">
        <v>108</v>
      </c>
      <c r="E20" s="56" t="s">
        <v>109</v>
      </c>
      <c r="F20" s="58">
        <f>+(0.333333333333333)*20%</f>
        <v>6.6666666666666596E-2</v>
      </c>
      <c r="G20" s="56" t="s">
        <v>110</v>
      </c>
      <c r="H20" s="56" t="s">
        <v>111</v>
      </c>
      <c r="I20" s="56" t="s">
        <v>112</v>
      </c>
      <c r="J20" s="56" t="s">
        <v>113</v>
      </c>
      <c r="K20" s="55"/>
      <c r="L20" s="59" t="s">
        <v>61</v>
      </c>
      <c r="M20" s="60" t="s">
        <v>114</v>
      </c>
      <c r="N20" s="61" t="s">
        <v>77</v>
      </c>
      <c r="O20" s="61">
        <v>0.8</v>
      </c>
      <c r="P20" s="61" t="s">
        <v>77</v>
      </c>
      <c r="Q20" s="61">
        <v>0.8</v>
      </c>
      <c r="R20" s="61">
        <v>0.8</v>
      </c>
      <c r="S20" s="55" t="s">
        <v>115</v>
      </c>
      <c r="T20" s="55" t="s">
        <v>116</v>
      </c>
      <c r="U20" s="55" t="s">
        <v>116</v>
      </c>
      <c r="V20" s="55" t="s">
        <v>117</v>
      </c>
      <c r="W20" s="62" t="s">
        <v>118</v>
      </c>
      <c r="X20" s="129" t="str">
        <f>N20</f>
        <v>No programada</v>
      </c>
      <c r="Y20" s="130" t="s">
        <v>77</v>
      </c>
      <c r="Z20" s="130" t="s">
        <v>77</v>
      </c>
      <c r="AA20" s="114" t="s">
        <v>97</v>
      </c>
      <c r="AB20" s="64" t="s">
        <v>77</v>
      </c>
      <c r="AC20" s="101">
        <f t="shared" si="1"/>
        <v>0.8</v>
      </c>
      <c r="AD20" s="63"/>
      <c r="AE20" s="63"/>
      <c r="AF20" s="63"/>
      <c r="AG20" s="64"/>
      <c r="AH20" s="65" t="str">
        <f t="shared" si="2"/>
        <v>No programada</v>
      </c>
      <c r="AI20" s="63"/>
      <c r="AJ20" s="63"/>
      <c r="AK20" s="63"/>
      <c r="AL20" s="64"/>
      <c r="AM20" s="65">
        <f t="shared" si="3"/>
        <v>0.8</v>
      </c>
      <c r="AN20" s="66"/>
      <c r="AO20" s="63"/>
      <c r="AP20" s="63"/>
      <c r="AQ20" s="64"/>
      <c r="AR20" s="139">
        <f t="shared" si="4"/>
        <v>0.8</v>
      </c>
      <c r="AS20" s="142">
        <v>0</v>
      </c>
      <c r="AT20" s="145">
        <v>0</v>
      </c>
      <c r="AU20" s="121" t="s">
        <v>97</v>
      </c>
    </row>
    <row r="21" spans="1:47" s="67" customFormat="1" ht="120">
      <c r="A21" s="68">
        <v>7</v>
      </c>
      <c r="B21" s="69" t="s">
        <v>107</v>
      </c>
      <c r="C21" s="70">
        <v>1</v>
      </c>
      <c r="D21" s="68" t="s">
        <v>119</v>
      </c>
      <c r="E21" s="56" t="s">
        <v>120</v>
      </c>
      <c r="F21" s="71">
        <f t="shared" ref="F21:F22" si="7">+(0.333333333333333)*20%</f>
        <v>6.6666666666666596E-2</v>
      </c>
      <c r="G21" s="56" t="s">
        <v>110</v>
      </c>
      <c r="H21" s="56" t="s">
        <v>121</v>
      </c>
      <c r="I21" s="56" t="s">
        <v>122</v>
      </c>
      <c r="J21" s="56" t="s">
        <v>123</v>
      </c>
      <c r="K21" s="68"/>
      <c r="L21" s="72" t="s">
        <v>124</v>
      </c>
      <c r="M21" s="73" t="s">
        <v>125</v>
      </c>
      <c r="N21" s="74">
        <v>0.6</v>
      </c>
      <c r="O21" s="74">
        <v>0</v>
      </c>
      <c r="P21" s="74">
        <v>0</v>
      </c>
      <c r="Q21" s="74">
        <v>0.4</v>
      </c>
      <c r="R21" s="74">
        <v>1</v>
      </c>
      <c r="S21" s="68" t="s">
        <v>115</v>
      </c>
      <c r="T21" s="68" t="s">
        <v>126</v>
      </c>
      <c r="U21" s="68" t="s">
        <v>126</v>
      </c>
      <c r="V21" s="55" t="s">
        <v>117</v>
      </c>
      <c r="W21" s="75" t="s">
        <v>127</v>
      </c>
      <c r="X21" s="131">
        <f>N21</f>
        <v>0.6</v>
      </c>
      <c r="Y21" s="144">
        <v>0.6</v>
      </c>
      <c r="Z21" s="144">
        <v>1</v>
      </c>
      <c r="AA21" s="69" t="s">
        <v>128</v>
      </c>
      <c r="AB21" s="76" t="s">
        <v>129</v>
      </c>
      <c r="AC21" s="102">
        <f t="shared" si="1"/>
        <v>0</v>
      </c>
      <c r="AD21" s="68"/>
      <c r="AE21" s="68"/>
      <c r="AF21" s="68"/>
      <c r="AG21" s="76"/>
      <c r="AH21" s="77">
        <f t="shared" si="2"/>
        <v>0</v>
      </c>
      <c r="AI21" s="68"/>
      <c r="AJ21" s="68"/>
      <c r="AK21" s="68"/>
      <c r="AL21" s="76"/>
      <c r="AM21" s="77">
        <f t="shared" si="3"/>
        <v>0.4</v>
      </c>
      <c r="AN21" s="78"/>
      <c r="AO21" s="68"/>
      <c r="AP21" s="68"/>
      <c r="AQ21" s="76"/>
      <c r="AR21" s="140">
        <f t="shared" si="4"/>
        <v>1</v>
      </c>
      <c r="AS21" s="21">
        <f t="shared" si="6"/>
        <v>0.6</v>
      </c>
      <c r="AT21" s="144">
        <v>0.6</v>
      </c>
      <c r="AU21" s="122" t="s">
        <v>128</v>
      </c>
    </row>
    <row r="22" spans="1:47" s="67" customFormat="1" ht="120">
      <c r="A22" s="68">
        <v>7</v>
      </c>
      <c r="B22" s="69" t="s">
        <v>107</v>
      </c>
      <c r="C22" s="70">
        <v>1</v>
      </c>
      <c r="D22" s="68" t="s">
        <v>130</v>
      </c>
      <c r="E22" s="56" t="s">
        <v>131</v>
      </c>
      <c r="F22" s="71">
        <f t="shared" si="7"/>
        <v>6.6666666666666596E-2</v>
      </c>
      <c r="G22" s="56" t="s">
        <v>110</v>
      </c>
      <c r="H22" s="56" t="s">
        <v>132</v>
      </c>
      <c r="I22" s="56" t="s">
        <v>133</v>
      </c>
      <c r="J22" s="56" t="s">
        <v>134</v>
      </c>
      <c r="K22" s="68"/>
      <c r="L22" s="72" t="s">
        <v>124</v>
      </c>
      <c r="M22" s="73" t="s">
        <v>135</v>
      </c>
      <c r="N22" s="74" t="s">
        <v>77</v>
      </c>
      <c r="O22" s="74">
        <v>1</v>
      </c>
      <c r="P22" s="74">
        <v>1</v>
      </c>
      <c r="Q22" s="74" t="s">
        <v>136</v>
      </c>
      <c r="R22" s="74">
        <v>1</v>
      </c>
      <c r="S22" s="68" t="s">
        <v>115</v>
      </c>
      <c r="T22" s="68" t="s">
        <v>137</v>
      </c>
      <c r="U22" s="68" t="s">
        <v>138</v>
      </c>
      <c r="V22" s="55" t="s">
        <v>117</v>
      </c>
      <c r="W22" s="75" t="s">
        <v>139</v>
      </c>
      <c r="X22" s="131" t="s">
        <v>77</v>
      </c>
      <c r="Y22" s="72" t="s">
        <v>77</v>
      </c>
      <c r="Z22" s="72" t="s">
        <v>77</v>
      </c>
      <c r="AA22" s="69" t="s">
        <v>97</v>
      </c>
      <c r="AB22" s="76" t="s">
        <v>77</v>
      </c>
      <c r="AC22" s="102">
        <f t="shared" si="1"/>
        <v>1</v>
      </c>
      <c r="AD22" s="68"/>
      <c r="AE22" s="68"/>
      <c r="AF22" s="68"/>
      <c r="AG22" s="76"/>
      <c r="AH22" s="77">
        <f t="shared" si="2"/>
        <v>1</v>
      </c>
      <c r="AI22" s="68"/>
      <c r="AJ22" s="68"/>
      <c r="AK22" s="68"/>
      <c r="AL22" s="76"/>
      <c r="AM22" s="77" t="str">
        <f t="shared" si="3"/>
        <v>No  programada</v>
      </c>
      <c r="AN22" s="78"/>
      <c r="AO22" s="68"/>
      <c r="AP22" s="68"/>
      <c r="AQ22" s="76"/>
      <c r="AR22" s="140">
        <f t="shared" si="4"/>
        <v>1</v>
      </c>
      <c r="AS22" s="142">
        <v>0</v>
      </c>
      <c r="AT22" s="144">
        <v>0</v>
      </c>
      <c r="AU22" s="122" t="s">
        <v>97</v>
      </c>
    </row>
    <row r="23" spans="1:47" s="88" customFormat="1" ht="15.75">
      <c r="A23" s="79"/>
      <c r="B23" s="79"/>
      <c r="C23" s="79"/>
      <c r="D23" s="79"/>
      <c r="E23" s="80" t="s">
        <v>140</v>
      </c>
      <c r="F23" s="81">
        <f>SUM(F20:F22)</f>
        <v>0.19999999999999979</v>
      </c>
      <c r="G23" s="80"/>
      <c r="H23" s="80"/>
      <c r="I23" s="80"/>
      <c r="J23" s="80"/>
      <c r="K23" s="80"/>
      <c r="L23" s="82"/>
      <c r="M23" s="80"/>
      <c r="N23" s="83"/>
      <c r="O23" s="83"/>
      <c r="P23" s="83"/>
      <c r="Q23" s="83"/>
      <c r="R23" s="83">
        <f>AVERAGE(R21:R22)</f>
        <v>1</v>
      </c>
      <c r="S23" s="80"/>
      <c r="T23" s="79"/>
      <c r="U23" s="79"/>
      <c r="V23" s="79"/>
      <c r="W23" s="84"/>
      <c r="X23" s="132"/>
      <c r="Y23" s="133"/>
      <c r="Z23" s="146">
        <f>AVERAGE(Z20:Z22)*20%</f>
        <v>0.2</v>
      </c>
      <c r="AA23" s="115"/>
      <c r="AB23" s="87"/>
      <c r="AC23" s="103"/>
      <c r="AD23" s="86"/>
      <c r="AE23" s="79"/>
      <c r="AF23" s="79"/>
      <c r="AG23" s="87"/>
      <c r="AH23" s="85"/>
      <c r="AI23" s="86"/>
      <c r="AJ23" s="79"/>
      <c r="AK23" s="79"/>
      <c r="AL23" s="87"/>
      <c r="AM23" s="85"/>
      <c r="AN23" s="86"/>
      <c r="AO23" s="79"/>
      <c r="AP23" s="79"/>
      <c r="AQ23" s="87"/>
      <c r="AR23" s="132"/>
      <c r="AS23" s="133"/>
      <c r="AT23" s="146">
        <f>AVERAGE(AT20:AT22)*20%</f>
        <v>0.04</v>
      </c>
      <c r="AU23" s="123"/>
    </row>
    <row r="24" spans="1:47" s="99" customFormat="1" ht="19.5" thickBot="1">
      <c r="A24" s="89"/>
      <c r="B24" s="89"/>
      <c r="C24" s="89"/>
      <c r="D24" s="89"/>
      <c r="E24" s="90" t="s">
        <v>141</v>
      </c>
      <c r="F24" s="91">
        <f>F23+F19</f>
        <v>0.99999999999999978</v>
      </c>
      <c r="G24" s="89"/>
      <c r="H24" s="89"/>
      <c r="I24" s="89"/>
      <c r="J24" s="89"/>
      <c r="K24" s="89"/>
      <c r="L24" s="92"/>
      <c r="M24" s="89"/>
      <c r="N24" s="93"/>
      <c r="O24" s="93"/>
      <c r="P24" s="93"/>
      <c r="Q24" s="93"/>
      <c r="R24" s="93">
        <f>R23*$F$23</f>
        <v>0.19999999999999979</v>
      </c>
      <c r="S24" s="89"/>
      <c r="T24" s="89"/>
      <c r="U24" s="89"/>
      <c r="V24" s="89"/>
      <c r="W24" s="94"/>
      <c r="X24" s="134"/>
      <c r="Y24" s="135"/>
      <c r="Z24" s="147">
        <f>Z19+Z23</f>
        <v>1</v>
      </c>
      <c r="AA24" s="116"/>
      <c r="AB24" s="98"/>
      <c r="AC24" s="104"/>
      <c r="AD24" s="96"/>
      <c r="AE24" s="97"/>
      <c r="AF24" s="97"/>
      <c r="AG24" s="98"/>
      <c r="AH24" s="95"/>
      <c r="AI24" s="96"/>
      <c r="AJ24" s="97"/>
      <c r="AK24" s="97"/>
      <c r="AL24" s="98"/>
      <c r="AM24" s="95"/>
      <c r="AN24" s="96"/>
      <c r="AO24" s="97"/>
      <c r="AP24" s="97"/>
      <c r="AQ24" s="98"/>
      <c r="AR24" s="134"/>
      <c r="AS24" s="135"/>
      <c r="AT24" s="147">
        <f>AT19+AT23</f>
        <v>0.12000000000000002</v>
      </c>
      <c r="AU24" s="124"/>
    </row>
  </sheetData>
  <sheetProtection formatColumns="0" formatRows="0"/>
  <mergeCells count="24">
    <mergeCell ref="A1:M1"/>
    <mergeCell ref="N1:R1"/>
    <mergeCell ref="A2:R2"/>
    <mergeCell ref="A4:B8"/>
    <mergeCell ref="C4:E8"/>
    <mergeCell ref="G4:M4"/>
    <mergeCell ref="I5:M5"/>
    <mergeCell ref="I6:M6"/>
    <mergeCell ref="I7:M7"/>
    <mergeCell ref="I8:M8"/>
    <mergeCell ref="A10:B11"/>
    <mergeCell ref="C10:R11"/>
    <mergeCell ref="S10:W11"/>
    <mergeCell ref="X10:AB10"/>
    <mergeCell ref="AC10:AG10"/>
    <mergeCell ref="I12:J12"/>
    <mergeCell ref="AM10:AQ10"/>
    <mergeCell ref="AR10:AU10"/>
    <mergeCell ref="X11:AB11"/>
    <mergeCell ref="AC11:AG11"/>
    <mergeCell ref="AH11:AL11"/>
    <mergeCell ref="AM11:AQ11"/>
    <mergeCell ref="AR11:AU11"/>
    <mergeCell ref="AH10:AL10"/>
  </mergeCells>
  <dataValidations count="2"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" sqref="AA14:AA18 AA20:AA22" xr:uid="{F00184D8-4C00-465D-9F4E-F970FC603400}">
      <formula1>2500</formula1>
    </dataValidation>
    <dataValidation type="textLength" operator="lessThanOrEqual" allowBlank="1" showInputMessage="1" showErrorMessage="1" error="Por favor ingresar menos de 2.500 caracteres, incluyendo espacios." sqref="Y14:Z18 Y20:Z22 AB14:AB18 AB20:AB22" xr:uid="{49729391-31A6-4446-B4D0-C600AC13BCBA}">
      <formula1>2500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Yamile Espinosa Galindo</cp:lastModifiedBy>
  <cp:revision/>
  <dcterms:created xsi:type="dcterms:W3CDTF">2021-03-05T20:22:02Z</dcterms:created>
  <dcterms:modified xsi:type="dcterms:W3CDTF">2021-04-27T14:47:22Z</dcterms:modified>
  <cp:category/>
  <cp:contentStatus/>
</cp:coreProperties>
</file>