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V_TRIMESTRE\ALCALDÍAS LOCALES\"/>
    </mc:Choice>
  </mc:AlternateContent>
  <xr:revisionPtr revIDLastSave="96" documentId="11_11118E4489BA2639B30B041E256AB92C66FE2162" xr6:coauthVersionLast="44" xr6:coauthVersionMax="45" xr10:uidLastSave="{188DF0CD-EE4C-4FC6-A9C3-F9719E81EE30}"/>
  <bookViews>
    <workbookView xWindow="-120" yWindow="-120" windowWidth="29040" windowHeight="15840" xr2:uid="{00000000-000D-0000-FFFF-FFFF00000000}"/>
  </bookViews>
  <sheets>
    <sheet name="Hoja1" sheetId="1" r:id="rId1"/>
  </sheets>
  <externalReferences>
    <externalReference r:id="rId2"/>
  </externalReferences>
  <definedNames>
    <definedName name="CONTRALORIA">#REF!</definedName>
    <definedName name="DEPENDENCIA">#REF!</definedName>
    <definedName name="INDICADOR">#REF!</definedName>
    <definedName name="LIDERPROCESO">#REF!</definedName>
    <definedName name="META2">#REF!</definedName>
    <definedName name="PROGRAMAC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36" i="1" l="1"/>
  <c r="AR36" i="1"/>
  <c r="AR29" i="1" l="1"/>
  <c r="AR28" i="1"/>
  <c r="AR27" i="1"/>
  <c r="AS22" i="1"/>
  <c r="AR21" i="1"/>
  <c r="AS21" i="1" s="1"/>
  <c r="AR19" i="1"/>
  <c r="AP28" i="1" l="1"/>
  <c r="AL21" i="1" l="1"/>
  <c r="E36" i="1" l="1"/>
  <c r="AQ35" i="1"/>
  <c r="AS35" i="1" s="1"/>
  <c r="AP35" i="1"/>
  <c r="AK35" i="1"/>
  <c r="AM35" i="1" s="1"/>
  <c r="AQ34" i="1"/>
  <c r="AP34" i="1"/>
  <c r="AK34" i="1"/>
  <c r="AA34" i="1"/>
  <c r="AC34" i="1" s="1"/>
  <c r="V34" i="1"/>
  <c r="AQ33" i="1"/>
  <c r="AS33" i="1" s="1"/>
  <c r="AP33" i="1"/>
  <c r="AK33" i="1"/>
  <c r="AQ32" i="1"/>
  <c r="AS32" i="1" s="1"/>
  <c r="AP32" i="1"/>
  <c r="AK32" i="1"/>
  <c r="AM32" i="1" s="1"/>
  <c r="AF32" i="1"/>
  <c r="AH32" i="1" s="1"/>
  <c r="AA32" i="1"/>
  <c r="AC32" i="1" s="1"/>
  <c r="V32" i="1"/>
  <c r="X32" i="1" s="1"/>
  <c r="AP31" i="1"/>
  <c r="V31" i="1"/>
  <c r="P31" i="1"/>
  <c r="AQ31" i="1" s="1"/>
  <c r="AS31" i="1" s="1"/>
  <c r="AQ30" i="1"/>
  <c r="AS30" i="1" s="1"/>
  <c r="AP30" i="1"/>
  <c r="AK30" i="1"/>
  <c r="AM30" i="1" s="1"/>
  <c r="AF30" i="1"/>
  <c r="AH30" i="1" s="1"/>
  <c r="AA30" i="1"/>
  <c r="AC30" i="1" s="1"/>
  <c r="V30" i="1"/>
  <c r="X30" i="1" s="1"/>
  <c r="AQ29" i="1"/>
  <c r="AS29" i="1" s="1"/>
  <c r="AP29" i="1"/>
  <c r="AK29" i="1"/>
  <c r="AM29" i="1" s="1"/>
  <c r="AF29" i="1"/>
  <c r="AH29" i="1" s="1"/>
  <c r="AA29" i="1"/>
  <c r="AC29" i="1" s="1"/>
  <c r="V29" i="1"/>
  <c r="X29" i="1" s="1"/>
  <c r="AQ28" i="1"/>
  <c r="AK28" i="1"/>
  <c r="AM28" i="1" s="1"/>
  <c r="AF28" i="1"/>
  <c r="AA28" i="1"/>
  <c r="V28" i="1"/>
  <c r="AQ27" i="1"/>
  <c r="AP27" i="1"/>
  <c r="AK27" i="1"/>
  <c r="AM27" i="1" s="1"/>
  <c r="AF27" i="1"/>
  <c r="AH27" i="1" s="1"/>
  <c r="AA27" i="1"/>
  <c r="V27" i="1"/>
  <c r="X27" i="1" s="1"/>
  <c r="AQ26" i="1"/>
  <c r="AP26" i="1"/>
  <c r="AK26" i="1"/>
  <c r="AA26" i="1"/>
  <c r="V26" i="1"/>
  <c r="AQ25" i="1"/>
  <c r="AP25" i="1"/>
  <c r="AK25" i="1"/>
  <c r="AA25" i="1"/>
  <c r="V25" i="1"/>
  <c r="AP24" i="1"/>
  <c r="AK24" i="1"/>
  <c r="AG24" i="1"/>
  <c r="AF24" i="1"/>
  <c r="AA24" i="1"/>
  <c r="V24" i="1"/>
  <c r="P24" i="1"/>
  <c r="AQ24" i="1" s="1"/>
  <c r="AQ23" i="1"/>
  <c r="AP23" i="1"/>
  <c r="AK23" i="1"/>
  <c r="AG23" i="1"/>
  <c r="AF23" i="1"/>
  <c r="AA23" i="1"/>
  <c r="V23" i="1"/>
  <c r="AQ22" i="1"/>
  <c r="AP22" i="1"/>
  <c r="AK22" i="1"/>
  <c r="AM22" i="1" s="1"/>
  <c r="AG22" i="1"/>
  <c r="AF22" i="1"/>
  <c r="AA22" i="1"/>
  <c r="V22" i="1"/>
  <c r="AQ21" i="1"/>
  <c r="AP21" i="1"/>
  <c r="AK21" i="1"/>
  <c r="AM21" i="1" s="1"/>
  <c r="AG21" i="1"/>
  <c r="AF21" i="1"/>
  <c r="AA21" i="1"/>
  <c r="AC21" i="1" s="1"/>
  <c r="V21" i="1"/>
  <c r="AP20" i="1"/>
  <c r="AK20" i="1"/>
  <c r="AF20" i="1"/>
  <c r="AA20" i="1"/>
  <c r="V20" i="1"/>
  <c r="P20" i="1"/>
  <c r="AQ20" i="1" s="1"/>
  <c r="AP19" i="1"/>
  <c r="AK19" i="1"/>
  <c r="AA19" i="1"/>
  <c r="V19" i="1"/>
  <c r="P19" i="1"/>
  <c r="AQ19" i="1" s="1"/>
  <c r="X36" i="1" l="1"/>
  <c r="AC36" i="1"/>
  <c r="AH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Dimelza Mendoza Rueda</author>
  </authors>
  <commentList>
    <comment ref="J17"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 ref="D19" authorId="1" shapeId="0" xr:uid="{00000000-0006-0000-0000-000002000000}">
      <text>
        <r>
          <rPr>
            <b/>
            <sz val="9"/>
            <color indexed="81"/>
            <rFont val="Tahoma"/>
            <family val="2"/>
          </rPr>
          <t>Dimelza Mendoza Rueda:</t>
        </r>
        <r>
          <rPr>
            <sz val="9"/>
            <color indexed="81"/>
            <rFont val="Tahoma"/>
            <family val="2"/>
          </rPr>
          <t xml:space="preserve">
Ismael rengifo</t>
        </r>
      </text>
    </comment>
    <comment ref="D20" authorId="1" shapeId="0" xr:uid="{00000000-0006-0000-0000-000003000000}">
      <text>
        <r>
          <rPr>
            <b/>
            <sz val="9"/>
            <color indexed="81"/>
            <rFont val="Tahoma"/>
            <family val="2"/>
          </rPr>
          <t>Dimelza Mendoza Rueda:</t>
        </r>
        <r>
          <rPr>
            <sz val="9"/>
            <color indexed="81"/>
            <rFont val="Tahoma"/>
            <family val="2"/>
          </rPr>
          <t xml:space="preserve">
Germán Zamora - Joaquín García</t>
        </r>
      </text>
    </comment>
    <comment ref="D21" authorId="1" shapeId="0" xr:uid="{00000000-0006-0000-0000-000004000000}">
      <text>
        <r>
          <rPr>
            <b/>
            <sz val="9"/>
            <color indexed="81"/>
            <rFont val="Tahoma"/>
            <family val="2"/>
          </rPr>
          <t>Dimelza Mendoza Rueda:</t>
        </r>
        <r>
          <rPr>
            <sz val="9"/>
            <color indexed="81"/>
            <rFont val="Tahoma"/>
            <family val="2"/>
          </rPr>
          <t xml:space="preserve">
Maria del Carmen Avila</t>
        </r>
      </text>
    </comment>
    <comment ref="D22" authorId="1" shapeId="0" xr:uid="{00000000-0006-0000-0000-000005000000}">
      <text>
        <r>
          <rPr>
            <b/>
            <sz val="9"/>
            <color indexed="81"/>
            <rFont val="Tahoma"/>
            <family val="2"/>
          </rPr>
          <t>Dimelza Mendoza Rueda:</t>
        </r>
        <r>
          <rPr>
            <sz val="9"/>
            <color indexed="81"/>
            <rFont val="Tahoma"/>
            <family val="2"/>
          </rPr>
          <t xml:space="preserve">
Maria del Carmen Avila</t>
        </r>
      </text>
    </comment>
    <comment ref="D23" authorId="1" shapeId="0" xr:uid="{00000000-0006-0000-0000-000006000000}">
      <text>
        <r>
          <rPr>
            <b/>
            <sz val="9"/>
            <color indexed="81"/>
            <rFont val="Tahoma"/>
            <family val="2"/>
          </rPr>
          <t>Dimelza Mendoza Rueda:</t>
        </r>
        <r>
          <rPr>
            <sz val="9"/>
            <color indexed="81"/>
            <rFont val="Tahoma"/>
            <family val="2"/>
          </rPr>
          <t xml:space="preserve">
Maria del Carmen Avila</t>
        </r>
      </text>
    </comment>
    <comment ref="D24" authorId="1" shapeId="0" xr:uid="{00000000-0006-0000-0000-000007000000}">
      <text>
        <r>
          <rPr>
            <b/>
            <sz val="9"/>
            <color indexed="81"/>
            <rFont val="Tahoma"/>
            <family val="2"/>
          </rPr>
          <t>Dimelza Mendoza Rueda:</t>
        </r>
        <r>
          <rPr>
            <sz val="9"/>
            <color indexed="81"/>
            <rFont val="Tahoma"/>
            <family val="2"/>
          </rPr>
          <t xml:space="preserve">
Maria del Carmen Avila</t>
        </r>
      </text>
    </comment>
    <comment ref="D27" authorId="1" shapeId="0" xr:uid="{00000000-0006-0000-0000-000008000000}">
      <text>
        <r>
          <rPr>
            <b/>
            <sz val="9"/>
            <color indexed="81"/>
            <rFont val="Tahoma"/>
            <family val="2"/>
          </rPr>
          <t>Dimelza Mendoza Rueda:</t>
        </r>
        <r>
          <rPr>
            <sz val="9"/>
            <color indexed="81"/>
            <rFont val="Tahoma"/>
            <family val="2"/>
          </rPr>
          <t xml:space="preserve">
Andrés góngora</t>
        </r>
      </text>
    </comment>
    <comment ref="D28" authorId="1" shapeId="0" xr:uid="{00000000-0006-0000-0000-000009000000}">
      <text>
        <r>
          <rPr>
            <b/>
            <sz val="9"/>
            <color indexed="81"/>
            <rFont val="Tahoma"/>
            <family val="2"/>
          </rPr>
          <t>Dimelza Mendoza Rueda:</t>
        </r>
        <r>
          <rPr>
            <sz val="9"/>
            <color indexed="81"/>
            <rFont val="Tahoma"/>
            <family val="2"/>
          </rPr>
          <t xml:space="preserve">
Marlon</t>
        </r>
      </text>
    </comment>
    <comment ref="D29" authorId="1" shapeId="0" xr:uid="{00000000-0006-0000-0000-00000A000000}">
      <text>
        <r>
          <rPr>
            <b/>
            <sz val="9"/>
            <color indexed="81"/>
            <rFont val="Tahoma"/>
            <family val="2"/>
          </rPr>
          <t>Dimelza Mendoza Rueda:</t>
        </r>
        <r>
          <rPr>
            <sz val="9"/>
            <color indexed="81"/>
            <rFont val="Tahoma"/>
            <family val="2"/>
          </rPr>
          <t xml:space="preserve">
Marlon</t>
        </r>
      </text>
    </comment>
  </commentList>
</comments>
</file>

<file path=xl/sharedStrings.xml><?xml version="1.0" encoding="utf-8"?>
<sst xmlns="http://schemas.openxmlformats.org/spreadsheetml/2006/main" count="534" uniqueCount="269">
  <si>
    <t xml:space="preserve">ALCALDÍA LOCAL DE LA CANDELARIA </t>
  </si>
  <si>
    <t>SECRETARIA DISTRITAL DE GOBIERNO</t>
  </si>
  <si>
    <t>VIGENCIA DE LA PLANEACIÓN</t>
  </si>
  <si>
    <t>CONTROL DE CAMBIOS</t>
  </si>
  <si>
    <t>ALCALDÍA LOCAL</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</si>
  <si>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</si>
  <si>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</si>
  <si>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</si>
  <si>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</si>
  <si>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</si>
  <si>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</si>
  <si>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</si>
  <si>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99,30%.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</si>
  <si>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r>
      <t xml:space="preserve">
En atención al correo remitido el día 25 de julio de 2019 por partede la Directora para la Gestión Policiva se modifica la linea base de las metas</t>
    </r>
    <r>
      <rPr>
        <i/>
        <sz val="12"/>
        <rFont val="Arial"/>
        <family val="2"/>
      </rPr>
      <t xml:space="preserve"> "Dar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t>
    </r>
    <r>
      <rPr>
        <sz val="12"/>
        <rFont val="Arial"/>
        <family val="2"/>
      </rPr>
      <t xml:space="preserve">  . Se adiciona el avance de gestión de la Alcaldía Local realizado durante el II trimestre, obteniendo por resultado 93,16%</t>
    </r>
  </si>
  <si>
    <t>Se modifica la programación de la meta transversal "Obtener una calificación   igual o superior al 80  % en conocimientos de MIPG por proceso y/o Alcaldía Local"  para cuarto trimestre de vigencia.</t>
  </si>
  <si>
    <r>
      <t xml:space="preserve">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t>
    </r>
    <r>
      <rPr>
        <b/>
        <sz val="12"/>
        <rFont val="Arial"/>
        <family val="2"/>
      </rPr>
      <t>99,30%</t>
    </r>
    <r>
      <rPr>
        <sz val="12"/>
        <rFont val="Arial"/>
        <family val="2"/>
      </rPr>
      <t xml:space="preserve"> </t>
    </r>
  </si>
  <si>
    <t xml:space="preserve">"Se adiciona el avance de gestión de la Alcaldía realizado durante el IV trimestre, obteniendo por resultado del 82%, obteniendo por resultado de gestión para la vigencia 2019 del 85%			"			</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</si>
  <si>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</si>
  <si>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</si>
  <si>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</si>
  <si>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</si>
  <si>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</si>
  <si>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</si>
  <si>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</si>
  <si>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</si>
  <si>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</si>
  <si>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</si>
  <si>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</si>
  <si>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</si>
  <si>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</si>
  <si>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</si>
  <si>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</si>
  <si>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</si>
  <si>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</si>
  <si>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</si>
  <si>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</si>
  <si>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</si>
  <si>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</si>
  <si>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</si>
  <si>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</si>
  <si>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</si>
  <si>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</si>
  <si>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</si>
  <si>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</si>
  <si>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</si>
  <si>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</si>
  <si>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</si>
  <si>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</si>
  <si>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</si>
  <si>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</si>
  <si>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</si>
  <si>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</si>
  <si>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</si>
  <si>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</si>
  <si>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</si>
  <si>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</si>
  <si>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</si>
  <si>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</si>
  <si>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</si>
  <si>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</si>
  <si>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</si>
  <si>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</si>
  <si>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</si>
  <si>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</si>
  <si>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</si>
  <si>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</si>
  <si>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</si>
  <si>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</si>
  <si>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La audiencia de rendición de cuentas está programada para el día sábado 27 de abril de 2019</t>
  </si>
  <si>
    <t>N.A.</t>
  </si>
  <si>
    <t xml:space="preserve">En la vigencia 2018 se realizó la audiencia de rendición de Cuentas en la Biblioteca Luis Ángel Arango el día 28/04/2018, contando con una participación de 545 personas.
En 2019 se realizó la audiencia de rendición de Cuentas en el auditorio de la Universidad Externado de Colombia, contando con la asistencia de 403 personas de forma presencial y 883 conectadas en vivo por facebook life, para un total de 1286 asistentes, superando la meta establecida y llegando a un incremento del 135% de participación de ciudadanía, además incursionando en el uso de tecnologías que permiten masificar la información y facilitar el acceso a la información pública a personas que por diversas razones no pueden hacerlo de forma presencial. </t>
  </si>
  <si>
    <t>Carpeta de rendición de cuentas.
OneDrive: https://gobiernobogota-my.sharepoint.com/personal/juan_castro_gobiernobogota_gov_co/_layouts/15/onedrive.aspx?id=%2Fpersonal%2Fjuan%5Fcastro%5Fgobiernobogota%5Fgov%5Fco%2FDocuments%2FPLANES%20DE%20GESTI%C3%93N%202019%2FALCALD%C3%8DAS%20LOCALES%2F17%2E%20CANDELARIA%2FII%20TRIMESTRE%2FAudiencia%20de%20Rendici%C3%B3n%20de%20Cuentas</t>
  </si>
  <si>
    <t xml:space="preserve">En la vigencia 2018 se realizó la audiencia de rendición de Cuentas en la Biblioteca Luis Ángel Arango el día 28/04/2018, contando con una participación de 545 personas._x000D_
En 2019 se realizó la audiencia de rendición de Cuentas en el auditorio de la Universidad Externado de Colombia, contando con la asistencia de 403 personas de forma presencial y 883 conectadas en vivo por facebook life, para un total de 1286 asistentes, superando la meta establecida y llegando a un incremento del 135% de participación de ciudadanía, además incursionando en el uso de tecnologías que permiten masificar la información y facilitar el acceso a la información pública a personas que por diversas razones no pueden hacerlo de forma presencial. </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</si>
  <si>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</si>
  <si>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</si>
  <si>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</si>
  <si>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</si>
  <si>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</si>
  <si>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</si>
  <si>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</si>
  <si>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Matriz MUSI</t>
  </si>
  <si>
    <t>Según el visor MUSI reportado por la Secretaría Distrital de Planeación, el avance físico del plan de desarrollo local para el trimestre fue del 63,20%</t>
  </si>
  <si>
    <t>De acuerdo con el informe de avance PDL 2017-2020 remitido por la Secretaría Distrital de Planeación - SDP, el visor MUSI reporta para la Alcaldía Local un avance físico del 64,10%.</t>
  </si>
  <si>
    <t>Reporte MUSI</t>
  </si>
  <si>
    <t>Según el visor MUSI reportado por la Secretaría Distrital de Planeación, el avance físico del plan de desarrollo local para el trimestre fue del 66,8%</t>
  </si>
  <si>
    <t>Reporte MUSI, IV Trimestre 2019
http://www.sdp.gov.co/gestion-a-la-inversion/planes-de-desarrollo-y-fortalecimiento-local/fortalecimiento-a-localidades?field_dice_componentes_tid=All&amp;field_pdfl_class_tid=All&amp;field_pdfl_sectores_tid=980&amp;field_resol_localidad_tid=All&amp;page=1
OnDiv: https://gobiernobogota-my.sharepoint.com/personal/juan_castro_gobiernobogota_gov_co/_layouts/15/onedrive.aspx?id=%2Fpersonal%2Fjuan%5Fcastro%5Fgobiernobogota%5Fgov%5Fco%2FDocuments%2FPLANES%20DE%20GESTI%C3%93N%202019%2FALCALD%C3%8DAS%20LOCALES%2F17%2E%20CANDELARIA%2FIV%20TRIMESTRE%2FAvance%20en%20el%20cumplimiento%20f%C3%ADsico%20del%20Plan%20de%20Desarrollo%20Local</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</si>
  <si>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</si>
  <si>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</si>
  <si>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</si>
  <si>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</si>
  <si>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</si>
  <si>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</si>
  <si>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</si>
  <si>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</si>
  <si>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</si>
  <si>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La Alcaldía  Local de la Candelaria para inversión Directa tiene un presupuesto disponible de $9.966.331.000 para la vigencia fiscal de 2019. A marzo 30 de 2019 se comprometio un monto total de $4.138,183,490 equivalente al 41,52% debido al compromiso de la administración local</t>
  </si>
  <si>
    <t>A la fecha la Alcaldía Local de la Candelaria adelanta los comites de contratación para los diferentes procesos pendientes de la presente vigencia, los cuales se tiene planeado adjudicar y contratar en el siguiente trimestre, sin embargo estamos muy próximos a cumplir la meta definida.</t>
  </si>
  <si>
    <t>Predis
OneDrive: https://gobiernobogota-my.sharepoint.com/personal/juan_castro_gobiernobogota_gov_co/_layouts/15/onedrive.aspx?id=%2Fpersonal%2Fjuan%5Fcastro%5Fgobiernobogota%5Fgov%5Fco%2FDocuments%2FPLANES%20DE%20GESTI%C3%93N%202019%2FALCALD%C3%8DAS%20LOCALES%2F17%2E%20CANDELARIA%2FII%20TRIMESTRE%2FMetas%20presupuestales</t>
  </si>
  <si>
    <t>Durante el tercer trimestre de la vigencia fiscal de 2019, la Alcaldía Local de la Candelaria adelanto de manera permante los comites de contratacón para los diferentes procesos contractuales pendientes de la presente vigencia, los cuales se han venido adjudicando.</t>
  </si>
  <si>
    <t>Reporte PREDIS https://gobiernobogota-my.sharepoint.com/personal/juan_castro_gobiernobogota_gov_co/_layouts/15/onedrive.aspx?id=%2Fpersonal%2Fjuan%5Fcastro%5Fgobiernobogota%5Fgov%5Fco%2FDocuments%2FPLANES%20DE%20GESTI%C3%93N%202019%2FALCALD%C3%8DAS%20LOCALES%2F17%2E%20CANDELARIA%2FIII%20TRIMESTRE%2FMetas%20presupuestales</t>
  </si>
  <si>
    <t>A la fecha la Alcaldía Local de la Candelaria perfecciona los últimos procesos contractuales para así expedir los respectivos CRP y llegar a diciembre 31 de 2019 a una ejecución presupuestal cercana al 100%, sin embargo estamos muy proximos a cumplir la meta definida.</t>
  </si>
  <si>
    <t>Reporte PREDIS 
OnDiv: https://gobiernobogota-my.sharepoint.com/personal/juan_castro_gobiernobogota_gov_co/_layouts/15/onedrive.aspx?viewid=8a13b9cf%2D05b7%2D4610%2Daf78%2Da7b53491dc75&amp;id=%2Fpersonal%2Fjuan%5Fcastro%5Fgobiernobogota%5Fgov%5Fco%2FDocuments%2FPLANES%20DE%20GESTI%C3%93N%202019%2FALCALD%C3%8DAS%20LOCALES%2F17%2E%20CANDELARIA%2FIV%20TRIMESTRE%2FMetas%20presupuestales</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</si>
  <si>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</si>
  <si>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</si>
  <si>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</si>
  <si>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</si>
  <si>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</si>
  <si>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</si>
  <si>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A marzo 30 de 2019, se ha girado un monto total de $323.775.032, equivalente al 3,25% de $9.966.331.000 de presupuesto disponible</t>
  </si>
  <si>
    <t>Al finalizar el segundo trimestre la Alcladía Local de la Candelaria supero la meta propuesta debido a la gestión constante de la administración local.</t>
  </si>
  <si>
    <t>Al finalizar el tercer trimestre la Alcladía Local de la Candelaria supero la meta propuesta debido a la gestión constante de la administración local.</t>
  </si>
  <si>
    <t>Reporte PREDIS https://gobiernobogota-my.sharepoint.com/personal/juan_castro_gobiernobogota_gov_co/_layouts/15/onedrive.aspx?id=%2Fpersonal%2Fjuan%5Fcastro%5Fgobiernobogota%5Fgov%5Fco%2FDocuments%2FPLANES%20DE%20GESTI%C3%93N%202019%2FALCALD%C3%8DAS%20LOCA</t>
  </si>
  <si>
    <t>Al finalizar el  trimestre la Alcaldía Local de la Candelaria superará la meta propuesta debido a la gestión constante de la administración local.</t>
  </si>
  <si>
    <r>
      <t xml:space="preserve">Girar el </t>
    </r>
    <r>
      <rPr>
        <b/>
        <sz val="12"/>
        <rFont val="Garamond"/>
        <family val="1"/>
      </rPr>
      <t>50%</t>
    </r>
    <r>
      <rPr>
        <sz val="12"/>
        <rFont val="Garamond"/>
        <family val="1"/>
      </rPr>
      <t xml:space="preserve"> del presupuesto constituído como Obligaciones por Pagar de la vigencia 2017 y anteriores (Inversión).</t>
    </r>
  </si>
  <si>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</si>
  <si>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</si>
  <si>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</si>
  <si>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De un monto total definitivo de $2.881.949.368, se ha girado a marzo 31 de 2019 el valor de $1.213.604.878, equivalente al 42,11%</t>
  </si>
  <si>
    <t>Acorde al seguimiento a las Obligaciones por Pagar y al cumplimiento en la ejecución contractual de los diferentes compromisos con cargo a dicho rubro se cumplio y supero la meta definida.</t>
  </si>
  <si>
    <t>Acorde a las mesas de trasbajo de seguimiento a las Obligaciones por Pagar y al cumplimiento en la ejecución contractual de los diferentes compromisos con cargo a dicho rubro se cumplio y supero la meta definida.</t>
  </si>
  <si>
    <t>Acorde al seguimiento a las Obligaciones por Pagar y al cumplimiento en la ejecución contractual de los diferentes compromisos con cargo a dicho rubro se cumplió y superaró la meta definida.</t>
  </si>
  <si>
    <r>
      <t xml:space="preserve">Girar el </t>
    </r>
    <r>
      <rPr>
        <b/>
        <sz val="12"/>
        <rFont val="Garamond"/>
        <family val="1"/>
      </rPr>
      <t>50%</t>
    </r>
    <r>
      <rPr>
        <sz val="12"/>
        <rFont val="Garamond"/>
        <family val="1"/>
      </rPr>
      <t xml:space="preserve"> del presupuesto constituído como Obligaciones por Pagar de la vigencia 2018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</si>
  <si>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</si>
  <si>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</si>
  <si>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</si>
  <si>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Se ha realizado un proceso de depuración y giro de las Obligaciones por pagar, las cuales al cierre de la vigencia de 2018 sumaron $13.107.640.215, de los cuales se ha girado $2.451.187.499</t>
  </si>
  <si>
    <t>De acuerdo al proceso de depuración y giro de las Obligaciones por pagar se ha venido cumpliendo y superando la meta.</t>
  </si>
  <si>
    <t xml:space="preserve">De acuerdo al proceso de depuración y giro de las Obligaciones por pagar se ha venido cumpliendo y superando la meta propuesta </t>
  </si>
  <si>
    <t>De acuerdo al proceso de depuración y giro de las Obligaciones por pagarse cumplió y superaró la meta definida.</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</si>
  <si>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</si>
  <si>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</si>
  <si>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</si>
  <si>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</si>
  <si>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</si>
  <si>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</si>
  <si>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</si>
  <si>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</si>
  <si>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Esta meta la reporta la Dirección de Gestión Policiva</t>
  </si>
  <si>
    <t>De acuerdo al reporte remitido por la Dirección para la Gestión Policiva  se dio respuesta al 83% de los comparendos programados para el trimestre</t>
  </si>
  <si>
    <t>Informe comparendos DGP</t>
  </si>
  <si>
    <t>La Alcaldía Local dio impulso a 267 comparendos recibidos en las vigencias anteriores al año 2019.</t>
  </si>
  <si>
    <t>Reporte DGP</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</si>
  <si>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</si>
  <si>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</si>
  <si>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</si>
  <si>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91% de las quejas programados para el trimestre</t>
  </si>
  <si>
    <t>Informe quejas DGP</t>
  </si>
  <si>
    <t>La Alcaldía Local dio impulso a 8quejas recibidos en las vigencias anteriores al año 2019.</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</si>
  <si>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</si>
  <si>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</si>
  <si>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</si>
  <si>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</si>
  <si>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</si>
  <si>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</si>
  <si>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r>
      <t xml:space="preserve">Se realizaron en el trimestre los operativos en las siguientes fechas: 
</t>
    </r>
    <r>
      <rPr>
        <b/>
        <sz val="12"/>
        <color theme="1"/>
        <rFont val="Garamond"/>
        <family val="1"/>
      </rPr>
      <t xml:space="preserve">Febrero: </t>
    </r>
    <r>
      <rPr>
        <sz val="12"/>
        <color theme="1"/>
        <rFont val="Garamond"/>
        <family val="1"/>
      </rPr>
      <t xml:space="preserve">15, 22
</t>
    </r>
    <r>
      <rPr>
        <b/>
        <sz val="12"/>
        <color theme="1"/>
        <rFont val="Garamond"/>
        <family val="1"/>
      </rPr>
      <t>Marzo:</t>
    </r>
    <r>
      <rPr>
        <sz val="12"/>
        <color theme="1"/>
        <rFont val="Garamond"/>
        <family val="1"/>
      </rPr>
      <t xml:space="preserve"> 4, 6, 7, 8 (2 operativos), 15 (2 operativos) y 28</t>
    </r>
  </si>
  <si>
    <t>Carpeta plan de gestión 2019</t>
  </si>
  <si>
    <r>
      <t xml:space="preserve">Se realizaron en el trimestre los operativos en las siguientes fechas: 
</t>
    </r>
    <r>
      <rPr>
        <b/>
        <sz val="12"/>
        <color theme="1"/>
        <rFont val="Garamond"/>
        <family val="1"/>
      </rPr>
      <t xml:space="preserve">Abril: </t>
    </r>
    <r>
      <rPr>
        <sz val="12"/>
        <color theme="1"/>
        <rFont val="Garamond"/>
        <family val="1"/>
      </rPr>
      <t xml:space="preserve">11, 26
</t>
    </r>
    <r>
      <rPr>
        <b/>
        <sz val="12"/>
        <color theme="1"/>
        <rFont val="Garamond"/>
        <family val="1"/>
      </rPr>
      <t xml:space="preserve">Mayo: </t>
    </r>
    <r>
      <rPr>
        <sz val="12"/>
        <color theme="1"/>
        <rFont val="Garamond"/>
        <family val="1"/>
      </rPr>
      <t xml:space="preserve">3, 10, 25, 31
</t>
    </r>
    <r>
      <rPr>
        <b/>
        <sz val="12"/>
        <color theme="1"/>
        <rFont val="Garamond"/>
        <family val="1"/>
      </rPr>
      <t xml:space="preserve">Junio: </t>
    </r>
    <r>
      <rPr>
        <sz val="12"/>
        <color theme="1"/>
        <rFont val="Garamond"/>
        <family val="1"/>
      </rPr>
      <t>4, 12, 14, 19, 20 y 27</t>
    </r>
  </si>
  <si>
    <t>Carpeta operativos
OneDrive: https://gobiernobogota-my.sharepoint.com/personal/juan_castro_gobiernobogota_gov_co/_layouts/15/onedrive.aspx?id=%2Fpersonal%2Fjuan%5Fcastro%5Fgobiernobogota%5Fgov%5Fco%2FDocuments%2FPLANES%20DE%20GESTI%C3%93N%202019%2FALCALD%C3%8DAS%20LOCALES%2F17%2E%20CANDELARIA%2FII%20TRIMESTRE%2FOperativos%20en%20materia%20de%20actividad%20econ%C3%B3mica</t>
  </si>
  <si>
    <r>
      <t xml:space="preserve">Se realizaron en el trimestre los operativos en las siguientes fechas: 
</t>
    </r>
    <r>
      <rPr>
        <b/>
        <sz val="12"/>
        <color theme="1"/>
        <rFont val="Garamond"/>
        <family val="1"/>
      </rPr>
      <t xml:space="preserve">Julio: </t>
    </r>
    <r>
      <rPr>
        <sz val="12"/>
        <color theme="1"/>
        <rFont val="Garamond"/>
        <family val="1"/>
      </rPr>
      <t xml:space="preserve">10, 11, 16 y 27
</t>
    </r>
    <r>
      <rPr>
        <b/>
        <sz val="12"/>
        <color theme="1"/>
        <rFont val="Garamond"/>
        <family val="1"/>
      </rPr>
      <t xml:space="preserve">Agosto: </t>
    </r>
    <r>
      <rPr>
        <sz val="12"/>
        <color theme="1"/>
        <rFont val="Garamond"/>
        <family val="1"/>
      </rPr>
      <t xml:space="preserve">16, 23 y 30
</t>
    </r>
    <r>
      <rPr>
        <b/>
        <sz val="12"/>
        <color theme="1"/>
        <rFont val="Garamond"/>
        <family val="1"/>
      </rPr>
      <t xml:space="preserve">Septiembre: </t>
    </r>
    <r>
      <rPr>
        <sz val="12"/>
        <color theme="1"/>
        <rFont val="Garamond"/>
        <family val="1"/>
      </rPr>
      <t>5,, 19 y 20</t>
    </r>
  </si>
  <si>
    <t xml:space="preserve">Carpeta operativos
OneDrive: </t>
  </si>
  <si>
    <t>Se realizaron en el trimestre los operativos en las siguientes 
1 . 08 de octubre de 2019
2. 17 de Octubre de 2019                      
3. 01 de Noviembre de 2019                
4. 07 de Noviembre de 2019                 
5. 08 de Noviembre de 2019
6. 09 de Noviembre de 2019
7. 14 de Noviembre de 2019
8. 15 de Noviembre de 2019
9. 05 de Diciembre de 2019 operativo de pólvora 
10. 06 de Diciembre de 2019
11 . 12 de Diciembre de 2019 operativo de pólvora</t>
  </si>
  <si>
    <t>Carpeta operativos
OneDrive: https://gobiernobogota-my.sharepoint.com/personal/juan_castro_gobiernobogota_gov_co/_layouts/15/onedrive.aspx?viewid=8a13b9cf%2D05b7%2D4610%2Daf78%2Da7b53491dc75&amp;id=%2Fpersonal%2Fjuan%5Fcastro%5Fgobiernobogota%5Fgov%5Fco%2FDocuments%2FPLANES%20DE%20GESTI%C3%93N%202019%2FALCALD%C3%8DAS%20LOCALES%2F17%2E%20CANDELARIA%2FIV%20TRIMESTRE%2FOperativos%20en%20materia%20de%20actividad%20econ%C3%B3mica</t>
  </si>
  <si>
    <t>La Alcaldía Local realizó 43 acciones de control u operativos en materia de económica realizados durante la vigencia 2019</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</si>
  <si>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</si>
  <si>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</si>
  <si>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</si>
  <si>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</si>
  <si>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</si>
  <si>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r>
      <t xml:space="preserve">Se realizaron en el trimestre los siguientes operativos: 
</t>
    </r>
    <r>
      <rPr>
        <b/>
        <sz val="12"/>
        <color theme="1"/>
        <rFont val="Garamond"/>
        <family val="1"/>
      </rPr>
      <t xml:space="preserve">Febrero: </t>
    </r>
    <r>
      <rPr>
        <sz val="12"/>
        <color theme="1"/>
        <rFont val="Garamond"/>
        <family val="1"/>
      </rPr>
      <t xml:space="preserve">1 Teatro Colón y 1 Carrera 3 N° 6B-53
</t>
    </r>
    <r>
      <rPr>
        <b/>
        <sz val="12"/>
        <color theme="1"/>
        <rFont val="Garamond"/>
        <family val="1"/>
      </rPr>
      <t>Marzo:</t>
    </r>
    <r>
      <rPr>
        <sz val="12"/>
        <color theme="1"/>
        <rFont val="Garamond"/>
        <family val="1"/>
      </rPr>
      <t xml:space="preserve"> 3 operativos de antenas en toda la localidad y 2 de la Universidad de Los Andes</t>
    </r>
  </si>
  <si>
    <r>
      <t xml:space="preserve">Se realizaron en el trimestre los siguientes operativos: 
</t>
    </r>
    <r>
      <rPr>
        <b/>
        <sz val="12"/>
        <color theme="1"/>
        <rFont val="Garamond"/>
        <family val="1"/>
      </rPr>
      <t>Abril:</t>
    </r>
    <r>
      <rPr>
        <sz val="12"/>
        <color theme="1"/>
        <rFont val="Garamond"/>
        <family val="1"/>
      </rPr>
      <t xml:space="preserve"> 
- Jueves 11: calle 11 N° 3-47
- Martes 23: calle 11 N 3-43/47
- Martes 30: carrera 9 N° 10-59
- Martes 30: carrera 8 N° 12C-17
</t>
    </r>
    <r>
      <rPr>
        <b/>
        <sz val="12"/>
        <color theme="1"/>
        <rFont val="Garamond"/>
        <family val="1"/>
      </rPr>
      <t>Mayo:</t>
    </r>
    <r>
      <rPr>
        <sz val="12"/>
        <color theme="1"/>
        <rFont val="Garamond"/>
        <family val="1"/>
      </rPr>
      <t xml:space="preserve"> 
- Jueves 23: teatro Colón tercera fase
</t>
    </r>
    <r>
      <rPr>
        <b/>
        <sz val="12"/>
        <color theme="1"/>
        <rFont val="Garamond"/>
        <family val="1"/>
      </rPr>
      <t>Junio:</t>
    </r>
    <r>
      <rPr>
        <sz val="12"/>
        <color theme="1"/>
        <rFont val="Garamond"/>
        <family val="1"/>
      </rPr>
      <t xml:space="preserve">
- Viernes 7: Carrera 3 N° 6B-53 -  calle 6D N° 2B
- Martes 18: Calle 19  N° 0-75 Universidad de Los Andes
- Jueves 20: calle 12 B N° 9-40</t>
    </r>
  </si>
  <si>
    <t>Carpeta operativos
OneDrive: https://gobiernobogota-my.sharepoint.com/personal/juan_castro_gobiernobogota_gov_co/_layouts/15/onedrive.aspx?id=%2Fpersonal%2Fjuan%5Fcastro%5Fgobiernobogota%5Fgov%5Fco%2FDocuments%2FPLANES%20DE%20GESTI%C3%93N%202019%2FALCALD%C3%8DAS%20LOCALES%2F17%2E%20CANDELARIA%2FII%20TRIMESTRE%2FOperativos%20en%20materia%20de%20obras%20y%20urbanismo%20relacionados%20con%20la%20integridad%20urban%C3%ADstica</t>
  </si>
  <si>
    <r>
      <t xml:space="preserve">Se realizaron en el trimestre los siguientes operativos: 
</t>
    </r>
    <r>
      <rPr>
        <b/>
        <sz val="12"/>
        <color theme="1"/>
        <rFont val="Garamond"/>
        <family val="1"/>
      </rPr>
      <t>Julio:</t>
    </r>
    <r>
      <rPr>
        <sz val="12"/>
        <color theme="1"/>
        <rFont val="Garamond"/>
        <family val="1"/>
      </rPr>
      <t xml:space="preserve"> 
- Jueves 4: calle 12 C N° 1-29/49
</t>
    </r>
    <r>
      <rPr>
        <b/>
        <sz val="12"/>
        <color theme="1"/>
        <rFont val="Garamond"/>
        <family val="1"/>
      </rPr>
      <t>Agosto:</t>
    </r>
    <r>
      <rPr>
        <sz val="12"/>
        <color theme="1"/>
        <rFont val="Garamond"/>
        <family val="1"/>
      </rPr>
      <t xml:space="preserve"> 
- Viernes 9: Banco ITAÚ
- Viernes 9: calle 9 N° 2-05
- Miércoles 14: calle 12 C N° 1-29/47
- Miércoles 21: carrera 9 N° 10-59
- Miércoles 21: carrera 8 N° 12 C-17
</t>
    </r>
    <r>
      <rPr>
        <b/>
        <sz val="12"/>
        <color theme="1"/>
        <rFont val="Garamond"/>
        <family val="1"/>
      </rPr>
      <t>Septiembre:</t>
    </r>
    <r>
      <rPr>
        <sz val="12"/>
        <color theme="1"/>
        <rFont val="Garamond"/>
        <family val="1"/>
      </rPr>
      <t xml:space="preserve">
- Miércoles 4: calle 12 F N° 0-19</t>
    </r>
  </si>
  <si>
    <t>Carpeta operativos
OneDrive: https://gobiernobogota-my.sharepoint.com/personal/juan_castro_gobiernobogota_gov_co/_layouts/15/onedrive.aspx?id=%2Fpersonal%2Fjuan%5Fcastro%5Fgobiernobogota%5Fgov%5Fco%2FDocuments%2FPLANES%20DE%20GESTI%C3%93N%202019%2FALCALD%C3%8DAS%20LOCALES%2F17%2E%20CANDELARIA%2FIII%20TRIMESTRE%2FOperativos%20en%20materia%20de%20obras%20y%20urbanismo%20relacionados%20con%20la%20integridad%20urban%C3%ADstica</t>
  </si>
  <si>
    <r>
      <t xml:space="preserve">Se realizaron en el trimestre los siguientes operativos: 
</t>
    </r>
    <r>
      <rPr>
        <b/>
        <sz val="12"/>
        <rFont val="Garamond"/>
        <family val="1"/>
      </rPr>
      <t>Octubre:</t>
    </r>
    <r>
      <rPr>
        <sz val="12"/>
        <rFont val="Garamond"/>
        <family val="1"/>
      </rPr>
      <t xml:space="preserve">
- 24/10/2019: Teatro Colón 
- 25/10/2019: Plaza la Concordia
</t>
    </r>
    <r>
      <rPr>
        <b/>
        <sz val="12"/>
        <rFont val="Garamond"/>
        <family val="1"/>
      </rPr>
      <t xml:space="preserve">Noviembre: </t>
    </r>
    <r>
      <rPr>
        <sz val="12"/>
        <rFont val="Garamond"/>
        <family val="1"/>
      </rPr>
      <t xml:space="preserve">
- 06/11/2019: casa Japón Universidad de los Andes
- 06/11/2019: Centro Cívico Universidad de los Andes
- 12/11/2019: K. 6 N° 8-37/39
- 14/11/2019: recorrido idpc
- 20/11/2019: neos moda</t>
    </r>
  </si>
  <si>
    <t>Carpeta operativos
OneDrive:  https://gobiernobogota-my.sharepoint.com/personal/juan_castro_gobiernobogota_gov_co/_layouts/15/onedrive.aspx?viewid=8a13b9cf%2D05b7%2D4610%2Daf78%2Da7b53491dc75&amp;id=%2Fpersonal%2Fjuan%5Fcastro%5Fgobiernobogota%5Fgov%5Fco%2FDocuments%2FPLANES%20DE%20GESTI%C3%93N%202019%2FALCALD%C3%8DAS%20LOCALES%2F17%2E%20CANDELARIA%2FIV%20TRIMESTRE%2FOperativos%20en%20materia%20de%20obras%20y%20urbanismo%20relacionados%20con%20la%20integridad%20urban%C3%ADstica</t>
  </si>
  <si>
    <t>La Alcaldía Local realizó 29 acciones de control u operativos en materia de urbanismos realizados durante la vigencia 2019</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</si>
  <si>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</si>
  <si>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</si>
  <si>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</si>
  <si>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</si>
  <si>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</si>
  <si>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r>
      <t xml:space="preserve">Se realizaron en el trimestre los siguientes operativos: 
</t>
    </r>
    <r>
      <rPr>
        <b/>
        <sz val="12"/>
        <color theme="1"/>
        <rFont val="Garamond"/>
        <family val="1"/>
      </rPr>
      <t xml:space="preserve">Febrero: </t>
    </r>
    <r>
      <rPr>
        <sz val="12"/>
        <color theme="1"/>
        <rFont val="Garamond"/>
        <family val="1"/>
      </rPr>
      <t xml:space="preserve">2 recooridos en el barrio Belén y 1 en el barrio Santa Bárbara
</t>
    </r>
    <r>
      <rPr>
        <b/>
        <sz val="12"/>
        <color theme="1"/>
        <rFont val="Garamond"/>
        <family val="1"/>
      </rPr>
      <t xml:space="preserve">Marzo: </t>
    </r>
    <r>
      <rPr>
        <sz val="12"/>
        <color theme="1"/>
        <rFont val="Garamond"/>
        <family val="1"/>
      </rPr>
      <t>1  Eje Ambiental, 1 barrio La Catedral, 1 barrio Las Aguas</t>
    </r>
  </si>
  <si>
    <r>
      <t xml:space="preserve">Se realizaron en el trimestre los siguientes operativos: 
</t>
    </r>
    <r>
      <rPr>
        <b/>
        <sz val="12"/>
        <color theme="1"/>
        <rFont val="Garamond"/>
        <family val="1"/>
      </rPr>
      <t>Abril:</t>
    </r>
    <r>
      <rPr>
        <sz val="12"/>
        <color theme="1"/>
        <rFont val="Garamond"/>
        <family val="1"/>
      </rPr>
      <t xml:space="preserve"> 
- Miércoles 24 barrio Belén
- Viernes 26 barrio Egipto
</t>
    </r>
    <r>
      <rPr>
        <b/>
        <sz val="12"/>
        <color theme="1"/>
        <rFont val="Garamond"/>
        <family val="1"/>
      </rPr>
      <t>Mayo:</t>
    </r>
    <r>
      <rPr>
        <sz val="12"/>
        <color theme="1"/>
        <rFont val="Garamond"/>
        <family val="1"/>
      </rPr>
      <t xml:space="preserve"> 
- Martes 14 barrios Egipto, Centro Administrativo y La Catedral
- Jueves 30 río Vicachá, barrio las Aguas
- Viernes 17 barrio La Concordia
</t>
    </r>
    <r>
      <rPr>
        <b/>
        <sz val="12"/>
        <color theme="1"/>
        <rFont val="Garamond"/>
        <family val="1"/>
      </rPr>
      <t>Junio:</t>
    </r>
    <r>
      <rPr>
        <sz val="12"/>
        <color theme="1"/>
        <rFont val="Garamond"/>
        <family val="1"/>
      </rPr>
      <t xml:space="preserve">
- Viernes 7 barrio Belén</t>
    </r>
  </si>
  <si>
    <t>Carpeta operativos
OneDrive: https://gobiernobogota-my.sharepoint.com/personal/juan_castro_gobiernobogota_gov_co/_layouts/15/onedrive.aspx?id=%2Fpersonal%2Fjuan%5Fcastro%5Fgobiernobogota%5Fgov%5Fco%2FDocuments%2FPLANES%20DE%20GESTI%C3%93N%202019%2FALCALD%C3%8DAS%20LOCALES%2F17%2E%20CANDELARIA%2FII%20TRIMESTRE%2FOperativos%20en%20materia%20de%20urbanismo%20relacionados%20con%20la%20integridad%20del%20Espacio%20P%C3%BAblico</t>
  </si>
  <si>
    <r>
      <t xml:space="preserve">Se realizaron en el trimestre los siguientes operativos: 
</t>
    </r>
    <r>
      <rPr>
        <b/>
        <sz val="12"/>
        <color theme="1"/>
        <rFont val="Garamond"/>
        <family val="1"/>
      </rPr>
      <t xml:space="preserve">Julio: 
</t>
    </r>
    <r>
      <rPr>
        <sz val="12"/>
        <color theme="1"/>
        <rFont val="Garamond"/>
        <family val="1"/>
      </rPr>
      <t>- Martes 2: barrio La Catedral</t>
    </r>
    <r>
      <rPr>
        <b/>
        <sz val="12"/>
        <color theme="1"/>
        <rFont val="Garamond"/>
        <family val="1"/>
      </rPr>
      <t xml:space="preserve">
</t>
    </r>
    <r>
      <rPr>
        <sz val="12"/>
        <color theme="1"/>
        <rFont val="Garamond"/>
        <family val="1"/>
      </rPr>
      <t xml:space="preserve">- Lunes 29: barrio La Catedral (Rejilla)
</t>
    </r>
    <r>
      <rPr>
        <b/>
        <sz val="12"/>
        <color theme="1"/>
        <rFont val="Garamond"/>
        <family val="1"/>
      </rPr>
      <t xml:space="preserve">
Agosto: 
</t>
    </r>
    <r>
      <rPr>
        <sz val="12"/>
        <color theme="1"/>
        <rFont val="Garamond"/>
        <family val="1"/>
      </rPr>
      <t>- Lunes 12: barrio Santá Bárbara
- Martes 20: barrio La Concordia</t>
    </r>
    <r>
      <rPr>
        <b/>
        <sz val="12"/>
        <color theme="1"/>
        <rFont val="Garamond"/>
        <family val="1"/>
      </rPr>
      <t xml:space="preserve">
Septiembre:
</t>
    </r>
    <r>
      <rPr>
        <sz val="12"/>
        <color theme="1"/>
        <rFont val="Garamond"/>
        <family val="1"/>
      </rPr>
      <t>- Lunes 16: barrio La Concordia
- Martes 17: calle 12 C</t>
    </r>
  </si>
  <si>
    <t>Carpeta operativos
OneDrive: https://gobiernobogota-my.sharepoint.com/personal/juan_castro_gobiernobogota_gov_co/_layouts/15/onedrive.aspx?viewid=8a13b9cf%2D05b7%2D4610%2Daf78%2Da7b53491dc75&amp;id=%2Fpersonal%2Fjuan%5Fcastro%5Fgobiernobogota%5Fgov%5Fco%2FDocuments%2FPLANES%20DE%20GESTI%C3%93N%202019%2FALCALD%C3%8DAS%20LOCALES%2F17%2E%20CANDELARIA%2FIII%20TRIMESTRE%2FOperativos%20en%20materia%20de%20urbanismo%20relacionados%20con%20la%20integridad%20del%20Espacio%20P%C3%BAblico</t>
  </si>
  <si>
    <r>
      <t xml:space="preserve">Se realizaron en el trimestre los siguientes operativos: 
</t>
    </r>
    <r>
      <rPr>
        <b/>
        <sz val="12"/>
        <rFont val="Garamond"/>
        <family val="1"/>
      </rPr>
      <t xml:space="preserve">Octubre:
</t>
    </r>
    <r>
      <rPr>
        <sz val="12"/>
        <rFont val="Garamond"/>
        <family val="1"/>
      </rPr>
      <t xml:space="preserve">- 16/10/2019: Carrera 3 calle 6 b 
- 18/10/2019: Barrio Belén
</t>
    </r>
    <r>
      <rPr>
        <b/>
        <sz val="12"/>
        <rFont val="Garamond"/>
        <family val="1"/>
      </rPr>
      <t xml:space="preserve">Noviembre:
</t>
    </r>
    <r>
      <rPr>
        <sz val="12"/>
        <rFont val="Garamond"/>
        <family val="1"/>
      </rPr>
      <t>- 12/11/2019: barrio Centro Administrativo- Carrera 9 calle 7 y calle 8
- 13/11/2019: barrio La Catedral</t>
    </r>
    <r>
      <rPr>
        <b/>
        <sz val="12"/>
        <rFont val="Garamond"/>
        <family val="1"/>
      </rPr>
      <t xml:space="preserve">
</t>
    </r>
    <r>
      <rPr>
        <sz val="12"/>
        <rFont val="Garamond"/>
        <family val="1"/>
      </rPr>
      <t>- 25/11/2019: barrio La Catedral</t>
    </r>
    <r>
      <rPr>
        <b/>
        <sz val="12"/>
        <rFont val="Garamond"/>
        <family val="1"/>
      </rPr>
      <t xml:space="preserve">
Diciembre:
</t>
    </r>
    <r>
      <rPr>
        <sz val="12"/>
        <rFont val="Garamond"/>
        <family val="1"/>
      </rPr>
      <t>- 06/12/2019: barrio Centro Administrativo</t>
    </r>
  </si>
  <si>
    <t>Carpeta operativos
OneDrive:  https://gobiernobogota-my.sharepoint.com/personal/juan_castro_gobiernobogota_gov_co/_layouts/15/onedrive.aspx?viewid=8a13b9cf%2D05b7%2D4610%2Daf78%2Da7b53491dc75&amp;id=%2Fpersonal%2Fjuan%5Fcastro%5Fgobiernobogota%5Fgov%5Fco%2FDocuments%2FPLANES%20DE%20GESTI%C3%93N%202019%2FALCALD%C3%8DAS%20LOCALES%2F17%2E%20CANDELARIA%2FIV%20TRIMESTRE%2FOperativos%20en%20materia%20de%20urbanismo%20relacionados%20con%20la%20integridad%20del%20Espacio%20P%C3%BAblico</t>
  </si>
  <si>
    <t>La Alcaldía Local realizó 22 acciones de control u operativos en materia de espacio público realizados durante la vigencia 2019</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</si>
  <si>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</si>
  <si>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</si>
  <si>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</si>
  <si>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</si>
  <si>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</si>
  <si>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</si>
  <si>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</si>
  <si>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</si>
  <si>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</si>
  <si>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93%</t>
  </si>
  <si>
    <t>radicado 20194400192783</t>
  </si>
  <si>
    <t>De acuerdo al reporte realizado por la Dti de los 6 criterios evaluados la Alcaldía Local cumple con el 80% de los requisitos</t>
  </si>
  <si>
    <t>Reporte DTI</t>
  </si>
  <si>
    <t>De acuerdo al informe remitido por la DTI, la Alcaldía Local cumple con el 93% de los 6 lineamientos evaluados.</t>
  </si>
  <si>
    <t>De acuerdo al informe remitido por la DTI, la Alcaldía Local cumple con el 92% de los 6 lineamientos evaluados.</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</si>
  <si>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</si>
  <si>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</si>
  <si>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</si>
  <si>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</si>
  <si>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</si>
  <si>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</si>
  <si>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</si>
  <si>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</si>
  <si>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</si>
  <si>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Esta meta no está programada para este trimestre</t>
  </si>
  <si>
    <t>META REPORGRAMADA 4TO TRIMESTRE</t>
  </si>
  <si>
    <t>Se sugiere ajustar la buena práctica, puesto que no puede ser la digitalización de los documentos, teniendo en cuenta que este es el deber ser, sino podría ser la creación de la carpeta en donde reposan los documentos digitales y en la cual, los servidores pueden tomar la información. Esta podría ser una buena práctica, puesto que mejora los tiempos de respuesta, se apoya la política del cero papel, entre otros. Se sugiere ajustar la información, de manera que sea claro el carácter innovador (además de crear la carpeta) y el carácter de efectividad.</t>
  </si>
  <si>
    <t>Reporte AGORA</t>
  </si>
  <si>
    <t>La Alcaldía Local registro la buena práctica en el aplicativo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</si>
  <si>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</si>
  <si>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</si>
  <si>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</si>
  <si>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N/A</t>
  </si>
  <si>
    <t>Planes de mejora</t>
  </si>
  <si>
    <t>MIMEC - SIG</t>
  </si>
  <si>
    <t>Reportes MIMEC - SIG remitidos por la OAP</t>
  </si>
  <si>
    <t>La Alcaldía Local actualmente presenta un nivel de cumplimiento del 100% de las acciones de mejora documentadas y vigentes.</t>
  </si>
  <si>
    <t xml:space="preserve">Reportes MIMEC - SIG </t>
  </si>
  <si>
    <t>De acuerdo al reporte la Alcaldía Local cuenta con el 93% de cumplimiento de las acciones de mejoramiento establecidos en los planes de mejora</t>
  </si>
  <si>
    <t>Reporte SIG-MIMEC</t>
  </si>
  <si>
    <t>La Alcaldía Local y/o proceso mantuvo en el trimestre el 100% de las acciones de mejora asignadas con relación a planes de mejoramiento interno documentadas y vigentes</t>
  </si>
  <si>
    <t>Reporte SIG - MIMEC</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</si>
  <si>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</si>
  <si>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</si>
  <si>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</si>
  <si>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resppuesta de fondo</t>
  </si>
  <si>
    <t>Aplicativo Gestión Documental</t>
  </si>
  <si>
    <t>Seguimiento requerimientos ciudadanos</t>
  </si>
  <si>
    <t>De los 24 requerimientos iniciales, la Alcaldía Local a corte 31/03/2019 se respondieron de fondo 22 de ellos, los cuales cuentan con su respectivo acuse de recibo, es decir, el 92% de los requerimientos de la vigencia 2018.</t>
  </si>
  <si>
    <t>Matriz compartida de seguimiento - Reporte preventivo vigencia 2018</t>
  </si>
  <si>
    <t>De acuerdo al reporte remitido por Servicio a la Ciudadanía la Alcaldía Local dio respuesta al 100% de los requerimientos ciudadanos</t>
  </si>
  <si>
    <t>Reporte Requerimientos ciudadanos</t>
  </si>
  <si>
    <t>La Alcaldía Local no tiene requirimientos ciudadanos pendientes de respuesta.</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</si>
  <si>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</si>
  <si>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</si>
  <si>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</si>
  <si>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</si>
  <si>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</si>
  <si>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</si>
  <si>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Uso eficiente de energía: No se evalúa debido a que no se remite inspección ambiental.
Gestión de Residuos: No se evalúa debido a que no se remite inspección ambiental.
Movilidad sostenible: Realizó reporte .
Participación actividades ambientales:No se evalúa debido a que no se remite inspección ambiental.
Reporte consumo de papel: No realiza reporte de papel
Consumo de papel: No se realiza comparación entre semestres por no contar con la información para el 2019 y para el 2018.</t>
  </si>
  <si>
    <t>Reporte criterios ambientales</t>
  </si>
  <si>
    <t>El proceso cumple con el 71% de los requisitos ambientales exigidos.</t>
  </si>
  <si>
    <t>Obtener una calificación igual o superior al 80% en conocimientos de MIPG por proceso y/o Alcaldía Local</t>
  </si>
  <si>
    <t>Nivel de conocimientos de MIPG</t>
  </si>
  <si>
    <t>(Sumatoria de calificaciones obtenidas por proceso y/o Alcaldía Local / Número de personas evaluadas)*100</t>
  </si>
  <si>
    <t>Promedio de calificación en conocimientos de MIPG</t>
  </si>
  <si>
    <t>El proceso alcanzó un desempeño del 79% en el curso MIPG</t>
  </si>
  <si>
    <t>Reporte Curso- concurso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</si>
  <si>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</si>
  <si>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</si>
  <si>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</si>
  <si>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</si>
  <si>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</si>
  <si>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</si>
  <si>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</si>
  <si>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</si>
  <si>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</si>
  <si>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</si>
  <si>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Según la matriz del visor MUSI reportada por la Secretaría Distrital de Planeación, la Alcaldía Local logró un avance físico durante la vigencia del 72,4%</t>
  </si>
  <si>
    <t>Se incorporan los resultados de la meta "Lograr el 65% de avance en el cumplimiento físico del Plan de Desarrollo Local" toda vez que la Secretaría Distrital de Planeación remitió el soporte del cumplimiento de la metas hasta el día 03 de febrero, así las cosas la Alcalía Local obtuvo por resultado de gestión para: IV trimestre 96%  y 97% con la gestión acumulada de la vigencia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</si>
</sst>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_);_(* \(#,##0.00\);_(* &quot;-&quot;??_);_(@_)"/>
    <numFmt numFmtId="165" formatCode="0.0%"/>
  </numFmts>
  <fonts count="37" x14ac:knownFonts="1">
    <font>
      <sz val="11"/>
      <color theme="1"/>
      <name val="Calibri"/>
      <family val="2"/>
      <scheme val="minor"/>
    </font>
    <font>
      <sz val="11"/>
      <color theme="1"/>
      <name val="Calibri"/>
      <family val="2"/>
      <scheme val="minor"/>
    </font>
    <font>
      <b/>
      <sz val="18"/>
      <color theme="1"/>
      <name val="Calibri"/>
      <family val="2"/>
      <scheme val="minor"/>
    </font>
    <font>
      <b/>
      <sz val="10"/>
      <color indexed="8"/>
      <name val="Arial"/>
      <family val="2"/>
    </font>
    <font>
      <b/>
      <sz val="11"/>
      <name val="Arial"/>
      <family val="2"/>
    </font>
    <font>
      <b/>
      <sz val="12"/>
      <name val="Arial"/>
      <family val="2"/>
    </font>
    <font>
      <b/>
      <sz val="11"/>
      <color indexed="16"/>
      <name val="Arial"/>
      <family val="2"/>
    </font>
    <font>
      <sz val="10"/>
      <color theme="1"/>
      <name val="Calibri"/>
      <family val="2"/>
      <scheme val="minor"/>
    </font>
    <font>
      <sz val="12"/>
      <name val="Arial"/>
      <family val="2"/>
    </font>
    <font>
      <sz val="10"/>
      <color indexed="8"/>
      <name val="Arial"/>
      <family val="2"/>
    </font>
    <font>
      <sz val="10"/>
      <name val="Arial"/>
      <family val="2"/>
    </font>
    <font>
      <i/>
      <sz val="12"/>
      <name val="Arial"/>
      <family val="2"/>
    </font>
    <font>
      <b/>
      <sz val="10"/>
      <color theme="1"/>
      <name val="Calibri"/>
      <family val="2"/>
      <scheme val="minor"/>
    </font>
    <font>
      <b/>
      <sz val="10"/>
      <name val="Arial"/>
      <family val="2"/>
    </font>
    <font>
      <b/>
      <sz val="12"/>
      <name val="Garamond"/>
      <family val="1"/>
    </font>
    <font>
      <sz val="12"/>
      <color theme="1"/>
      <name val="Garamond"/>
      <family val="1"/>
    </font>
    <font>
      <sz val="12"/>
      <name val="Garamond"/>
      <family val="1"/>
    </font>
    <font>
      <b/>
      <sz val="12"/>
      <color theme="1"/>
      <name val="Garamond"/>
      <family val="1"/>
    </font>
    <font>
      <sz val="12"/>
      <color rgb="FF000000"/>
      <name val="Garamond"/>
      <family val="1"/>
    </font>
    <font>
      <b/>
      <sz val="12"/>
      <color rgb="FF0070C0"/>
      <name val="Garamond"/>
      <family val="1"/>
    </font>
    <font>
      <sz val="12"/>
      <color rgb="FF0070C0"/>
      <name val="Garamond"/>
      <family val="1"/>
    </font>
    <font>
      <b/>
      <sz val="26"/>
      <color theme="1"/>
      <name val="Arial"/>
      <family val="2"/>
    </font>
    <font>
      <b/>
      <sz val="20"/>
      <color theme="1"/>
      <name val="Arial"/>
      <family val="2"/>
    </font>
    <font>
      <b/>
      <sz val="28"/>
      <color theme="1"/>
      <name val="Arial"/>
      <family val="2"/>
    </font>
    <font>
      <sz val="10"/>
      <color theme="1"/>
      <name val="Arial"/>
      <family val="2"/>
    </font>
    <font>
      <b/>
      <sz val="11"/>
      <color theme="1"/>
      <name val="Arial"/>
      <family val="2"/>
    </font>
    <font>
      <b/>
      <sz val="14"/>
      <name val="Arial"/>
      <family val="2"/>
    </font>
    <font>
      <b/>
      <sz val="16"/>
      <name val="Arial"/>
      <family val="2"/>
    </font>
    <font>
      <sz val="12"/>
      <color theme="1"/>
      <name val="Arial"/>
      <family val="2"/>
    </font>
    <font>
      <b/>
      <sz val="22"/>
      <name val="Arial"/>
      <family val="2"/>
    </font>
    <font>
      <b/>
      <sz val="10"/>
      <color theme="1"/>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sz val="26"/>
      <name val="Arial"/>
      <family val="2"/>
    </font>
    <font>
      <b/>
      <sz val="26"/>
      <name val="Arial"/>
      <family val="2"/>
    </font>
  </fonts>
  <fills count="1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indexed="9"/>
        <bgColor indexed="64"/>
      </patternFill>
    </fill>
    <fill>
      <patternFill patternType="solid">
        <fgColor rgb="FF0070C0"/>
        <bgColor indexed="64"/>
      </patternFill>
    </fill>
    <fill>
      <patternFill patternType="solid">
        <fgColor theme="8"/>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9"/>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rgb="FF000000"/>
      </left>
      <right style="thin">
        <color rgb="FF000000"/>
      </right>
      <top style="thin">
        <color rgb="FF000000"/>
      </top>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265">
    <xf numFmtId="0" fontId="0" fillId="0" borderId="0" xfId="0"/>
    <xf numFmtId="0" fontId="4" fillId="3" borderId="7" xfId="0" applyFont="1" applyFill="1" applyBorder="1" applyAlignment="1">
      <alignment vertical="center" wrapText="1"/>
    </xf>
    <xf numFmtId="0" fontId="5" fillId="3" borderId="1" xfId="0" applyFont="1" applyFill="1" applyBorder="1" applyAlignment="1">
      <alignment horizontal="center" vertical="center" wrapText="1"/>
    </xf>
    <xf numFmtId="0" fontId="7" fillId="3" borderId="0" xfId="0" applyFont="1" applyFill="1"/>
    <xf numFmtId="0" fontId="6" fillId="5" borderId="11" xfId="0" applyFont="1" applyFill="1" applyBorder="1" applyAlignment="1">
      <alignment horizontal="center" vertical="center" wrapText="1"/>
    </xf>
    <xf numFmtId="0" fontId="8" fillId="6" borderId="11" xfId="0" applyFont="1" applyFill="1" applyBorder="1" applyAlignment="1" applyProtection="1">
      <alignment horizontal="center" vertical="center" wrapText="1"/>
    </xf>
    <xf numFmtId="14" fontId="8" fillId="6" borderId="7" xfId="0" applyNumberFormat="1" applyFont="1" applyFill="1" applyBorder="1" applyAlignment="1" applyProtection="1">
      <alignment horizontal="center" vertical="center" wrapText="1"/>
    </xf>
    <xf numFmtId="0" fontId="4" fillId="3" borderId="1" xfId="0" applyFont="1" applyFill="1" applyBorder="1" applyAlignment="1">
      <alignment vertical="center" wrapText="1"/>
    </xf>
    <xf numFmtId="0" fontId="5" fillId="3" borderId="7" xfId="0" applyFont="1" applyFill="1" applyBorder="1" applyAlignment="1">
      <alignment horizontal="center" vertical="center" wrapText="1"/>
    </xf>
    <xf numFmtId="0" fontId="9" fillId="3" borderId="0" xfId="0" applyFont="1" applyFill="1" applyBorder="1" applyAlignment="1">
      <alignment horizontal="center"/>
    </xf>
    <xf numFmtId="0" fontId="10" fillId="3" borderId="0" xfId="0" applyFont="1" applyFill="1" applyBorder="1" applyAlignment="1">
      <alignment horizontal="left" vertical="center" wrapText="1"/>
    </xf>
    <xf numFmtId="0" fontId="3" fillId="3" borderId="0" xfId="0" applyFont="1" applyFill="1" applyBorder="1" applyAlignment="1">
      <alignment vertical="center" wrapText="1"/>
    </xf>
    <xf numFmtId="0" fontId="10" fillId="3" borderId="7" xfId="0" applyFont="1" applyFill="1" applyBorder="1" applyAlignment="1">
      <alignment horizontal="left" vertical="center" wrapText="1"/>
    </xf>
    <xf numFmtId="14" fontId="8" fillId="3" borderId="7"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2" fillId="3" borderId="0" xfId="0" applyFont="1" applyFill="1" applyBorder="1" applyAlignment="1">
      <alignment vertical="center"/>
    </xf>
    <xf numFmtId="0" fontId="12" fillId="3" borderId="0" xfId="0" applyFont="1" applyFill="1" applyBorder="1" applyAlignment="1">
      <alignment horizontal="center" vertical="center"/>
    </xf>
    <xf numFmtId="0" fontId="7" fillId="3" borderId="7" xfId="0" applyFont="1" applyFill="1" applyBorder="1" applyAlignment="1">
      <alignment horizontal="center"/>
    </xf>
    <xf numFmtId="0" fontId="7" fillId="3" borderId="7" xfId="0" applyFont="1" applyFill="1" applyBorder="1"/>
    <xf numFmtId="0" fontId="7" fillId="3" borderId="0" xfId="0" applyFont="1" applyFill="1" applyBorder="1" applyAlignment="1"/>
    <xf numFmtId="0" fontId="7" fillId="3" borderId="0" xfId="0" applyFont="1" applyFill="1" applyAlignment="1">
      <alignment horizontal="justify" vertical="center" wrapText="1"/>
    </xf>
    <xf numFmtId="0" fontId="7" fillId="3" borderId="0" xfId="0" applyFont="1" applyFill="1" applyAlignment="1">
      <alignment horizontal="center"/>
    </xf>
    <xf numFmtId="0" fontId="13" fillId="8" borderId="15" xfId="0" applyFont="1" applyFill="1" applyBorder="1" applyAlignment="1">
      <alignment vertical="center" wrapText="1"/>
    </xf>
    <xf numFmtId="0" fontId="13" fillId="8" borderId="18" xfId="0" applyFont="1" applyFill="1" applyBorder="1" applyAlignment="1">
      <alignment vertical="center" wrapText="1"/>
    </xf>
    <xf numFmtId="0" fontId="13" fillId="7" borderId="23"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7" borderId="26" xfId="0" applyFont="1" applyFill="1" applyBorder="1" applyAlignment="1">
      <alignment vertical="center" wrapText="1"/>
    </xf>
    <xf numFmtId="0" fontId="13" fillId="9" borderId="5"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2" fillId="9" borderId="16" xfId="0" applyFont="1" applyFill="1" applyBorder="1"/>
    <xf numFmtId="0" fontId="13" fillId="10" borderId="16" xfId="0" applyFont="1" applyFill="1" applyBorder="1" applyAlignment="1">
      <alignment horizontal="center" vertical="center" wrapText="1"/>
    </xf>
    <xf numFmtId="0" fontId="13" fillId="14" borderId="16"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3" fillId="12" borderId="16" xfId="0" applyFont="1" applyFill="1" applyBorder="1" applyAlignment="1">
      <alignment horizontal="center" vertical="center" wrapText="1"/>
    </xf>
    <xf numFmtId="0" fontId="13" fillId="13" borderId="16"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7" xfId="0" applyFont="1" applyFill="1" applyBorder="1" applyAlignment="1" applyProtection="1">
      <alignment vertical="center" wrapText="1"/>
    </xf>
    <xf numFmtId="0" fontId="16" fillId="0" borderId="7" xfId="0" applyFont="1" applyFill="1" applyBorder="1" applyAlignment="1" applyProtection="1">
      <alignment horizontal="left" vertical="center" wrapText="1"/>
    </xf>
    <xf numFmtId="9" fontId="16" fillId="0" borderId="7" xfId="2"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9" fontId="16" fillId="0" borderId="7" xfId="0" applyNumberFormat="1"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xf>
    <xf numFmtId="9" fontId="15" fillId="0" borderId="7" xfId="0" applyNumberFormat="1" applyFont="1" applyFill="1" applyBorder="1" applyAlignment="1" applyProtection="1">
      <alignment horizontal="center" vertical="center"/>
    </xf>
    <xf numFmtId="9" fontId="17" fillId="0" borderId="7" xfId="0" applyNumberFormat="1" applyFont="1" applyFill="1" applyBorder="1" applyAlignment="1" applyProtection="1">
      <alignment horizontal="center" vertical="center"/>
    </xf>
    <xf numFmtId="0" fontId="15" fillId="0" borderId="7" xfId="0" applyFont="1" applyFill="1" applyBorder="1" applyAlignment="1" applyProtection="1">
      <alignment horizontal="center" vertical="center" wrapText="1"/>
    </xf>
    <xf numFmtId="9" fontId="15" fillId="0" borderId="29" xfId="0" applyNumberFormat="1" applyFont="1" applyFill="1" applyBorder="1" applyAlignment="1" applyProtection="1">
      <alignment horizontal="center" vertical="center" wrapText="1"/>
    </xf>
    <xf numFmtId="9" fontId="15" fillId="0" borderId="29" xfId="0" applyNumberFormat="1" applyFont="1" applyFill="1" applyBorder="1" applyAlignment="1" applyProtection="1">
      <alignment horizontal="center" vertical="center" wrapText="1"/>
      <protection locked="0"/>
    </xf>
    <xf numFmtId="9" fontId="16" fillId="0" borderId="29" xfId="2" applyFont="1" applyFill="1" applyBorder="1" applyAlignment="1" applyProtection="1">
      <alignment horizontal="center" vertical="center" wrapText="1"/>
    </xf>
    <xf numFmtId="0" fontId="15" fillId="0" borderId="29" xfId="0" applyFont="1" applyFill="1" applyBorder="1" applyAlignment="1" applyProtection="1">
      <alignment horizontal="justify" vertical="center" wrapText="1"/>
      <protection locked="0"/>
    </xf>
    <xf numFmtId="9" fontId="15" fillId="0" borderId="29" xfId="2" applyNumberFormat="1" applyFont="1" applyFill="1" applyBorder="1" applyAlignment="1" applyProtection="1">
      <alignment horizontal="center" vertical="center" wrapText="1"/>
    </xf>
    <xf numFmtId="9" fontId="16" fillId="3" borderId="29" xfId="2" applyFont="1" applyFill="1" applyBorder="1" applyAlignment="1" applyProtection="1">
      <alignment horizontal="center" vertical="center" wrapText="1"/>
    </xf>
    <xf numFmtId="0" fontId="15" fillId="0" borderId="29" xfId="0" applyFont="1" applyFill="1" applyBorder="1" applyAlignment="1" applyProtection="1">
      <alignment horizontal="center" vertical="center" wrapText="1"/>
      <protection locked="0"/>
    </xf>
    <xf numFmtId="0" fontId="15" fillId="0" borderId="29" xfId="0" applyFont="1" applyFill="1" applyBorder="1" applyAlignment="1" applyProtection="1">
      <alignment horizontal="center" vertical="center" wrapText="1"/>
    </xf>
    <xf numFmtId="9" fontId="15" fillId="0" borderId="29" xfId="2" applyNumberFormat="1" applyFont="1" applyFill="1" applyBorder="1" applyAlignment="1">
      <alignment horizontal="center" vertical="center" wrapText="1"/>
    </xf>
    <xf numFmtId="0" fontId="15" fillId="0" borderId="30" xfId="0" applyFont="1" applyFill="1" applyBorder="1" applyAlignment="1" applyProtection="1">
      <alignment horizontal="left" vertical="center" wrapText="1"/>
      <protection locked="0"/>
    </xf>
    <xf numFmtId="0" fontId="15" fillId="0" borderId="0" xfId="0" applyFont="1" applyFill="1"/>
    <xf numFmtId="10" fontId="15" fillId="0" borderId="29" xfId="0" applyNumberFormat="1" applyFont="1" applyFill="1" applyBorder="1" applyAlignment="1" applyProtection="1">
      <alignment horizontal="center" vertical="center" wrapText="1"/>
      <protection locked="0"/>
    </xf>
    <xf numFmtId="9" fontId="16" fillId="0" borderId="7" xfId="0" applyNumberFormat="1" applyFont="1" applyFill="1" applyBorder="1" applyAlignment="1" applyProtection="1">
      <alignment horizontal="left" vertical="center" wrapText="1"/>
    </xf>
    <xf numFmtId="9" fontId="14" fillId="0" borderId="7" xfId="0" applyNumberFormat="1" applyFont="1" applyFill="1" applyBorder="1" applyAlignment="1" applyProtection="1">
      <alignment horizontal="center" vertical="center"/>
    </xf>
    <xf numFmtId="10" fontId="15" fillId="0" borderId="29" xfId="2" applyNumberFormat="1" applyFont="1" applyFill="1" applyBorder="1" applyAlignment="1" applyProtection="1">
      <alignment horizontal="center" vertical="center" wrapText="1"/>
      <protection locked="0"/>
    </xf>
    <xf numFmtId="9" fontId="16" fillId="0" borderId="29" xfId="2" applyNumberFormat="1" applyFont="1" applyFill="1" applyBorder="1" applyAlignment="1" applyProtection="1">
      <alignment horizontal="center" vertical="center" wrapText="1"/>
    </xf>
    <xf numFmtId="9" fontId="15" fillId="0" borderId="7" xfId="2" applyFont="1" applyFill="1" applyBorder="1" applyAlignment="1" applyProtection="1">
      <alignment horizontal="center" vertical="center"/>
    </xf>
    <xf numFmtId="0" fontId="18" fillId="0" borderId="7" xfId="0" applyFont="1" applyFill="1" applyBorder="1" applyAlignment="1" applyProtection="1">
      <alignment vertical="center" wrapText="1"/>
    </xf>
    <xf numFmtId="3" fontId="16" fillId="0" borderId="7" xfId="0" applyNumberFormat="1"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9" fontId="15" fillId="0" borderId="7" xfId="0" applyNumberFormat="1" applyFont="1" applyFill="1" applyBorder="1" applyAlignment="1" applyProtection="1">
      <alignment horizontal="center" vertical="center" wrapText="1"/>
    </xf>
    <xf numFmtId="9" fontId="17" fillId="0" borderId="7" xfId="0" applyNumberFormat="1" applyFont="1" applyFill="1" applyBorder="1" applyAlignment="1" applyProtection="1">
      <alignment horizontal="center" vertical="center" wrapText="1"/>
    </xf>
    <xf numFmtId="0" fontId="16" fillId="0" borderId="7" xfId="0" applyFont="1" applyFill="1" applyBorder="1" applyAlignment="1" applyProtection="1">
      <alignment horizontal="justify" vertical="center" wrapText="1"/>
    </xf>
    <xf numFmtId="9" fontId="18" fillId="0" borderId="7" xfId="2" applyFont="1" applyFill="1" applyBorder="1" applyAlignment="1" applyProtection="1">
      <alignment horizontal="center" vertical="center" wrapText="1"/>
    </xf>
    <xf numFmtId="41" fontId="18" fillId="0" borderId="7" xfId="1" applyFont="1" applyFill="1" applyBorder="1" applyAlignment="1" applyProtection="1">
      <alignment horizontal="center" vertical="center" wrapText="1"/>
    </xf>
    <xf numFmtId="41" fontId="15" fillId="0" borderId="7" xfId="1" applyFont="1" applyFill="1" applyBorder="1" applyAlignment="1" applyProtection="1">
      <alignment vertical="center" wrapText="1"/>
    </xf>
    <xf numFmtId="41" fontId="17" fillId="0" borderId="7" xfId="1" applyFont="1" applyFill="1" applyBorder="1" applyAlignment="1" applyProtection="1">
      <alignment horizontal="center" vertical="center" wrapText="1"/>
    </xf>
    <xf numFmtId="0" fontId="15" fillId="0" borderId="29" xfId="0" applyNumberFormat="1" applyFont="1" applyFill="1" applyBorder="1" applyAlignment="1" applyProtection="1">
      <alignment horizontal="center" vertical="center" wrapText="1"/>
    </xf>
    <xf numFmtId="0" fontId="15" fillId="0" borderId="29" xfId="2" applyNumberFormat="1" applyFont="1" applyFill="1" applyBorder="1" applyAlignment="1" applyProtection="1">
      <alignment horizontal="center" vertical="center" wrapText="1"/>
    </xf>
    <xf numFmtId="0" fontId="15" fillId="0" borderId="29" xfId="0" applyFont="1" applyBorder="1" applyAlignment="1" applyProtection="1">
      <alignment wrapText="1"/>
      <protection locked="0"/>
    </xf>
    <xf numFmtId="9" fontId="15" fillId="0" borderId="7" xfId="2" applyFont="1" applyFill="1" applyBorder="1" applyAlignment="1" applyProtection="1">
      <alignment horizontal="center" vertical="center" wrapText="1"/>
    </xf>
    <xf numFmtId="0" fontId="15" fillId="3" borderId="7" xfId="0" applyFont="1" applyFill="1" applyBorder="1" applyAlignment="1" applyProtection="1">
      <alignment vertical="center" wrapText="1"/>
    </xf>
    <xf numFmtId="0" fontId="19" fillId="0" borderId="7" xfId="0" applyFont="1" applyFill="1" applyBorder="1" applyAlignment="1">
      <alignment horizontal="center" vertical="center" wrapText="1"/>
    </xf>
    <xf numFmtId="0" fontId="20" fillId="0" borderId="7" xfId="0" applyFont="1" applyFill="1" applyBorder="1" applyAlignment="1" applyProtection="1">
      <alignment vertical="center" wrapText="1"/>
    </xf>
    <xf numFmtId="0" fontId="20" fillId="0" borderId="7" xfId="0" applyFont="1" applyFill="1" applyBorder="1" applyAlignment="1" applyProtection="1">
      <alignment horizontal="justify" vertical="center" wrapText="1"/>
    </xf>
    <xf numFmtId="9" fontId="20" fillId="0" borderId="7" xfId="2"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9" fontId="20" fillId="0" borderId="7" xfId="0" applyNumberFormat="1" applyFont="1" applyFill="1" applyBorder="1" applyAlignment="1" applyProtection="1">
      <alignment horizontal="center" vertical="center" wrapText="1"/>
    </xf>
    <xf numFmtId="9" fontId="20" fillId="0" borderId="7" xfId="2" applyFont="1" applyFill="1" applyBorder="1" applyAlignment="1" applyProtection="1">
      <alignment horizontal="justify" vertical="center" wrapText="1"/>
    </xf>
    <xf numFmtId="9" fontId="19" fillId="0" borderId="7" xfId="0" applyNumberFormat="1" applyFont="1" applyFill="1" applyBorder="1" applyAlignment="1" applyProtection="1">
      <alignment horizontal="center" vertical="center" wrapText="1"/>
    </xf>
    <xf numFmtId="9" fontId="20" fillId="0" borderId="29" xfId="0" applyNumberFormat="1" applyFont="1" applyFill="1" applyBorder="1" applyAlignment="1" applyProtection="1">
      <alignment horizontal="center" vertical="center" wrapText="1"/>
    </xf>
    <xf numFmtId="9" fontId="20" fillId="0" borderId="29" xfId="0" applyNumberFormat="1" applyFont="1" applyFill="1" applyBorder="1" applyAlignment="1" applyProtection="1">
      <alignment horizontal="center" vertical="center" wrapText="1"/>
      <protection locked="0"/>
    </xf>
    <xf numFmtId="9" fontId="20" fillId="0" borderId="29" xfId="2" applyFont="1" applyFill="1" applyBorder="1" applyAlignment="1" applyProtection="1">
      <alignment horizontal="center" vertical="center" wrapText="1"/>
    </xf>
    <xf numFmtId="0" fontId="20" fillId="0" borderId="29" xfId="0" applyFont="1" applyFill="1" applyBorder="1" applyAlignment="1" applyProtection="1">
      <alignment horizontal="justify" vertical="center" wrapText="1"/>
      <protection locked="0"/>
    </xf>
    <xf numFmtId="9" fontId="20" fillId="0" borderId="29" xfId="2" applyNumberFormat="1"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29" xfId="0" applyFont="1" applyFill="1" applyBorder="1" applyAlignment="1" applyProtection="1">
      <alignment horizontal="center" vertical="center" wrapText="1"/>
    </xf>
    <xf numFmtId="9" fontId="20" fillId="0" borderId="29" xfId="2" applyFont="1" applyFill="1" applyBorder="1" applyAlignment="1">
      <alignment horizontal="center" vertical="center" wrapText="1"/>
    </xf>
    <xf numFmtId="0" fontId="20" fillId="0" borderId="0" xfId="0" applyFont="1" applyFill="1"/>
    <xf numFmtId="165" fontId="20" fillId="0" borderId="7" xfId="2" applyNumberFormat="1" applyFont="1" applyFill="1" applyBorder="1" applyAlignment="1" applyProtection="1">
      <alignment horizontal="center" vertical="center" wrapText="1"/>
    </xf>
    <xf numFmtId="0" fontId="20" fillId="0" borderId="7" xfId="0" applyFont="1" applyFill="1" applyBorder="1" applyAlignment="1" applyProtection="1">
      <alignment horizontal="left" vertical="center" wrapText="1"/>
    </xf>
    <xf numFmtId="0" fontId="19" fillId="0" borderId="7"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xf>
    <xf numFmtId="0" fontId="20" fillId="0" borderId="29" xfId="0" applyNumberFormat="1" applyFont="1" applyFill="1" applyBorder="1" applyAlignment="1" applyProtection="1">
      <alignment horizontal="center" vertical="center" wrapText="1"/>
    </xf>
    <xf numFmtId="41" fontId="20" fillId="0" borderId="29" xfId="1" applyFont="1" applyFill="1" applyBorder="1" applyAlignment="1" applyProtection="1">
      <alignment horizontal="center" vertical="center" wrapText="1"/>
    </xf>
    <xf numFmtId="9" fontId="19" fillId="0" borderId="7" xfId="2" applyFont="1" applyFill="1" applyBorder="1" applyAlignment="1" applyProtection="1">
      <alignment horizontal="center" vertical="center" wrapText="1"/>
    </xf>
    <xf numFmtId="10" fontId="20" fillId="0" borderId="29" xfId="0" applyNumberFormat="1" applyFont="1" applyFill="1" applyBorder="1" applyAlignment="1" applyProtection="1">
      <alignment horizontal="center" vertical="center" wrapText="1"/>
      <protection locked="0"/>
    </xf>
    <xf numFmtId="9" fontId="19" fillId="0" borderId="7" xfId="2" applyFont="1" applyFill="1" applyBorder="1" applyAlignment="1" applyProtection="1">
      <alignment horizontal="center" vertical="center"/>
    </xf>
    <xf numFmtId="0" fontId="13" fillId="15" borderId="32" xfId="0" applyFont="1" applyFill="1" applyBorder="1" applyAlignment="1">
      <alignment vertical="center" wrapText="1"/>
    </xf>
    <xf numFmtId="9" fontId="22" fillId="3" borderId="35" xfId="2" applyFont="1" applyFill="1" applyBorder="1" applyAlignment="1" applyProtection="1">
      <alignment horizontal="center" vertical="center" wrapText="1"/>
    </xf>
    <xf numFmtId="9" fontId="23" fillId="3" borderId="36" xfId="2" applyFont="1" applyFill="1" applyBorder="1" applyAlignment="1" applyProtection="1">
      <alignment horizontal="center" vertical="center" wrapText="1"/>
    </xf>
    <xf numFmtId="0" fontId="0" fillId="0" borderId="37" xfId="0" applyBorder="1"/>
    <xf numFmtId="0" fontId="24" fillId="3" borderId="37" xfId="0" applyFont="1" applyFill="1" applyBorder="1" applyAlignment="1" applyProtection="1">
      <alignment vertical="center" wrapText="1"/>
    </xf>
    <xf numFmtId="0" fontId="24" fillId="3" borderId="37" xfId="0" applyFont="1" applyFill="1" applyBorder="1" applyAlignment="1" applyProtection="1">
      <alignment horizontal="center" vertical="center" wrapText="1"/>
      <protection locked="0"/>
    </xf>
    <xf numFmtId="10" fontId="26" fillId="3" borderId="29" xfId="2" applyNumberFormat="1" applyFont="1" applyFill="1" applyBorder="1" applyAlignment="1" applyProtection="1">
      <alignment horizontal="center" vertical="center" wrapText="1"/>
    </xf>
    <xf numFmtId="10" fontId="27" fillId="3" borderId="29" xfId="2" applyNumberFormat="1" applyFont="1" applyFill="1" applyBorder="1" applyAlignment="1" applyProtection="1">
      <alignment horizontal="center" vertical="center" wrapText="1"/>
    </xf>
    <xf numFmtId="9" fontId="10" fillId="3" borderId="29" xfId="2" applyFont="1" applyFill="1" applyBorder="1" applyAlignment="1" applyProtection="1">
      <alignment horizontal="center" vertical="center" wrapText="1"/>
    </xf>
    <xf numFmtId="0" fontId="24" fillId="3" borderId="29" xfId="0" applyFont="1" applyFill="1" applyBorder="1" applyAlignment="1" applyProtection="1">
      <alignment vertical="center" wrapText="1"/>
    </xf>
    <xf numFmtId="0" fontId="28" fillId="3" borderId="29" xfId="0" applyFont="1" applyFill="1" applyBorder="1" applyAlignment="1" applyProtection="1">
      <alignment vertical="center" wrapText="1"/>
    </xf>
    <xf numFmtId="9" fontId="29" fillId="3" borderId="29" xfId="2" applyFont="1" applyFill="1" applyBorder="1" applyAlignment="1" applyProtection="1">
      <alignment horizontal="center" vertical="center" wrapText="1"/>
    </xf>
    <xf numFmtId="9" fontId="10" fillId="3" borderId="30" xfId="2" applyFont="1" applyFill="1" applyBorder="1" applyAlignment="1" applyProtection="1">
      <alignment vertical="center" wrapText="1"/>
    </xf>
    <xf numFmtId="0" fontId="24"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24" fillId="3" borderId="0" xfId="0" applyFont="1" applyFill="1"/>
    <xf numFmtId="0" fontId="24" fillId="3" borderId="0" xfId="0" applyFont="1" applyFill="1" applyAlignment="1">
      <alignment horizontal="center"/>
    </xf>
    <xf numFmtId="9" fontId="10" fillId="3" borderId="0" xfId="2" applyFont="1" applyFill="1" applyBorder="1" applyAlignment="1">
      <alignment horizontal="center" vertical="center" wrapText="1"/>
    </xf>
    <xf numFmtId="0" fontId="7" fillId="3" borderId="0" xfId="0" applyFont="1" applyFill="1" applyBorder="1"/>
    <xf numFmtId="0" fontId="12" fillId="3" borderId="0" xfId="0" applyFont="1" applyFill="1" applyBorder="1" applyAlignment="1">
      <alignment vertical="top" wrapText="1"/>
    </xf>
    <xf numFmtId="0" fontId="12" fillId="3" borderId="0" xfId="0" applyFont="1" applyFill="1" applyBorder="1" applyAlignment="1">
      <alignment horizontal="center" vertical="center" wrapText="1"/>
    </xf>
    <xf numFmtId="0" fontId="7" fillId="3" borderId="0" xfId="0" applyFont="1" applyFill="1" applyBorder="1" applyAlignment="1">
      <alignment horizontal="center"/>
    </xf>
    <xf numFmtId="0" fontId="24" fillId="3" borderId="0" xfId="0" applyFont="1" applyFill="1" applyBorder="1"/>
    <xf numFmtId="0" fontId="0" fillId="0" borderId="0" xfId="0" applyBorder="1"/>
    <xf numFmtId="10" fontId="27" fillId="3" borderId="0" xfId="2" applyNumberFormat="1" applyFont="1" applyFill="1" applyBorder="1" applyAlignment="1">
      <alignment horizontal="center" vertical="center" wrapText="1"/>
    </xf>
    <xf numFmtId="0" fontId="7" fillId="3" borderId="40" xfId="0" applyFont="1" applyFill="1" applyBorder="1" applyAlignment="1">
      <alignment horizontal="center"/>
    </xf>
    <xf numFmtId="0" fontId="24" fillId="3" borderId="40" xfId="0" applyFont="1" applyFill="1" applyBorder="1" applyAlignment="1">
      <alignment horizontal="justify" vertical="center" wrapText="1"/>
    </xf>
    <xf numFmtId="0" fontId="24" fillId="3" borderId="40" xfId="0" applyFont="1" applyFill="1" applyBorder="1"/>
    <xf numFmtId="0" fontId="7" fillId="3" borderId="40" xfId="0" applyFont="1" applyFill="1" applyBorder="1"/>
    <xf numFmtId="0" fontId="7" fillId="3" borderId="40" xfId="0" applyFont="1" applyFill="1" applyBorder="1" applyAlignment="1">
      <alignment vertical="top" wrapText="1"/>
    </xf>
    <xf numFmtId="0" fontId="0" fillId="0" borderId="40" xfId="0" applyBorder="1"/>
    <xf numFmtId="0" fontId="0" fillId="0" borderId="40" xfId="0" applyBorder="1" applyAlignment="1">
      <alignment horizontal="justify" vertical="center" wrapText="1"/>
    </xf>
    <xf numFmtId="0" fontId="0" fillId="0" borderId="40" xfId="0" applyBorder="1" applyAlignment="1">
      <alignment horizontal="center"/>
    </xf>
    <xf numFmtId="0" fontId="0" fillId="0" borderId="0" xfId="0" applyAlignment="1">
      <alignment horizontal="justify" vertical="center" wrapText="1"/>
    </xf>
    <xf numFmtId="0" fontId="0" fillId="0" borderId="0" xfId="0" applyAlignment="1">
      <alignment horizontal="center"/>
    </xf>
    <xf numFmtId="0" fontId="14" fillId="17" borderId="7" xfId="0" applyFont="1" applyFill="1" applyBorder="1" applyAlignment="1">
      <alignment horizontal="center" vertical="center" wrapText="1"/>
    </xf>
    <xf numFmtId="0" fontId="15" fillId="17" borderId="7" xfId="0" applyFont="1" applyFill="1" applyBorder="1" applyAlignment="1" applyProtection="1">
      <alignment vertical="center" wrapText="1"/>
    </xf>
    <xf numFmtId="41" fontId="15" fillId="0" borderId="29" xfId="1" applyFont="1" applyFill="1" applyBorder="1" applyAlignment="1" applyProtection="1">
      <alignment horizontal="center" vertical="center" wrapText="1"/>
      <protection locked="0"/>
    </xf>
    <xf numFmtId="0" fontId="0" fillId="0" borderId="0" xfId="0" applyAlignment="1">
      <alignment horizontal="justify"/>
    </xf>
    <xf numFmtId="0" fontId="7" fillId="3" borderId="0" xfId="0" applyFont="1" applyFill="1" applyAlignment="1">
      <alignment horizontal="justify"/>
    </xf>
    <xf numFmtId="0" fontId="9" fillId="3" borderId="0" xfId="0" applyFont="1" applyFill="1" applyBorder="1" applyAlignment="1">
      <alignment horizontal="justify"/>
    </xf>
    <xf numFmtId="0" fontId="3" fillId="3" borderId="0" xfId="0" applyFont="1" applyFill="1" applyBorder="1" applyAlignment="1">
      <alignment horizontal="justify" vertical="center" wrapText="1"/>
    </xf>
    <xf numFmtId="0" fontId="13" fillId="3" borderId="0" xfId="0" applyFont="1" applyFill="1" applyBorder="1" applyAlignment="1">
      <alignment horizontal="justify" vertical="center" wrapText="1"/>
    </xf>
    <xf numFmtId="9" fontId="16" fillId="0" borderId="29" xfId="2" applyFont="1" applyFill="1" applyBorder="1" applyAlignment="1" applyProtection="1">
      <alignment horizontal="justify" vertical="center" wrapText="1"/>
    </xf>
    <xf numFmtId="9" fontId="10" fillId="3" borderId="29" xfId="2" applyFont="1" applyFill="1" applyBorder="1" applyAlignment="1" applyProtection="1">
      <alignment horizontal="justify" vertical="center" wrapText="1"/>
    </xf>
    <xf numFmtId="0" fontId="7" fillId="3" borderId="0" xfId="0" applyFont="1" applyFill="1" applyBorder="1" applyAlignment="1">
      <alignment horizontal="justify"/>
    </xf>
    <xf numFmtId="0" fontId="7" fillId="3" borderId="40" xfId="0" applyFont="1" applyFill="1" applyBorder="1" applyAlignment="1">
      <alignment horizontal="justify"/>
    </xf>
    <xf numFmtId="0" fontId="0" fillId="0" borderId="40" xfId="0" applyBorder="1" applyAlignment="1">
      <alignment horizontal="justify"/>
    </xf>
    <xf numFmtId="10" fontId="15" fillId="3" borderId="7" xfId="0" applyNumberFormat="1" applyFont="1" applyFill="1" applyBorder="1" applyAlignment="1" applyProtection="1">
      <alignment horizontal="center" vertical="center" wrapText="1"/>
      <protection locked="0"/>
    </xf>
    <xf numFmtId="0" fontId="15" fillId="3" borderId="7" xfId="0" applyFont="1" applyFill="1" applyBorder="1" applyAlignment="1" applyProtection="1">
      <alignment horizontal="justify" vertical="center" wrapText="1"/>
      <protection locked="0"/>
    </xf>
    <xf numFmtId="10" fontId="15" fillId="3" borderId="7" xfId="2" applyNumberFormat="1" applyFont="1" applyFill="1" applyBorder="1" applyAlignment="1" applyProtection="1">
      <alignment horizontal="center" vertical="center" wrapText="1"/>
      <protection locked="0"/>
    </xf>
    <xf numFmtId="165" fontId="16" fillId="0" borderId="7" xfId="0" applyNumberFormat="1" applyFont="1" applyFill="1" applyBorder="1" applyAlignment="1" applyProtection="1">
      <alignment horizontal="center" vertical="center" wrapText="1"/>
    </xf>
    <xf numFmtId="10" fontId="15" fillId="0" borderId="7" xfId="0" applyNumberFormat="1" applyFont="1" applyFill="1" applyBorder="1" applyAlignment="1" applyProtection="1">
      <alignment horizontal="center" vertical="center"/>
    </xf>
    <xf numFmtId="0" fontId="16" fillId="0" borderId="29" xfId="0" applyFont="1" applyFill="1" applyBorder="1" applyAlignment="1" applyProtection="1">
      <alignment horizontal="justify" vertical="center" wrapText="1"/>
      <protection locked="0"/>
    </xf>
    <xf numFmtId="164" fontId="15" fillId="0" borderId="29" xfId="3" applyFont="1" applyFill="1" applyBorder="1" applyAlignment="1" applyProtection="1">
      <alignment horizontal="center" vertical="center" wrapText="1"/>
      <protection locked="0"/>
    </xf>
    <xf numFmtId="0" fontId="24" fillId="3" borderId="40" xfId="0" applyFont="1" applyFill="1" applyBorder="1" applyAlignment="1">
      <alignment horizontal="center" vertical="center" wrapText="1"/>
    </xf>
    <xf numFmtId="0" fontId="24" fillId="3" borderId="0" xfId="0" applyFont="1" applyFill="1" applyBorder="1" applyAlignment="1">
      <alignment horizontal="center" vertical="top" wrapText="1"/>
    </xf>
    <xf numFmtId="0" fontId="30" fillId="3" borderId="0"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13" fillId="13" borderId="7"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8" fillId="6" borderId="7" xfId="0"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6" fillId="5" borderId="7" xfId="0" applyFont="1" applyFill="1" applyBorder="1" applyAlignment="1">
      <alignment horizontal="center" vertical="center" wrapText="1"/>
    </xf>
    <xf numFmtId="41" fontId="15" fillId="0" borderId="29" xfId="2" applyNumberFormat="1" applyFont="1" applyFill="1" applyBorder="1" applyAlignment="1">
      <alignment horizontal="center" vertical="center" wrapText="1"/>
    </xf>
    <xf numFmtId="0" fontId="28" fillId="0" borderId="41" xfId="0" applyFont="1" applyBorder="1" applyAlignment="1" applyProtection="1">
      <alignment horizontal="left" vertical="center" wrapText="1"/>
      <protection locked="0"/>
    </xf>
    <xf numFmtId="0" fontId="20" fillId="0" borderId="29" xfId="0" applyNumberFormat="1" applyFont="1" applyFill="1" applyBorder="1" applyAlignment="1" applyProtection="1">
      <alignment horizontal="center" vertical="center" wrapText="1"/>
      <protection locked="0"/>
    </xf>
    <xf numFmtId="2" fontId="20" fillId="0" borderId="29" xfId="2" applyNumberFormat="1" applyFont="1" applyFill="1" applyBorder="1" applyAlignment="1">
      <alignment horizontal="center" vertical="center" wrapText="1"/>
    </xf>
    <xf numFmtId="0" fontId="20" fillId="0" borderId="42" xfId="0" applyFont="1" applyBorder="1" applyAlignment="1" applyProtection="1">
      <alignment horizontal="left" vertical="center" wrapText="1"/>
      <protection locked="0"/>
    </xf>
    <xf numFmtId="0" fontId="20" fillId="0" borderId="43" xfId="0" applyFont="1" applyBorder="1" applyAlignment="1" applyProtection="1">
      <alignment horizontal="center" vertical="center" wrapText="1"/>
      <protection locked="0"/>
    </xf>
    <xf numFmtId="0" fontId="8" fillId="3" borderId="6" xfId="0" applyFont="1" applyFill="1" applyBorder="1" applyAlignment="1">
      <alignment horizontal="center" vertical="center" wrapText="1"/>
    </xf>
    <xf numFmtId="14" fontId="8" fillId="3" borderId="16"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6" fillId="0" borderId="42" xfId="0" applyFont="1" applyBorder="1" applyAlignment="1" applyProtection="1">
      <alignment horizontal="left" vertical="center" wrapText="1"/>
      <protection locked="0"/>
    </xf>
    <xf numFmtId="0" fontId="24" fillId="3" borderId="40"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12" fillId="3" borderId="0" xfId="0" applyFont="1" applyFill="1" applyBorder="1" applyAlignment="1">
      <alignment horizontal="right" vertical="center" wrapText="1"/>
    </xf>
    <xf numFmtId="0" fontId="24" fillId="3" borderId="0" xfId="0" applyFont="1" applyFill="1" applyBorder="1" applyAlignment="1">
      <alignment horizontal="center" vertical="top" wrapText="1"/>
    </xf>
    <xf numFmtId="0" fontId="30" fillId="3" borderId="0" xfId="0" applyFont="1" applyFill="1" applyBorder="1" applyAlignment="1">
      <alignment horizontal="center" vertical="top" wrapText="1"/>
    </xf>
    <xf numFmtId="0" fontId="12" fillId="3" borderId="0" xfId="0" applyFont="1" applyFill="1" applyBorder="1" applyAlignment="1">
      <alignment horizontal="justify" vertical="center" wrapText="1"/>
    </xf>
    <xf numFmtId="0" fontId="30" fillId="3" borderId="0" xfId="0" applyFont="1" applyFill="1" applyBorder="1" applyAlignment="1">
      <alignment horizontal="center" vertical="center" wrapText="1"/>
    </xf>
    <xf numFmtId="0" fontId="21" fillId="15" borderId="33" xfId="0" applyFont="1" applyFill="1" applyBorder="1" applyAlignment="1" applyProtection="1">
      <alignment horizontal="center" vertical="center" wrapText="1"/>
    </xf>
    <xf numFmtId="0" fontId="0" fillId="0" borderId="34" xfId="0" applyBorder="1" applyAlignment="1"/>
    <xf numFmtId="0" fontId="25" fillId="14" borderId="29" xfId="0" applyFont="1" applyFill="1" applyBorder="1" applyAlignment="1" applyProtection="1">
      <alignment horizontal="center" vertical="center" wrapText="1"/>
    </xf>
    <xf numFmtId="0" fontId="25" fillId="16" borderId="29" xfId="0" applyFont="1" applyFill="1" applyBorder="1" applyAlignment="1" applyProtection="1">
      <alignment horizontal="center" vertical="center" wrapText="1"/>
    </xf>
    <xf numFmtId="0" fontId="25" fillId="12" borderId="29" xfId="0" applyFont="1" applyFill="1" applyBorder="1" applyAlignment="1" applyProtection="1">
      <alignment horizontal="center" vertical="center" wrapText="1"/>
    </xf>
    <xf numFmtId="0" fontId="22" fillId="14" borderId="31" xfId="0" applyFont="1" applyFill="1" applyBorder="1" applyAlignment="1" applyProtection="1">
      <alignment horizontal="center" vertical="center" wrapText="1"/>
    </xf>
    <xf numFmtId="0" fontId="22" fillId="14" borderId="38" xfId="0" applyFont="1" applyFill="1" applyBorder="1" applyAlignment="1" applyProtection="1">
      <alignment horizontal="center" vertical="center" wrapText="1"/>
    </xf>
    <xf numFmtId="0" fontId="22" fillId="14" borderId="39" xfId="0" applyFont="1" applyFill="1" applyBorder="1" applyAlignment="1" applyProtection="1">
      <alignment horizontal="center" vertical="center" wrapText="1"/>
    </xf>
    <xf numFmtId="0" fontId="13" fillId="10" borderId="9"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2"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13" borderId="16"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13" fillId="14" borderId="9"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3" fillId="13" borderId="7" xfId="0" applyFont="1" applyFill="1" applyBorder="1" applyAlignment="1">
      <alignment horizontal="center" vertical="center" wrapText="1"/>
    </xf>
    <xf numFmtId="0" fontId="13" fillId="13" borderId="10" xfId="0" applyFont="1" applyFill="1" applyBorder="1" applyAlignment="1">
      <alignment horizontal="center" vertical="center" wrapText="1"/>
    </xf>
    <xf numFmtId="0" fontId="13" fillId="13" borderId="12" xfId="0" applyFont="1" applyFill="1" applyBorder="1" applyAlignment="1">
      <alignment horizontal="center" vertical="center" wrapText="1"/>
    </xf>
    <xf numFmtId="0" fontId="3" fillId="3" borderId="0" xfId="0" applyFont="1" applyFill="1" applyAlignment="1">
      <alignment horizontal="center" vertical="center" wrapText="1"/>
    </xf>
    <xf numFmtId="0" fontId="13" fillId="8" borderId="1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8" fillId="6" borderId="7" xfId="0" applyFont="1" applyFill="1" applyBorder="1" applyAlignment="1" applyProtection="1">
      <alignment horizontal="center" vertical="center" wrapText="1"/>
    </xf>
    <xf numFmtId="0" fontId="3" fillId="13" borderId="7" xfId="0" applyFont="1" applyFill="1" applyBorder="1" applyAlignment="1">
      <alignment horizontal="center" vertical="center" wrapText="1"/>
    </xf>
    <xf numFmtId="22" fontId="2" fillId="2" borderId="1" xfId="0" applyNumberFormat="1" applyFont="1" applyFill="1" applyBorder="1" applyAlignment="1">
      <alignment horizontal="center" vertical="center"/>
    </xf>
    <xf numFmtId="22" fontId="2" fillId="2" borderId="2" xfId="0" applyNumberFormat="1" applyFont="1" applyFill="1" applyBorder="1" applyAlignment="1">
      <alignment horizontal="center" vertical="center"/>
    </xf>
    <xf numFmtId="22" fontId="2" fillId="2" borderId="3" xfId="0" applyNumberFormat="1"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8" fillId="6" borderId="12" xfId="0" applyFont="1" applyFill="1" applyBorder="1" applyAlignment="1" applyProtection="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2" xfId="0" applyFont="1" applyFill="1" applyBorder="1" applyAlignment="1">
      <alignment horizontal="center" vertical="center" wrapText="1"/>
    </xf>
    <xf numFmtId="9" fontId="35" fillId="3" borderId="29" xfId="2" applyFont="1" applyFill="1" applyBorder="1" applyAlignment="1" applyProtection="1">
      <alignment horizontal="center" vertical="center" wrapText="1"/>
    </xf>
    <xf numFmtId="9" fontId="36" fillId="3" borderId="29" xfId="2" applyFont="1" applyFill="1" applyBorder="1" applyAlignment="1" applyProtection="1">
      <alignment horizontal="center" vertical="center" wrapText="1"/>
    </xf>
    <xf numFmtId="0" fontId="8" fillId="3" borderId="44" xfId="0" applyFont="1" applyFill="1" applyBorder="1" applyAlignment="1">
      <alignment horizontal="center" vertical="center" wrapText="1"/>
    </xf>
    <xf numFmtId="14" fontId="8" fillId="3" borderId="44" xfId="0" applyNumberFormat="1" applyFont="1" applyFill="1" applyBorder="1" applyAlignment="1">
      <alignment horizontal="center" vertical="center" wrapText="1"/>
    </xf>
    <xf numFmtId="0" fontId="8" fillId="3" borderId="44" xfId="0" applyFont="1" applyFill="1" applyBorder="1" applyAlignment="1">
      <alignment horizontal="center" vertical="center" wrapText="1"/>
    </xf>
  </cellXfs>
  <cellStyles count="4">
    <cellStyle name="Millares" xfId="3" builtinId="3"/>
    <cellStyle name="Millares [0]" xfId="1" builtinId="6"/>
    <cellStyle name="Normal" xfId="0" builtinId="0"/>
    <cellStyle name="Porcentaje" xfId="2" builtinId="5"/>
  </cellStyles>
  <dxfs count="5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0</xdr:colOff>
      <xdr:row>5</xdr:row>
      <xdr:rowOff>295275</xdr:rowOff>
    </xdr:to>
    <xdr:sp macro="" textlink="">
      <xdr:nvSpPr>
        <xdr:cNvPr id="2" name="AutoShape 38" descr="Resultado de imagen para boton agregar icono">
          <a:extLst>
            <a:ext uri="{FF2B5EF4-FFF2-40B4-BE49-F238E27FC236}">
              <a16:creationId xmlns:a16="http://schemas.microsoft.com/office/drawing/2014/main" id="{822E6F0B-08D3-43BC-BD8A-13648170CA24}"/>
            </a:ext>
          </a:extLst>
        </xdr:cNvPr>
        <xdr:cNvSpPr>
          <a:spLocks noChangeAspect="1" noChangeArrowheads="1"/>
        </xdr:cNvSpPr>
      </xdr:nvSpPr>
      <xdr:spPr bwMode="auto">
        <a:xfrm>
          <a:off x="12868275" y="221932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0</xdr:colOff>
      <xdr:row>5</xdr:row>
      <xdr:rowOff>295275</xdr:rowOff>
    </xdr:to>
    <xdr:sp macro="" textlink="">
      <xdr:nvSpPr>
        <xdr:cNvPr id="3" name="AutoShape 39" descr="Resultado de imagen para boton agregar icono">
          <a:extLst>
            <a:ext uri="{FF2B5EF4-FFF2-40B4-BE49-F238E27FC236}">
              <a16:creationId xmlns:a16="http://schemas.microsoft.com/office/drawing/2014/main" id="{6E6C40F6-1807-4F21-A337-916E39DFC6D9}"/>
            </a:ext>
          </a:extLst>
        </xdr:cNvPr>
        <xdr:cNvSpPr>
          <a:spLocks noChangeAspect="1" noChangeArrowheads="1"/>
        </xdr:cNvSpPr>
      </xdr:nvSpPr>
      <xdr:spPr bwMode="auto">
        <a:xfrm>
          <a:off x="12868275" y="221932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0</xdr:colOff>
      <xdr:row>5</xdr:row>
      <xdr:rowOff>295275</xdr:rowOff>
    </xdr:to>
    <xdr:sp macro="" textlink="">
      <xdr:nvSpPr>
        <xdr:cNvPr id="4" name="AutoShape 40" descr="Resultado de imagen para boton agregar icono">
          <a:extLst>
            <a:ext uri="{FF2B5EF4-FFF2-40B4-BE49-F238E27FC236}">
              <a16:creationId xmlns:a16="http://schemas.microsoft.com/office/drawing/2014/main" id="{563F839F-1671-4182-9EF7-2D6AFB661413}"/>
            </a:ext>
          </a:extLst>
        </xdr:cNvPr>
        <xdr:cNvSpPr>
          <a:spLocks noChangeAspect="1" noChangeArrowheads="1"/>
        </xdr:cNvSpPr>
      </xdr:nvSpPr>
      <xdr:spPr bwMode="auto">
        <a:xfrm>
          <a:off x="12868275" y="221932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0</xdr:colOff>
      <xdr:row>5</xdr:row>
      <xdr:rowOff>295275</xdr:rowOff>
    </xdr:to>
    <xdr:sp macro="" textlink="">
      <xdr:nvSpPr>
        <xdr:cNvPr id="5" name="AutoShape 42" descr="Z">
          <a:extLst>
            <a:ext uri="{FF2B5EF4-FFF2-40B4-BE49-F238E27FC236}">
              <a16:creationId xmlns:a16="http://schemas.microsoft.com/office/drawing/2014/main" id="{A29F2D66-7F44-4619-B6E9-B586A2FD0441}"/>
            </a:ext>
          </a:extLst>
        </xdr:cNvPr>
        <xdr:cNvSpPr>
          <a:spLocks noChangeAspect="1" noChangeArrowheads="1"/>
        </xdr:cNvSpPr>
      </xdr:nvSpPr>
      <xdr:spPr bwMode="auto">
        <a:xfrm>
          <a:off x="12868275" y="221932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6" name="Rectangle 53">
          <a:extLst>
            <a:ext uri="{FF2B5EF4-FFF2-40B4-BE49-F238E27FC236}">
              <a16:creationId xmlns:a16="http://schemas.microsoft.com/office/drawing/2014/main" id="{6073964C-776F-45D9-86C2-180ED3F57BAF}"/>
            </a:ext>
          </a:extLst>
        </xdr:cNvPr>
        <xdr:cNvSpPr>
          <a:spLocks noChangeArrowheads="1"/>
        </xdr:cNvSpPr>
      </xdr:nvSpPr>
      <xdr:spPr bwMode="auto">
        <a:xfrm>
          <a:off x="12868275" y="1647825"/>
          <a:ext cx="0" cy="16478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21"/>
  <sheetViews>
    <sheetView tabSelected="1" zoomScale="55" zoomScaleNormal="55" workbookViewId="0">
      <selection activeCell="H19" sqref="H19"/>
    </sheetView>
  </sheetViews>
  <sheetFormatPr baseColWidth="10" defaultColWidth="0" defaultRowHeight="15" customHeight="1" zeroHeight="1" x14ac:dyDescent="0.25"/>
  <cols>
    <col min="1" max="1" width="18.28515625" customWidth="1"/>
    <col min="2" max="2" width="69" customWidth="1"/>
    <col min="3" max="3" width="36.42578125" customWidth="1"/>
    <col min="4" max="4" width="69.28515625" style="146" customWidth="1"/>
    <col min="5" max="5" width="18.28515625" customWidth="1"/>
    <col min="6" max="6" width="24.28515625" customWidth="1"/>
    <col min="7" max="7" width="50.7109375" customWidth="1"/>
    <col min="8" max="8" width="87.42578125" customWidth="1"/>
    <col min="9" max="9" width="33.85546875" customWidth="1"/>
    <col min="10" max="10" width="28" customWidth="1"/>
    <col min="11" max="11" width="35" customWidth="1"/>
    <col min="12" max="15" width="9.140625" customWidth="1"/>
    <col min="16" max="16" width="20.85546875" style="147" customWidth="1"/>
    <col min="17" max="17" width="14.42578125" customWidth="1"/>
    <col min="18" max="18" width="18.140625" customWidth="1"/>
    <col min="19" max="19" width="14.7109375" customWidth="1"/>
    <col min="20" max="20" width="45.7109375" customWidth="1"/>
    <col min="21" max="21" width="11.42578125" customWidth="1"/>
    <col min="22" max="22" width="18.85546875" customWidth="1"/>
    <col min="23" max="23" width="14.140625" customWidth="1"/>
    <col min="24" max="24" width="18.42578125" customWidth="1"/>
    <col min="25" max="25" width="84" customWidth="1"/>
    <col min="26" max="26" width="17.7109375" customWidth="1"/>
    <col min="27" max="27" width="19.7109375" customWidth="1"/>
    <col min="28" max="29" width="16.42578125" customWidth="1"/>
    <col min="30" max="30" width="80.5703125" customWidth="1"/>
    <col min="31" max="31" width="24.85546875" customWidth="1"/>
    <col min="32" max="33" width="11.42578125" customWidth="1"/>
    <col min="34" max="34" width="13.5703125" customWidth="1"/>
    <col min="35" max="35" width="76.5703125" customWidth="1"/>
    <col min="36" max="36" width="39.42578125" customWidth="1"/>
    <col min="37" max="38" width="11.42578125" customWidth="1"/>
    <col min="39" max="39" width="14.85546875" customWidth="1"/>
    <col min="40" max="40" width="64.42578125" style="151" customWidth="1"/>
    <col min="41" max="41" width="20.7109375" customWidth="1"/>
    <col min="42" max="42" width="24.140625" customWidth="1"/>
    <col min="43" max="43" width="19.140625" customWidth="1"/>
    <col min="44" max="44" width="18.42578125" customWidth="1"/>
    <col min="45" max="45" width="21.85546875" customWidth="1"/>
    <col min="46" max="46" width="41.140625" customWidth="1"/>
  </cols>
  <sheetData>
    <row r="1" spans="1:46" ht="20.25" customHeight="1" x14ac:dyDescent="0.25">
      <c r="A1" s="248" t="s">
        <v>0</v>
      </c>
      <c r="B1" s="249"/>
      <c r="C1" s="249"/>
      <c r="D1" s="249"/>
      <c r="E1" s="249"/>
      <c r="F1" s="249"/>
      <c r="G1" s="249"/>
      <c r="H1" s="250"/>
      <c r="I1" s="240"/>
      <c r="J1" s="240"/>
      <c r="K1" s="240"/>
      <c r="L1" s="240"/>
      <c r="M1" s="240"/>
      <c r="N1" s="240"/>
      <c r="O1" s="240"/>
      <c r="P1" s="240"/>
      <c r="Q1" s="240"/>
      <c r="R1" s="240"/>
      <c r="S1" s="240"/>
      <c r="T1" s="240"/>
      <c r="U1" s="240"/>
      <c r="V1" s="240"/>
      <c r="W1" s="240"/>
      <c r="X1" s="181"/>
    </row>
    <row r="2" spans="1:46" ht="20.25" customHeight="1" thickBot="1" x14ac:dyDescent="0.3">
      <c r="A2" s="251" t="s">
        <v>1</v>
      </c>
      <c r="B2" s="252"/>
      <c r="C2" s="252"/>
      <c r="D2" s="252"/>
      <c r="E2" s="252"/>
      <c r="F2" s="252"/>
      <c r="G2" s="252"/>
      <c r="H2" s="253"/>
      <c r="I2" s="240"/>
      <c r="J2" s="240"/>
      <c r="K2" s="240"/>
      <c r="L2" s="240"/>
      <c r="M2" s="240"/>
      <c r="N2" s="240"/>
      <c r="O2" s="240"/>
      <c r="P2" s="240"/>
      <c r="Q2" s="240"/>
      <c r="R2" s="240"/>
      <c r="S2" s="240"/>
      <c r="T2" s="240"/>
      <c r="U2" s="240"/>
      <c r="V2" s="240"/>
      <c r="W2" s="240"/>
      <c r="X2" s="181"/>
    </row>
    <row r="3" spans="1:46" ht="54.75" customHeight="1" x14ac:dyDescent="0.25">
      <c r="A3" s="1" t="s">
        <v>2</v>
      </c>
      <c r="B3" s="2">
        <v>2019</v>
      </c>
      <c r="C3" s="255" t="s">
        <v>3</v>
      </c>
      <c r="D3" s="256"/>
      <c r="E3" s="256"/>
      <c r="F3" s="256"/>
      <c r="G3" s="256"/>
      <c r="H3" s="257"/>
      <c r="I3" s="240"/>
      <c r="J3" s="240"/>
      <c r="K3" s="240"/>
      <c r="L3" s="240"/>
      <c r="M3" s="240"/>
      <c r="N3" s="240"/>
      <c r="O3" s="240"/>
      <c r="P3" s="240"/>
      <c r="Q3" s="240"/>
      <c r="R3" s="240"/>
      <c r="S3" s="240"/>
      <c r="T3" s="240"/>
      <c r="U3" s="240"/>
      <c r="V3" s="240"/>
      <c r="W3" s="240"/>
      <c r="X3" s="181"/>
      <c r="Y3" s="3"/>
      <c r="Z3" s="3"/>
      <c r="AA3" s="3"/>
      <c r="AB3" s="3"/>
      <c r="AC3" s="3"/>
      <c r="AD3" s="3"/>
      <c r="AE3" s="3"/>
      <c r="AF3" s="3"/>
      <c r="AG3" s="3"/>
      <c r="AH3" s="3"/>
      <c r="AI3" s="3"/>
      <c r="AJ3" s="3"/>
      <c r="AK3" s="3"/>
      <c r="AL3" s="3"/>
      <c r="AM3" s="3"/>
      <c r="AN3" s="152"/>
      <c r="AO3" s="3"/>
      <c r="AP3" s="3"/>
      <c r="AQ3" s="3"/>
      <c r="AR3" s="3"/>
      <c r="AS3" s="3"/>
      <c r="AT3" s="3"/>
    </row>
    <row r="4" spans="1:46" ht="24.75" customHeight="1" x14ac:dyDescent="0.25">
      <c r="A4" s="1" t="s">
        <v>4</v>
      </c>
      <c r="B4" s="2"/>
      <c r="C4" s="4" t="s">
        <v>5</v>
      </c>
      <c r="D4" s="182" t="s">
        <v>6</v>
      </c>
      <c r="E4" s="258" t="s">
        <v>7</v>
      </c>
      <c r="F4" s="258"/>
      <c r="G4" s="258"/>
      <c r="H4" s="259"/>
      <c r="I4" s="240"/>
      <c r="J4" s="240"/>
      <c r="K4" s="240"/>
      <c r="L4" s="240"/>
      <c r="M4" s="240"/>
      <c r="N4" s="240"/>
      <c r="O4" s="240"/>
      <c r="P4" s="240"/>
      <c r="Q4" s="240"/>
      <c r="R4" s="240"/>
      <c r="S4" s="240"/>
      <c r="T4" s="240"/>
      <c r="U4" s="240"/>
      <c r="V4" s="240"/>
      <c r="W4" s="240"/>
      <c r="X4" s="181"/>
      <c r="Y4" s="3"/>
      <c r="Z4" s="3"/>
      <c r="AA4" s="3"/>
      <c r="AB4" s="3"/>
      <c r="AC4" s="3"/>
      <c r="AD4" s="3"/>
      <c r="AE4" s="3"/>
      <c r="AF4" s="3"/>
      <c r="AG4" s="3"/>
      <c r="AH4" s="3"/>
      <c r="AI4" s="3"/>
      <c r="AJ4" s="3"/>
      <c r="AK4" s="3"/>
      <c r="AL4" s="3"/>
      <c r="AM4" s="3"/>
      <c r="AN4" s="152"/>
      <c r="AO4" s="3"/>
      <c r="AP4" s="3"/>
      <c r="AQ4" s="3"/>
      <c r="AR4" s="3"/>
      <c r="AS4" s="3"/>
      <c r="AT4" s="3"/>
    </row>
    <row r="5" spans="1:46" ht="54.75" customHeight="1" x14ac:dyDescent="0.25">
      <c r="A5" s="1" t="s">
        <v>8</v>
      </c>
      <c r="B5" s="2" t="s">
        <v>9</v>
      </c>
      <c r="C5" s="5">
        <v>1</v>
      </c>
      <c r="D5" s="6">
        <v>43469</v>
      </c>
      <c r="E5" s="246" t="s">
        <v>10</v>
      </c>
      <c r="F5" s="246"/>
      <c r="G5" s="246"/>
      <c r="H5" s="254"/>
      <c r="I5" s="240"/>
      <c r="J5" s="240"/>
      <c r="K5" s="240"/>
      <c r="L5" s="240"/>
      <c r="M5" s="240"/>
      <c r="N5" s="240"/>
      <c r="O5" s="240"/>
      <c r="P5" s="240"/>
      <c r="Q5" s="240"/>
      <c r="R5" s="240"/>
      <c r="S5" s="240"/>
      <c r="T5" s="240"/>
      <c r="U5" s="240"/>
      <c r="V5" s="240"/>
      <c r="W5" s="240"/>
      <c r="X5" s="181"/>
      <c r="Y5" s="3"/>
      <c r="Z5" s="3"/>
      <c r="AA5" s="3"/>
      <c r="AB5" s="3"/>
      <c r="AC5" s="3"/>
      <c r="AD5" s="3"/>
      <c r="AE5" s="3"/>
      <c r="AF5" s="3"/>
      <c r="AG5" s="3"/>
      <c r="AH5" s="3"/>
      <c r="AI5" s="3"/>
      <c r="AJ5" s="3"/>
      <c r="AK5" s="3"/>
      <c r="AL5" s="3"/>
      <c r="AM5" s="3"/>
      <c r="AN5" s="152"/>
      <c r="AO5" s="3"/>
      <c r="AP5" s="3"/>
      <c r="AQ5" s="3"/>
      <c r="AR5" s="3"/>
      <c r="AS5" s="3"/>
      <c r="AT5" s="3"/>
    </row>
    <row r="6" spans="1:46" ht="84.75" customHeight="1" x14ac:dyDescent="0.25">
      <c r="A6" s="7"/>
      <c r="B6" s="8"/>
      <c r="C6" s="180">
        <v>2</v>
      </c>
      <c r="D6" s="6">
        <v>43550</v>
      </c>
      <c r="E6" s="246" t="s">
        <v>11</v>
      </c>
      <c r="F6" s="246"/>
      <c r="G6" s="246"/>
      <c r="H6" s="246"/>
      <c r="I6" s="240"/>
      <c r="J6" s="240"/>
      <c r="K6" s="240"/>
      <c r="L6" s="240"/>
      <c r="M6" s="240"/>
      <c r="N6" s="240"/>
      <c r="O6" s="240"/>
      <c r="P6" s="240"/>
      <c r="Q6" s="240"/>
      <c r="R6" s="240"/>
      <c r="S6" s="240"/>
      <c r="T6" s="240"/>
      <c r="U6" s="240"/>
      <c r="V6" s="240"/>
      <c r="W6" s="240"/>
      <c r="X6" s="181"/>
      <c r="Y6" s="9"/>
      <c r="Z6" s="9"/>
      <c r="AA6" s="9"/>
      <c r="AB6" s="9"/>
      <c r="AC6" s="9"/>
      <c r="AD6" s="9"/>
      <c r="AE6" s="9"/>
      <c r="AF6" s="9"/>
      <c r="AG6" s="9"/>
      <c r="AH6" s="9"/>
      <c r="AI6" s="9"/>
      <c r="AJ6" s="9"/>
      <c r="AK6" s="9"/>
      <c r="AL6" s="9"/>
      <c r="AM6" s="9"/>
      <c r="AN6" s="153"/>
      <c r="AO6" s="9"/>
      <c r="AP6" s="10"/>
      <c r="AQ6" s="9"/>
      <c r="AR6" s="9"/>
      <c r="AS6" s="9"/>
      <c r="AT6" s="9"/>
    </row>
    <row r="7" spans="1:46" ht="93" customHeight="1" x14ac:dyDescent="0.25">
      <c r="A7" s="7"/>
      <c r="B7" s="8"/>
      <c r="C7" s="180">
        <v>3</v>
      </c>
      <c r="D7" s="6">
        <v>43578</v>
      </c>
      <c r="E7" s="246" t="s">
        <v>12</v>
      </c>
      <c r="F7" s="246"/>
      <c r="G7" s="246"/>
      <c r="H7" s="246"/>
      <c r="I7" s="240"/>
      <c r="J7" s="240"/>
      <c r="K7" s="240"/>
      <c r="L7" s="240"/>
      <c r="M7" s="240"/>
      <c r="N7" s="240"/>
      <c r="O7" s="240"/>
      <c r="P7" s="240"/>
      <c r="Q7" s="240"/>
      <c r="R7" s="240"/>
      <c r="S7" s="240"/>
      <c r="T7" s="240"/>
      <c r="U7" s="240"/>
      <c r="V7" s="240"/>
      <c r="W7" s="240"/>
      <c r="X7" s="181"/>
      <c r="Y7" s="11"/>
      <c r="Z7" s="11"/>
      <c r="AA7" s="11"/>
      <c r="AB7" s="11"/>
      <c r="AC7" s="11"/>
      <c r="AD7" s="11"/>
      <c r="AE7" s="11"/>
      <c r="AF7" s="245"/>
      <c r="AG7" s="245"/>
      <c r="AH7" s="245"/>
      <c r="AI7" s="245"/>
      <c r="AJ7" s="245"/>
      <c r="AK7" s="245"/>
      <c r="AL7" s="245"/>
      <c r="AM7" s="245"/>
      <c r="AN7" s="245"/>
      <c r="AO7" s="245"/>
      <c r="AP7" s="245"/>
      <c r="AQ7" s="245"/>
      <c r="AR7" s="245"/>
      <c r="AS7" s="245"/>
      <c r="AT7" s="245"/>
    </row>
    <row r="8" spans="1:46" ht="81" customHeight="1" x14ac:dyDescent="0.25">
      <c r="A8" s="12"/>
      <c r="B8" s="12"/>
      <c r="C8" s="177">
        <v>4</v>
      </c>
      <c r="D8" s="13">
        <v>43675</v>
      </c>
      <c r="E8" s="242" t="s">
        <v>13</v>
      </c>
      <c r="F8" s="242"/>
      <c r="G8" s="242"/>
      <c r="H8" s="242"/>
      <c r="I8" s="10"/>
      <c r="J8" s="10"/>
      <c r="K8" s="10"/>
      <c r="L8" s="10"/>
      <c r="M8" s="10"/>
      <c r="N8" s="10"/>
      <c r="O8" s="10"/>
      <c r="P8" s="14"/>
      <c r="Q8" s="3"/>
      <c r="R8" s="3"/>
      <c r="S8" s="3"/>
      <c r="T8" s="3"/>
      <c r="U8" s="3"/>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row>
    <row r="9" spans="1:46" ht="42.75" customHeight="1" x14ac:dyDescent="0.25">
      <c r="A9" s="12"/>
      <c r="B9" s="12"/>
      <c r="C9" s="15">
        <v>6</v>
      </c>
      <c r="D9" s="13">
        <v>43717</v>
      </c>
      <c r="E9" s="242" t="s">
        <v>14</v>
      </c>
      <c r="F9" s="242"/>
      <c r="G9" s="242"/>
      <c r="H9" s="242"/>
      <c r="I9" s="16"/>
      <c r="J9" s="16"/>
      <c r="K9" s="16"/>
      <c r="L9" s="16"/>
      <c r="M9" s="16"/>
      <c r="N9" s="16"/>
      <c r="O9" s="16"/>
      <c r="P9" s="16"/>
      <c r="Q9" s="16"/>
      <c r="R9" s="16"/>
      <c r="S9" s="16"/>
      <c r="T9" s="17"/>
      <c r="U9" s="16"/>
      <c r="V9" s="179"/>
      <c r="W9" s="179"/>
      <c r="X9" s="179"/>
      <c r="Y9" s="179"/>
      <c r="Z9" s="179"/>
      <c r="AA9" s="179"/>
      <c r="AB9" s="179"/>
      <c r="AC9" s="179"/>
      <c r="AD9" s="179"/>
      <c r="AE9" s="179"/>
      <c r="AF9" s="179"/>
      <c r="AG9" s="179"/>
      <c r="AH9" s="179"/>
      <c r="AI9" s="179"/>
      <c r="AJ9" s="179"/>
      <c r="AK9" s="179"/>
      <c r="AL9" s="179"/>
      <c r="AM9" s="179"/>
      <c r="AN9" s="154"/>
      <c r="AO9" s="179"/>
      <c r="AP9" s="179"/>
      <c r="AQ9" s="179"/>
      <c r="AR9" s="179"/>
      <c r="AS9" s="179"/>
      <c r="AT9" s="179"/>
    </row>
    <row r="10" spans="1:46" ht="99" customHeight="1" x14ac:dyDescent="0.25">
      <c r="A10" s="18"/>
      <c r="B10" s="19"/>
      <c r="C10" s="189">
        <v>7</v>
      </c>
      <c r="D10" s="190">
        <v>43754</v>
      </c>
      <c r="E10" s="243" t="s">
        <v>15</v>
      </c>
      <c r="F10" s="243"/>
      <c r="G10" s="243"/>
      <c r="H10" s="243"/>
      <c r="I10" s="20"/>
      <c r="J10" s="20"/>
      <c r="K10" s="20"/>
      <c r="L10" s="244"/>
      <c r="M10" s="244"/>
      <c r="N10" s="244"/>
      <c r="O10" s="244"/>
      <c r="P10" s="179"/>
      <c r="Q10" s="179"/>
      <c r="R10" s="179"/>
      <c r="S10" s="179"/>
      <c r="T10" s="179"/>
      <c r="U10" s="179"/>
      <c r="V10" s="244"/>
      <c r="W10" s="244"/>
      <c r="X10" s="178"/>
      <c r="Y10" s="178"/>
      <c r="Z10" s="178"/>
      <c r="AA10" s="244"/>
      <c r="AB10" s="244"/>
      <c r="AC10" s="178"/>
      <c r="AD10" s="178"/>
      <c r="AE10" s="178"/>
      <c r="AF10" s="244"/>
      <c r="AG10" s="244"/>
      <c r="AH10" s="178"/>
      <c r="AI10" s="178"/>
      <c r="AJ10" s="178"/>
      <c r="AK10" s="244"/>
      <c r="AL10" s="244"/>
      <c r="AM10" s="178"/>
      <c r="AN10" s="155"/>
      <c r="AO10" s="178"/>
      <c r="AP10" s="244"/>
      <c r="AQ10" s="244"/>
      <c r="AR10" s="244"/>
      <c r="AS10" s="178"/>
      <c r="AT10" s="178"/>
    </row>
    <row r="11" spans="1:46" ht="99" customHeight="1" x14ac:dyDescent="0.25">
      <c r="A11" s="134"/>
      <c r="B11" s="131"/>
      <c r="C11" s="262">
        <v>8</v>
      </c>
      <c r="D11" s="263">
        <v>43853</v>
      </c>
      <c r="E11" s="264" t="s">
        <v>16</v>
      </c>
      <c r="F11" s="264"/>
      <c r="G11" s="264"/>
      <c r="H11" s="264"/>
      <c r="I11" s="20"/>
      <c r="J11" s="20"/>
      <c r="K11" s="20"/>
      <c r="L11" s="178"/>
      <c r="M11" s="178"/>
      <c r="N11" s="178"/>
      <c r="O11" s="178"/>
      <c r="P11" s="179"/>
      <c r="Q11" s="179"/>
      <c r="R11" s="179"/>
      <c r="S11" s="179"/>
      <c r="T11" s="179"/>
      <c r="U11" s="179"/>
      <c r="V11" s="178"/>
      <c r="W11" s="178"/>
      <c r="X11" s="178"/>
      <c r="Y11" s="178"/>
      <c r="Z11" s="178"/>
      <c r="AA11" s="178"/>
      <c r="AB11" s="178"/>
      <c r="AC11" s="178"/>
      <c r="AD11" s="178"/>
      <c r="AE11" s="178"/>
      <c r="AF11" s="178"/>
      <c r="AG11" s="178"/>
      <c r="AH11" s="178"/>
      <c r="AI11" s="178"/>
      <c r="AJ11" s="178"/>
      <c r="AK11" s="178"/>
      <c r="AL11" s="178"/>
      <c r="AM11" s="178"/>
      <c r="AN11" s="155"/>
      <c r="AO11" s="178"/>
      <c r="AP11" s="178"/>
      <c r="AQ11" s="178"/>
      <c r="AR11" s="178"/>
      <c r="AS11" s="178"/>
      <c r="AT11" s="178"/>
    </row>
    <row r="12" spans="1:46" ht="99" customHeight="1" x14ac:dyDescent="0.25">
      <c r="A12" s="134"/>
      <c r="B12" s="131"/>
      <c r="C12" s="191">
        <v>9</v>
      </c>
      <c r="D12" s="13">
        <v>43865</v>
      </c>
      <c r="E12" s="242" t="s">
        <v>268</v>
      </c>
      <c r="F12" s="242"/>
      <c r="G12" s="242"/>
      <c r="H12" s="242"/>
      <c r="I12" s="20"/>
      <c r="J12" s="20"/>
      <c r="K12" s="20"/>
      <c r="L12" s="192"/>
      <c r="M12" s="192"/>
      <c r="N12" s="192"/>
      <c r="O12" s="192"/>
      <c r="P12" s="193"/>
      <c r="Q12" s="193"/>
      <c r="R12" s="193"/>
      <c r="S12" s="193"/>
      <c r="T12" s="193"/>
      <c r="U12" s="193"/>
      <c r="V12" s="192"/>
      <c r="W12" s="192"/>
      <c r="X12" s="192"/>
      <c r="Y12" s="192"/>
      <c r="Z12" s="192"/>
      <c r="AA12" s="192"/>
      <c r="AB12" s="192"/>
      <c r="AC12" s="192"/>
      <c r="AD12" s="192"/>
      <c r="AE12" s="192"/>
      <c r="AF12" s="192"/>
      <c r="AG12" s="192"/>
      <c r="AH12" s="192"/>
      <c r="AI12" s="192"/>
      <c r="AJ12" s="192"/>
      <c r="AK12" s="192"/>
      <c r="AL12" s="192"/>
      <c r="AM12" s="192"/>
      <c r="AN12" s="155"/>
      <c r="AO12" s="192"/>
      <c r="AP12" s="192"/>
      <c r="AQ12" s="192"/>
      <c r="AR12" s="192"/>
      <c r="AS12" s="192"/>
      <c r="AT12" s="192"/>
    </row>
    <row r="13" spans="1:46" ht="48.75" customHeight="1" thickBot="1" x14ac:dyDescent="0.3">
      <c r="A13" s="3"/>
      <c r="B13" s="3"/>
      <c r="C13" s="3"/>
      <c r="D13" s="21"/>
      <c r="E13" s="3"/>
      <c r="F13" s="3"/>
      <c r="G13" s="3"/>
      <c r="H13" s="3"/>
      <c r="I13" s="3"/>
      <c r="J13" s="3"/>
      <c r="K13" s="3"/>
      <c r="L13" s="3"/>
      <c r="M13" s="3"/>
      <c r="N13" s="3"/>
      <c r="O13" s="3"/>
      <c r="P13" s="22"/>
      <c r="Q13" s="3"/>
      <c r="R13" s="3"/>
      <c r="S13" s="3"/>
      <c r="T13" s="3"/>
      <c r="U13" s="3"/>
      <c r="V13" s="179"/>
      <c r="W13" s="179"/>
      <c r="X13" s="179"/>
      <c r="Y13" s="179"/>
      <c r="Z13" s="179"/>
      <c r="AA13" s="179"/>
      <c r="AB13" s="179"/>
      <c r="AC13" s="179"/>
      <c r="AD13" s="179"/>
      <c r="AE13" s="179"/>
      <c r="AF13" s="179"/>
      <c r="AG13" s="179"/>
      <c r="AH13" s="179"/>
      <c r="AI13" s="179"/>
      <c r="AJ13" s="179"/>
      <c r="AK13" s="179"/>
      <c r="AL13" s="179"/>
      <c r="AM13" s="179"/>
      <c r="AN13" s="154"/>
      <c r="AO13" s="179"/>
      <c r="AP13" s="179"/>
      <c r="AQ13" s="179"/>
      <c r="AR13" s="179"/>
      <c r="AS13" s="179"/>
      <c r="AT13" s="179"/>
    </row>
    <row r="14" spans="1:46" ht="15" customHeight="1" x14ac:dyDescent="0.25">
      <c r="A14" s="217" t="s">
        <v>17</v>
      </c>
      <c r="B14" s="218"/>
      <c r="C14" s="23"/>
      <c r="D14" s="223"/>
      <c r="E14" s="224"/>
      <c r="F14" s="224"/>
      <c r="G14" s="224"/>
      <c r="H14" s="224"/>
      <c r="I14" s="224"/>
      <c r="J14" s="224"/>
      <c r="K14" s="224"/>
      <c r="L14" s="224"/>
      <c r="M14" s="224"/>
      <c r="N14" s="224"/>
      <c r="O14" s="224"/>
      <c r="P14" s="224"/>
      <c r="Q14" s="224"/>
      <c r="R14" s="224"/>
      <c r="S14" s="224"/>
      <c r="T14" s="224"/>
      <c r="U14" s="224"/>
      <c r="V14" s="227" t="s">
        <v>18</v>
      </c>
      <c r="W14" s="227"/>
      <c r="X14" s="227"/>
      <c r="Y14" s="227"/>
      <c r="Z14" s="227"/>
      <c r="AA14" s="228" t="s">
        <v>18</v>
      </c>
      <c r="AB14" s="228"/>
      <c r="AC14" s="228"/>
      <c r="AD14" s="228"/>
      <c r="AE14" s="228"/>
      <c r="AF14" s="227" t="s">
        <v>18</v>
      </c>
      <c r="AG14" s="227"/>
      <c r="AH14" s="227"/>
      <c r="AI14" s="227"/>
      <c r="AJ14" s="227"/>
      <c r="AK14" s="229" t="s">
        <v>18</v>
      </c>
      <c r="AL14" s="229"/>
      <c r="AM14" s="229"/>
      <c r="AN14" s="229"/>
      <c r="AO14" s="229"/>
      <c r="AP14" s="247" t="s">
        <v>18</v>
      </c>
      <c r="AQ14" s="247"/>
      <c r="AR14" s="247"/>
      <c r="AS14" s="247"/>
      <c r="AT14" s="247"/>
    </row>
    <row r="15" spans="1:46" ht="15.75" customHeight="1" thickBot="1" x14ac:dyDescent="0.3">
      <c r="A15" s="219"/>
      <c r="B15" s="220"/>
      <c r="C15" s="24"/>
      <c r="D15" s="225"/>
      <c r="E15" s="226"/>
      <c r="F15" s="226"/>
      <c r="G15" s="226"/>
      <c r="H15" s="226"/>
      <c r="I15" s="226"/>
      <c r="J15" s="226"/>
      <c r="K15" s="226"/>
      <c r="L15" s="226"/>
      <c r="M15" s="226"/>
      <c r="N15" s="226"/>
      <c r="O15" s="226"/>
      <c r="P15" s="226"/>
      <c r="Q15" s="226"/>
      <c r="R15" s="226"/>
      <c r="S15" s="226"/>
      <c r="T15" s="226"/>
      <c r="U15" s="226"/>
      <c r="V15" s="230" t="s">
        <v>19</v>
      </c>
      <c r="W15" s="230"/>
      <c r="X15" s="230"/>
      <c r="Y15" s="230"/>
      <c r="Z15" s="230"/>
      <c r="AA15" s="228" t="s">
        <v>20</v>
      </c>
      <c r="AB15" s="228"/>
      <c r="AC15" s="228"/>
      <c r="AD15" s="228"/>
      <c r="AE15" s="228"/>
      <c r="AF15" s="230" t="s">
        <v>21</v>
      </c>
      <c r="AG15" s="230"/>
      <c r="AH15" s="230"/>
      <c r="AI15" s="230"/>
      <c r="AJ15" s="230"/>
      <c r="AK15" s="229" t="s">
        <v>22</v>
      </c>
      <c r="AL15" s="229"/>
      <c r="AM15" s="229"/>
      <c r="AN15" s="229"/>
      <c r="AO15" s="229"/>
      <c r="AP15" s="231" t="s">
        <v>23</v>
      </c>
      <c r="AQ15" s="231"/>
      <c r="AR15" s="231"/>
      <c r="AS15" s="231"/>
      <c r="AT15" s="231"/>
    </row>
    <row r="16" spans="1:46" ht="15" customHeight="1" thickBot="1" x14ac:dyDescent="0.3">
      <c r="A16" s="221"/>
      <c r="B16" s="222"/>
      <c r="C16" s="176"/>
      <c r="D16" s="232" t="s">
        <v>24</v>
      </c>
      <c r="E16" s="233"/>
      <c r="F16" s="232"/>
      <c r="G16" s="232"/>
      <c r="H16" s="232"/>
      <c r="I16" s="232"/>
      <c r="J16" s="232"/>
      <c r="K16" s="232"/>
      <c r="L16" s="232"/>
      <c r="M16" s="232"/>
      <c r="N16" s="232"/>
      <c r="O16" s="232"/>
      <c r="P16" s="232"/>
      <c r="Q16" s="232"/>
      <c r="R16" s="232"/>
      <c r="S16" s="234"/>
      <c r="T16" s="174"/>
      <c r="U16" s="174"/>
      <c r="V16" s="210"/>
      <c r="W16" s="210"/>
      <c r="X16" s="235" t="s">
        <v>25</v>
      </c>
      <c r="Y16" s="210" t="s">
        <v>26</v>
      </c>
      <c r="Z16" s="210" t="s">
        <v>27</v>
      </c>
      <c r="AA16" s="215"/>
      <c r="AB16" s="215"/>
      <c r="AC16" s="215" t="s">
        <v>25</v>
      </c>
      <c r="AD16" s="215" t="s">
        <v>26</v>
      </c>
      <c r="AE16" s="215" t="s">
        <v>27</v>
      </c>
      <c r="AF16" s="210"/>
      <c r="AG16" s="210"/>
      <c r="AH16" s="210" t="s">
        <v>25</v>
      </c>
      <c r="AI16" s="210" t="s">
        <v>26</v>
      </c>
      <c r="AJ16" s="210" t="s">
        <v>27</v>
      </c>
      <c r="AK16" s="212"/>
      <c r="AL16" s="212"/>
      <c r="AM16" s="212" t="s">
        <v>25</v>
      </c>
      <c r="AN16" s="212" t="s">
        <v>26</v>
      </c>
      <c r="AO16" s="212" t="s">
        <v>27</v>
      </c>
      <c r="AP16" s="214" t="s">
        <v>28</v>
      </c>
      <c r="AQ16" s="214"/>
      <c r="AR16" s="214"/>
      <c r="AS16" s="214" t="s">
        <v>25</v>
      </c>
      <c r="AT16" s="238" t="s">
        <v>29</v>
      </c>
    </row>
    <row r="17" spans="1:46" ht="43.5" customHeight="1" thickBot="1" x14ac:dyDescent="0.3">
      <c r="A17" s="25" t="s">
        <v>30</v>
      </c>
      <c r="B17" s="26" t="s">
        <v>31</v>
      </c>
      <c r="C17" s="241" t="s">
        <v>32</v>
      </c>
      <c r="D17" s="27" t="s">
        <v>33</v>
      </c>
      <c r="E17" s="28" t="s">
        <v>34</v>
      </c>
      <c r="F17" s="29" t="s">
        <v>35</v>
      </c>
      <c r="G17" s="30" t="s">
        <v>36</v>
      </c>
      <c r="H17" s="30" t="s">
        <v>37</v>
      </c>
      <c r="I17" s="30" t="s">
        <v>38</v>
      </c>
      <c r="J17" s="30" t="s">
        <v>39</v>
      </c>
      <c r="K17" s="30" t="s">
        <v>40</v>
      </c>
      <c r="L17" s="30" t="s">
        <v>41</v>
      </c>
      <c r="M17" s="30" t="s">
        <v>42</v>
      </c>
      <c r="N17" s="30" t="s">
        <v>43</v>
      </c>
      <c r="O17" s="30" t="s">
        <v>44</v>
      </c>
      <c r="P17" s="30" t="s">
        <v>45</v>
      </c>
      <c r="Q17" s="30" t="s">
        <v>46</v>
      </c>
      <c r="R17" s="30" t="s">
        <v>47</v>
      </c>
      <c r="S17" s="30" t="s">
        <v>48</v>
      </c>
      <c r="T17" s="30" t="s">
        <v>49</v>
      </c>
      <c r="U17" s="30" t="s">
        <v>50</v>
      </c>
      <c r="V17" s="171" t="s">
        <v>51</v>
      </c>
      <c r="W17" s="171" t="s">
        <v>52</v>
      </c>
      <c r="X17" s="236"/>
      <c r="Y17" s="211"/>
      <c r="Z17" s="211"/>
      <c r="AA17" s="173" t="s">
        <v>51</v>
      </c>
      <c r="AB17" s="173" t="s">
        <v>52</v>
      </c>
      <c r="AC17" s="216"/>
      <c r="AD17" s="216"/>
      <c r="AE17" s="216"/>
      <c r="AF17" s="171" t="s">
        <v>51</v>
      </c>
      <c r="AG17" s="171" t="s">
        <v>52</v>
      </c>
      <c r="AH17" s="211"/>
      <c r="AI17" s="211"/>
      <c r="AJ17" s="211"/>
      <c r="AK17" s="172" t="s">
        <v>51</v>
      </c>
      <c r="AL17" s="172" t="s">
        <v>52</v>
      </c>
      <c r="AM17" s="213"/>
      <c r="AN17" s="213"/>
      <c r="AO17" s="213"/>
      <c r="AP17" s="175" t="s">
        <v>36</v>
      </c>
      <c r="AQ17" s="175" t="s">
        <v>51</v>
      </c>
      <c r="AR17" s="175" t="s">
        <v>52</v>
      </c>
      <c r="AS17" s="237"/>
      <c r="AT17" s="239"/>
    </row>
    <row r="18" spans="1:46" ht="15.75" thickBot="1" x14ac:dyDescent="0.3">
      <c r="A18" s="31"/>
      <c r="B18" s="32"/>
      <c r="C18" s="241"/>
      <c r="D18" s="33" t="s">
        <v>53</v>
      </c>
      <c r="E18" s="34"/>
      <c r="F18" s="35" t="s">
        <v>53</v>
      </c>
      <c r="G18" s="36" t="s">
        <v>53</v>
      </c>
      <c r="H18" s="36" t="s">
        <v>53</v>
      </c>
      <c r="I18" s="36" t="s">
        <v>53</v>
      </c>
      <c r="J18" s="36" t="s">
        <v>53</v>
      </c>
      <c r="K18" s="36" t="s">
        <v>53</v>
      </c>
      <c r="L18" s="37" t="s">
        <v>53</v>
      </c>
      <c r="M18" s="37" t="s">
        <v>53</v>
      </c>
      <c r="N18" s="37" t="s">
        <v>53</v>
      </c>
      <c r="O18" s="37" t="s">
        <v>53</v>
      </c>
      <c r="P18" s="36" t="s">
        <v>53</v>
      </c>
      <c r="Q18" s="36" t="s">
        <v>53</v>
      </c>
      <c r="R18" s="36" t="s">
        <v>53</v>
      </c>
      <c r="S18" s="36" t="s">
        <v>53</v>
      </c>
      <c r="T18" s="36"/>
      <c r="U18" s="36"/>
      <c r="V18" s="38" t="s">
        <v>53</v>
      </c>
      <c r="W18" s="38"/>
      <c r="X18" s="39" t="s">
        <v>53</v>
      </c>
      <c r="Y18" s="38" t="s">
        <v>53</v>
      </c>
      <c r="Z18" s="38" t="s">
        <v>53</v>
      </c>
      <c r="AA18" s="40" t="s">
        <v>53</v>
      </c>
      <c r="AB18" s="40" t="s">
        <v>53</v>
      </c>
      <c r="AC18" s="40" t="s">
        <v>53</v>
      </c>
      <c r="AD18" s="40" t="s">
        <v>53</v>
      </c>
      <c r="AE18" s="40" t="s">
        <v>53</v>
      </c>
      <c r="AF18" s="38" t="s">
        <v>53</v>
      </c>
      <c r="AG18" s="38" t="s">
        <v>53</v>
      </c>
      <c r="AH18" s="38"/>
      <c r="AI18" s="38" t="s">
        <v>53</v>
      </c>
      <c r="AJ18" s="38" t="s">
        <v>53</v>
      </c>
      <c r="AK18" s="41" t="s">
        <v>53</v>
      </c>
      <c r="AL18" s="41" t="s">
        <v>53</v>
      </c>
      <c r="AM18" s="41" t="s">
        <v>53</v>
      </c>
      <c r="AN18" s="41" t="s">
        <v>53</v>
      </c>
      <c r="AO18" s="41" t="s">
        <v>53</v>
      </c>
      <c r="AP18" s="42" t="s">
        <v>53</v>
      </c>
      <c r="AQ18" s="42"/>
      <c r="AR18" s="42" t="s">
        <v>53</v>
      </c>
      <c r="AS18" s="42" t="s">
        <v>53</v>
      </c>
      <c r="AT18" s="43" t="s">
        <v>53</v>
      </c>
    </row>
    <row r="19" spans="1:46" s="64" customFormat="1" ht="184.5" customHeight="1" x14ac:dyDescent="0.25">
      <c r="A19" s="44">
        <v>1</v>
      </c>
      <c r="B19" s="45" t="s">
        <v>54</v>
      </c>
      <c r="C19" s="45" t="s">
        <v>55</v>
      </c>
      <c r="D19" s="46" t="s">
        <v>56</v>
      </c>
      <c r="E19" s="47">
        <v>0.04</v>
      </c>
      <c r="F19" s="48" t="s">
        <v>57</v>
      </c>
      <c r="G19" s="46" t="s">
        <v>58</v>
      </c>
      <c r="H19" s="46" t="s">
        <v>59</v>
      </c>
      <c r="I19" s="49" t="s">
        <v>60</v>
      </c>
      <c r="J19" s="48" t="s">
        <v>61</v>
      </c>
      <c r="K19" s="48" t="s">
        <v>62</v>
      </c>
      <c r="L19" s="50">
        <v>0</v>
      </c>
      <c r="M19" s="51">
        <v>0.1</v>
      </c>
      <c r="N19" s="50">
        <v>0</v>
      </c>
      <c r="O19" s="50">
        <v>0</v>
      </c>
      <c r="P19" s="52">
        <f>SUM(L19:O19)</f>
        <v>0.1</v>
      </c>
      <c r="Q19" s="50" t="s">
        <v>63</v>
      </c>
      <c r="R19" s="46" t="s">
        <v>64</v>
      </c>
      <c r="S19" s="46" t="s">
        <v>65</v>
      </c>
      <c r="T19" s="53" t="s">
        <v>66</v>
      </c>
      <c r="U19" s="53"/>
      <c r="V19" s="54">
        <f>L19</f>
        <v>0</v>
      </c>
      <c r="W19" s="55">
        <v>0</v>
      </c>
      <c r="X19" s="56" t="s">
        <v>67</v>
      </c>
      <c r="Y19" s="57" t="s">
        <v>68</v>
      </c>
      <c r="Z19" s="57" t="s">
        <v>69</v>
      </c>
      <c r="AA19" s="58">
        <f>M19</f>
        <v>0.1</v>
      </c>
      <c r="AB19" s="55">
        <v>1.35</v>
      </c>
      <c r="AC19" s="59">
        <v>1</v>
      </c>
      <c r="AD19" s="57" t="s">
        <v>70</v>
      </c>
      <c r="AE19" s="57" t="s">
        <v>71</v>
      </c>
      <c r="AF19" s="56" t="s">
        <v>67</v>
      </c>
      <c r="AG19" s="56" t="s">
        <v>67</v>
      </c>
      <c r="AH19" s="56" t="s">
        <v>67</v>
      </c>
      <c r="AI19" s="56" t="s">
        <v>67</v>
      </c>
      <c r="AJ19" s="60" t="s">
        <v>67</v>
      </c>
      <c r="AK19" s="54">
        <f>O19</f>
        <v>0</v>
      </c>
      <c r="AL19" s="55"/>
      <c r="AM19" s="56" t="s">
        <v>67</v>
      </c>
      <c r="AN19" s="156" t="s">
        <v>67</v>
      </c>
      <c r="AO19" s="60" t="s">
        <v>67</v>
      </c>
      <c r="AP19" s="61" t="str">
        <f>G19</f>
        <v>Porcentaje de incremento de la participación de los Ciudadanos en la Audiencia de Rendición de Cuentas</v>
      </c>
      <c r="AQ19" s="54">
        <f>P19</f>
        <v>0.1</v>
      </c>
      <c r="AR19" s="62">
        <f>AB19</f>
        <v>1.35</v>
      </c>
      <c r="AS19" s="56">
        <v>1</v>
      </c>
      <c r="AT19" s="63" t="s">
        <v>72</v>
      </c>
    </row>
    <row r="20" spans="1:46" s="64" customFormat="1" ht="114" customHeight="1" x14ac:dyDescent="0.25">
      <c r="A20" s="148">
        <v>1</v>
      </c>
      <c r="B20" s="149" t="s">
        <v>54</v>
      </c>
      <c r="C20" s="149" t="s">
        <v>55</v>
      </c>
      <c r="D20" s="46" t="s">
        <v>73</v>
      </c>
      <c r="E20" s="47">
        <v>0.15</v>
      </c>
      <c r="F20" s="48" t="s">
        <v>57</v>
      </c>
      <c r="G20" s="46" t="s">
        <v>74</v>
      </c>
      <c r="H20" s="46" t="s">
        <v>75</v>
      </c>
      <c r="I20" s="164">
        <v>0.51200000000000001</v>
      </c>
      <c r="J20" s="48" t="s">
        <v>76</v>
      </c>
      <c r="K20" s="48" t="s">
        <v>77</v>
      </c>
      <c r="L20" s="165">
        <v>0.47799999999999998</v>
      </c>
      <c r="M20" s="51">
        <v>0.5</v>
      </c>
      <c r="N20" s="51">
        <v>0.55000000000000004</v>
      </c>
      <c r="O20" s="51">
        <v>0.65</v>
      </c>
      <c r="P20" s="52">
        <f>+O20</f>
        <v>0.65</v>
      </c>
      <c r="Q20" s="50" t="s">
        <v>78</v>
      </c>
      <c r="R20" s="46" t="s">
        <v>79</v>
      </c>
      <c r="S20" s="46" t="s">
        <v>65</v>
      </c>
      <c r="T20" s="53" t="s">
        <v>80</v>
      </c>
      <c r="U20" s="53"/>
      <c r="V20" s="54">
        <f t="shared" ref="V20:V34" si="0">L20</f>
        <v>0.47799999999999998</v>
      </c>
      <c r="W20" s="65">
        <v>0.63200000000000001</v>
      </c>
      <c r="X20" s="56">
        <v>1</v>
      </c>
      <c r="Y20" s="57" t="s">
        <v>81</v>
      </c>
      <c r="Z20" s="57" t="s">
        <v>80</v>
      </c>
      <c r="AA20" s="58">
        <f t="shared" ref="AA20:AA34" si="1">M20</f>
        <v>0.5</v>
      </c>
      <c r="AB20" s="65">
        <v>0.64100000000000001</v>
      </c>
      <c r="AC20" s="56">
        <v>1</v>
      </c>
      <c r="AD20" s="57" t="s">
        <v>82</v>
      </c>
      <c r="AE20" s="57" t="s">
        <v>83</v>
      </c>
      <c r="AF20" s="54">
        <f t="shared" ref="AF20:AF32" si="2">N20</f>
        <v>0.55000000000000004</v>
      </c>
      <c r="AG20" s="65">
        <v>0.66800000000000004</v>
      </c>
      <c r="AH20" s="56">
        <v>1</v>
      </c>
      <c r="AI20" s="57" t="s">
        <v>84</v>
      </c>
      <c r="AJ20" s="57" t="s">
        <v>83</v>
      </c>
      <c r="AK20" s="54">
        <f t="shared" ref="AK20:AK35" si="3">O20</f>
        <v>0.65</v>
      </c>
      <c r="AL20" s="55">
        <v>0.72399999999999998</v>
      </c>
      <c r="AM20" s="56">
        <v>1</v>
      </c>
      <c r="AN20" s="57" t="s">
        <v>267</v>
      </c>
      <c r="AO20" s="57" t="s">
        <v>85</v>
      </c>
      <c r="AP20" s="61" t="str">
        <f t="shared" ref="AP20:AP35" si="4">G20</f>
        <v>Porcentaje de Avance en el Cumplimiento Fisico del Plan de Desarrollo Local</v>
      </c>
      <c r="AQ20" s="54">
        <f t="shared" ref="AQ20:AQ35" si="5">P20</f>
        <v>0.65</v>
      </c>
      <c r="AR20" s="55">
        <v>0.72399999999999998</v>
      </c>
      <c r="AS20" s="56">
        <v>1</v>
      </c>
      <c r="AT20" s="57" t="s">
        <v>267</v>
      </c>
    </row>
    <row r="21" spans="1:46" s="64" customFormat="1" ht="102.75" customHeight="1" x14ac:dyDescent="0.25">
      <c r="A21" s="44">
        <v>6</v>
      </c>
      <c r="B21" s="45" t="s">
        <v>86</v>
      </c>
      <c r="C21" s="45" t="s">
        <v>87</v>
      </c>
      <c r="D21" s="46" t="s">
        <v>88</v>
      </c>
      <c r="E21" s="47">
        <v>0.02</v>
      </c>
      <c r="F21" s="53" t="s">
        <v>57</v>
      </c>
      <c r="G21" s="45" t="s">
        <v>89</v>
      </c>
      <c r="H21" s="45" t="s">
        <v>90</v>
      </c>
      <c r="I21" s="66" t="s">
        <v>91</v>
      </c>
      <c r="J21" s="53" t="s">
        <v>76</v>
      </c>
      <c r="K21" s="53" t="s">
        <v>92</v>
      </c>
      <c r="L21" s="51">
        <v>0.3</v>
      </c>
      <c r="M21" s="51">
        <v>0.5</v>
      </c>
      <c r="N21" s="51">
        <v>0.52</v>
      </c>
      <c r="O21" s="51">
        <v>0.95</v>
      </c>
      <c r="P21" s="67">
        <v>0.95</v>
      </c>
      <c r="Q21" s="50" t="s">
        <v>93</v>
      </c>
      <c r="R21" s="45" t="s">
        <v>94</v>
      </c>
      <c r="S21" s="46" t="s">
        <v>65</v>
      </c>
      <c r="T21" s="53" t="s">
        <v>94</v>
      </c>
      <c r="U21" s="53"/>
      <c r="V21" s="54">
        <f t="shared" si="0"/>
        <v>0.3</v>
      </c>
      <c r="W21" s="65">
        <v>0.41520000000000001</v>
      </c>
      <c r="X21" s="56">
        <v>1</v>
      </c>
      <c r="Y21" s="57" t="s">
        <v>95</v>
      </c>
      <c r="Z21" s="57" t="s">
        <v>94</v>
      </c>
      <c r="AA21" s="58">
        <f t="shared" si="1"/>
        <v>0.5</v>
      </c>
      <c r="AB21" s="68">
        <v>0.44185594777116532</v>
      </c>
      <c r="AC21" s="56">
        <f>AB21/AA21</f>
        <v>0.88371189554233065</v>
      </c>
      <c r="AD21" s="57" t="s">
        <v>96</v>
      </c>
      <c r="AE21" s="57" t="s">
        <v>97</v>
      </c>
      <c r="AF21" s="54">
        <f t="shared" si="2"/>
        <v>0.52</v>
      </c>
      <c r="AG21" s="65">
        <f>8120094388/11843482954</f>
        <v>0.68561709587782471</v>
      </c>
      <c r="AH21" s="56">
        <v>1</v>
      </c>
      <c r="AI21" s="57" t="s">
        <v>98</v>
      </c>
      <c r="AJ21" s="60" t="s">
        <v>99</v>
      </c>
      <c r="AK21" s="54">
        <f t="shared" si="3"/>
        <v>0.95</v>
      </c>
      <c r="AL21" s="161">
        <f>8853196392/11843842954</f>
        <v>0.74749356491678454</v>
      </c>
      <c r="AM21" s="59">
        <f t="shared" ref="AM21:AM35" si="6">AL21/AK21</f>
        <v>0.78683533149135221</v>
      </c>
      <c r="AN21" s="162" t="s">
        <v>100</v>
      </c>
      <c r="AO21" s="60" t="s">
        <v>101</v>
      </c>
      <c r="AP21" s="61" t="str">
        <f t="shared" si="4"/>
        <v>Porcentaje de Compromisos de la vigencia 2019</v>
      </c>
      <c r="AQ21" s="54">
        <f t="shared" si="5"/>
        <v>0.95</v>
      </c>
      <c r="AR21" s="161">
        <f>8853196392/11843842954</f>
        <v>0.74749356491678454</v>
      </c>
      <c r="AS21" s="59">
        <f t="shared" ref="AS21:AS22" si="7">AR21/AQ21</f>
        <v>0.78683533149135221</v>
      </c>
      <c r="AT21" s="162" t="s">
        <v>100</v>
      </c>
    </row>
    <row r="22" spans="1:46" s="64" customFormat="1" ht="81.75" customHeight="1" x14ac:dyDescent="0.25">
      <c r="A22" s="44">
        <v>6</v>
      </c>
      <c r="B22" s="45" t="s">
        <v>86</v>
      </c>
      <c r="C22" s="45" t="s">
        <v>87</v>
      </c>
      <c r="D22" s="46" t="s">
        <v>102</v>
      </c>
      <c r="E22" s="47">
        <v>0.02</v>
      </c>
      <c r="F22" s="53" t="s">
        <v>103</v>
      </c>
      <c r="G22" s="45" t="s">
        <v>104</v>
      </c>
      <c r="H22" s="45" t="s">
        <v>105</v>
      </c>
      <c r="I22" s="66" t="s">
        <v>106</v>
      </c>
      <c r="J22" s="53" t="s">
        <v>76</v>
      </c>
      <c r="K22" s="53" t="s">
        <v>107</v>
      </c>
      <c r="L22" s="51">
        <v>0</v>
      </c>
      <c r="M22" s="51">
        <v>0.05</v>
      </c>
      <c r="N22" s="51">
        <v>0.2</v>
      </c>
      <c r="O22" s="51">
        <v>0.4</v>
      </c>
      <c r="P22" s="52">
        <v>0.4</v>
      </c>
      <c r="Q22" s="50" t="s">
        <v>93</v>
      </c>
      <c r="R22" s="45" t="s">
        <v>94</v>
      </c>
      <c r="S22" s="46" t="s">
        <v>65</v>
      </c>
      <c r="T22" s="53" t="s">
        <v>94</v>
      </c>
      <c r="U22" s="53"/>
      <c r="V22" s="54">
        <f t="shared" si="0"/>
        <v>0</v>
      </c>
      <c r="W22" s="60">
        <v>3.25</v>
      </c>
      <c r="X22" s="56" t="s">
        <v>67</v>
      </c>
      <c r="Y22" s="57" t="s">
        <v>108</v>
      </c>
      <c r="Z22" s="57" t="s">
        <v>94</v>
      </c>
      <c r="AA22" s="58">
        <f t="shared" si="1"/>
        <v>0.05</v>
      </c>
      <c r="AB22" s="68">
        <v>0.15356110657809199</v>
      </c>
      <c r="AC22" s="56">
        <v>1</v>
      </c>
      <c r="AD22" s="57" t="s">
        <v>109</v>
      </c>
      <c r="AE22" s="57" t="s">
        <v>97</v>
      </c>
      <c r="AF22" s="54">
        <f t="shared" si="2"/>
        <v>0.2</v>
      </c>
      <c r="AG22" s="65">
        <f>2704292726/11843482954</f>
        <v>0.22833593263936403</v>
      </c>
      <c r="AH22" s="56">
        <v>1</v>
      </c>
      <c r="AI22" s="57" t="s">
        <v>110</v>
      </c>
      <c r="AJ22" s="60" t="s">
        <v>111</v>
      </c>
      <c r="AK22" s="54">
        <f t="shared" si="3"/>
        <v>0.4</v>
      </c>
      <c r="AL22" s="163">
        <v>0.36909999999999998</v>
      </c>
      <c r="AM22" s="59">
        <f t="shared" si="6"/>
        <v>0.92274999999999996</v>
      </c>
      <c r="AN22" s="162" t="s">
        <v>112</v>
      </c>
      <c r="AO22" s="60" t="s">
        <v>101</v>
      </c>
      <c r="AP22" s="61" t="str">
        <f t="shared" si="4"/>
        <v>Porcentaje de Giros de la Vigencia 2019</v>
      </c>
      <c r="AQ22" s="54">
        <f t="shared" si="5"/>
        <v>0.4</v>
      </c>
      <c r="AR22" s="163">
        <v>0.36909999999999998</v>
      </c>
      <c r="AS22" s="59">
        <f t="shared" si="7"/>
        <v>0.92274999999999996</v>
      </c>
      <c r="AT22" s="162" t="s">
        <v>112</v>
      </c>
    </row>
    <row r="23" spans="1:46" s="64" customFormat="1" ht="84.75" customHeight="1" x14ac:dyDescent="0.25">
      <c r="A23" s="44">
        <v>6</v>
      </c>
      <c r="B23" s="45" t="s">
        <v>86</v>
      </c>
      <c r="C23" s="45" t="s">
        <v>87</v>
      </c>
      <c r="D23" s="46" t="s">
        <v>113</v>
      </c>
      <c r="E23" s="47">
        <v>7.0000000000000007E-2</v>
      </c>
      <c r="F23" s="53" t="s">
        <v>103</v>
      </c>
      <c r="G23" s="45" t="s">
        <v>114</v>
      </c>
      <c r="H23" s="45" t="s">
        <v>115</v>
      </c>
      <c r="I23" s="66" t="s">
        <v>116</v>
      </c>
      <c r="J23" s="53" t="s">
        <v>76</v>
      </c>
      <c r="K23" s="53" t="s">
        <v>107</v>
      </c>
      <c r="L23" s="51">
        <v>0.05</v>
      </c>
      <c r="M23" s="51">
        <v>0.2</v>
      </c>
      <c r="N23" s="51">
        <v>0.4</v>
      </c>
      <c r="O23" s="51">
        <v>0.5</v>
      </c>
      <c r="P23" s="52">
        <v>0.5</v>
      </c>
      <c r="Q23" s="50" t="s">
        <v>93</v>
      </c>
      <c r="R23" s="45" t="s">
        <v>94</v>
      </c>
      <c r="S23" s="46" t="s">
        <v>65</v>
      </c>
      <c r="T23" s="53" t="s">
        <v>94</v>
      </c>
      <c r="U23" s="53"/>
      <c r="V23" s="54">
        <f t="shared" si="0"/>
        <v>0.05</v>
      </c>
      <c r="W23" s="55">
        <v>0.42109999999999997</v>
      </c>
      <c r="X23" s="69">
        <v>1</v>
      </c>
      <c r="Y23" s="57" t="s">
        <v>117</v>
      </c>
      <c r="Z23" s="57" t="s">
        <v>94</v>
      </c>
      <c r="AA23" s="58">
        <f t="shared" si="1"/>
        <v>0.2</v>
      </c>
      <c r="AB23" s="68">
        <v>0.492385699025011</v>
      </c>
      <c r="AC23" s="56">
        <v>1</v>
      </c>
      <c r="AD23" s="57" t="s">
        <v>118</v>
      </c>
      <c r="AE23" s="57" t="s">
        <v>97</v>
      </c>
      <c r="AF23" s="54">
        <f t="shared" si="2"/>
        <v>0.4</v>
      </c>
      <c r="AG23" s="55">
        <f>1953556584/2873801221</f>
        <v>0.67978138840104552</v>
      </c>
      <c r="AH23" s="56">
        <v>1</v>
      </c>
      <c r="AI23" s="57" t="s">
        <v>119</v>
      </c>
      <c r="AJ23" s="60" t="s">
        <v>111</v>
      </c>
      <c r="AK23" s="54">
        <f t="shared" si="3"/>
        <v>0.5</v>
      </c>
      <c r="AL23" s="163">
        <v>0.78149999999999997</v>
      </c>
      <c r="AM23" s="59">
        <v>1</v>
      </c>
      <c r="AN23" s="162" t="s">
        <v>120</v>
      </c>
      <c r="AO23" s="60" t="s">
        <v>101</v>
      </c>
      <c r="AP23" s="61" t="str">
        <f t="shared" si="4"/>
        <v>Porcentaje de Giros de Obligaciones por Pagar 2017 y anteirores</v>
      </c>
      <c r="AQ23" s="54">
        <f t="shared" si="5"/>
        <v>0.5</v>
      </c>
      <c r="AR23" s="163">
        <v>0.78149999999999997</v>
      </c>
      <c r="AS23" s="59">
        <v>1</v>
      </c>
      <c r="AT23" s="162" t="s">
        <v>120</v>
      </c>
    </row>
    <row r="24" spans="1:46" s="64" customFormat="1" ht="75" customHeight="1" x14ac:dyDescent="0.25">
      <c r="A24" s="44">
        <v>6</v>
      </c>
      <c r="B24" s="45" t="s">
        <v>86</v>
      </c>
      <c r="C24" s="45" t="s">
        <v>87</v>
      </c>
      <c r="D24" s="46" t="s">
        <v>121</v>
      </c>
      <c r="E24" s="47">
        <v>7.0000000000000007E-2</v>
      </c>
      <c r="F24" s="53" t="s">
        <v>103</v>
      </c>
      <c r="G24" s="45" t="s">
        <v>122</v>
      </c>
      <c r="H24" s="45" t="s">
        <v>123</v>
      </c>
      <c r="I24" s="66" t="s">
        <v>124</v>
      </c>
      <c r="J24" s="53" t="s">
        <v>76</v>
      </c>
      <c r="K24" s="53" t="s">
        <v>107</v>
      </c>
      <c r="L24" s="51">
        <v>0.1</v>
      </c>
      <c r="M24" s="51">
        <v>0.2</v>
      </c>
      <c r="N24" s="51">
        <v>0.4</v>
      </c>
      <c r="O24" s="51">
        <v>0.5</v>
      </c>
      <c r="P24" s="52">
        <f>+O24</f>
        <v>0.5</v>
      </c>
      <c r="Q24" s="50" t="s">
        <v>93</v>
      </c>
      <c r="R24" s="45" t="s">
        <v>94</v>
      </c>
      <c r="S24" s="46" t="s">
        <v>65</v>
      </c>
      <c r="T24" s="53" t="s">
        <v>94</v>
      </c>
      <c r="U24" s="53"/>
      <c r="V24" s="54">
        <f t="shared" si="0"/>
        <v>0.1</v>
      </c>
      <c r="W24" s="60">
        <v>18.7</v>
      </c>
      <c r="X24" s="69">
        <v>1</v>
      </c>
      <c r="Y24" s="57" t="s">
        <v>125</v>
      </c>
      <c r="Z24" s="57" t="s">
        <v>94</v>
      </c>
      <c r="AA24" s="58">
        <f t="shared" si="1"/>
        <v>0.2</v>
      </c>
      <c r="AB24" s="68">
        <v>0.38004144411217</v>
      </c>
      <c r="AC24" s="56">
        <v>1</v>
      </c>
      <c r="AD24" s="57" t="s">
        <v>126</v>
      </c>
      <c r="AE24" s="57" t="s">
        <v>97</v>
      </c>
      <c r="AF24" s="54">
        <f t="shared" si="2"/>
        <v>0.4</v>
      </c>
      <c r="AG24" s="55">
        <f>6731768572/13030128261</f>
        <v>0.51663102903972247</v>
      </c>
      <c r="AH24" s="56">
        <v>1</v>
      </c>
      <c r="AI24" s="57" t="s">
        <v>127</v>
      </c>
      <c r="AJ24" s="60" t="s">
        <v>111</v>
      </c>
      <c r="AK24" s="54">
        <f t="shared" si="3"/>
        <v>0.5</v>
      </c>
      <c r="AL24" s="163">
        <v>0.65259999999999996</v>
      </c>
      <c r="AM24" s="59">
        <v>1</v>
      </c>
      <c r="AN24" s="162" t="s">
        <v>128</v>
      </c>
      <c r="AO24" s="60" t="s">
        <v>101</v>
      </c>
      <c r="AP24" s="61" t="str">
        <f t="shared" si="4"/>
        <v>Porcentaje de Giros de Obligaciones por Pagar 2018</v>
      </c>
      <c r="AQ24" s="54">
        <f t="shared" si="5"/>
        <v>0.5</v>
      </c>
      <c r="AR24" s="163">
        <v>0.65259999999999996</v>
      </c>
      <c r="AS24" s="59">
        <v>1</v>
      </c>
      <c r="AT24" s="162" t="s">
        <v>128</v>
      </c>
    </row>
    <row r="25" spans="1:46" s="64" customFormat="1" ht="75" customHeight="1" x14ac:dyDescent="0.25">
      <c r="A25" s="44">
        <v>1</v>
      </c>
      <c r="B25" s="45" t="s">
        <v>129</v>
      </c>
      <c r="C25" s="45" t="s">
        <v>130</v>
      </c>
      <c r="D25" s="45" t="s">
        <v>131</v>
      </c>
      <c r="E25" s="70">
        <v>0.05</v>
      </c>
      <c r="F25" s="50" t="s">
        <v>103</v>
      </c>
      <c r="G25" s="71" t="s">
        <v>132</v>
      </c>
      <c r="H25" s="71" t="s">
        <v>133</v>
      </c>
      <c r="I25" s="72">
        <v>891</v>
      </c>
      <c r="J25" s="73" t="s">
        <v>61</v>
      </c>
      <c r="K25" s="73" t="s">
        <v>134</v>
      </c>
      <c r="L25" s="74"/>
      <c r="M25" s="74">
        <v>0.3</v>
      </c>
      <c r="N25" s="74"/>
      <c r="O25" s="74">
        <v>0.3</v>
      </c>
      <c r="P25" s="75">
        <v>0.6</v>
      </c>
      <c r="Q25" s="53" t="s">
        <v>63</v>
      </c>
      <c r="R25" s="74" t="s">
        <v>135</v>
      </c>
      <c r="S25" s="53" t="s">
        <v>136</v>
      </c>
      <c r="T25" s="53" t="s">
        <v>135</v>
      </c>
      <c r="U25" s="53"/>
      <c r="V25" s="54">
        <f t="shared" si="0"/>
        <v>0</v>
      </c>
      <c r="W25" s="60"/>
      <c r="X25" s="56" t="s">
        <v>67</v>
      </c>
      <c r="Y25" s="57" t="s">
        <v>137</v>
      </c>
      <c r="Z25" s="57" t="s">
        <v>69</v>
      </c>
      <c r="AA25" s="58">
        <f t="shared" si="1"/>
        <v>0.3</v>
      </c>
      <c r="AB25" s="55">
        <v>0.83</v>
      </c>
      <c r="AC25" s="56">
        <v>1</v>
      </c>
      <c r="AD25" s="57" t="s">
        <v>138</v>
      </c>
      <c r="AE25" s="57" t="s">
        <v>139</v>
      </c>
      <c r="AF25" s="56" t="s">
        <v>67</v>
      </c>
      <c r="AG25" s="56" t="s">
        <v>67</v>
      </c>
      <c r="AH25" s="56" t="s">
        <v>67</v>
      </c>
      <c r="AI25" s="56" t="s">
        <v>67</v>
      </c>
      <c r="AJ25" s="56" t="s">
        <v>67</v>
      </c>
      <c r="AK25" s="54">
        <f t="shared" si="3"/>
        <v>0.3</v>
      </c>
      <c r="AL25" s="55">
        <v>0.85</v>
      </c>
      <c r="AM25" s="56">
        <v>1</v>
      </c>
      <c r="AN25" s="194" t="s">
        <v>140</v>
      </c>
      <c r="AO25" s="57" t="s">
        <v>141</v>
      </c>
      <c r="AP25" s="61" t="str">
        <f t="shared" si="4"/>
        <v>Porcentaje de impulsos procesales por los inspectores en las Localidades</v>
      </c>
      <c r="AQ25" s="54">
        <f t="shared" si="5"/>
        <v>0.6</v>
      </c>
      <c r="AR25" s="55">
        <v>0.85</v>
      </c>
      <c r="AS25" s="56">
        <v>1</v>
      </c>
      <c r="AT25" s="194" t="s">
        <v>140</v>
      </c>
    </row>
    <row r="26" spans="1:46" s="64" customFormat="1" ht="75" customHeight="1" x14ac:dyDescent="0.25">
      <c r="A26" s="44">
        <v>1</v>
      </c>
      <c r="B26" s="45" t="s">
        <v>129</v>
      </c>
      <c r="C26" s="45" t="s">
        <v>130</v>
      </c>
      <c r="D26" s="45" t="s">
        <v>142</v>
      </c>
      <c r="E26" s="70">
        <v>0.05</v>
      </c>
      <c r="F26" s="50" t="s">
        <v>103</v>
      </c>
      <c r="G26" s="71" t="s">
        <v>132</v>
      </c>
      <c r="H26" s="71" t="s">
        <v>143</v>
      </c>
      <c r="I26" s="72">
        <v>11</v>
      </c>
      <c r="J26" s="73" t="s">
        <v>61</v>
      </c>
      <c r="K26" s="73" t="s">
        <v>134</v>
      </c>
      <c r="L26" s="74"/>
      <c r="M26" s="74">
        <v>0.3</v>
      </c>
      <c r="N26" s="74"/>
      <c r="O26" s="74">
        <v>0.3</v>
      </c>
      <c r="P26" s="75">
        <v>0.6</v>
      </c>
      <c r="Q26" s="53" t="s">
        <v>63</v>
      </c>
      <c r="R26" s="74" t="s">
        <v>135</v>
      </c>
      <c r="S26" s="53" t="s">
        <v>136</v>
      </c>
      <c r="T26" s="53" t="s">
        <v>144</v>
      </c>
      <c r="U26" s="53"/>
      <c r="V26" s="54">
        <f t="shared" si="0"/>
        <v>0</v>
      </c>
      <c r="W26" s="60"/>
      <c r="X26" s="56" t="s">
        <v>67</v>
      </c>
      <c r="Y26" s="57" t="s">
        <v>137</v>
      </c>
      <c r="Z26" s="57" t="s">
        <v>69</v>
      </c>
      <c r="AA26" s="58">
        <f t="shared" si="1"/>
        <v>0.3</v>
      </c>
      <c r="AB26" s="55">
        <v>0.91</v>
      </c>
      <c r="AC26" s="56">
        <v>1</v>
      </c>
      <c r="AD26" s="57" t="s">
        <v>145</v>
      </c>
      <c r="AE26" s="57" t="s">
        <v>146</v>
      </c>
      <c r="AF26" s="56" t="s">
        <v>67</v>
      </c>
      <c r="AG26" s="56" t="s">
        <v>67</v>
      </c>
      <c r="AH26" s="56" t="s">
        <v>67</v>
      </c>
      <c r="AI26" s="56" t="s">
        <v>67</v>
      </c>
      <c r="AJ26" s="56" t="s">
        <v>67</v>
      </c>
      <c r="AK26" s="54">
        <f t="shared" si="3"/>
        <v>0.3</v>
      </c>
      <c r="AL26" s="55">
        <v>0.73</v>
      </c>
      <c r="AM26" s="56">
        <v>1</v>
      </c>
      <c r="AN26" s="194" t="s">
        <v>147</v>
      </c>
      <c r="AO26" s="57" t="s">
        <v>141</v>
      </c>
      <c r="AP26" s="61" t="str">
        <f t="shared" si="4"/>
        <v>Porcentaje de impulsos procesales por los inspectores en las Localidades</v>
      </c>
      <c r="AQ26" s="54">
        <f t="shared" si="5"/>
        <v>0.6</v>
      </c>
      <c r="AR26" s="55">
        <v>0.73</v>
      </c>
      <c r="AS26" s="56">
        <v>1</v>
      </c>
      <c r="AT26" s="194" t="s">
        <v>147</v>
      </c>
    </row>
    <row r="27" spans="1:46" s="64" customFormat="1" ht="134.25" customHeight="1" x14ac:dyDescent="0.25">
      <c r="A27" s="44">
        <v>1</v>
      </c>
      <c r="B27" s="45" t="s">
        <v>129</v>
      </c>
      <c r="C27" s="45" t="s">
        <v>130</v>
      </c>
      <c r="D27" s="76" t="s">
        <v>148</v>
      </c>
      <c r="E27" s="77">
        <v>0.1</v>
      </c>
      <c r="F27" s="73" t="s">
        <v>103</v>
      </c>
      <c r="G27" s="45" t="s">
        <v>149</v>
      </c>
      <c r="H27" s="45" t="s">
        <v>150</v>
      </c>
      <c r="I27" s="50">
        <v>44</v>
      </c>
      <c r="J27" s="73" t="s">
        <v>61</v>
      </c>
      <c r="K27" s="78" t="s">
        <v>151</v>
      </c>
      <c r="L27" s="79">
        <v>10</v>
      </c>
      <c r="M27" s="79">
        <v>11</v>
      </c>
      <c r="N27" s="79">
        <v>10</v>
      </c>
      <c r="O27" s="79">
        <v>11</v>
      </c>
      <c r="P27" s="80">
        <v>42</v>
      </c>
      <c r="Q27" s="53" t="s">
        <v>63</v>
      </c>
      <c r="R27" s="53" t="s">
        <v>152</v>
      </c>
      <c r="S27" s="53" t="s">
        <v>136</v>
      </c>
      <c r="T27" s="73" t="s">
        <v>153</v>
      </c>
      <c r="U27" s="53"/>
      <c r="V27" s="81">
        <f t="shared" si="0"/>
        <v>10</v>
      </c>
      <c r="W27" s="60">
        <v>10</v>
      </c>
      <c r="X27" s="56">
        <f>W27/V27</f>
        <v>1</v>
      </c>
      <c r="Y27" s="57" t="s">
        <v>154</v>
      </c>
      <c r="Z27" s="57" t="s">
        <v>155</v>
      </c>
      <c r="AA27" s="82">
        <f t="shared" si="1"/>
        <v>11</v>
      </c>
      <c r="AB27" s="60">
        <v>12</v>
      </c>
      <c r="AC27" s="56">
        <v>1</v>
      </c>
      <c r="AD27" s="83" t="s">
        <v>156</v>
      </c>
      <c r="AE27" s="57" t="s">
        <v>157</v>
      </c>
      <c r="AF27" s="81">
        <f t="shared" si="2"/>
        <v>10</v>
      </c>
      <c r="AG27" s="60">
        <v>10</v>
      </c>
      <c r="AH27" s="56">
        <f t="shared" ref="AH27:AH32" si="8">AG27/AF27</f>
        <v>1</v>
      </c>
      <c r="AI27" s="60" t="s">
        <v>158</v>
      </c>
      <c r="AJ27" s="57" t="s">
        <v>159</v>
      </c>
      <c r="AK27" s="81">
        <f t="shared" si="3"/>
        <v>11</v>
      </c>
      <c r="AL27" s="150">
        <v>11</v>
      </c>
      <c r="AM27" s="56">
        <f t="shared" si="6"/>
        <v>1</v>
      </c>
      <c r="AN27" s="57" t="s">
        <v>160</v>
      </c>
      <c r="AO27" s="57" t="s">
        <v>161</v>
      </c>
      <c r="AP27" s="61" t="str">
        <f t="shared" si="4"/>
        <v>Cantidad de acciones de control u operativos en materia de económica realizados</v>
      </c>
      <c r="AQ27" s="81">
        <f t="shared" si="5"/>
        <v>42</v>
      </c>
      <c r="AR27" s="183">
        <f>SUM(AL27,AG27,AB27,W27)</f>
        <v>43</v>
      </c>
      <c r="AS27" s="56">
        <v>1</v>
      </c>
      <c r="AT27" s="184" t="s">
        <v>162</v>
      </c>
    </row>
    <row r="28" spans="1:46" s="64" customFormat="1" ht="409.5" x14ac:dyDescent="0.25">
      <c r="A28" s="44">
        <v>1</v>
      </c>
      <c r="B28" s="45" t="s">
        <v>129</v>
      </c>
      <c r="C28" s="45" t="s">
        <v>130</v>
      </c>
      <c r="D28" s="76" t="s">
        <v>163</v>
      </c>
      <c r="E28" s="77">
        <v>0.1</v>
      </c>
      <c r="F28" s="73" t="s">
        <v>103</v>
      </c>
      <c r="G28" s="45" t="s">
        <v>164</v>
      </c>
      <c r="H28" s="45" t="s">
        <v>165</v>
      </c>
      <c r="I28" s="50">
        <v>42</v>
      </c>
      <c r="J28" s="53" t="s">
        <v>61</v>
      </c>
      <c r="K28" s="73" t="s">
        <v>166</v>
      </c>
      <c r="L28" s="79">
        <v>6</v>
      </c>
      <c r="M28" s="79">
        <v>6</v>
      </c>
      <c r="N28" s="79">
        <v>6</v>
      </c>
      <c r="O28" s="79">
        <v>6</v>
      </c>
      <c r="P28" s="80">
        <v>24</v>
      </c>
      <c r="Q28" s="53" t="s">
        <v>63</v>
      </c>
      <c r="R28" s="53" t="s">
        <v>152</v>
      </c>
      <c r="S28" s="53" t="s">
        <v>136</v>
      </c>
      <c r="T28" s="73" t="s">
        <v>167</v>
      </c>
      <c r="U28" s="53"/>
      <c r="V28" s="81">
        <f t="shared" si="0"/>
        <v>6</v>
      </c>
      <c r="W28" s="60">
        <v>7</v>
      </c>
      <c r="X28" s="56">
        <v>1</v>
      </c>
      <c r="Y28" s="57" t="s">
        <v>168</v>
      </c>
      <c r="Z28" s="57" t="s">
        <v>155</v>
      </c>
      <c r="AA28" s="82">
        <f t="shared" si="1"/>
        <v>6</v>
      </c>
      <c r="AB28" s="60">
        <v>8</v>
      </c>
      <c r="AC28" s="56">
        <v>1</v>
      </c>
      <c r="AD28" s="57" t="s">
        <v>169</v>
      </c>
      <c r="AE28" s="57" t="s">
        <v>170</v>
      </c>
      <c r="AF28" s="81">
        <f t="shared" si="2"/>
        <v>6</v>
      </c>
      <c r="AG28" s="60">
        <v>7</v>
      </c>
      <c r="AH28" s="56">
        <v>1</v>
      </c>
      <c r="AI28" s="57" t="s">
        <v>171</v>
      </c>
      <c r="AJ28" s="60" t="s">
        <v>172</v>
      </c>
      <c r="AK28" s="81">
        <f t="shared" si="3"/>
        <v>6</v>
      </c>
      <c r="AL28" s="167">
        <v>7</v>
      </c>
      <c r="AM28" s="56">
        <f t="shared" si="6"/>
        <v>1.1666666666666667</v>
      </c>
      <c r="AN28" s="166" t="s">
        <v>173</v>
      </c>
      <c r="AO28" s="60" t="s">
        <v>174</v>
      </c>
      <c r="AP28" s="61" t="str">
        <f t="shared" si="4"/>
        <v>Cantidad de acciones de control u operativos en materia de urbanismo relacionados con la integridad urbanística</v>
      </c>
      <c r="AQ28" s="81">
        <f t="shared" si="5"/>
        <v>24</v>
      </c>
      <c r="AR28" s="183">
        <f>SUM(AL28,AG28,AB28,W28)</f>
        <v>29</v>
      </c>
      <c r="AS28" s="56">
        <v>1</v>
      </c>
      <c r="AT28" s="184" t="s">
        <v>175</v>
      </c>
    </row>
    <row r="29" spans="1:46" s="64" customFormat="1" ht="409.5" x14ac:dyDescent="0.25">
      <c r="A29" s="44">
        <v>1</v>
      </c>
      <c r="B29" s="45" t="s">
        <v>129</v>
      </c>
      <c r="C29" s="45" t="s">
        <v>130</v>
      </c>
      <c r="D29" s="76" t="s">
        <v>176</v>
      </c>
      <c r="E29" s="84">
        <v>0.1</v>
      </c>
      <c r="F29" s="73" t="s">
        <v>103</v>
      </c>
      <c r="G29" s="85" t="s">
        <v>177</v>
      </c>
      <c r="H29" s="45" t="s">
        <v>178</v>
      </c>
      <c r="I29" s="53">
        <v>22</v>
      </c>
      <c r="J29" s="53" t="s">
        <v>61</v>
      </c>
      <c r="K29" s="53" t="s">
        <v>179</v>
      </c>
      <c r="L29" s="79">
        <v>6</v>
      </c>
      <c r="M29" s="79">
        <v>6</v>
      </c>
      <c r="N29" s="79">
        <v>6</v>
      </c>
      <c r="O29" s="79">
        <v>6</v>
      </c>
      <c r="P29" s="80">
        <v>24</v>
      </c>
      <c r="Q29" s="53" t="s">
        <v>63</v>
      </c>
      <c r="R29" s="53" t="s">
        <v>152</v>
      </c>
      <c r="S29" s="53" t="s">
        <v>136</v>
      </c>
      <c r="T29" s="73" t="s">
        <v>180</v>
      </c>
      <c r="U29" s="53"/>
      <c r="V29" s="81">
        <f t="shared" si="0"/>
        <v>6</v>
      </c>
      <c r="W29" s="60">
        <v>6</v>
      </c>
      <c r="X29" s="56">
        <f t="shared" ref="X29" si="9">W29/V29</f>
        <v>1</v>
      </c>
      <c r="Y29" s="57" t="s">
        <v>181</v>
      </c>
      <c r="Z29" s="57" t="s">
        <v>155</v>
      </c>
      <c r="AA29" s="82">
        <f t="shared" si="1"/>
        <v>6</v>
      </c>
      <c r="AB29" s="60">
        <v>6</v>
      </c>
      <c r="AC29" s="56">
        <f t="shared" ref="AC29:AC30" si="10">AB29/AA29</f>
        <v>1</v>
      </c>
      <c r="AD29" s="57" t="s">
        <v>182</v>
      </c>
      <c r="AE29" s="57" t="s">
        <v>183</v>
      </c>
      <c r="AF29" s="81">
        <f t="shared" si="2"/>
        <v>6</v>
      </c>
      <c r="AG29" s="60">
        <v>6</v>
      </c>
      <c r="AH29" s="56">
        <f t="shared" si="8"/>
        <v>1</v>
      </c>
      <c r="AI29" s="57" t="s">
        <v>184</v>
      </c>
      <c r="AJ29" s="60" t="s">
        <v>185</v>
      </c>
      <c r="AK29" s="81">
        <f t="shared" si="3"/>
        <v>6</v>
      </c>
      <c r="AL29" s="167">
        <v>4</v>
      </c>
      <c r="AM29" s="56">
        <f t="shared" si="6"/>
        <v>0.66666666666666663</v>
      </c>
      <c r="AN29" s="166" t="s">
        <v>186</v>
      </c>
      <c r="AO29" s="60" t="s">
        <v>187</v>
      </c>
      <c r="AP29" s="61" t="str">
        <f t="shared" si="4"/>
        <v>Cantidad de acciones de control de operativos en materia de urbanismo relacionados con espacio público</v>
      </c>
      <c r="AQ29" s="81">
        <f t="shared" si="5"/>
        <v>24</v>
      </c>
      <c r="AR29" s="183">
        <f>SUM(AL29,AG29,AB29,W29)</f>
        <v>22</v>
      </c>
      <c r="AS29" s="56">
        <f t="shared" ref="AS29:AS35" si="11">AR29/AQ29</f>
        <v>0.91666666666666663</v>
      </c>
      <c r="AT29" s="184" t="s">
        <v>188</v>
      </c>
    </row>
    <row r="30" spans="1:46" s="103" customFormat="1" ht="121.5" customHeight="1" x14ac:dyDescent="0.25">
      <c r="A30" s="86">
        <v>7</v>
      </c>
      <c r="B30" s="87" t="s">
        <v>189</v>
      </c>
      <c r="C30" s="87" t="s">
        <v>190</v>
      </c>
      <c r="D30" s="88" t="s">
        <v>191</v>
      </c>
      <c r="E30" s="89">
        <v>0.03</v>
      </c>
      <c r="F30" s="90" t="s">
        <v>103</v>
      </c>
      <c r="G30" s="88" t="s">
        <v>192</v>
      </c>
      <c r="H30" s="88" t="s">
        <v>193</v>
      </c>
      <c r="I30" s="91">
        <v>0.8</v>
      </c>
      <c r="J30" s="90" t="s">
        <v>194</v>
      </c>
      <c r="K30" s="90" t="s">
        <v>195</v>
      </c>
      <c r="L30" s="92">
        <v>1</v>
      </c>
      <c r="M30" s="92">
        <v>1</v>
      </c>
      <c r="N30" s="92">
        <v>1</v>
      </c>
      <c r="O30" s="89">
        <v>1</v>
      </c>
      <c r="P30" s="93">
        <v>1</v>
      </c>
      <c r="Q30" s="90" t="s">
        <v>63</v>
      </c>
      <c r="R30" s="90" t="s">
        <v>196</v>
      </c>
      <c r="S30" s="90" t="s">
        <v>136</v>
      </c>
      <c r="T30" s="90" t="s">
        <v>197</v>
      </c>
      <c r="U30" s="90"/>
      <c r="V30" s="94">
        <f t="shared" si="0"/>
        <v>1</v>
      </c>
      <c r="W30" s="95">
        <v>0.93</v>
      </c>
      <c r="X30" s="96">
        <f>W30/V30</f>
        <v>0.93</v>
      </c>
      <c r="Y30" s="97" t="s">
        <v>198</v>
      </c>
      <c r="Z30" s="97" t="s">
        <v>199</v>
      </c>
      <c r="AA30" s="98">
        <f t="shared" si="1"/>
        <v>1</v>
      </c>
      <c r="AB30" s="95">
        <v>0.8</v>
      </c>
      <c r="AC30" s="96">
        <f t="shared" si="10"/>
        <v>0.8</v>
      </c>
      <c r="AD30" s="97" t="s">
        <v>200</v>
      </c>
      <c r="AE30" s="97" t="s">
        <v>201</v>
      </c>
      <c r="AF30" s="94">
        <f t="shared" si="2"/>
        <v>1</v>
      </c>
      <c r="AG30" s="95">
        <v>0.93</v>
      </c>
      <c r="AH30" s="96">
        <f t="shared" si="8"/>
        <v>0.93</v>
      </c>
      <c r="AI30" s="99" t="s">
        <v>202</v>
      </c>
      <c r="AJ30" s="99" t="s">
        <v>201</v>
      </c>
      <c r="AK30" s="94">
        <f t="shared" si="3"/>
        <v>1</v>
      </c>
      <c r="AL30" s="95">
        <v>0.92</v>
      </c>
      <c r="AM30" s="96">
        <f t="shared" si="6"/>
        <v>0.92</v>
      </c>
      <c r="AN30" s="99" t="s">
        <v>203</v>
      </c>
      <c r="AO30" s="99" t="s">
        <v>201</v>
      </c>
      <c r="AP30" s="101" t="str">
        <f t="shared" si="4"/>
        <v>Porcentaje del lineamientos de gestión de TIC Impartidas por la DTI del nivel central Cumplidas</v>
      </c>
      <c r="AQ30" s="94">
        <f t="shared" si="5"/>
        <v>1</v>
      </c>
      <c r="AR30" s="102">
        <v>0.92</v>
      </c>
      <c r="AS30" s="96">
        <f t="shared" si="11"/>
        <v>0.92</v>
      </c>
      <c r="AT30" s="99" t="s">
        <v>203</v>
      </c>
    </row>
    <row r="31" spans="1:46" s="103" customFormat="1" ht="328.5" customHeight="1" x14ac:dyDescent="0.25">
      <c r="A31" s="86">
        <v>6</v>
      </c>
      <c r="B31" s="87" t="s">
        <v>86</v>
      </c>
      <c r="C31" s="87" t="s">
        <v>204</v>
      </c>
      <c r="D31" s="88" t="s">
        <v>205</v>
      </c>
      <c r="E31" s="104">
        <v>0.04</v>
      </c>
      <c r="F31" s="90" t="s">
        <v>206</v>
      </c>
      <c r="G31" s="105" t="s">
        <v>207</v>
      </c>
      <c r="H31" s="105" t="s">
        <v>208</v>
      </c>
      <c r="I31" s="90">
        <v>1</v>
      </c>
      <c r="J31" s="90" t="s">
        <v>61</v>
      </c>
      <c r="K31" s="105" t="s">
        <v>209</v>
      </c>
      <c r="L31" s="90">
        <v>0</v>
      </c>
      <c r="M31" s="90">
        <v>0</v>
      </c>
      <c r="N31" s="90">
        <v>0</v>
      </c>
      <c r="O31" s="90">
        <v>1</v>
      </c>
      <c r="P31" s="106">
        <f>+SUM(L31:O31)</f>
        <v>1</v>
      </c>
      <c r="Q31" s="90" t="s">
        <v>63</v>
      </c>
      <c r="R31" s="90" t="s">
        <v>210</v>
      </c>
      <c r="S31" s="90" t="s">
        <v>211</v>
      </c>
      <c r="T31" s="107" t="s">
        <v>212</v>
      </c>
      <c r="U31" s="90"/>
      <c r="V31" s="94">
        <f t="shared" si="0"/>
        <v>0</v>
      </c>
      <c r="W31" s="99">
        <v>0</v>
      </c>
      <c r="X31" s="96" t="s">
        <v>67</v>
      </c>
      <c r="Y31" s="97" t="s">
        <v>213</v>
      </c>
      <c r="Z31" s="97" t="s">
        <v>69</v>
      </c>
      <c r="AA31" s="96" t="s">
        <v>67</v>
      </c>
      <c r="AB31" s="96" t="s">
        <v>67</v>
      </c>
      <c r="AC31" s="96" t="s">
        <v>67</v>
      </c>
      <c r="AD31" s="97" t="s">
        <v>213</v>
      </c>
      <c r="AE31" s="97" t="s">
        <v>69</v>
      </c>
      <c r="AF31" s="108" t="s">
        <v>214</v>
      </c>
      <c r="AG31" s="108" t="s">
        <v>214</v>
      </c>
      <c r="AH31" s="108" t="s">
        <v>214</v>
      </c>
      <c r="AI31" s="97" t="s">
        <v>215</v>
      </c>
      <c r="AJ31" s="99" t="s">
        <v>216</v>
      </c>
      <c r="AK31" s="109">
        <v>1</v>
      </c>
      <c r="AL31" s="185">
        <v>1</v>
      </c>
      <c r="AM31" s="96">
        <v>1</v>
      </c>
      <c r="AN31" s="97" t="s">
        <v>217</v>
      </c>
      <c r="AO31" s="100" t="s">
        <v>216</v>
      </c>
      <c r="AP31" s="101" t="str">
        <f t="shared" si="4"/>
        <v>Propuesta de buena práctica de gestión registrada  por proceso o Alcaldía Local en la herramienta de gestión del conocimiento (AGORA).</v>
      </c>
      <c r="AQ31" s="108">
        <f t="shared" si="5"/>
        <v>1</v>
      </c>
      <c r="AR31" s="186">
        <v>1</v>
      </c>
      <c r="AS31" s="96">
        <f t="shared" si="11"/>
        <v>1</v>
      </c>
      <c r="AT31" s="97" t="s">
        <v>217</v>
      </c>
    </row>
    <row r="32" spans="1:46" s="103" customFormat="1" ht="75" customHeight="1" x14ac:dyDescent="0.25">
      <c r="A32" s="86">
        <v>6</v>
      </c>
      <c r="B32" s="87" t="s">
        <v>86</v>
      </c>
      <c r="C32" s="87" t="s">
        <v>204</v>
      </c>
      <c r="D32" s="88" t="s">
        <v>218</v>
      </c>
      <c r="E32" s="104">
        <v>0.04</v>
      </c>
      <c r="F32" s="90" t="s">
        <v>206</v>
      </c>
      <c r="G32" s="105" t="s">
        <v>219</v>
      </c>
      <c r="H32" s="105" t="s">
        <v>220</v>
      </c>
      <c r="I32" s="90" t="s">
        <v>221</v>
      </c>
      <c r="J32" s="90" t="s">
        <v>194</v>
      </c>
      <c r="K32" s="105" t="s">
        <v>222</v>
      </c>
      <c r="L32" s="89">
        <v>1</v>
      </c>
      <c r="M32" s="89">
        <v>1</v>
      </c>
      <c r="N32" s="89">
        <v>1</v>
      </c>
      <c r="O32" s="89">
        <v>1</v>
      </c>
      <c r="P32" s="110">
        <v>1</v>
      </c>
      <c r="Q32" s="90" t="s">
        <v>63</v>
      </c>
      <c r="R32" s="90" t="s">
        <v>223</v>
      </c>
      <c r="S32" s="90" t="s">
        <v>211</v>
      </c>
      <c r="T32" s="90" t="s">
        <v>224</v>
      </c>
      <c r="U32" s="90"/>
      <c r="V32" s="94">
        <f t="shared" si="0"/>
        <v>1</v>
      </c>
      <c r="W32" s="95">
        <v>1</v>
      </c>
      <c r="X32" s="96">
        <f>W32/V32</f>
        <v>1</v>
      </c>
      <c r="Y32" s="97" t="s">
        <v>225</v>
      </c>
      <c r="Z32" s="97" t="s">
        <v>226</v>
      </c>
      <c r="AA32" s="98">
        <f t="shared" si="1"/>
        <v>1</v>
      </c>
      <c r="AB32" s="111">
        <v>0.93330000000000002</v>
      </c>
      <c r="AC32" s="96">
        <f>AB32/AA32</f>
        <v>0.93330000000000002</v>
      </c>
      <c r="AD32" s="97" t="s">
        <v>227</v>
      </c>
      <c r="AE32" s="97" t="s">
        <v>228</v>
      </c>
      <c r="AF32" s="94">
        <f t="shared" si="2"/>
        <v>1</v>
      </c>
      <c r="AG32" s="95">
        <v>1</v>
      </c>
      <c r="AH32" s="96">
        <f t="shared" si="8"/>
        <v>1</v>
      </c>
      <c r="AI32" s="99" t="s">
        <v>229</v>
      </c>
      <c r="AJ32" s="99" t="s">
        <v>230</v>
      </c>
      <c r="AK32" s="94">
        <f t="shared" si="3"/>
        <v>1</v>
      </c>
      <c r="AL32" s="95">
        <v>1</v>
      </c>
      <c r="AM32" s="96">
        <f t="shared" si="6"/>
        <v>1</v>
      </c>
      <c r="AN32" s="99" t="s">
        <v>229</v>
      </c>
      <c r="AO32" s="99" t="s">
        <v>230</v>
      </c>
      <c r="AP32" s="101" t="str">
        <f t="shared" si="4"/>
        <v>Acciones correctivas documentadas y vigentes</v>
      </c>
      <c r="AQ32" s="94">
        <f t="shared" si="5"/>
        <v>1</v>
      </c>
      <c r="AR32" s="102">
        <v>1</v>
      </c>
      <c r="AS32" s="96">
        <f t="shared" si="11"/>
        <v>1</v>
      </c>
      <c r="AT32" s="99" t="s">
        <v>229</v>
      </c>
    </row>
    <row r="33" spans="1:46" s="103" customFormat="1" ht="168.75" customHeight="1" x14ac:dyDescent="0.25">
      <c r="A33" s="86">
        <v>6</v>
      </c>
      <c r="B33" s="87" t="s">
        <v>86</v>
      </c>
      <c r="C33" s="87" t="s">
        <v>204</v>
      </c>
      <c r="D33" s="88" t="s">
        <v>231</v>
      </c>
      <c r="E33" s="104">
        <v>0.04</v>
      </c>
      <c r="F33" s="90" t="s">
        <v>206</v>
      </c>
      <c r="G33" s="88" t="s">
        <v>232</v>
      </c>
      <c r="H33" s="88" t="s">
        <v>233</v>
      </c>
      <c r="I33" s="90">
        <v>2</v>
      </c>
      <c r="J33" s="90" t="s">
        <v>76</v>
      </c>
      <c r="K33" s="88" t="s">
        <v>234</v>
      </c>
      <c r="L33" s="104">
        <v>0</v>
      </c>
      <c r="M33" s="104">
        <v>0</v>
      </c>
      <c r="N33" s="89">
        <v>0</v>
      </c>
      <c r="O33" s="89">
        <v>1</v>
      </c>
      <c r="P33" s="112">
        <v>1</v>
      </c>
      <c r="Q33" s="90" t="s">
        <v>63</v>
      </c>
      <c r="R33" s="90" t="s">
        <v>235</v>
      </c>
      <c r="S33" s="90" t="s">
        <v>211</v>
      </c>
      <c r="T33" s="90" t="s">
        <v>236</v>
      </c>
      <c r="U33" s="90"/>
      <c r="V33" s="94" t="s">
        <v>67</v>
      </c>
      <c r="W33" s="94" t="s">
        <v>67</v>
      </c>
      <c r="X33" s="94" t="s">
        <v>67</v>
      </c>
      <c r="Y33" s="97" t="s">
        <v>237</v>
      </c>
      <c r="Z33" s="97" t="s">
        <v>238</v>
      </c>
      <c r="AA33" s="94" t="s">
        <v>67</v>
      </c>
      <c r="AB33" s="94" t="s">
        <v>67</v>
      </c>
      <c r="AC33" s="94" t="s">
        <v>67</v>
      </c>
      <c r="AD33" s="97" t="s">
        <v>239</v>
      </c>
      <c r="AE33" s="97" t="s">
        <v>240</v>
      </c>
      <c r="AF33" s="94" t="s">
        <v>67</v>
      </c>
      <c r="AG33" s="94" t="s">
        <v>67</v>
      </c>
      <c r="AH33" s="94" t="s">
        <v>67</v>
      </c>
      <c r="AI33" s="96" t="s">
        <v>241</v>
      </c>
      <c r="AJ33" s="96" t="s">
        <v>241</v>
      </c>
      <c r="AK33" s="94">
        <f t="shared" si="3"/>
        <v>1</v>
      </c>
      <c r="AL33" s="95">
        <v>1</v>
      </c>
      <c r="AM33" s="96" t="s">
        <v>67</v>
      </c>
      <c r="AN33" s="96" t="s">
        <v>241</v>
      </c>
      <c r="AO33" s="96" t="s">
        <v>241</v>
      </c>
      <c r="AP33" s="101" t="str">
        <f t="shared" si="4"/>
        <v xml:space="preserve">Porcentaje de requerimientos ciudadanos con respuesta de fondo con corte a 31 de diciembre de 2018, según verificación efectuada por el proceso de Servicio a la Ciudadanía </v>
      </c>
      <c r="AQ33" s="94">
        <f t="shared" si="5"/>
        <v>1</v>
      </c>
      <c r="AR33" s="102">
        <v>1</v>
      </c>
      <c r="AS33" s="96">
        <f t="shared" si="11"/>
        <v>1</v>
      </c>
      <c r="AT33" s="96" t="s">
        <v>241</v>
      </c>
    </row>
    <row r="34" spans="1:46" s="103" customFormat="1" ht="75" customHeight="1" x14ac:dyDescent="0.25">
      <c r="A34" s="86">
        <v>6</v>
      </c>
      <c r="B34" s="87" t="s">
        <v>86</v>
      </c>
      <c r="C34" s="87" t="s">
        <v>204</v>
      </c>
      <c r="D34" s="88" t="s">
        <v>242</v>
      </c>
      <c r="E34" s="104">
        <v>0.04</v>
      </c>
      <c r="F34" s="90" t="s">
        <v>206</v>
      </c>
      <c r="G34" s="105" t="s">
        <v>243</v>
      </c>
      <c r="H34" s="88" t="s">
        <v>244</v>
      </c>
      <c r="I34" s="90" t="s">
        <v>221</v>
      </c>
      <c r="J34" s="90" t="s">
        <v>194</v>
      </c>
      <c r="K34" s="90" t="s">
        <v>245</v>
      </c>
      <c r="L34" s="91"/>
      <c r="M34" s="91">
        <v>0.7</v>
      </c>
      <c r="N34" s="91"/>
      <c r="O34" s="91">
        <v>0.7</v>
      </c>
      <c r="P34" s="93">
        <v>0.7</v>
      </c>
      <c r="Q34" s="90" t="s">
        <v>63</v>
      </c>
      <c r="R34" s="90" t="s">
        <v>246</v>
      </c>
      <c r="S34" s="90" t="s">
        <v>211</v>
      </c>
      <c r="T34" s="90" t="s">
        <v>247</v>
      </c>
      <c r="U34" s="90"/>
      <c r="V34" s="94">
        <f t="shared" si="0"/>
        <v>0</v>
      </c>
      <c r="W34" s="99">
        <v>0</v>
      </c>
      <c r="X34" s="96" t="s">
        <v>67</v>
      </c>
      <c r="Y34" s="97"/>
      <c r="Z34" s="97" t="s">
        <v>69</v>
      </c>
      <c r="AA34" s="98">
        <f t="shared" si="1"/>
        <v>0.7</v>
      </c>
      <c r="AB34" s="95">
        <v>0.25</v>
      </c>
      <c r="AC34" s="96">
        <f t="shared" ref="AC34" si="12">AB34/AA34</f>
        <v>0.35714285714285715</v>
      </c>
      <c r="AD34" s="97" t="s">
        <v>248</v>
      </c>
      <c r="AE34" s="97" t="s">
        <v>249</v>
      </c>
      <c r="AF34" s="96" t="s">
        <v>67</v>
      </c>
      <c r="AG34" s="96" t="s">
        <v>67</v>
      </c>
      <c r="AH34" s="96" t="s">
        <v>67</v>
      </c>
      <c r="AI34" s="96" t="s">
        <v>67</v>
      </c>
      <c r="AJ34" s="96" t="s">
        <v>67</v>
      </c>
      <c r="AK34" s="94">
        <f t="shared" si="3"/>
        <v>0.7</v>
      </c>
      <c r="AL34" s="95">
        <v>0.71</v>
      </c>
      <c r="AM34" s="96">
        <v>1</v>
      </c>
      <c r="AN34" s="187" t="s">
        <v>250</v>
      </c>
      <c r="AO34" s="188" t="s">
        <v>249</v>
      </c>
      <c r="AP34" s="101" t="str">
        <f t="shared" si="4"/>
        <v>Cumplimiento de criterios ambientales</v>
      </c>
      <c r="AQ34" s="94">
        <f t="shared" si="5"/>
        <v>0.7</v>
      </c>
      <c r="AR34" s="102">
        <v>0.71</v>
      </c>
      <c r="AS34" s="96">
        <v>1</v>
      </c>
      <c r="AT34" s="187" t="s">
        <v>250</v>
      </c>
    </row>
    <row r="35" spans="1:46" s="103" customFormat="1" ht="75" customHeight="1" x14ac:dyDescent="0.25">
      <c r="A35" s="86">
        <v>6</v>
      </c>
      <c r="B35" s="87" t="s">
        <v>86</v>
      </c>
      <c r="C35" s="87" t="s">
        <v>204</v>
      </c>
      <c r="D35" s="88" t="s">
        <v>251</v>
      </c>
      <c r="E35" s="104">
        <v>0.04</v>
      </c>
      <c r="F35" s="90" t="s">
        <v>206</v>
      </c>
      <c r="G35" s="90" t="s">
        <v>252</v>
      </c>
      <c r="H35" s="105" t="s">
        <v>253</v>
      </c>
      <c r="I35" s="90" t="s">
        <v>221</v>
      </c>
      <c r="J35" s="90" t="s">
        <v>194</v>
      </c>
      <c r="K35" s="90" t="s">
        <v>254</v>
      </c>
      <c r="L35" s="91">
        <v>0</v>
      </c>
      <c r="M35" s="91">
        <v>0</v>
      </c>
      <c r="N35" s="91">
        <v>0</v>
      </c>
      <c r="O35" s="91">
        <v>0.8</v>
      </c>
      <c r="P35" s="93">
        <v>0.8</v>
      </c>
      <c r="Q35" s="90" t="s">
        <v>63</v>
      </c>
      <c r="R35" s="90" t="s">
        <v>246</v>
      </c>
      <c r="S35" s="90" t="s">
        <v>211</v>
      </c>
      <c r="T35" s="90" t="s">
        <v>246</v>
      </c>
      <c r="U35" s="90"/>
      <c r="V35" s="96" t="s">
        <v>67</v>
      </c>
      <c r="W35" s="96" t="s">
        <v>67</v>
      </c>
      <c r="X35" s="96" t="s">
        <v>67</v>
      </c>
      <c r="Y35" s="96" t="s">
        <v>67</v>
      </c>
      <c r="Z35" s="96" t="s">
        <v>67</v>
      </c>
      <c r="AA35" s="96" t="s">
        <v>67</v>
      </c>
      <c r="AB35" s="96" t="s">
        <v>67</v>
      </c>
      <c r="AC35" s="96" t="s">
        <v>67</v>
      </c>
      <c r="AD35" s="96" t="s">
        <v>67</v>
      </c>
      <c r="AE35" s="96" t="s">
        <v>67</v>
      </c>
      <c r="AF35" s="96" t="s">
        <v>67</v>
      </c>
      <c r="AG35" s="96" t="s">
        <v>67</v>
      </c>
      <c r="AH35" s="96" t="s">
        <v>67</v>
      </c>
      <c r="AI35" s="96" t="s">
        <v>67</v>
      </c>
      <c r="AJ35" s="96" t="s">
        <v>67</v>
      </c>
      <c r="AK35" s="94">
        <f t="shared" si="3"/>
        <v>0.8</v>
      </c>
      <c r="AL35" s="95">
        <v>0.78739999999999999</v>
      </c>
      <c r="AM35" s="96">
        <f t="shared" si="6"/>
        <v>0.98424999999999996</v>
      </c>
      <c r="AN35" s="187" t="s">
        <v>255</v>
      </c>
      <c r="AO35" s="188" t="s">
        <v>256</v>
      </c>
      <c r="AP35" s="101" t="str">
        <f t="shared" si="4"/>
        <v>Nivel de conocimientos de MIPG</v>
      </c>
      <c r="AQ35" s="94">
        <f t="shared" si="5"/>
        <v>0.8</v>
      </c>
      <c r="AR35" s="102">
        <v>0.79</v>
      </c>
      <c r="AS35" s="96">
        <f t="shared" si="11"/>
        <v>0.98750000000000004</v>
      </c>
      <c r="AT35" s="187" t="s">
        <v>255</v>
      </c>
    </row>
    <row r="36" spans="1:46" ht="55.5" customHeight="1" x14ac:dyDescent="0.25">
      <c r="A36" s="113"/>
      <c r="B36" s="202" t="s">
        <v>257</v>
      </c>
      <c r="C36" s="203"/>
      <c r="D36" s="203"/>
      <c r="E36" s="114">
        <f>SUM(E19:E35)</f>
        <v>1</v>
      </c>
      <c r="F36" s="115"/>
      <c r="G36" s="116"/>
      <c r="H36" s="117"/>
      <c r="I36" s="117"/>
      <c r="J36" s="117"/>
      <c r="K36" s="117"/>
      <c r="L36" s="117"/>
      <c r="M36" s="117"/>
      <c r="N36" s="117"/>
      <c r="O36" s="117"/>
      <c r="P36" s="118"/>
      <c r="Q36" s="117"/>
      <c r="R36" s="117"/>
      <c r="S36" s="117"/>
      <c r="T36" s="117"/>
      <c r="U36" s="117"/>
      <c r="V36" s="204" t="s">
        <v>258</v>
      </c>
      <c r="W36" s="204"/>
      <c r="X36" s="119">
        <f>AVERAGE(X19:X35)</f>
        <v>0.99222222222222223</v>
      </c>
      <c r="Y36" s="57"/>
      <c r="Z36" s="57"/>
      <c r="AA36" s="205" t="s">
        <v>259</v>
      </c>
      <c r="AB36" s="205"/>
      <c r="AC36" s="120">
        <f>AVERAGE(AC19:AC35)</f>
        <v>0.92672533947751334</v>
      </c>
      <c r="AD36" s="121"/>
      <c r="AE36" s="122"/>
      <c r="AF36" s="204" t="s">
        <v>260</v>
      </c>
      <c r="AG36" s="204"/>
      <c r="AH36" s="120">
        <f>AVERAGE(AH19:AH35)</f>
        <v>0.99299999999999999</v>
      </c>
      <c r="AI36" s="121"/>
      <c r="AJ36" s="123"/>
      <c r="AK36" s="206" t="s">
        <v>261</v>
      </c>
      <c r="AL36" s="206"/>
      <c r="AM36" s="260">
        <f>AVERAGE(AM19:AM35)</f>
        <v>0.96314457765497896</v>
      </c>
      <c r="AN36" s="157"/>
      <c r="AO36" s="207" t="s">
        <v>262</v>
      </c>
      <c r="AP36" s="208"/>
      <c r="AQ36" s="209"/>
      <c r="AR36" s="261">
        <f>AVERAGE(AS19:AS35)</f>
        <v>0.97257364695047155</v>
      </c>
      <c r="AS36" s="124"/>
      <c r="AT36" s="125"/>
    </row>
    <row r="37" spans="1:46" ht="15.75" customHeight="1" x14ac:dyDescent="0.25">
      <c r="A37" s="22"/>
      <c r="B37" s="126"/>
      <c r="C37" s="126"/>
      <c r="D37" s="127"/>
      <c r="E37" s="126"/>
      <c r="F37" s="126"/>
      <c r="G37" s="126"/>
      <c r="H37" s="128"/>
      <c r="I37" s="128"/>
      <c r="J37" s="128"/>
      <c r="K37" s="128"/>
      <c r="L37" s="128"/>
      <c r="M37" s="128"/>
      <c r="N37" s="128"/>
      <c r="O37" s="128"/>
      <c r="P37" s="129"/>
      <c r="Q37" s="128"/>
      <c r="R37" s="128"/>
      <c r="S37" s="3"/>
      <c r="T37" s="3"/>
      <c r="U37" s="3"/>
      <c r="V37" s="197"/>
      <c r="W37" s="197"/>
      <c r="X37" s="130"/>
      <c r="AA37" s="197"/>
      <c r="AB37" s="197"/>
      <c r="AC37" s="130"/>
      <c r="AD37" s="131"/>
      <c r="AE37" s="131"/>
      <c r="AF37" s="197"/>
      <c r="AG37" s="197"/>
      <c r="AH37" s="130"/>
      <c r="AI37" s="131"/>
      <c r="AJ37" s="131"/>
      <c r="AK37" s="197"/>
      <c r="AL37" s="197"/>
      <c r="AM37" s="130"/>
      <c r="AN37" s="158"/>
      <c r="AO37" s="131"/>
      <c r="AP37" s="197"/>
      <c r="AQ37" s="197"/>
      <c r="AR37" s="197"/>
      <c r="AS37" s="130"/>
      <c r="AT37" s="131"/>
    </row>
    <row r="38" spans="1:46" ht="15.75" customHeight="1" x14ac:dyDescent="0.25">
      <c r="A38" s="22"/>
      <c r="B38" s="126"/>
      <c r="C38" s="126"/>
      <c r="D38" s="127"/>
      <c r="E38" s="126"/>
      <c r="F38" s="126"/>
      <c r="G38" s="126"/>
      <c r="H38" s="128"/>
      <c r="I38" s="128"/>
      <c r="J38" s="128"/>
      <c r="K38" s="128"/>
      <c r="L38" s="128"/>
      <c r="M38" s="128"/>
      <c r="N38" s="128"/>
      <c r="O38" s="128"/>
      <c r="P38" s="129"/>
      <c r="Q38" s="128"/>
      <c r="R38" s="128"/>
      <c r="S38" s="3"/>
      <c r="T38" s="3"/>
      <c r="U38" s="3"/>
      <c r="V38" s="197"/>
      <c r="W38" s="197"/>
      <c r="X38" s="132"/>
      <c r="AA38" s="197"/>
      <c r="AB38" s="197"/>
      <c r="AC38" s="132"/>
      <c r="AD38" s="131"/>
      <c r="AE38" s="131"/>
      <c r="AF38" s="197"/>
      <c r="AG38" s="197"/>
      <c r="AH38" s="133"/>
      <c r="AI38" s="131"/>
      <c r="AJ38" s="131"/>
      <c r="AK38" s="197"/>
      <c r="AL38" s="197"/>
      <c r="AM38" s="133"/>
      <c r="AN38" s="158"/>
      <c r="AO38" s="131"/>
      <c r="AP38" s="197"/>
      <c r="AQ38" s="197"/>
      <c r="AR38" s="197"/>
      <c r="AS38" s="133"/>
      <c r="AT38" s="131"/>
    </row>
    <row r="39" spans="1:46" s="136" customFormat="1" ht="29.25" customHeight="1" x14ac:dyDescent="0.25">
      <c r="A39" s="134"/>
      <c r="B39" s="201" t="s">
        <v>263</v>
      </c>
      <c r="C39" s="201"/>
      <c r="D39" s="201"/>
      <c r="E39" s="170"/>
      <c r="F39" s="201" t="s">
        <v>264</v>
      </c>
      <c r="G39" s="201"/>
      <c r="H39" s="201"/>
      <c r="I39" s="201"/>
      <c r="J39" s="201" t="s">
        <v>265</v>
      </c>
      <c r="K39" s="201"/>
      <c r="L39" s="201"/>
      <c r="M39" s="201"/>
      <c r="N39" s="201"/>
      <c r="O39" s="201"/>
      <c r="P39" s="201"/>
      <c r="Q39" s="135"/>
      <c r="R39" s="135"/>
      <c r="S39" s="131"/>
      <c r="T39" s="131"/>
      <c r="U39" s="131"/>
      <c r="V39" s="197"/>
      <c r="W39" s="197"/>
      <c r="X39" s="132"/>
      <c r="AA39" s="197"/>
      <c r="AB39" s="197"/>
      <c r="AC39" s="132"/>
      <c r="AD39" s="131"/>
      <c r="AE39" s="131"/>
      <c r="AF39" s="197"/>
      <c r="AG39" s="197"/>
      <c r="AH39" s="133"/>
      <c r="AI39" s="131"/>
      <c r="AJ39" s="131"/>
      <c r="AK39" s="197"/>
      <c r="AL39" s="197"/>
      <c r="AM39" s="133"/>
      <c r="AN39" s="158"/>
      <c r="AO39" s="131"/>
      <c r="AP39" s="197"/>
      <c r="AQ39" s="197"/>
      <c r="AR39" s="197"/>
      <c r="AS39" s="133"/>
      <c r="AT39" s="131"/>
    </row>
    <row r="40" spans="1:46" s="136" customFormat="1" ht="51" customHeight="1" x14ac:dyDescent="0.25">
      <c r="A40" s="134"/>
      <c r="B40" s="198" t="s">
        <v>266</v>
      </c>
      <c r="C40" s="198"/>
      <c r="D40" s="127"/>
      <c r="E40" s="169"/>
      <c r="F40" s="199" t="s">
        <v>266</v>
      </c>
      <c r="G40" s="199"/>
      <c r="H40" s="199"/>
      <c r="I40" s="199"/>
      <c r="J40" s="199" t="s">
        <v>266</v>
      </c>
      <c r="K40" s="199"/>
      <c r="L40" s="199"/>
      <c r="M40" s="199"/>
      <c r="N40" s="199"/>
      <c r="O40" s="199"/>
      <c r="P40" s="199"/>
      <c r="Q40" s="135"/>
      <c r="R40" s="135"/>
      <c r="S40" s="131"/>
      <c r="T40" s="131"/>
      <c r="U40" s="131"/>
      <c r="V40" s="200"/>
      <c r="W40" s="200"/>
      <c r="X40" s="130"/>
      <c r="AA40" s="200"/>
      <c r="AB40" s="200"/>
      <c r="AC40" s="130"/>
      <c r="AD40" s="131"/>
      <c r="AE40" s="131"/>
      <c r="AF40" s="200"/>
      <c r="AG40" s="200"/>
      <c r="AH40" s="137"/>
      <c r="AI40" s="131"/>
      <c r="AJ40" s="131"/>
      <c r="AK40" s="200"/>
      <c r="AL40" s="200"/>
      <c r="AM40" s="130"/>
      <c r="AN40" s="158"/>
      <c r="AO40" s="131"/>
      <c r="AP40" s="200"/>
      <c r="AQ40" s="200"/>
      <c r="AR40" s="200"/>
      <c r="AS40" s="130"/>
      <c r="AT40" s="131"/>
    </row>
    <row r="41" spans="1:46" s="143" customFormat="1" ht="30" customHeight="1" x14ac:dyDescent="0.25">
      <c r="A41" s="138"/>
      <c r="B41" s="195"/>
      <c r="C41" s="195"/>
      <c r="D41" s="139"/>
      <c r="E41" s="168"/>
      <c r="F41" s="196"/>
      <c r="G41" s="196"/>
      <c r="H41" s="196"/>
      <c r="I41" s="196"/>
      <c r="J41" s="196"/>
      <c r="K41" s="196"/>
      <c r="L41" s="196"/>
      <c r="M41" s="196"/>
      <c r="N41" s="196"/>
      <c r="O41" s="196"/>
      <c r="P41" s="196"/>
      <c r="Q41" s="140"/>
      <c r="R41" s="140"/>
      <c r="S41" s="141"/>
      <c r="T41" s="141"/>
      <c r="U41" s="141"/>
      <c r="V41" s="141"/>
      <c r="W41" s="141"/>
      <c r="X41" s="142"/>
      <c r="AA41" s="141"/>
      <c r="AB41" s="141"/>
      <c r="AC41" s="142"/>
      <c r="AD41" s="141"/>
      <c r="AE41" s="141"/>
      <c r="AF41" s="141"/>
      <c r="AG41" s="141"/>
      <c r="AH41" s="142"/>
      <c r="AI41" s="141"/>
      <c r="AJ41" s="141"/>
      <c r="AK41" s="141"/>
      <c r="AL41" s="141"/>
      <c r="AM41" s="142"/>
      <c r="AN41" s="159"/>
      <c r="AO41" s="141"/>
      <c r="AP41" s="141"/>
      <c r="AQ41" s="141"/>
      <c r="AR41" s="141"/>
      <c r="AS41" s="142"/>
      <c r="AT41" s="141"/>
    </row>
    <row r="42" spans="1:46" s="143" customFormat="1" x14ac:dyDescent="0.25">
      <c r="A42" s="138"/>
      <c r="B42" s="195"/>
      <c r="C42" s="195"/>
      <c r="D42" s="139"/>
      <c r="E42" s="168"/>
      <c r="F42" s="196"/>
      <c r="G42" s="196"/>
      <c r="H42" s="196"/>
      <c r="I42" s="196"/>
      <c r="J42" s="195"/>
      <c r="K42" s="195"/>
      <c r="L42" s="195"/>
      <c r="M42" s="195"/>
      <c r="N42" s="195"/>
      <c r="O42" s="195"/>
      <c r="P42" s="195"/>
      <c r="Q42" s="140"/>
      <c r="R42" s="140"/>
      <c r="S42" s="141"/>
      <c r="T42" s="141"/>
      <c r="U42" s="141"/>
      <c r="V42" s="141"/>
      <c r="W42" s="141"/>
      <c r="X42" s="142"/>
      <c r="AA42" s="141"/>
      <c r="AB42" s="141"/>
      <c r="AC42" s="142"/>
      <c r="AD42" s="141"/>
      <c r="AE42" s="141"/>
      <c r="AF42" s="141"/>
      <c r="AG42" s="141"/>
      <c r="AH42" s="142"/>
      <c r="AI42" s="141"/>
      <c r="AJ42" s="141"/>
      <c r="AK42" s="141"/>
      <c r="AL42" s="141"/>
      <c r="AM42" s="142"/>
      <c r="AN42" s="159"/>
      <c r="AO42" s="141"/>
      <c r="AP42" s="141"/>
      <c r="AQ42" s="141"/>
      <c r="AR42" s="141"/>
      <c r="AS42" s="142"/>
      <c r="AT42" s="141"/>
    </row>
    <row r="43" spans="1:46" s="143" customFormat="1" x14ac:dyDescent="0.25">
      <c r="D43" s="144"/>
      <c r="P43" s="145"/>
      <c r="AN43" s="160"/>
    </row>
    <row r="44" spans="1:46" s="143" customFormat="1" x14ac:dyDescent="0.25">
      <c r="D44" s="144"/>
      <c r="P44" s="145"/>
      <c r="AN44" s="160"/>
    </row>
    <row r="45" spans="1:46" s="143" customFormat="1" x14ac:dyDescent="0.25">
      <c r="D45" s="144"/>
      <c r="P45" s="145"/>
      <c r="AN45" s="160"/>
    </row>
    <row r="46" spans="1:46" s="143" customFormat="1" x14ac:dyDescent="0.25">
      <c r="D46" s="144"/>
      <c r="P46" s="145"/>
      <c r="AN46" s="160"/>
    </row>
    <row r="47" spans="1:46" s="143" customFormat="1" x14ac:dyDescent="0.25">
      <c r="D47" s="144"/>
      <c r="P47" s="145"/>
      <c r="AN47" s="160"/>
    </row>
    <row r="48" spans="1:46" s="143" customFormat="1" x14ac:dyDescent="0.25">
      <c r="D48" s="144"/>
      <c r="P48" s="145"/>
      <c r="AN48" s="160"/>
    </row>
    <row r="49" spans="4:40" s="143" customFormat="1" x14ac:dyDescent="0.25">
      <c r="D49" s="144"/>
      <c r="P49" s="145"/>
      <c r="AN49" s="160"/>
    </row>
    <row r="50" spans="4:40" s="143" customFormat="1" x14ac:dyDescent="0.25">
      <c r="D50" s="144"/>
      <c r="P50" s="145"/>
      <c r="AN50" s="160"/>
    </row>
    <row r="51" spans="4:40" s="143" customFormat="1" x14ac:dyDescent="0.25">
      <c r="D51" s="144"/>
      <c r="P51" s="145"/>
      <c r="AN51" s="160"/>
    </row>
    <row r="52" spans="4:40" s="143" customFormat="1" x14ac:dyDescent="0.25">
      <c r="D52" s="144"/>
      <c r="P52" s="145"/>
      <c r="AN52" s="160"/>
    </row>
    <row r="53" spans="4:40" s="143" customFormat="1" x14ac:dyDescent="0.25">
      <c r="D53" s="144"/>
      <c r="P53" s="145"/>
      <c r="AN53" s="160"/>
    </row>
    <row r="54" spans="4:40" s="143" customFormat="1" x14ac:dyDescent="0.25">
      <c r="D54" s="144"/>
      <c r="P54" s="145"/>
      <c r="AN54" s="160"/>
    </row>
    <row r="55" spans="4:40" s="143" customFormat="1" x14ac:dyDescent="0.25">
      <c r="D55" s="144"/>
      <c r="P55" s="145"/>
      <c r="AN55" s="160"/>
    </row>
    <row r="56" spans="4:40" s="143" customFormat="1" x14ac:dyDescent="0.25">
      <c r="D56" s="144"/>
      <c r="P56" s="145"/>
      <c r="AN56" s="160"/>
    </row>
    <row r="57" spans="4:40" s="143" customFormat="1" x14ac:dyDescent="0.25">
      <c r="D57" s="144"/>
      <c r="P57" s="145"/>
      <c r="AN57" s="160"/>
    </row>
    <row r="58" spans="4:40" s="143" customFormat="1" x14ac:dyDescent="0.25">
      <c r="D58" s="144"/>
      <c r="P58" s="145"/>
      <c r="AN58" s="160"/>
    </row>
    <row r="59" spans="4:40" s="143" customFormat="1" x14ac:dyDescent="0.25">
      <c r="D59" s="144"/>
      <c r="P59" s="145"/>
      <c r="AN59" s="160"/>
    </row>
    <row r="60" spans="4:40" s="143" customFormat="1" x14ac:dyDescent="0.25">
      <c r="D60" s="144"/>
      <c r="P60" s="145"/>
      <c r="AN60" s="160"/>
    </row>
    <row r="61" spans="4:40" s="143" customFormat="1" x14ac:dyDescent="0.25">
      <c r="D61" s="144"/>
      <c r="P61" s="145"/>
      <c r="AN61" s="160"/>
    </row>
    <row r="62" spans="4:40" s="143" customFormat="1" x14ac:dyDescent="0.25">
      <c r="D62" s="144"/>
      <c r="P62" s="145"/>
      <c r="AN62" s="160"/>
    </row>
    <row r="63" spans="4:40" s="143" customFormat="1" x14ac:dyDescent="0.25">
      <c r="D63" s="144"/>
      <c r="P63" s="145"/>
      <c r="AN63" s="160"/>
    </row>
    <row r="64" spans="4:40" s="143" customFormat="1" x14ac:dyDescent="0.25">
      <c r="D64" s="144"/>
      <c r="P64" s="145"/>
      <c r="AN64" s="160"/>
    </row>
    <row r="65" spans="4:40" s="143" customFormat="1" x14ac:dyDescent="0.25">
      <c r="D65" s="144"/>
      <c r="P65" s="145"/>
      <c r="AN65" s="160"/>
    </row>
    <row r="66" spans="4:40" s="143" customFormat="1" x14ac:dyDescent="0.25">
      <c r="D66" s="144"/>
      <c r="P66" s="145"/>
      <c r="AN66" s="160"/>
    </row>
    <row r="67" spans="4:40" s="143" customFormat="1" x14ac:dyDescent="0.25">
      <c r="D67" s="144"/>
      <c r="P67" s="145"/>
      <c r="AN67" s="160"/>
    </row>
    <row r="68" spans="4:40" s="143" customFormat="1" x14ac:dyDescent="0.25">
      <c r="D68" s="144"/>
      <c r="P68" s="145"/>
      <c r="AN68" s="160"/>
    </row>
    <row r="69" spans="4:40" s="143" customFormat="1" x14ac:dyDescent="0.25">
      <c r="D69" s="144"/>
      <c r="P69" s="145"/>
      <c r="AN69" s="160"/>
    </row>
    <row r="70" spans="4:40" s="143" customFormat="1" x14ac:dyDescent="0.25">
      <c r="D70" s="144"/>
      <c r="P70" s="145"/>
      <c r="AN70" s="160"/>
    </row>
    <row r="71" spans="4:40" s="143" customFormat="1" x14ac:dyDescent="0.25">
      <c r="D71" s="144"/>
      <c r="P71" s="145"/>
      <c r="AN71" s="160"/>
    </row>
    <row r="72" spans="4:40" s="143" customFormat="1" x14ac:dyDescent="0.25">
      <c r="D72" s="144"/>
      <c r="P72" s="145"/>
      <c r="AN72" s="160"/>
    </row>
    <row r="73" spans="4:40" s="143" customFormat="1" x14ac:dyDescent="0.25">
      <c r="D73" s="144"/>
      <c r="P73" s="145"/>
      <c r="AN73" s="160"/>
    </row>
    <row r="74" spans="4:40" s="143" customFormat="1" x14ac:dyDescent="0.25">
      <c r="D74" s="144"/>
      <c r="P74" s="145"/>
      <c r="AN74" s="160"/>
    </row>
    <row r="75" spans="4:40" s="143" customFormat="1" x14ac:dyDescent="0.25">
      <c r="D75" s="144"/>
      <c r="P75" s="145"/>
      <c r="AN75" s="160"/>
    </row>
    <row r="76" spans="4:40" s="143" customFormat="1" x14ac:dyDescent="0.25">
      <c r="D76" s="144"/>
      <c r="P76" s="145"/>
      <c r="AN76" s="160"/>
    </row>
    <row r="77" spans="4:40" s="143" customFormat="1" x14ac:dyDescent="0.25">
      <c r="D77" s="144"/>
      <c r="P77" s="145"/>
      <c r="AN77" s="160"/>
    </row>
    <row r="78" spans="4:40" s="143" customFormat="1" x14ac:dyDescent="0.25">
      <c r="D78" s="144"/>
      <c r="P78" s="145"/>
      <c r="AN78" s="160"/>
    </row>
    <row r="79" spans="4:40" s="143" customFormat="1" x14ac:dyDescent="0.25">
      <c r="D79" s="144"/>
      <c r="P79" s="145"/>
      <c r="AN79" s="160"/>
    </row>
    <row r="80" spans="4:40" s="143" customFormat="1" x14ac:dyDescent="0.25">
      <c r="D80" s="144"/>
      <c r="P80" s="145"/>
      <c r="AN80" s="160"/>
    </row>
    <row r="81" spans="4:40" s="143" customFormat="1" x14ac:dyDescent="0.25">
      <c r="D81" s="144"/>
      <c r="P81" s="145"/>
      <c r="AN81" s="160"/>
    </row>
    <row r="82" spans="4:40" s="143" customFormat="1" x14ac:dyDescent="0.25">
      <c r="D82" s="144"/>
      <c r="P82" s="145"/>
      <c r="AN82" s="160"/>
    </row>
    <row r="83" spans="4:40" s="143" customFormat="1" x14ac:dyDescent="0.25">
      <c r="D83" s="144"/>
      <c r="P83" s="145"/>
      <c r="AN83" s="160"/>
    </row>
    <row r="84" spans="4:40" s="143" customFormat="1" x14ac:dyDescent="0.25">
      <c r="D84" s="144"/>
      <c r="P84" s="145"/>
      <c r="AN84" s="160"/>
    </row>
    <row r="85" spans="4:40" s="143" customFormat="1" x14ac:dyDescent="0.25">
      <c r="D85" s="144"/>
      <c r="P85" s="145"/>
      <c r="AN85" s="160"/>
    </row>
    <row r="86" spans="4:40" s="143" customFormat="1" x14ac:dyDescent="0.25">
      <c r="D86" s="144"/>
      <c r="P86" s="145"/>
      <c r="AN86" s="160"/>
    </row>
    <row r="87" spans="4:40" s="143" customFormat="1" x14ac:dyDescent="0.25">
      <c r="D87" s="144"/>
      <c r="P87" s="145"/>
      <c r="AN87" s="160"/>
    </row>
    <row r="88" spans="4:40" s="143" customFormat="1" x14ac:dyDescent="0.25">
      <c r="D88" s="144"/>
      <c r="P88" s="145"/>
      <c r="AN88" s="160"/>
    </row>
    <row r="89" spans="4:40" s="143" customFormat="1" x14ac:dyDescent="0.25">
      <c r="D89" s="144"/>
      <c r="P89" s="145"/>
      <c r="AN89" s="160"/>
    </row>
    <row r="90" spans="4:40" s="143" customFormat="1" x14ac:dyDescent="0.25">
      <c r="D90" s="144"/>
      <c r="P90" s="145"/>
      <c r="AN90" s="160"/>
    </row>
    <row r="91" spans="4:40" s="143" customFormat="1" x14ac:dyDescent="0.25">
      <c r="D91" s="144"/>
      <c r="P91" s="145"/>
      <c r="AN91" s="160"/>
    </row>
    <row r="92" spans="4:40" s="143" customFormat="1" x14ac:dyDescent="0.25">
      <c r="D92" s="144"/>
      <c r="P92" s="145"/>
      <c r="AN92" s="160"/>
    </row>
    <row r="93" spans="4:40" s="143" customFormat="1" x14ac:dyDescent="0.25">
      <c r="D93" s="144"/>
      <c r="P93" s="145"/>
      <c r="AN93" s="160"/>
    </row>
    <row r="94" spans="4:40" s="143" customFormat="1" x14ac:dyDescent="0.25">
      <c r="D94" s="144"/>
      <c r="P94" s="145"/>
      <c r="AN94" s="160"/>
    </row>
    <row r="95" spans="4:40" s="143" customFormat="1" x14ac:dyDescent="0.25">
      <c r="D95" s="144"/>
      <c r="P95" s="145"/>
      <c r="AN95" s="160"/>
    </row>
    <row r="96" spans="4:40" s="143" customFormat="1" x14ac:dyDescent="0.25">
      <c r="D96" s="144"/>
      <c r="P96" s="145"/>
      <c r="AN96" s="160"/>
    </row>
    <row r="97" spans="4:40" s="143" customFormat="1" x14ac:dyDescent="0.25">
      <c r="D97" s="144"/>
      <c r="P97" s="145"/>
      <c r="AN97" s="160"/>
    </row>
    <row r="98" spans="4:40" s="143" customFormat="1" x14ac:dyDescent="0.25">
      <c r="D98" s="144"/>
      <c r="P98" s="145"/>
      <c r="AN98" s="160"/>
    </row>
    <row r="99" spans="4:40" s="143" customFormat="1" x14ac:dyDescent="0.25">
      <c r="D99" s="144"/>
      <c r="P99" s="145"/>
      <c r="AN99" s="160"/>
    </row>
    <row r="100" spans="4:40" s="143" customFormat="1" x14ac:dyDescent="0.25">
      <c r="D100" s="144"/>
      <c r="P100" s="145"/>
      <c r="AN100" s="160"/>
    </row>
    <row r="101" spans="4:40" s="143" customFormat="1" x14ac:dyDescent="0.25">
      <c r="D101" s="144"/>
      <c r="P101" s="145"/>
      <c r="AN101" s="160"/>
    </row>
    <row r="102" spans="4:40" s="143" customFormat="1" x14ac:dyDescent="0.25">
      <c r="D102" s="144"/>
      <c r="P102" s="145"/>
      <c r="AN102" s="160"/>
    </row>
    <row r="103" spans="4:40" s="143" customFormat="1" x14ac:dyDescent="0.25">
      <c r="D103" s="144"/>
      <c r="P103" s="145"/>
      <c r="AN103" s="160"/>
    </row>
    <row r="104" spans="4:40" s="143" customFormat="1" x14ac:dyDescent="0.25">
      <c r="D104" s="144"/>
      <c r="P104" s="145"/>
      <c r="AN104" s="160"/>
    </row>
    <row r="105" spans="4:40" s="143" customFormat="1" x14ac:dyDescent="0.25">
      <c r="D105" s="144"/>
      <c r="P105" s="145"/>
      <c r="AN105" s="160"/>
    </row>
    <row r="106" spans="4:40" s="143" customFormat="1" x14ac:dyDescent="0.25">
      <c r="D106" s="144"/>
      <c r="P106" s="145"/>
      <c r="AN106" s="160"/>
    </row>
    <row r="107" spans="4:40" s="143" customFormat="1" x14ac:dyDescent="0.25">
      <c r="D107" s="144"/>
      <c r="P107" s="145"/>
      <c r="AN107" s="160"/>
    </row>
    <row r="108" spans="4:40" s="143" customFormat="1" x14ac:dyDescent="0.25">
      <c r="D108" s="144"/>
      <c r="P108" s="145"/>
      <c r="AN108" s="160"/>
    </row>
    <row r="109" spans="4:40" s="143" customFormat="1" x14ac:dyDescent="0.25">
      <c r="D109" s="144"/>
      <c r="P109" s="145"/>
      <c r="AN109" s="160"/>
    </row>
    <row r="110" spans="4:40" s="143" customFormat="1" x14ac:dyDescent="0.25">
      <c r="D110" s="144"/>
      <c r="P110" s="145"/>
      <c r="AN110" s="160"/>
    </row>
    <row r="111" spans="4:40" s="143" customFormat="1" x14ac:dyDescent="0.25">
      <c r="D111" s="144"/>
      <c r="P111" s="145"/>
      <c r="AN111" s="160"/>
    </row>
    <row r="112" spans="4:40" s="143" customFormat="1" x14ac:dyDescent="0.25">
      <c r="D112" s="144"/>
      <c r="P112" s="145"/>
      <c r="AN112" s="160"/>
    </row>
    <row r="113" spans="4:40" s="143" customFormat="1" x14ac:dyDescent="0.25">
      <c r="D113" s="144"/>
      <c r="P113" s="145"/>
      <c r="AN113" s="160"/>
    </row>
    <row r="114" spans="4:40" s="143" customFormat="1" x14ac:dyDescent="0.25">
      <c r="D114" s="144"/>
      <c r="P114" s="145"/>
      <c r="AN114" s="160"/>
    </row>
    <row r="115" spans="4:40" s="143" customFormat="1" x14ac:dyDescent="0.25">
      <c r="D115" s="144"/>
      <c r="P115" s="145"/>
      <c r="AN115" s="160"/>
    </row>
    <row r="116" spans="4:40" s="143" customFormat="1" x14ac:dyDescent="0.25">
      <c r="D116" s="144"/>
      <c r="P116" s="145"/>
      <c r="AN116" s="160"/>
    </row>
    <row r="117" spans="4:40" s="143" customFormat="1" x14ac:dyDescent="0.25">
      <c r="D117" s="144"/>
      <c r="P117" s="145"/>
      <c r="AN117" s="160"/>
    </row>
    <row r="118" spans="4:40" s="143" customFormat="1" x14ac:dyDescent="0.25">
      <c r="D118" s="144"/>
      <c r="P118" s="145"/>
      <c r="AN118" s="160"/>
    </row>
    <row r="119" spans="4:40" s="143" customFormat="1" x14ac:dyDescent="0.25">
      <c r="D119" s="144"/>
      <c r="P119" s="145"/>
      <c r="AN119" s="160"/>
    </row>
    <row r="120" spans="4:40" s="143" customFormat="1" x14ac:dyDescent="0.25">
      <c r="D120" s="144"/>
      <c r="P120" s="145"/>
      <c r="AN120" s="160"/>
    </row>
    <row r="121" spans="4:40" ht="15" customHeight="1" x14ac:dyDescent="0.25"/>
  </sheetData>
  <mergeCells count="119">
    <mergeCell ref="E12:H12"/>
    <mergeCell ref="E11:H11"/>
    <mergeCell ref="A1:H1"/>
    <mergeCell ref="I1:M1"/>
    <mergeCell ref="N1:R1"/>
    <mergeCell ref="S1:W1"/>
    <mergeCell ref="A2:H2"/>
    <mergeCell ref="I2:M2"/>
    <mergeCell ref="N2:R2"/>
    <mergeCell ref="S2:W2"/>
    <mergeCell ref="E5:H5"/>
    <mergeCell ref="I5:M5"/>
    <mergeCell ref="N5:R5"/>
    <mergeCell ref="S5:W5"/>
    <mergeCell ref="E6:H6"/>
    <mergeCell ref="I6:M6"/>
    <mergeCell ref="N6:R6"/>
    <mergeCell ref="S6:W6"/>
    <mergeCell ref="C3:H3"/>
    <mergeCell ref="I3:M3"/>
    <mergeCell ref="N3:R3"/>
    <mergeCell ref="S3:W3"/>
    <mergeCell ref="E4:H4"/>
    <mergeCell ref="I4:M4"/>
    <mergeCell ref="N4:R4"/>
    <mergeCell ref="S4:W4"/>
    <mergeCell ref="C17:C18"/>
    <mergeCell ref="E9:H9"/>
    <mergeCell ref="E10:H10"/>
    <mergeCell ref="L10:O10"/>
    <mergeCell ref="V10:W10"/>
    <mergeCell ref="AA10:AB10"/>
    <mergeCell ref="AF10:AG10"/>
    <mergeCell ref="AP7:AT7"/>
    <mergeCell ref="E8:H8"/>
    <mergeCell ref="V8:Z8"/>
    <mergeCell ref="AA8:AE8"/>
    <mergeCell ref="AF8:AJ8"/>
    <mergeCell ref="AK8:AO8"/>
    <mergeCell ref="AP8:AT8"/>
    <mergeCell ref="E7:H7"/>
    <mergeCell ref="I7:M7"/>
    <mergeCell ref="N7:R7"/>
    <mergeCell ref="S7:W7"/>
    <mergeCell ref="AF7:AJ7"/>
    <mergeCell ref="AK7:AO7"/>
    <mergeCell ref="AK10:AL10"/>
    <mergeCell ref="AP10:AR10"/>
    <mergeCell ref="AP14:AT14"/>
    <mergeCell ref="V15:Z15"/>
    <mergeCell ref="AA15:AE15"/>
    <mergeCell ref="AF15:AJ15"/>
    <mergeCell ref="AK15:AO15"/>
    <mergeCell ref="AP15:AT15"/>
    <mergeCell ref="D16:S16"/>
    <mergeCell ref="V16:W16"/>
    <mergeCell ref="X16:X17"/>
    <mergeCell ref="Y16:Y17"/>
    <mergeCell ref="Z16:Z17"/>
    <mergeCell ref="AA16:AB16"/>
    <mergeCell ref="AS16:AS17"/>
    <mergeCell ref="AT16:AT17"/>
    <mergeCell ref="B36:D36"/>
    <mergeCell ref="V36:W36"/>
    <mergeCell ref="AA36:AB36"/>
    <mergeCell ref="AF36:AG36"/>
    <mergeCell ref="AK36:AL36"/>
    <mergeCell ref="AO36:AQ36"/>
    <mergeCell ref="AJ16:AJ17"/>
    <mergeCell ref="AK16:AL16"/>
    <mergeCell ref="AM16:AM17"/>
    <mergeCell ref="AN16:AN17"/>
    <mergeCell ref="AO16:AO17"/>
    <mergeCell ref="AP16:AR16"/>
    <mergeCell ref="AC16:AC17"/>
    <mergeCell ref="AD16:AD17"/>
    <mergeCell ref="AE16:AE17"/>
    <mergeCell ref="AF16:AG16"/>
    <mergeCell ref="AH16:AH17"/>
    <mergeCell ref="AI16:AI17"/>
    <mergeCell ref="A14:B16"/>
    <mergeCell ref="D14:U15"/>
    <mergeCell ref="V14:Z14"/>
    <mergeCell ref="AA14:AE14"/>
    <mergeCell ref="AF14:AJ14"/>
    <mergeCell ref="AK14:AO14"/>
    <mergeCell ref="V37:W37"/>
    <mergeCell ref="AA37:AB37"/>
    <mergeCell ref="AF37:AG37"/>
    <mergeCell ref="AK37:AL37"/>
    <mergeCell ref="AP37:AR37"/>
    <mergeCell ref="V38:W38"/>
    <mergeCell ref="AA38:AB38"/>
    <mergeCell ref="AF38:AG38"/>
    <mergeCell ref="AK38:AL38"/>
    <mergeCell ref="AP38:AR38"/>
    <mergeCell ref="B41:C41"/>
    <mergeCell ref="F41:G41"/>
    <mergeCell ref="H41:I41"/>
    <mergeCell ref="J41:P41"/>
    <mergeCell ref="B42:C42"/>
    <mergeCell ref="F42:I42"/>
    <mergeCell ref="J42:P42"/>
    <mergeCell ref="AK39:AL39"/>
    <mergeCell ref="AP39:AR39"/>
    <mergeCell ref="B40:C40"/>
    <mergeCell ref="F40:I40"/>
    <mergeCell ref="J40:P40"/>
    <mergeCell ref="V40:W40"/>
    <mergeCell ref="AA40:AB40"/>
    <mergeCell ref="AF40:AG40"/>
    <mergeCell ref="AK40:AL40"/>
    <mergeCell ref="AP40:AR40"/>
    <mergeCell ref="B39:D39"/>
    <mergeCell ref="F39:I39"/>
    <mergeCell ref="J39:P39"/>
    <mergeCell ref="V39:W39"/>
    <mergeCell ref="AA39:AB39"/>
    <mergeCell ref="AF39:AG39"/>
  </mergeCells>
  <conditionalFormatting sqref="AH39:AH40 AM39:AM40 AS39:AS40 AC39:AC40 X39:X40 AC36:AD36 AH36:AI36 AN36 AR36:AT36 AM37 X19:X37 AC19:AC32 AC37 AH19:AH25 AH37 AS19 AS37 AA31:AB31 V35:W35 Y35:AB35 AF19:AG19 AH27:AH30 AF25:AG25 AI25:AJ25 AH32 AF34:AH34 AC34:AC35 AD35:AJ35 AS27:AS35">
    <cfRule type="containsText" dxfId="55" priority="54" operator="containsText" text="N/A">
      <formula>NOT(ISERROR(SEARCH("N/A",V19)))</formula>
    </cfRule>
    <cfRule type="cellIs" dxfId="54" priority="55" operator="between">
      <formula>#REF!</formula>
      <formula>#REF!</formula>
    </cfRule>
    <cfRule type="cellIs" dxfId="53" priority="56" operator="between">
      <formula>#REF!</formula>
      <formula>#REF!</formula>
    </cfRule>
    <cfRule type="cellIs" dxfId="52" priority="57" operator="between">
      <formula>#REF!</formula>
      <formula>#REF!</formula>
    </cfRule>
  </conditionalFormatting>
  <conditionalFormatting sqref="AH40 AH37 AM40 AM37 AS40 AS37 AC40 AC37 X40 X37">
    <cfRule type="containsText" dxfId="51" priority="58" operator="containsText" text="N/A">
      <formula>NOT(ISERROR(SEARCH("N/A",X37)))</formula>
    </cfRule>
    <cfRule type="cellIs" dxfId="50" priority="59" operator="between">
      <formula>$B$15</formula>
      <formula>#REF!</formula>
    </cfRule>
    <cfRule type="cellIs" dxfId="49" priority="60" operator="between">
      <formula>$B$13</formula>
      <formula>#REF!</formula>
    </cfRule>
    <cfRule type="cellIs" dxfId="48" priority="61" operator="between">
      <formula>#REF!</formula>
      <formula>#REF!</formula>
    </cfRule>
  </conditionalFormatting>
  <conditionalFormatting sqref="AS37 AH37 AH40 AM37 AM40 AS40 AC37 AC40 X37 X40">
    <cfRule type="containsText" dxfId="47" priority="62" operator="containsText" text="N/A">
      <formula>NOT(ISERROR(SEARCH("N/A",X37)))</formula>
    </cfRule>
    <cfRule type="cellIs" dxfId="46" priority="63" operator="between">
      <formula>#REF!</formula>
      <formula>#REF!</formula>
    </cfRule>
    <cfRule type="cellIs" dxfId="45" priority="64" operator="between">
      <formula>$B$13</formula>
      <formula>#REF!</formula>
    </cfRule>
    <cfRule type="cellIs" dxfId="44" priority="65" operator="between">
      <formula>#REF!</formula>
      <formula>#REF!</formula>
    </cfRule>
  </conditionalFormatting>
  <conditionalFormatting sqref="AD36">
    <cfRule type="colorScale" priority="53">
      <colorScale>
        <cfvo type="min"/>
        <cfvo type="percentile" val="50"/>
        <cfvo type="max"/>
        <color rgb="FFF8696B"/>
        <color rgb="FFFFEB84"/>
        <color rgb="FF63BE7B"/>
      </colorScale>
    </cfRule>
  </conditionalFormatting>
  <conditionalFormatting sqref="AI36">
    <cfRule type="colorScale" priority="52">
      <colorScale>
        <cfvo type="min"/>
        <cfvo type="percentile" val="50"/>
        <cfvo type="max"/>
        <color rgb="FFF8696B"/>
        <color rgb="FFFFEB84"/>
        <color rgb="FF63BE7B"/>
      </colorScale>
    </cfRule>
  </conditionalFormatting>
  <conditionalFormatting sqref="AN36">
    <cfRule type="colorScale" priority="51">
      <colorScale>
        <cfvo type="min"/>
        <cfvo type="percentile" val="50"/>
        <cfvo type="max"/>
        <color rgb="FFF8696B"/>
        <color rgb="FFFFEB84"/>
        <color rgb="FF63BE7B"/>
      </colorScale>
    </cfRule>
  </conditionalFormatting>
  <conditionalFormatting sqref="AS36">
    <cfRule type="colorScale" priority="50">
      <colorScale>
        <cfvo type="min"/>
        <cfvo type="percentile" val="50"/>
        <cfvo type="max"/>
        <color rgb="FFF8696B"/>
        <color rgb="FFFFEB84"/>
        <color rgb="FF63BE7B"/>
      </colorScale>
    </cfRule>
  </conditionalFormatting>
  <conditionalFormatting sqref="X36">
    <cfRule type="colorScale" priority="49">
      <colorScale>
        <cfvo type="min"/>
        <cfvo type="percentile" val="50"/>
        <cfvo type="max"/>
        <color rgb="FFF8696B"/>
        <color rgb="FFFFEB84"/>
        <color rgb="FF63BE7B"/>
      </colorScale>
    </cfRule>
  </conditionalFormatting>
  <conditionalFormatting sqref="AC36">
    <cfRule type="colorScale" priority="48">
      <colorScale>
        <cfvo type="min"/>
        <cfvo type="percentile" val="50"/>
        <cfvo type="max"/>
        <color rgb="FFF8696B"/>
        <color rgb="FFFFEB84"/>
        <color rgb="FF63BE7B"/>
      </colorScale>
    </cfRule>
  </conditionalFormatting>
  <conditionalFormatting sqref="AH36">
    <cfRule type="colorScale" priority="47">
      <colorScale>
        <cfvo type="min"/>
        <cfvo type="percentile" val="50"/>
        <cfvo type="max"/>
        <color rgb="FFF8696B"/>
        <color rgb="FFFFEB84"/>
        <color rgb="FF63BE7B"/>
      </colorScale>
    </cfRule>
  </conditionalFormatting>
  <conditionalFormatting sqref="AR36">
    <cfRule type="colorScale" priority="46">
      <colorScale>
        <cfvo type="min"/>
        <cfvo type="percentile" val="50"/>
        <cfvo type="max"/>
        <color rgb="FF63BE7B"/>
        <color rgb="FFFFEB84"/>
        <color rgb="FFF8696B"/>
      </colorScale>
    </cfRule>
  </conditionalFormatting>
  <conditionalFormatting sqref="AR36">
    <cfRule type="colorScale" priority="67">
      <colorScale>
        <cfvo type="num" val="0.45"/>
        <cfvo type="percent" val="0.65"/>
        <cfvo type="percent" val="100"/>
        <color rgb="FFF8696B"/>
        <color rgb="FFFFEB84"/>
        <color rgb="FF63BE7B"/>
      </colorScale>
    </cfRule>
  </conditionalFormatting>
  <conditionalFormatting sqref="AM36">
    <cfRule type="containsText" dxfId="43" priority="42" operator="containsText" text="N/A">
      <formula>NOT(ISERROR(SEARCH("N/A",AM36)))</formula>
    </cfRule>
    <cfRule type="cellIs" dxfId="42" priority="43" operator="between">
      <formula>#REF!</formula>
      <formula>#REF!</formula>
    </cfRule>
    <cfRule type="cellIs" dxfId="41" priority="44" operator="between">
      <formula>#REF!</formula>
      <formula>#REF!</formula>
    </cfRule>
    <cfRule type="cellIs" dxfId="40" priority="45" operator="between">
      <formula>#REF!</formula>
      <formula>#REF!</formula>
    </cfRule>
  </conditionalFormatting>
  <conditionalFormatting sqref="AM36">
    <cfRule type="colorScale" priority="41">
      <colorScale>
        <cfvo type="min"/>
        <cfvo type="percentile" val="50"/>
        <cfvo type="max"/>
        <color rgb="FFF8696B"/>
        <color rgb="FFFFEB84"/>
        <color rgb="FF63BE7B"/>
      </colorScale>
    </cfRule>
  </conditionalFormatting>
  <conditionalFormatting sqref="AI33:AJ33">
    <cfRule type="containsText" dxfId="39" priority="37" operator="containsText" text="N/A">
      <formula>NOT(ISERROR(SEARCH("N/A",AI33)))</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I34">
    <cfRule type="containsText" dxfId="35" priority="33" operator="containsText" text="N/A">
      <formula>NOT(ISERROR(SEARCH("N/A",AI34)))</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I19">
    <cfRule type="containsText" dxfId="31" priority="29" operator="containsText" text="N/A">
      <formula>NOT(ISERROR(SEARCH("N/A",AI19)))</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J34">
    <cfRule type="containsText" dxfId="27" priority="25" operator="containsText" text="N/A">
      <formula>NOT(ISERROR(SEARCH("N/A",AJ34)))</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F26:AJ26">
    <cfRule type="containsText" dxfId="23" priority="21" operator="containsText" text="N/A">
      <formula>NOT(ISERROR(SEARCH("N/A",AF26)))</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C33">
    <cfRule type="containsText" dxfId="19" priority="17" operator="containsText" text="N/A">
      <formula>NOT(ISERROR(SEARCH("N/A",AC33)))</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H33">
    <cfRule type="containsText" dxfId="15" priority="13" operator="containsText" text="N/A">
      <formula>NOT(ISERROR(SEARCH("N/A",AH33)))</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N19">
    <cfRule type="containsText" dxfId="11" priority="9" operator="containsText" text="N/A">
      <formula>NOT(ISERROR(SEARCH("N/A",AN19)))</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N33:AO33">
    <cfRule type="containsText" dxfId="7" priority="5" operator="containsText" text="N/A">
      <formula>NOT(ISERROR(SEARCH("N/A",AN33)))</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T33">
    <cfRule type="containsText" dxfId="3" priority="1" operator="containsText" text="N/A">
      <formula>NOT(ISERROR(SEARCH("N/A",AT33)))</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U19:U35" xr:uid="{00000000-0002-0000-0000-000000000000}">
      <formula1>CONTRALORIA</formula1>
    </dataValidation>
    <dataValidation type="list" allowBlank="1" showInputMessage="1" showErrorMessage="1" error="Escriba un texto " promptTitle="Cualquier contenido" sqref="F33:F35 F19:F24 F30:F31" xr:uid="{00000000-0002-0000-0000-000001000000}">
      <formula1>META2</formula1>
    </dataValidation>
    <dataValidation type="list" allowBlank="1" showInputMessage="1" showErrorMessage="1" sqref="Q19:Q35" xr:uid="{00000000-0002-0000-0000-000002000000}">
      <formula1>INDICADOR</formula1>
    </dataValidation>
    <dataValidation type="list" allowBlank="1" showInputMessage="1" showErrorMessage="1" sqref="J35 J22:J24 J29:J33" xr:uid="{00000000-0002-0000-0000-000003000000}">
      <formula1>PROGRAMACION</formula1>
    </dataValidation>
    <dataValidation type="list" allowBlank="1" showInputMessage="1" showErrorMessage="1" sqref="B7" xr:uid="{00000000-0002-0000-0000-000004000000}">
      <formula1>LIDERPROCESO</formula1>
    </dataValidation>
    <dataValidation type="list" allowBlank="1" showInputMessage="1" showErrorMessage="1" sqref="B4" xr:uid="{00000000-0002-0000-0000-000005000000}">
      <formula1>DEPENDENCIA</formula1>
    </dataValidation>
    <dataValidation type="list" allowBlank="1" showInputMessage="1" showErrorMessage="1" sqref="W5" xr:uid="{00000000-0002-0000-0000-000006000000}">
      <formula1>$AT$7:$AT$10</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Dimelza Mendoza Rueda</dc:creator>
  <cp:keywords/>
  <dc:description/>
  <cp:lastModifiedBy>Jeraldyn Tautiva Guarin</cp:lastModifiedBy>
  <cp:revision/>
  <dcterms:created xsi:type="dcterms:W3CDTF">2019-12-10T20:08:18Z</dcterms:created>
  <dcterms:modified xsi:type="dcterms:W3CDTF">2020-02-04T16:18:39Z</dcterms:modified>
  <cp:category/>
  <cp:contentStatus/>
</cp:coreProperties>
</file>