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https://gobiernobogota-my.sharepoint.com/personal/yamile_espinosa_gobiernobogota_gov_co/Documents/PLANES GESTION 2021/Alcaldías Locales/13_Teusaquillo/I TRIMESTRE/"/>
    </mc:Choice>
  </mc:AlternateContent>
  <xr:revisionPtr revIDLastSave="116" documentId="13_ncr:1_{CEBFB4E9-2FBF-456C-A1F9-03BF189EB3AC}" xr6:coauthVersionLast="46" xr6:coauthVersionMax="47" xr10:uidLastSave="{D0BA4CA6-FCC0-4AE2-99CF-281D95BFB1CB}"/>
  <workbookProtection workbookAlgorithmName="SHA-512" workbookHashValue="P9ShKOdxLCPlemIXZ7n6Eu3aZdjbcd1qclynWKrvhARZLV6jSVx2EunXYsT4orY16xqYgOovV5XU0YJ7Lr8OIw==" workbookSaltValue="pH4A0F/ZcwAnvNBY9e+glQ==" workbookSpinCount="100000" lockStructure="1"/>
  <bookViews>
    <workbookView xWindow="-120" yWindow="-120" windowWidth="29040" windowHeight="15840" xr2:uid="{00000000-000D-0000-FFFF-FFFF00000000}"/>
  </bookViews>
  <sheets>
    <sheet name="2021 Teusaquillo"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37" i="1" l="1"/>
  <c r="X36" i="1"/>
  <c r="X26" i="1"/>
  <c r="X25" i="1"/>
  <c r="AR36" i="1"/>
  <c r="E28" i="1" l="1"/>
  <c r="E27" i="1"/>
  <c r="E26" i="1"/>
  <c r="E25" i="1"/>
  <c r="E24" i="1"/>
  <c r="E23" i="1"/>
  <c r="E22" i="1"/>
  <c r="E21" i="1"/>
  <c r="E20" i="1"/>
  <c r="E19" i="1"/>
  <c r="E18" i="1"/>
  <c r="E17" i="1"/>
  <c r="E16" i="1"/>
  <c r="E15" i="1"/>
  <c r="E14" i="1"/>
  <c r="E13" i="1"/>
  <c r="E29" i="1"/>
  <c r="P29" i="1" l="1"/>
  <c r="P28" i="1"/>
  <c r="P27" i="1" l="1"/>
  <c r="P26" i="1"/>
  <c r="P25" i="1"/>
  <c r="P24" i="1"/>
  <c r="P23" i="1"/>
  <c r="AL36" i="1" l="1"/>
  <c r="AG36" i="1"/>
  <c r="AB36" i="1"/>
  <c r="AL30" i="1"/>
  <c r="AG30" i="1"/>
  <c r="AB30" i="1"/>
  <c r="L36" i="1"/>
  <c r="P36" i="1"/>
  <c r="O36" i="1"/>
  <c r="N36" i="1"/>
  <c r="M36" i="1"/>
  <c r="AP35" i="1" l="1"/>
  <c r="AP34" i="1"/>
  <c r="AP33" i="1"/>
  <c r="AP32" i="1"/>
  <c r="AP31" i="1"/>
  <c r="AP29" i="1"/>
  <c r="AR29" i="1" s="1"/>
  <c r="AP28" i="1"/>
  <c r="AR28" i="1" s="1"/>
  <c r="AP27" i="1"/>
  <c r="AR27" i="1" s="1"/>
  <c r="AP26" i="1"/>
  <c r="AR26" i="1" s="1"/>
  <c r="AP25" i="1"/>
  <c r="AR25" i="1" s="1"/>
  <c r="AP24" i="1"/>
  <c r="AR24" i="1" s="1"/>
  <c r="AP23" i="1"/>
  <c r="AR23" i="1" s="1"/>
  <c r="AP22" i="1"/>
  <c r="AR22" i="1" s="1"/>
  <c r="AP21" i="1"/>
  <c r="AR21" i="1" s="1"/>
  <c r="AP20" i="1"/>
  <c r="AR20" i="1" s="1"/>
  <c r="AP19" i="1"/>
  <c r="AR19" i="1" s="1"/>
  <c r="AP18" i="1"/>
  <c r="AR18" i="1" s="1"/>
  <c r="AP17" i="1"/>
  <c r="AR17" i="1" s="1"/>
  <c r="AP16" i="1"/>
  <c r="AR16" i="1" s="1"/>
  <c r="AP15" i="1"/>
  <c r="AR15" i="1" s="1"/>
  <c r="AP14" i="1"/>
  <c r="AP13" i="1"/>
  <c r="AK35" i="1"/>
  <c r="AK34" i="1"/>
  <c r="AK33" i="1"/>
  <c r="AK32" i="1"/>
  <c r="AK31" i="1"/>
  <c r="AK29" i="1"/>
  <c r="AK28" i="1"/>
  <c r="AK27" i="1"/>
  <c r="AK26" i="1"/>
  <c r="AK25" i="1"/>
  <c r="AK24" i="1"/>
  <c r="AK23" i="1"/>
  <c r="AK22" i="1"/>
  <c r="AK21" i="1"/>
  <c r="AK20" i="1"/>
  <c r="AK19" i="1"/>
  <c r="AK18" i="1"/>
  <c r="AK17" i="1"/>
  <c r="AK16" i="1"/>
  <c r="AK15" i="1"/>
  <c r="AK14" i="1"/>
  <c r="AK13" i="1"/>
  <c r="AF35" i="1"/>
  <c r="AF34" i="1"/>
  <c r="AF33" i="1"/>
  <c r="AF32" i="1"/>
  <c r="AF31" i="1"/>
  <c r="AF29" i="1"/>
  <c r="AF28" i="1"/>
  <c r="AF27" i="1"/>
  <c r="AF26" i="1"/>
  <c r="AF25" i="1"/>
  <c r="AF24" i="1"/>
  <c r="AF23" i="1"/>
  <c r="AF22" i="1"/>
  <c r="AF21" i="1"/>
  <c r="AF20" i="1"/>
  <c r="AF19" i="1"/>
  <c r="AF18" i="1"/>
  <c r="AF17" i="1"/>
  <c r="AF16" i="1"/>
  <c r="AF15" i="1"/>
  <c r="AF14" i="1"/>
  <c r="AF13" i="1"/>
  <c r="AA35" i="1"/>
  <c r="AA34" i="1"/>
  <c r="AA33" i="1"/>
  <c r="AA32" i="1"/>
  <c r="AA31" i="1"/>
  <c r="AA29" i="1"/>
  <c r="AA28" i="1"/>
  <c r="AA27" i="1"/>
  <c r="AA26" i="1"/>
  <c r="AA25" i="1"/>
  <c r="AA24" i="1"/>
  <c r="AA23" i="1"/>
  <c r="AA22" i="1"/>
  <c r="AA21" i="1"/>
  <c r="AA20" i="1"/>
  <c r="AA19" i="1"/>
  <c r="AA18" i="1"/>
  <c r="AA17" i="1"/>
  <c r="AA16" i="1"/>
  <c r="AA15" i="1"/>
  <c r="AA14" i="1"/>
  <c r="AA13" i="1"/>
  <c r="V35" i="1"/>
  <c r="V32" i="1"/>
  <c r="V29" i="1"/>
  <c r="V28" i="1"/>
  <c r="V27" i="1"/>
  <c r="V26" i="1"/>
  <c r="V25" i="1"/>
  <c r="V24" i="1"/>
  <c r="V23" i="1"/>
  <c r="V22" i="1"/>
  <c r="X22" i="1" s="1"/>
  <c r="V21" i="1"/>
  <c r="X21" i="1" s="1"/>
  <c r="V20" i="1"/>
  <c r="X20" i="1" s="1"/>
  <c r="V19" i="1"/>
  <c r="X19" i="1" s="1"/>
  <c r="V18" i="1"/>
  <c r="V17" i="1"/>
  <c r="X17" i="1" s="1"/>
  <c r="V16" i="1"/>
  <c r="V15" i="1"/>
  <c r="X15" i="1" s="1"/>
  <c r="X30" i="1" s="1"/>
  <c r="E30" i="1"/>
  <c r="E36" i="1"/>
  <c r="O37" i="1" s="1"/>
  <c r="AR30" i="1" l="1"/>
  <c r="AR37" i="1" s="1"/>
  <c r="P37" i="1"/>
  <c r="AA36" i="1"/>
  <c r="AA37" i="1" s="1"/>
  <c r="AK36" i="1"/>
  <c r="AK37" i="1" s="1"/>
  <c r="AL37" i="1"/>
  <c r="AB37" i="1"/>
  <c r="N37" i="1"/>
  <c r="AG37" i="1"/>
  <c r="AF36" i="1"/>
  <c r="AF37" i="1" s="1"/>
  <c r="M37" i="1"/>
  <c r="L37" i="1"/>
  <c r="E37" i="1"/>
</calcChain>
</file>

<file path=xl/sharedStrings.xml><?xml version="1.0" encoding="utf-8"?>
<sst xmlns="http://schemas.openxmlformats.org/spreadsheetml/2006/main" count="445" uniqueCount="236">
  <si>
    <t>ALCALDÍA LOCAL DE TEUSAQUILLO</t>
  </si>
  <si>
    <r>
      <rPr>
        <b/>
        <sz val="11"/>
        <color theme="1"/>
        <rFont val="Calibri Light"/>
        <family val="2"/>
        <scheme val="major"/>
      </rPr>
      <t xml:space="preserve">Código Formato: </t>
    </r>
    <r>
      <rPr>
        <sz val="11"/>
        <color theme="1"/>
        <rFont val="Calibri Light"/>
        <family val="2"/>
        <scheme val="major"/>
      </rPr>
      <t xml:space="preserve">PLE-PIN-F018
</t>
    </r>
    <r>
      <rPr>
        <b/>
        <sz val="11"/>
        <color theme="1"/>
        <rFont val="Calibri Light"/>
        <family val="2"/>
        <scheme val="major"/>
      </rPr>
      <t xml:space="preserve">Versión: </t>
    </r>
    <r>
      <rPr>
        <sz val="11"/>
        <color theme="1"/>
        <rFont val="Calibri Light"/>
        <family val="2"/>
        <scheme val="major"/>
      </rPr>
      <t xml:space="preserve">4
</t>
    </r>
    <r>
      <rPr>
        <b/>
        <sz val="11"/>
        <color theme="1"/>
        <rFont val="Calibri Light"/>
        <family val="2"/>
        <scheme val="major"/>
      </rPr>
      <t xml:space="preserve">Vigencia desde: </t>
    </r>
    <r>
      <rPr>
        <sz val="11"/>
        <color theme="1"/>
        <rFont val="Calibri Light"/>
        <family val="2"/>
        <scheme val="major"/>
      </rPr>
      <t xml:space="preserve">25 de enero de 2020
</t>
    </r>
    <r>
      <rPr>
        <b/>
        <sz val="11"/>
        <color theme="1"/>
        <rFont val="Calibri Light"/>
        <family val="2"/>
        <scheme val="major"/>
      </rPr>
      <t>Caso HOLA: 150917</t>
    </r>
  </si>
  <si>
    <t>VIGENCIA DE LA PLANEACIÓN 2021</t>
  </si>
  <si>
    <t>PROCESOS ASOCIADOS</t>
  </si>
  <si>
    <t>Gestión Pública Territorial
Gestión Corporativa Institucional
Inspección, Vigilancia y Control
Servicio a la Ciudadanía
Planeación Institucional
Comunicación Estratégica</t>
  </si>
  <si>
    <t>CONTROL DE CAMBIOS</t>
  </si>
  <si>
    <t>VERSIÓN</t>
  </si>
  <si>
    <t>FECHA</t>
  </si>
  <si>
    <t>DESCRIPCIÓN DE LA MODIFICACIÓN</t>
  </si>
  <si>
    <t>Publicación del plan de gestión aprobado. Caso HOLA: 158289</t>
  </si>
  <si>
    <t>PLAN ESTRATÉGICO INSTITUCIONAL</t>
  </si>
  <si>
    <t>PROCESO</t>
  </si>
  <si>
    <t>PROGRAMACIÓN DE LA VIGENCIA</t>
  </si>
  <si>
    <t>INDICADOR</t>
  </si>
  <si>
    <t>SEGUIMIENTO PLANES DE GESTIÓN DE LA ALCALDÍA LOCAL</t>
  </si>
  <si>
    <t>SEGUIMIENTO PLAN GESTIÓN PROCESOS ALCALDÍA LOCAL</t>
  </si>
  <si>
    <t xml:space="preserve">I TRIMESTRE </t>
  </si>
  <si>
    <t xml:space="preserve">II TRIMESTRE </t>
  </si>
  <si>
    <t xml:space="preserve">III TRIMESTRE </t>
  </si>
  <si>
    <t xml:space="preserve">IV TRIMESTRE </t>
  </si>
  <si>
    <t>EVALUACIÓN FINAL PLAN DE GESTIÓN</t>
  </si>
  <si>
    <t>No OE</t>
  </si>
  <si>
    <t>OBJETIVO ESTRATÉGICO</t>
  </si>
  <si>
    <t>META PLAN DE GESTIÓN VIGENCIA</t>
  </si>
  <si>
    <t>PONDERACIÓN DE LA META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</si>
  <si>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</si>
  <si>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</si>
  <si>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</si>
  <si>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</si>
  <si>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</si>
  <si>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</si>
  <si>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</si>
  <si>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</si>
  <si>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</si>
  <si>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</si>
  <si>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</si>
  <si>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</si>
  <si>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</si>
  <si>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</si>
  <si>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ACTIVIDAD</t>
  </si>
  <si>
    <t>MÉTODO DE VERIFICACIÓN PARA EL SEGUIMIENTO</t>
  </si>
  <si>
    <t>PROGRAMADO</t>
  </si>
  <si>
    <t>EJECUTADO</t>
  </si>
  <si>
    <t>RESULTADO DE LA MEDICIÓN</t>
  </si>
  <si>
    <t>ANÁLISIS DE AVANCE</t>
  </si>
  <si>
    <t>MEDIO DE VERIFICACIÓN</t>
  </si>
  <si>
    <t>ANÁLISIS DE RESULTADO</t>
  </si>
  <si>
    <t>Realizar acciones enfocadas al fortalecimiento de la gobernabilidad democrática local</t>
  </si>
  <si>
    <t>Gestión pública territorial local</t>
  </si>
  <si>
    <t>RETADORA (MEJORA)</t>
  </si>
  <si>
    <t>Porcentaje de cumplimiento metas Plan de Desarrollo Local</t>
  </si>
  <si>
    <t>Porcentaje de avance acumulado en cumplimiento de metas Plan de Desarrollo Local (metas entregadas)</t>
  </si>
  <si>
    <t>Creciente</t>
  </si>
  <si>
    <t>PORCENTAJE</t>
  </si>
  <si>
    <t xml:space="preserve">Efectividad </t>
  </si>
  <si>
    <t>Reporte trimestral de avance del Plan de Desarrollo Local - PDL</t>
  </si>
  <si>
    <t>MUSI</t>
  </si>
  <si>
    <t>Alcaldía Local</t>
  </si>
  <si>
    <t>Matriz MUSI</t>
  </si>
  <si>
    <t>Porcentaje de aumento de votantes en presupuestos participativos</t>
  </si>
  <si>
    <t>((Número de votantes en presupuestos participativos vigencia 2021/Número de votantes en presupuestos participativos vigencia 2020)-1)*100</t>
  </si>
  <si>
    <t>ND</t>
  </si>
  <si>
    <t>Constante</t>
  </si>
  <si>
    <t>Registro consolidado de votantes en presupuestos participativos Fase II</t>
  </si>
  <si>
    <t>Plataforma Gobierno Abierto para Bogotá
Acta de acuerdo participativo</t>
  </si>
  <si>
    <t>Informe consolidado de votantes Fase II</t>
  </si>
  <si>
    <t>GESTIÓN</t>
  </si>
  <si>
    <t>Porcentaje de ejecución propuestas ganadoras de presupuestos participativos</t>
  </si>
  <si>
    <t>(Número de propuestas ganadoras ejecutadas en la vigencia / Número total de propuestas ganadoras)*100</t>
  </si>
  <si>
    <t>Reporte de recursos comprometidos y con Registro Presupuestal</t>
  </si>
  <si>
    <t>Plataforma Gobierno Abierto para Bogotá
Acta de acuerdo participativo
BOGDATA</t>
  </si>
  <si>
    <t>Reporte de seguimiento a la ejecución de las propuestas 
Reporte de ejecución presupuestal BOGDATA</t>
  </si>
  <si>
    <t>Reporte de recursos comprometidos y con Registro Presupuestal
Plataforma Gobierno Abierto para Bogotá
Acta de acuerdo participativo
BOGDATA
Matriz de Seguimiento y Matriz CLG</t>
  </si>
  <si>
    <t>Gestión corporativa institucional (local)</t>
  </si>
  <si>
    <t>Porcentaje de giros acumulados de obligaciones por pagar de la vigencia 2020</t>
  </si>
  <si>
    <t>(Giros acumulados/Presupuesto comprometido constituido como obligaciones por pagar de la vigencia 2020)*100</t>
  </si>
  <si>
    <t xml:space="preserve">Eficacia </t>
  </si>
  <si>
    <t>Reporte seguimiento mensual consolidado</t>
  </si>
  <si>
    <t>BOGDATA</t>
  </si>
  <si>
    <t>Informe de ejecución presupuestal de obligaciones por pagar</t>
  </si>
  <si>
    <t>Se realizó el giro de los compromisos, previo a su correspondiente tramité</t>
  </si>
  <si>
    <t xml:space="preserve">Reporte seguimiento mensual consolidado
Reporte BOGDATA
</t>
  </si>
  <si>
    <t>Porcentaje de giros acumulados de obligaciones por pagar de la vigencia 2019 y anteriores</t>
  </si>
  <si>
    <t>(Giros acumulados/Presupuesto comprometido constituido como obligaciones por pagar de la vigencia 2019 y anteriores)*100</t>
  </si>
  <si>
    <t>Porcentaje de compromiso del presupuesto de inversión directa de la vigencia 2021</t>
  </si>
  <si>
    <t>(Valor de RP de inversión directa de la vigencia  / Valor total del presupuesto de inversión directa de la Vigencia)*100</t>
  </si>
  <si>
    <t>Reporte de ejecución presupuestal BOGDATA</t>
  </si>
  <si>
    <t>Se realizaron compromisos para esta vigencia y su ejecución y su ejecucción.</t>
  </si>
  <si>
    <t>Porcentaje de giros acumulados</t>
  </si>
  <si>
    <t>(Giros acumulados de inversión directa/Presupuesto disponible de inversión directa de la vigencia)*100</t>
  </si>
  <si>
    <t>Se realizaron compromisos para esta vigencia y su ejecución</t>
  </si>
  <si>
    <t>Porcentaje de contratos registrados en SIPSE Local</t>
  </si>
  <si>
    <t>(Número de contratos registrados en SIPSE Local /Número de contratos publicados en la plataforma SECOP I y II)*100%</t>
  </si>
  <si>
    <t>Reporte SIPSE LOCAL y Reporte SECOP</t>
  </si>
  <si>
    <t>Reporte de seguimiento</t>
  </si>
  <si>
    <t>Se realizó el cargue de los datos soporte de cada uno de los contratos suscritos a la fecha</t>
  </si>
  <si>
    <t xml:space="preserve">Reporte seguimiento mensual consolidado
Reporte SIPSE LOCAL y Reporte SECOP
</t>
  </si>
  <si>
    <t>Porcentaje de contratos en estado ejecución registrados en SIPSE Local</t>
  </si>
  <si>
    <t>(Número de contratos registrados en SIPSE Local en estado ejecución /Número total de contratos registrados en SIPSE Local)*100%</t>
  </si>
  <si>
    <t>Reporte SIPSE LOCAL</t>
  </si>
  <si>
    <t>Reporte de SIPSE Local</t>
  </si>
  <si>
    <t>Se han cargado los datos correspondientes al 70% de los contratos suscritos a la fecha (pendiente de algunos estación RP cargue póliza y generación acta de inicio)</t>
  </si>
  <si>
    <t xml:space="preserve">Reporte seguimiento mensual consolidado
Reporte SIPSE LOCAL
</t>
  </si>
  <si>
    <t>Porcentaje de registro total de información de los proyectos de inversión local en SIPSE Local</t>
  </si>
  <si>
    <t>(Proyectos y contratos registrados con toda la información en SIPSE Local / Proyectos y contratos registrados y aprobados en aplicativos oficiales (SEGPLAN /BOGDATA/SECOP))*100%</t>
  </si>
  <si>
    <t>Información registrada en forma adecuada en los módulos y funcionalidades en producción de SIPSE</t>
  </si>
  <si>
    <t>Aplicativo ARCO</t>
  </si>
  <si>
    <t xml:space="preserve">A la fecha se han actualizado correctamente con los datos de los contratistas cada uno de los módulos SIPSE en la actual vigencia.
NOTA: POR FAVOR CORREGIR EL NOMBRE DEL APLICATIVO, "NO ES ARCO"
</t>
  </si>
  <si>
    <t xml:space="preserve">Reporte seguimiento mensual consolidado
Reporte SIPSE LOCAL
</t>
  </si>
  <si>
    <t>Inspección, vigilancia y control</t>
  </si>
  <si>
    <t xml:space="preserve">Expedientes a cargo de las inspecciones de policía impulsados </t>
  </si>
  <si>
    <t xml:space="preserve">Número de expedientes a cargo de las inspecciones de policía impulsados </t>
  </si>
  <si>
    <t>Suma</t>
  </si>
  <si>
    <t xml:space="preserve">Expedientes de actuaciones de policía </t>
  </si>
  <si>
    <t>Fallos de fondo</t>
  </si>
  <si>
    <t xml:space="preserve">Se ha venido dando al menos un impulso procesal a los expedientes que se encuentran en curso ante las 4 inspecciones de policía, logrando superar la meta del trimestre </t>
  </si>
  <si>
    <t>Impulsos procesales – Aplicativo ARCO</t>
  </si>
  <si>
    <t>Fallos de fondo en primera instancia proferidos</t>
  </si>
  <si>
    <t>Número de Fallos de fondo en primera instancia proferidos</t>
  </si>
  <si>
    <t>Actuaciones administrativas terminadas</t>
  </si>
  <si>
    <t>Aplicativo Si Actúa I</t>
  </si>
  <si>
    <t>Se ha venido profiriendo fallos principalmente en comparendos que se recibieron a finales del año anterior vigestes superando así lo programado del I trimestre de la vigencia.</t>
  </si>
  <si>
    <t xml:space="preserve">Expedientes de Actuaciones policivas y comparendos terminados
Aplicativo ARCO
</t>
  </si>
  <si>
    <t>Actuaciones Administrativas terminadas (archivadas)</t>
  </si>
  <si>
    <t>Número de Actuaciones Administrativas terminadas (archivadas)</t>
  </si>
  <si>
    <t>Actuaciones administrativas terminadas por vía gubernativa</t>
  </si>
  <si>
    <t>Actuaciones administrativas terminadas por vía gubernativa
Aplicativo Si Actúa I
Base Expedientes de Archivo</t>
  </si>
  <si>
    <t>Actuaciones Administrativas terminadas hasta la primera instancia</t>
  </si>
  <si>
    <t>Número de Actuaciones Administrativas terminadas hasta la primera instancia</t>
  </si>
  <si>
    <t>Acta de asistencia e informe del operativo</t>
  </si>
  <si>
    <t>Registros operativos Alcaldía Local</t>
  </si>
  <si>
    <t xml:space="preserve">Acta de asistencia e informe del operativo
Registros operativos Alcaldía Local
</t>
  </si>
  <si>
    <t>Acciones de control u operativos en materia de  integridad del espacio publico.</t>
  </si>
  <si>
    <t>Número de Acciones de control u operativos en materia de  integridad del espacio publico.</t>
  </si>
  <si>
    <t xml:space="preserve">acciones de control u operativos </t>
  </si>
  <si>
    <t xml:space="preserve">Durante I trimestre se realizaron 12 acciones de control u operativos los cuales fueron: 
	1.Socialización del Decreto 010,007 de 2021.
2.Recorrido Park Way.
3.Jornada pedagogica dialogo social.
4.Registro de Bici y Grupo de Pedagogia de movilidad y recorrido Park Way.
5.Control de seguridad y convivencia de Park way.
6.Inspeccion y Verificacion de protocols de Seguridad y prevencion.
7.Entrega de informacion por parte de Integración social.
8.Campañas de prevencion.
9.Recuperacion del espacio publico 
10.Imposicion y verficacion del espacio publico.
11.Registro Bici
12.Acompañamiento celebración del día de la mujer 
</t>
  </si>
  <si>
    <t xml:space="preserve">GET-IVC-F037 Formato técnico de visita y/o verificación - espacio público.
Acta de asistencia e informe del operativo
Registros operativos Alcaldía Local
</t>
  </si>
  <si>
    <t>Acciones de control u operativos en materia actividad económica realizadas</t>
  </si>
  <si>
    <t>Número de Acciones de control u operativos en materia actividad económica realizadas</t>
  </si>
  <si>
    <t xml:space="preserve">Durante I trimestre se realizaron 14 acciones de control u operativos los cuales fueron: 
1.Verificación de Documentación  Terra Cruz
2.Mojito Drinks And Pub.
3.Bistro D.C
4.Tabu Studio Bar
5.Shilaoo
6.Area 53 Terraza Cafe 
7.El Acos
8.Margaritas Lourqe
9.Tonik
10.Martin Beer Bogota 
11.Restauarnte Bar la colombia 
12.Colombia Pub
13.Urbano y montaño SAS
14.Inversiones JBI SAS
</t>
  </si>
  <si>
    <t xml:space="preserve">GET-IVC-F035 Acta de visita
GET-IVC-F032 Formato consolidación de la información de operativos
GDI-GPD-F029 Evidencia de reunión 
Acta de asistencia e informe del operativo
Registros operativos Alcaldía Local
</t>
  </si>
  <si>
    <t>Acciones de control u operativos en materia de obras y urbanismo realizadas</t>
  </si>
  <si>
    <t>Número de Acciones de control u operativos en materia de obras y urbanismo realizadas</t>
  </si>
  <si>
    <t xml:space="preserve">Durante I trimestre se realizaron 7 acciones de control u operativos los cuales fueron: 
1.Informe Tecnico IT-05-2021 CL 49 # 19-21
2.Informe Tecnico IT 018-2021 Kr 32 A # 25 A- 10
3.Infome 17-2021 Kr 54 58 41 bloque C 20 Apto 107.
4.Informe Tecnico 020-2021 Cl 39 # 14 62
5.Informe Tecnico 021-2021 Cl 34 15 36.
6.Informe Tecnico 022-2021 Kr 17 # 33 22.
7.Informe Tecnico  IT_28 AC 32 16 64.
</t>
  </si>
  <si>
    <t xml:space="preserve">GET-IVC-F032 Formato consolidación de la información de operativos
GET-IVC-F034 Formato técnico de visita y/o verificación- control urbanístico
GDI-GPD-F029 Evidencia de reunión 
Acta de asistencia e informe del operativo
Registros operativos Alcaldía Local
</t>
  </si>
  <si>
    <t>Total metas procesos Alcaldía local (80%)</t>
  </si>
  <si>
    <t>Fortalecer la gestión institucional aumentando las capacidades de la entidad para la planeación, seguimiento y ejecución de sus metas y recursos, y la gestión del talento humano.</t>
  </si>
  <si>
    <t>Planeación Instituciona</t>
  </si>
  <si>
    <t>SOSTENIBILIDAD DEL SISTEMA DE GESTIÓN</t>
  </si>
  <si>
    <t>Criterios ambientales</t>
  </si>
  <si>
    <t>No de criterios ambientales cumplimiento / No de criterios ambientales establecidos en la herramienta de medición)*100%</t>
  </si>
  <si>
    <t>CONSTANTE</t>
  </si>
  <si>
    <t>Porcentaje de buenas prácticas ambientales implementadas</t>
  </si>
  <si>
    <t>Resultados de medición de los criterios ambientales</t>
  </si>
  <si>
    <t>Herramienta Oficina Asesora de Planeación</t>
  </si>
  <si>
    <t>Responsable del Reporte: Planeación Institucional- Grupo ambiente</t>
  </si>
  <si>
    <t>Listas de chequeo al cumplimiento de criterios ambientales remitidos por la OAP</t>
  </si>
  <si>
    <t>Acciones correctivas documentadas y vigentes</t>
  </si>
  <si>
    <t>Planes de mejora</t>
  </si>
  <si>
    <t>Acciones de mejorar sin vencimiento</t>
  </si>
  <si>
    <t>MIMEC - SIG</t>
  </si>
  <si>
    <t>Responsable del Reporte: Planeación Institucional- Grupo Planeación Institucional</t>
  </si>
  <si>
    <t>Reportes MIMEC - SIG remitidos por la OAP</t>
  </si>
  <si>
    <t xml:space="preserve">Comunicación Estratégica </t>
  </si>
  <si>
    <t>Porcentaje de cumplimiento publicación de información</t>
  </si>
  <si>
    <t>(No de requisitos de la ley 1712 de 2014 de publicación de la información cumplidos en la página web/No total de requisitos de la ley 1712 de 2014 de publicación de la información)*100</t>
  </si>
  <si>
    <t>Requisitos cumplidos</t>
  </si>
  <si>
    <t>Página web de la alcaldía local con la información actualizada al 100%</t>
  </si>
  <si>
    <t>Página Web Alcaldía Local</t>
  </si>
  <si>
    <t>Responsable del Reporte: Oficina Asesora de Comunicaciones</t>
  </si>
  <si>
    <t>Revisión página Web de la alcaldía</t>
  </si>
  <si>
    <t>Participación en capacitaciones</t>
  </si>
  <si>
    <t>(No de capacitaciones en las que asistió/ No de capacitaciones convocadas)*100</t>
  </si>
  <si>
    <t>Capacitaciones realizadas</t>
  </si>
  <si>
    <t>Registros de capacitación</t>
  </si>
  <si>
    <t>Listado de asistencia
Video de la reunión
Presentación</t>
  </si>
  <si>
    <t>Brindar atención oportuna y de calidad a los diferentes sectores poblacionales, generando relaciones de confianza y respeto por la diferencia.</t>
  </si>
  <si>
    <t>Servicio a la Ciudadanía</t>
  </si>
  <si>
    <t>Porcentaje de requerimientos ciudadanos de la vigencia 2020 con respuesta definitiva.</t>
  </si>
  <si>
    <t>(No de respuestas efectuadas / No requerimientos instaurados antes del 31 de diciembre 2019)*100</t>
  </si>
  <si>
    <t>CRECIENTE</t>
  </si>
  <si>
    <t>Requerimientos ciudadanos con respuesta definitiva</t>
  </si>
  <si>
    <t>Respuestas a la ciudadania</t>
  </si>
  <si>
    <t xml:space="preserve">Reporte Aplicativo CRONOS </t>
  </si>
  <si>
    <t>Responsable del Reporte: Subsecretaria de Gestión Institicional - Grupo Oficina de atención a la Ciudadanía</t>
  </si>
  <si>
    <t>Total metas transversales (20%)</t>
  </si>
  <si>
    <t xml:space="preserve">Total plan de gestión </t>
  </si>
  <si>
    <t>Se superó la meta del primer trimestre.</t>
  </si>
  <si>
    <t>Con base en el reporte y acta de revisión del plan de gestión, la alcaldia debe superar la meta para el siguiente trimestre.</t>
  </si>
  <si>
    <t>El reporte de la DGDL presenta una diferencia con el acta de la Alcaldía Local.</t>
  </si>
  <si>
    <t xml:space="preserve">De acuerdo al reporte de la DGDL se encuentra esa meta en ceros. </t>
  </si>
  <si>
    <t>Con base al reporte formato GET-IVC-F032  se ha cumplido con la meta del primer trimestre.</t>
  </si>
  <si>
    <t>Con base en el reporte de la Alcaldía Local se regsitra el cumplimiento de la meta en 70%. Se espera para siguiente trimestre mejora en el nivel de cumplimiento.</t>
  </si>
  <si>
    <t>meta no programada en este trimestre.</t>
  </si>
  <si>
    <t>la localidad cuenta con dos acciones cumplidas con seguimiento</t>
  </si>
  <si>
    <t>28 de abril de 2021</t>
  </si>
  <si>
    <t>No programada</t>
  </si>
  <si>
    <t>No programada para el I Trimestre de 2021</t>
  </si>
  <si>
    <t xml:space="preserve">Para el primer trimestre, de 3558 requerimientos se han tramitado con respuesta a 3235  solicitudes. </t>
  </si>
  <si>
    <t xml:space="preserve">La localidad no tiene vencimientos. </t>
  </si>
  <si>
    <t>Reporte MIMEC</t>
  </si>
  <si>
    <t>Reporte CRONOS</t>
  </si>
  <si>
    <t>1 - (No. De acciones vencidas del plan de mejoramiento responsabilidad del proceso  / No  de acciones a gestionar bajo responsabilidad del proceso)*100</t>
  </si>
  <si>
    <t>MT 1. Obtener una ponderación semestral de 80% en la implementación del sistema de gestión ambiental en la alcaldía local, de acuerdo a la herramienta de medición construida por la OAP</t>
  </si>
  <si>
    <t>MT 2. Mantener el 100% de las acciones de mejora asignadas al proceso/Alcaldía con relación a planes de mejoramiento interno documentadas y vigentes</t>
  </si>
  <si>
    <t>MT 3. Mantener el 100% de la información de las páginas Web actualizada de acuerdo a lo establecido en la ley 1712 de 2014</t>
  </si>
  <si>
    <t>MT 4. Participar del 100% de las capacitaciones que se realicen en gestión de riesgos, planes de mejora, y sistema de gestión institucional</t>
  </si>
  <si>
    <t>MT 5. Dar respuesta al 100% de los requerimientos ciudadanos asignados a la alcaldía local con corte a 31 de diciembre de 2020, según la información de seguimiento presentada por el proceso de servicio a la ciudadanía</t>
  </si>
  <si>
    <r>
      <t xml:space="preserve">1. Cumplir el </t>
    </r>
    <r>
      <rPr>
        <b/>
        <sz val="11"/>
        <color theme="1"/>
        <rFont val="Calibri Light"/>
        <family val="2"/>
        <scheme val="major"/>
      </rPr>
      <t>10%</t>
    </r>
    <r>
      <rPr>
        <sz val="11"/>
        <color theme="1"/>
        <rFont val="Calibri Light"/>
        <family val="2"/>
        <scheme val="major"/>
      </rPr>
      <t xml:space="preserve"> de las metas del Plan de Desarrollo Local (metas entregadas)</t>
    </r>
  </si>
  <si>
    <r>
      <t xml:space="preserve">2. Incrementar en </t>
    </r>
    <r>
      <rPr>
        <b/>
        <sz val="11"/>
        <color theme="1"/>
        <rFont val="Calibri Light"/>
        <family val="2"/>
        <scheme val="major"/>
      </rPr>
      <t xml:space="preserve">15% </t>
    </r>
    <r>
      <rPr>
        <sz val="11"/>
        <color theme="1"/>
        <rFont val="Calibri Light"/>
        <family val="2"/>
        <scheme val="major"/>
      </rPr>
      <t>la participación efectiva la ciudadanía  votantes) en los ejercicios de presupuestos participativos Fase II con respecto al año anterior</t>
    </r>
  </si>
  <si>
    <r>
      <t xml:space="preserve">3. Lograr que el </t>
    </r>
    <r>
      <rPr>
        <b/>
        <sz val="11"/>
        <color theme="1"/>
        <rFont val="Calibri Light"/>
        <family val="2"/>
        <scheme val="major"/>
      </rPr>
      <t xml:space="preserve">100% </t>
    </r>
    <r>
      <rPr>
        <sz val="11"/>
        <color theme="1"/>
        <rFont val="Calibri Light"/>
        <family val="2"/>
        <scheme val="major"/>
      </rPr>
      <t xml:space="preserve"> de las propuestas ganadoras de  presupuestos participativos (Fase II) cuenten con todos los recursos comprometidos en la vigencia.</t>
    </r>
  </si>
  <si>
    <r>
      <t xml:space="preserve">4. Girar mínimo el </t>
    </r>
    <r>
      <rPr>
        <b/>
        <sz val="11"/>
        <color theme="1"/>
        <rFont val="Calibri Light"/>
        <family val="2"/>
        <scheme val="major"/>
      </rPr>
      <t>60%</t>
    </r>
    <r>
      <rPr>
        <sz val="11"/>
        <color theme="1"/>
        <rFont val="Calibri Light"/>
        <family val="2"/>
        <scheme val="major"/>
      </rPr>
      <t xml:space="preserve"> del presupuesto comprometido constituido como obligaciones por pagar de la vigencia 2020</t>
    </r>
  </si>
  <si>
    <r>
      <t>5. Girar mínimo el </t>
    </r>
    <r>
      <rPr>
        <b/>
        <sz val="11"/>
        <color theme="1"/>
        <rFont val="Calibri Light"/>
        <family val="2"/>
        <scheme val="major"/>
      </rPr>
      <t xml:space="preserve"> 60% </t>
    </r>
    <r>
      <rPr>
        <sz val="11"/>
        <color theme="1"/>
        <rFont val="Calibri Light"/>
        <family val="2"/>
        <scheme val="major"/>
      </rPr>
      <t>del presupuesto comprometido constituido como obligaciones por pagar de la vigencia 2019 y anteriores</t>
    </r>
  </si>
  <si>
    <r>
      <t xml:space="preserve">6. Comprometer mínimo el </t>
    </r>
    <r>
      <rPr>
        <b/>
        <sz val="11"/>
        <color theme="1"/>
        <rFont val="Calibri Light"/>
        <family val="2"/>
        <scheme val="major"/>
      </rPr>
      <t>25%</t>
    </r>
    <r>
      <rPr>
        <sz val="11"/>
        <color theme="1"/>
        <rFont val="Calibri Light"/>
        <family val="2"/>
        <scheme val="major"/>
      </rPr>
      <t xml:space="preserve"> al 30 de junio y el </t>
    </r>
    <r>
      <rPr>
        <b/>
        <sz val="11"/>
        <color theme="1"/>
        <rFont val="Calibri Light"/>
        <family val="2"/>
        <scheme val="major"/>
      </rPr>
      <t>95%</t>
    </r>
    <r>
      <rPr>
        <sz val="11"/>
        <color theme="1"/>
        <rFont val="Calibri Light"/>
        <family val="2"/>
        <scheme val="major"/>
      </rPr>
      <t xml:space="preserve"> al 31 de diciembre del presupuesto de inversión directa de la vigencia 2021</t>
    </r>
  </si>
  <si>
    <r>
      <t xml:space="preserve">7. Girar mínimo el </t>
    </r>
    <r>
      <rPr>
        <b/>
        <sz val="11"/>
        <color theme="1"/>
        <rFont val="Calibri Light"/>
        <family val="2"/>
        <scheme val="major"/>
      </rPr>
      <t>40% </t>
    </r>
    <r>
      <rPr>
        <sz val="11"/>
        <color theme="1"/>
        <rFont val="Calibri Light"/>
        <family val="2"/>
        <scheme val="major"/>
      </rPr>
      <t>del presupuesto total  disponible de inversión directa de la vigencia</t>
    </r>
  </si>
  <si>
    <r>
      <t xml:space="preserve">8. Registrar en el sistema SIPSE Local, el </t>
    </r>
    <r>
      <rPr>
        <b/>
        <sz val="11"/>
        <color theme="1"/>
        <rFont val="Calibri Light"/>
        <family val="2"/>
        <scheme val="major"/>
      </rPr>
      <t>95%</t>
    </r>
    <r>
      <rPr>
        <sz val="11"/>
        <color theme="1"/>
        <rFont val="Calibri Light"/>
        <family val="2"/>
        <scheme val="major"/>
      </rPr>
      <t xml:space="preserve"> de los contratos publicados en la plataforma SECOP I y II de la vigencia. </t>
    </r>
  </si>
  <si>
    <r>
      <t xml:space="preserve">9. Lograr que el </t>
    </r>
    <r>
      <rPr>
        <b/>
        <sz val="11"/>
        <color theme="1"/>
        <rFont val="Calibri Light"/>
        <family val="2"/>
        <scheme val="major"/>
      </rPr>
      <t>100%</t>
    </r>
    <r>
      <rPr>
        <sz val="11"/>
        <color theme="1"/>
        <rFont val="Calibri Light"/>
        <family val="2"/>
        <scheme val="major"/>
      </rPr>
      <t xml:space="preserve"> de los contratos celebrados se encuentren en estado ejecución dentro del sistema SIPSE Local. </t>
    </r>
  </si>
  <si>
    <r>
      <t xml:space="preserve">10. Registrar y actualizar al </t>
    </r>
    <r>
      <rPr>
        <b/>
        <sz val="11"/>
        <color theme="1"/>
        <rFont val="Calibri Light"/>
        <family val="2"/>
        <scheme val="major"/>
      </rPr>
      <t>95%</t>
    </r>
    <r>
      <rPr>
        <sz val="11"/>
        <color theme="1"/>
        <rFont val="Calibri Light"/>
        <family val="2"/>
        <scheme val="major"/>
      </rPr>
      <t xml:space="preserve"> la información en los módulos y funcionalidades en producción de SIPSE Local de la vigencia (Módulo de proyectos-Banco de Iniciativas, Módulo de Contratación y Financiero)</t>
    </r>
  </si>
  <si>
    <r>
      <t xml:space="preserve">11. Impulsar procesalmente (avocar, rechazar, enviar al competente y todo lo que derive del desarrollo de la actuación), </t>
    </r>
    <r>
      <rPr>
        <b/>
        <sz val="11"/>
        <color theme="1"/>
        <rFont val="Calibri Light"/>
        <family val="2"/>
        <scheme val="major"/>
      </rPr>
      <t>3.840</t>
    </r>
    <r>
      <rPr>
        <sz val="11"/>
        <color theme="1"/>
        <rFont val="Calibri Light"/>
        <family val="2"/>
        <scheme val="major"/>
      </rPr>
      <t xml:space="preserve"> expedientes a cargo de las inspecciones de policía.</t>
    </r>
  </si>
  <si>
    <r>
      <t xml:space="preserve">12. Proferir </t>
    </r>
    <r>
      <rPr>
        <b/>
        <sz val="11"/>
        <color theme="1"/>
        <rFont val="Calibri Light"/>
        <family val="2"/>
        <scheme val="major"/>
      </rPr>
      <t>1.920</t>
    </r>
    <r>
      <rPr>
        <sz val="11"/>
        <color theme="1"/>
        <rFont val="Calibri Light"/>
        <family val="2"/>
        <scheme val="major"/>
      </rPr>
      <t xml:space="preserve"> de fallos en primera instancia sobre los expedientes a cargo de las inspecciones de policía</t>
    </r>
  </si>
  <si>
    <r>
      <t xml:space="preserve">13. Terminar (archivar), </t>
    </r>
    <r>
      <rPr>
        <b/>
        <sz val="11"/>
        <color theme="1"/>
        <rFont val="Calibri Light"/>
        <family val="2"/>
        <scheme val="major"/>
      </rPr>
      <t xml:space="preserve">203 </t>
    </r>
    <r>
      <rPr>
        <sz val="11"/>
        <color theme="1"/>
        <rFont val="Calibri Light"/>
        <family val="2"/>
        <scheme val="major"/>
      </rPr>
      <t>actuaciones administrativas activas</t>
    </r>
  </si>
  <si>
    <r>
      <t xml:space="preserve">14. Terminar </t>
    </r>
    <r>
      <rPr>
        <b/>
        <sz val="11"/>
        <color theme="1"/>
        <rFont val="Calibri Light"/>
        <family val="2"/>
        <scheme val="major"/>
      </rPr>
      <t>285</t>
    </r>
    <r>
      <rPr>
        <sz val="11"/>
        <color theme="1"/>
        <rFont val="Calibri Light"/>
        <family val="2"/>
        <scheme val="major"/>
      </rPr>
      <t xml:space="preserve"> actuaciones administrativas en primera instancia</t>
    </r>
  </si>
  <si>
    <r>
      <t xml:space="preserve">15. Realizar </t>
    </r>
    <r>
      <rPr>
        <b/>
        <sz val="11"/>
        <color theme="1"/>
        <rFont val="Calibri Light"/>
        <family val="2"/>
        <scheme val="major"/>
      </rPr>
      <t>51</t>
    </r>
    <r>
      <rPr>
        <sz val="11"/>
        <color theme="1"/>
        <rFont val="Calibri Light"/>
        <family val="2"/>
        <scheme val="major"/>
      </rPr>
      <t xml:space="preserve"> operativos de inspección, vigilancia y control en materia de integridad del espacio público</t>
    </r>
  </si>
  <si>
    <r>
      <t xml:space="preserve">16. Realizar </t>
    </r>
    <r>
      <rPr>
        <b/>
        <sz val="11"/>
        <color theme="1"/>
        <rFont val="Calibri Light"/>
        <family val="2"/>
        <scheme val="major"/>
      </rPr>
      <t>59</t>
    </r>
    <r>
      <rPr>
        <sz val="11"/>
        <color theme="1"/>
        <rFont val="Calibri Light"/>
        <family val="2"/>
        <scheme val="major"/>
      </rPr>
      <t xml:space="preserve"> operativos de inspección, vigilancia y control en materia de actividad económica </t>
    </r>
  </si>
  <si>
    <r>
      <t xml:space="preserve">17. Realizar </t>
    </r>
    <r>
      <rPr>
        <b/>
        <sz val="11"/>
        <color theme="1"/>
        <rFont val="Calibri Light"/>
        <family val="2"/>
        <scheme val="major"/>
      </rPr>
      <t xml:space="preserve">34 </t>
    </r>
    <r>
      <rPr>
        <sz val="11"/>
        <color theme="1"/>
        <rFont val="Calibri Light"/>
        <family val="2"/>
        <scheme val="major"/>
      </rPr>
      <t xml:space="preserve">operativos de inspección, vigilancia y control en materia de obras y urbanismo </t>
    </r>
  </si>
  <si>
    <t>Impulsos procesales</t>
  </si>
  <si>
    <t>1 de marzo de 2021</t>
  </si>
  <si>
    <t>Se encuentra en formulación los proyectos de las propuestas ganadoras, ya se realizó el acercamiento con el sector. 
Para el I Trimestre 2021, se están estructurando-actualizando los proyectos de inversión asociados a las propuestas ganadoras de presupuestos participativos.
Por lo anterior, aún no se han registrado avances en la plataforma de Gobierno Abierto para Bogotá, que es de donde se extraerá la información.</t>
  </si>
  <si>
    <t>Para el I Trimestre 2021, se están estructurando-actualizando los proyectos de inversión asociados a las propuestas ganadoras de presupuestos participativos.
Por lo anterior, aún no se han registrado avances en la plataforma de Gobierno Abierto para Bogotá, que es de donde se extraerá la información.</t>
  </si>
  <si>
    <t>Con base al reporte de la DGP se registran 1297 impulsos procesales, superando la meta del primer trimestre.</t>
  </si>
  <si>
    <t>Con base en el reporte de la DGP se realizaron 554  fallos de primera instgancia, superando la meta del priemr trimestre.</t>
  </si>
  <si>
    <t>Del reporte de la DGP, no se tienen actuacioens administrativas registradas en el aplicativo</t>
  </si>
  <si>
    <t>Del reporte de la DGP, no se tienen actuaciones administrativas en primera instancia registradas en el aplicativo</t>
  </si>
  <si>
    <t>Las actuaciones administrativas con decisión de primera instancia fueron 141, las cuales se encuentran en estado de Notificación. Sin embargo, del reporte de la DGP, no se tienen actuaciones administrativas en primera instancia registradas en el aplicativo.</t>
  </si>
  <si>
    <t>Las actuaciones administrativas con decisión de Archivo firmadas por la Alcaldesa local fueron 141 Expedientes entre establecimiento de comercio y régimen de obras y urbanismo, los cuales se encuentra en el respectivo impulso procesal. Sin embargo, del reporte de la DGP, no se tienen actuaciones administrativas registradas en el aplicativo.</t>
  </si>
  <si>
    <t>Para el primer trimestre de la vigencia 2021, el plan de gestión de la Alcaldía Local alcanzó un nivel de desempeño del 66% de acuerdo con lo programado, y del 26% acumulado para la vigencia. 
Se actualiza el entregable, nombre de la fuente de información y método de verificación de las metas 10, 12 y 14, para que sea coherente con la meta. Se actualiza el indicador de la meta transversal de “Mantener el 100% de las acciones de mejora asignadas al proceso/Alcaldía con relación a planes de mejoramiento interno documentadas y vigentes”, agregando uno (1) a la fórmula con el fin de restar la proporción de acciones de mejora con vencimientos. Se numera las metas.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</si>
</sst>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11" x14ac:knownFonts="1">
    <font>
      <sz val="11"/>
      <color theme="1"/>
      <name val="Calibri"/>
      <family val="2"/>
      <scheme val="minor"/>
    </font>
    <font>
      <sz val="11"/>
      <color theme="1"/>
      <name val="Calibri Light"/>
      <family val="2"/>
      <scheme val="major"/>
    </font>
    <font>
      <b/>
      <sz val="11"/>
      <color theme="1"/>
      <name val="Calibri Light"/>
      <family val="2"/>
      <scheme val="major"/>
    </font>
    <font>
      <sz val="11"/>
      <name val="Calibri Light"/>
      <family val="2"/>
      <scheme val="major"/>
    </font>
    <font>
      <sz val="11"/>
      <color theme="1"/>
      <name val="Calibri"/>
      <family val="2"/>
      <scheme val="minor"/>
    </font>
    <font>
      <sz val="11"/>
      <color rgb="FF0070C0"/>
      <name val="Calibri Light"/>
      <family val="2"/>
      <scheme val="major"/>
    </font>
    <font>
      <sz val="12"/>
      <color theme="1"/>
      <name val="Calibri Light"/>
      <family val="2"/>
      <scheme val="major"/>
    </font>
    <font>
      <b/>
      <sz val="12"/>
      <color theme="1"/>
      <name val="Calibri Light"/>
      <family val="2"/>
      <scheme val="major"/>
    </font>
    <font>
      <sz val="14"/>
      <color theme="1"/>
      <name val="Calibri Light"/>
      <family val="2"/>
      <scheme val="major"/>
    </font>
    <font>
      <b/>
      <sz val="14"/>
      <color theme="1"/>
      <name val="Calibri Light"/>
      <family val="2"/>
      <scheme val="major"/>
    </font>
    <font>
      <b/>
      <sz val="12"/>
      <color rgb="FF0070C0"/>
      <name val="Calibri Light"/>
      <family val="2"/>
      <scheme val="major"/>
    </font>
  </fonts>
  <fills count="10">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theme="9" tint="0.59999389629810485"/>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s>
  <cellStyleXfs count="3">
    <xf numFmtId="0" fontId="0" fillId="0" borderId="0"/>
    <xf numFmtId="9" fontId="4" fillId="0" borderId="0" applyFont="0" applyFill="0" applyBorder="0" applyAlignment="0" applyProtection="0"/>
    <xf numFmtId="41" fontId="4" fillId="0" borderId="0" applyFont="0" applyFill="0" applyBorder="0" applyAlignment="0" applyProtection="0"/>
  </cellStyleXfs>
  <cellXfs count="88">
    <xf numFmtId="0" fontId="0" fillId="0" borderId="0" xfId="0"/>
    <xf numFmtId="0" fontId="1" fillId="0" borderId="0" xfId="0" applyFont="1" applyAlignment="1" applyProtection="1">
      <alignment wrapText="1"/>
      <protection hidden="1"/>
    </xf>
    <xf numFmtId="0" fontId="1" fillId="0" borderId="0" xfId="0" applyFont="1" applyAlignment="1" applyProtection="1">
      <alignment vertical="center" wrapText="1"/>
      <protection hidden="1"/>
    </xf>
    <xf numFmtId="0" fontId="2" fillId="3" borderId="1" xfId="0" applyFont="1" applyFill="1" applyBorder="1" applyAlignment="1" applyProtection="1">
      <alignment wrapText="1"/>
      <protection hidden="1"/>
    </xf>
    <xf numFmtId="0" fontId="1" fillId="0" borderId="1" xfId="0" applyFont="1" applyBorder="1" applyAlignment="1" applyProtection="1">
      <alignment wrapText="1"/>
      <protection hidden="1"/>
    </xf>
    <xf numFmtId="10" fontId="1" fillId="0" borderId="1" xfId="1" applyNumberFormat="1" applyFont="1" applyBorder="1" applyAlignment="1" applyProtection="1">
      <alignment horizontal="right" vertical="top" wrapText="1"/>
      <protection hidden="1"/>
    </xf>
    <xf numFmtId="10" fontId="1" fillId="0" borderId="1" xfId="0" applyNumberFormat="1" applyFont="1" applyBorder="1" applyAlignment="1" applyProtection="1">
      <alignment horizontal="left" vertical="top" wrapText="1"/>
      <protection hidden="1"/>
    </xf>
    <xf numFmtId="9" fontId="1" fillId="0" borderId="1" xfId="0" applyNumberFormat="1" applyFont="1" applyBorder="1" applyAlignment="1" applyProtection="1">
      <alignment horizontal="left" vertical="top" wrapText="1"/>
      <protection hidden="1"/>
    </xf>
    <xf numFmtId="9" fontId="1" fillId="0" borderId="1" xfId="1" applyFont="1" applyBorder="1" applyAlignment="1" applyProtection="1">
      <alignment horizontal="left" vertical="top" wrapText="1"/>
      <protection hidden="1"/>
    </xf>
    <xf numFmtId="0" fontId="3" fillId="0" borderId="1" xfId="0" applyFont="1" applyBorder="1" applyAlignment="1" applyProtection="1">
      <alignment horizontal="left" vertical="top" wrapText="1"/>
      <protection hidden="1"/>
    </xf>
    <xf numFmtId="41" fontId="1" fillId="0" borderId="1" xfId="2" applyFont="1" applyBorder="1" applyAlignment="1" applyProtection="1">
      <alignment horizontal="left" vertical="top" wrapText="1"/>
      <protection hidden="1"/>
    </xf>
    <xf numFmtId="41" fontId="1" fillId="0" borderId="1" xfId="0" applyNumberFormat="1" applyFont="1" applyBorder="1" applyAlignment="1" applyProtection="1">
      <alignment horizontal="left" vertical="top" wrapText="1"/>
      <protection hidden="1"/>
    </xf>
    <xf numFmtId="0" fontId="1" fillId="0" borderId="1" xfId="0" applyFont="1" applyBorder="1" applyAlignment="1" applyProtection="1">
      <alignment horizontal="right" vertical="top" wrapText="1"/>
      <protection hidden="1"/>
    </xf>
    <xf numFmtId="0" fontId="6" fillId="3" borderId="1" xfId="0" applyFont="1" applyFill="1" applyBorder="1" applyAlignment="1" applyProtection="1">
      <alignment wrapText="1"/>
      <protection hidden="1"/>
    </xf>
    <xf numFmtId="0" fontId="7" fillId="3" borderId="1" xfId="0" applyFont="1" applyFill="1" applyBorder="1" applyAlignment="1" applyProtection="1">
      <protection hidden="1"/>
    </xf>
    <xf numFmtId="9" fontId="7" fillId="3" borderId="1" xfId="1" applyFont="1" applyFill="1" applyBorder="1" applyAlignment="1" applyProtection="1">
      <alignment wrapText="1"/>
      <protection hidden="1"/>
    </xf>
    <xf numFmtId="0" fontId="5" fillId="0" borderId="1" xfId="0" applyFont="1" applyBorder="1" applyAlignment="1" applyProtection="1">
      <alignment horizontal="left" vertical="top" wrapText="1"/>
      <protection hidden="1"/>
    </xf>
    <xf numFmtId="9" fontId="5" fillId="0" borderId="1" xfId="0" applyNumberFormat="1" applyFont="1" applyBorder="1" applyAlignment="1" applyProtection="1">
      <alignment horizontal="right" vertical="top" wrapText="1"/>
      <protection hidden="1"/>
    </xf>
    <xf numFmtId="0" fontId="5" fillId="9" borderId="1" xfId="0" applyFont="1" applyFill="1" applyBorder="1" applyAlignment="1" applyProtection="1">
      <alignment horizontal="left" vertical="top" wrapText="1"/>
      <protection hidden="1"/>
    </xf>
    <xf numFmtId="9" fontId="5" fillId="9" borderId="1" xfId="0" applyNumberFormat="1" applyFont="1" applyFill="1" applyBorder="1" applyAlignment="1" applyProtection="1">
      <alignment horizontal="right" vertical="top" wrapText="1"/>
      <protection hidden="1"/>
    </xf>
    <xf numFmtId="9" fontId="5" fillId="9" borderId="1" xfId="1" applyNumberFormat="1" applyFont="1" applyFill="1" applyBorder="1" applyAlignment="1" applyProtection="1">
      <alignment horizontal="right" vertical="top" wrapText="1"/>
      <protection hidden="1"/>
    </xf>
    <xf numFmtId="9" fontId="5" fillId="9" borderId="1" xfId="1" applyFont="1" applyFill="1" applyBorder="1" applyAlignment="1" applyProtection="1">
      <alignment horizontal="right" vertical="top" wrapText="1"/>
      <protection hidden="1"/>
    </xf>
    <xf numFmtId="0" fontId="10" fillId="3" borderId="1" xfId="0" applyFont="1" applyFill="1" applyBorder="1" applyAlignment="1" applyProtection="1">
      <alignment wrapText="1"/>
      <protection hidden="1"/>
    </xf>
    <xf numFmtId="9" fontId="10" fillId="3" borderId="1" xfId="1" applyFont="1" applyFill="1" applyBorder="1" applyAlignment="1" applyProtection="1">
      <alignment wrapText="1"/>
      <protection hidden="1"/>
    </xf>
    <xf numFmtId="9" fontId="10" fillId="3" borderId="1" xfId="0" applyNumberFormat="1" applyFont="1" applyFill="1" applyBorder="1" applyAlignment="1" applyProtection="1">
      <alignment wrapText="1"/>
      <protection hidden="1"/>
    </xf>
    <xf numFmtId="0" fontId="8" fillId="2" borderId="1" xfId="0" applyFont="1" applyFill="1" applyBorder="1" applyAlignment="1" applyProtection="1">
      <alignment wrapText="1"/>
      <protection hidden="1"/>
    </xf>
    <xf numFmtId="0" fontId="9" fillId="2" borderId="1" xfId="0" applyFont="1" applyFill="1" applyBorder="1" applyAlignment="1" applyProtection="1">
      <alignment wrapText="1"/>
      <protection hidden="1"/>
    </xf>
    <xf numFmtId="9" fontId="9" fillId="2" borderId="1" xfId="1" applyFont="1" applyFill="1" applyBorder="1" applyAlignment="1" applyProtection="1">
      <alignment wrapText="1"/>
      <protection hidden="1"/>
    </xf>
    <xf numFmtId="9" fontId="8" fillId="2" borderId="1" xfId="1" applyFont="1" applyFill="1" applyBorder="1" applyAlignment="1" applyProtection="1">
      <alignment wrapText="1"/>
      <protection hidden="1"/>
    </xf>
    <xf numFmtId="9" fontId="1" fillId="0" borderId="1" xfId="0" applyNumberFormat="1" applyFont="1" applyBorder="1" applyAlignment="1" applyProtection="1">
      <alignment horizontal="right" vertical="top" wrapText="1"/>
      <protection hidden="1"/>
    </xf>
    <xf numFmtId="9" fontId="5" fillId="0" borderId="1" xfId="1" applyFont="1" applyBorder="1" applyAlignment="1" applyProtection="1">
      <alignment horizontal="right" vertical="top" wrapText="1"/>
      <protection hidden="1"/>
    </xf>
    <xf numFmtId="0" fontId="2" fillId="8" borderId="1" xfId="0" applyFont="1" applyFill="1" applyBorder="1" applyAlignment="1" applyProtection="1">
      <alignment horizontal="center" vertical="center" wrapText="1"/>
      <protection hidden="1"/>
    </xf>
    <xf numFmtId="0" fontId="1" fillId="0" borderId="0" xfId="0" applyFont="1" applyAlignment="1" applyProtection="1">
      <alignment horizontal="left" vertical="top" wrapText="1"/>
      <protection hidden="1"/>
    </xf>
    <xf numFmtId="41" fontId="1" fillId="0" borderId="1" xfId="2" applyFont="1" applyBorder="1" applyAlignment="1" applyProtection="1">
      <alignment vertical="top" wrapText="1"/>
      <protection hidden="1"/>
    </xf>
    <xf numFmtId="9" fontId="7" fillId="3" borderId="1" xfId="1" applyFont="1" applyFill="1" applyBorder="1" applyAlignment="1" applyProtection="1">
      <alignment horizontal="right" wrapText="1"/>
      <protection hidden="1"/>
    </xf>
    <xf numFmtId="0" fontId="6" fillId="0" borderId="0" xfId="0" applyFont="1" applyAlignment="1" applyProtection="1">
      <alignment wrapText="1"/>
      <protection hidden="1"/>
    </xf>
    <xf numFmtId="0" fontId="5" fillId="0" borderId="1" xfId="0" applyFont="1" applyBorder="1" applyAlignment="1" applyProtection="1">
      <alignment horizontal="right" vertical="top" wrapText="1"/>
      <protection hidden="1"/>
    </xf>
    <xf numFmtId="0" fontId="8" fillId="0" borderId="0" xfId="0" applyFont="1" applyAlignment="1" applyProtection="1">
      <alignment wrapText="1"/>
      <protection hidden="1"/>
    </xf>
    <xf numFmtId="0" fontId="2" fillId="3" borderId="1" xfId="0" applyFont="1" applyFill="1" applyBorder="1" applyAlignment="1" applyProtection="1">
      <alignment horizontal="center" vertical="center" wrapText="1"/>
      <protection hidden="1"/>
    </xf>
    <xf numFmtId="0" fontId="1" fillId="0" borderId="1" xfId="0" applyFont="1" applyBorder="1" applyAlignment="1" applyProtection="1">
      <alignment horizontal="left" vertical="top" wrapText="1"/>
      <protection hidden="1"/>
    </xf>
    <xf numFmtId="0" fontId="2" fillId="2" borderId="1" xfId="0" applyFont="1" applyFill="1" applyBorder="1" applyAlignment="1" applyProtection="1">
      <alignment horizontal="center" vertical="center" wrapText="1"/>
      <protection hidden="1"/>
    </xf>
    <xf numFmtId="0" fontId="1" fillId="0" borderId="1" xfId="0" applyFont="1" applyBorder="1" applyAlignment="1" applyProtection="1">
      <alignment horizontal="center" vertical="center" wrapText="1"/>
      <protection hidden="1"/>
    </xf>
    <xf numFmtId="0" fontId="1" fillId="0" borderId="1" xfId="0" applyFont="1" applyBorder="1" applyAlignment="1" applyProtection="1">
      <alignment horizontal="left" vertical="top" wrapText="1"/>
      <protection hidden="1"/>
    </xf>
    <xf numFmtId="0" fontId="2" fillId="4" borderId="1" xfId="0" applyFont="1" applyFill="1" applyBorder="1" applyAlignment="1" applyProtection="1">
      <alignment horizontal="center" vertical="center" wrapText="1"/>
      <protection hidden="1"/>
    </xf>
    <xf numFmtId="0" fontId="2" fillId="5" borderId="1" xfId="0" applyFont="1" applyFill="1" applyBorder="1" applyAlignment="1" applyProtection="1">
      <alignment horizontal="center" vertical="center" wrapText="1"/>
      <protection hidden="1"/>
    </xf>
    <xf numFmtId="0" fontId="2" fillId="6" borderId="1" xfId="0" applyFont="1" applyFill="1" applyBorder="1" applyAlignment="1" applyProtection="1">
      <alignment horizontal="center" vertical="center" wrapText="1"/>
      <protection hidden="1"/>
    </xf>
    <xf numFmtId="0" fontId="2" fillId="7" borderId="1" xfId="0" applyFont="1" applyFill="1" applyBorder="1" applyAlignment="1" applyProtection="1">
      <alignment horizontal="center" vertical="center" wrapText="1"/>
      <protection hidden="1"/>
    </xf>
    <xf numFmtId="0" fontId="1" fillId="0" borderId="0" xfId="0" applyFont="1" applyAlignment="1" applyProtection="1">
      <alignment horizontal="center" vertical="top" wrapText="1"/>
      <protection hidden="1"/>
    </xf>
    <xf numFmtId="9" fontId="1" fillId="0" borderId="1" xfId="0" applyNumberFormat="1" applyFont="1" applyBorder="1" applyAlignment="1" applyProtection="1">
      <alignment horizontal="center" vertical="top" wrapText="1"/>
      <protection hidden="1"/>
    </xf>
    <xf numFmtId="9" fontId="1" fillId="0" borderId="1" xfId="0" applyNumberFormat="1" applyFont="1" applyBorder="1" applyAlignment="1" applyProtection="1">
      <alignment horizontal="center" vertical="top" wrapText="1"/>
      <protection locked="0"/>
    </xf>
    <xf numFmtId="10" fontId="1" fillId="0" borderId="1" xfId="0" applyNumberFormat="1" applyFont="1" applyBorder="1" applyAlignment="1" applyProtection="1">
      <alignment horizontal="center" vertical="top" wrapText="1"/>
      <protection locked="0"/>
    </xf>
    <xf numFmtId="41" fontId="1" fillId="0" borderId="1" xfId="2" applyFont="1" applyBorder="1" applyAlignment="1" applyProtection="1">
      <alignment horizontal="center" vertical="top" wrapText="1"/>
      <protection hidden="1"/>
    </xf>
    <xf numFmtId="0" fontId="1" fillId="0" borderId="1" xfId="0" applyFont="1" applyBorder="1" applyAlignment="1" applyProtection="1">
      <alignment horizontal="center" vertical="top" wrapText="1"/>
      <protection locked="0"/>
    </xf>
    <xf numFmtId="9" fontId="7" fillId="3" borderId="1" xfId="1" applyFont="1" applyFill="1" applyBorder="1" applyAlignment="1" applyProtection="1">
      <alignment horizontal="center" vertical="top" wrapText="1"/>
      <protection hidden="1"/>
    </xf>
    <xf numFmtId="9" fontId="5" fillId="0" borderId="1" xfId="1" applyFont="1" applyBorder="1" applyAlignment="1" applyProtection="1">
      <alignment horizontal="center" vertical="top" wrapText="1"/>
      <protection hidden="1"/>
    </xf>
    <xf numFmtId="0" fontId="5" fillId="0" borderId="1" xfId="0" applyFont="1" applyBorder="1" applyAlignment="1" applyProtection="1">
      <alignment horizontal="center" vertical="top" wrapText="1"/>
      <protection hidden="1"/>
    </xf>
    <xf numFmtId="9" fontId="5" fillId="0" borderId="1" xfId="0" applyNumberFormat="1" applyFont="1" applyBorder="1" applyAlignment="1" applyProtection="1">
      <alignment horizontal="center" vertical="top" wrapText="1"/>
      <protection hidden="1"/>
    </xf>
    <xf numFmtId="10" fontId="5" fillId="0" borderId="1" xfId="0" applyNumberFormat="1" applyFont="1" applyBorder="1" applyAlignment="1" applyProtection="1">
      <alignment horizontal="center" vertical="top" wrapText="1"/>
      <protection hidden="1"/>
    </xf>
    <xf numFmtId="9" fontId="10" fillId="3" borderId="1" xfId="0" applyNumberFormat="1" applyFont="1" applyFill="1" applyBorder="1" applyAlignment="1" applyProtection="1">
      <alignment horizontal="center" vertical="top" wrapText="1"/>
      <protection hidden="1"/>
    </xf>
    <xf numFmtId="9" fontId="8" fillId="2" borderId="1" xfId="1" applyFont="1" applyFill="1" applyBorder="1" applyAlignment="1" applyProtection="1">
      <alignment horizontal="center" vertical="top" wrapText="1"/>
      <protection hidden="1"/>
    </xf>
    <xf numFmtId="10" fontId="1" fillId="0" borderId="1" xfId="0" applyNumberFormat="1" applyFont="1" applyBorder="1" applyAlignment="1" applyProtection="1">
      <alignment horizontal="center" vertical="top" wrapText="1"/>
      <protection hidden="1"/>
    </xf>
    <xf numFmtId="0" fontId="1" fillId="0" borderId="1" xfId="0" applyFont="1" applyBorder="1" applyAlignment="1" applyProtection="1">
      <alignment horizontal="center" vertical="top" wrapText="1"/>
      <protection hidden="1"/>
    </xf>
    <xf numFmtId="0" fontId="1" fillId="0" borderId="0" xfId="0" applyFont="1" applyAlignment="1" applyProtection="1">
      <alignment horizontal="justify" vertical="top" wrapText="1"/>
      <protection hidden="1"/>
    </xf>
    <xf numFmtId="9" fontId="1" fillId="0" borderId="1" xfId="0" applyNumberFormat="1" applyFont="1" applyBorder="1" applyAlignment="1" applyProtection="1">
      <alignment horizontal="justify" vertical="top" wrapText="1"/>
      <protection hidden="1"/>
    </xf>
    <xf numFmtId="0" fontId="1" fillId="0" borderId="1" xfId="0" applyFont="1" applyBorder="1" applyAlignment="1" applyProtection="1">
      <alignment horizontal="justify" vertical="top" wrapText="1"/>
      <protection locked="0"/>
    </xf>
    <xf numFmtId="0" fontId="6" fillId="3" borderId="1" xfId="0" applyFont="1" applyFill="1" applyBorder="1" applyAlignment="1" applyProtection="1">
      <alignment horizontal="justify" vertical="top" wrapText="1"/>
      <protection hidden="1"/>
    </xf>
    <xf numFmtId="0" fontId="5" fillId="0" borderId="1" xfId="0" applyFont="1" applyBorder="1" applyAlignment="1" applyProtection="1">
      <alignment horizontal="justify" vertical="top" wrapText="1"/>
      <protection hidden="1"/>
    </xf>
    <xf numFmtId="0" fontId="8" fillId="2" borderId="1" xfId="0" applyFont="1" applyFill="1" applyBorder="1" applyAlignment="1" applyProtection="1">
      <alignment horizontal="justify" vertical="top" wrapText="1"/>
      <protection hidden="1"/>
    </xf>
    <xf numFmtId="0" fontId="1" fillId="0" borderId="1" xfId="0" applyFont="1" applyBorder="1" applyAlignment="1" applyProtection="1">
      <alignment horizontal="justify" vertical="top" wrapText="1"/>
      <protection hidden="1"/>
    </xf>
    <xf numFmtId="9" fontId="9" fillId="2" borderId="1" xfId="0" applyNumberFormat="1" applyFont="1" applyFill="1" applyBorder="1" applyAlignment="1" applyProtection="1">
      <alignment horizontal="center" vertical="top" wrapText="1"/>
      <protection hidden="1"/>
    </xf>
    <xf numFmtId="0" fontId="2" fillId="3" borderId="1" xfId="0" applyFont="1" applyFill="1" applyBorder="1" applyAlignment="1" applyProtection="1">
      <alignment horizontal="center" vertical="center" wrapText="1"/>
      <protection hidden="1"/>
    </xf>
    <xf numFmtId="0" fontId="2" fillId="0" borderId="1" xfId="0" applyFont="1" applyBorder="1" applyAlignment="1" applyProtection="1">
      <alignment horizontal="center" vertical="center" wrapText="1"/>
      <protection hidden="1"/>
    </xf>
    <xf numFmtId="0" fontId="1" fillId="0" borderId="1" xfId="0" applyFont="1" applyBorder="1" applyAlignment="1" applyProtection="1">
      <alignment horizontal="center" vertical="center" wrapText="1"/>
      <protection hidden="1"/>
    </xf>
    <xf numFmtId="0" fontId="1" fillId="0" borderId="1" xfId="0" applyFont="1" applyBorder="1" applyAlignment="1" applyProtection="1">
      <alignment horizontal="left" vertical="top" wrapText="1"/>
      <protection hidden="1"/>
    </xf>
    <xf numFmtId="0" fontId="2" fillId="0" borderId="5" xfId="0" applyFont="1" applyBorder="1" applyAlignment="1" applyProtection="1">
      <alignment horizontal="center" vertical="center" wrapText="1"/>
      <protection hidden="1"/>
    </xf>
    <xf numFmtId="0" fontId="2" fillId="0" borderId="0" xfId="0" applyFont="1" applyBorder="1" applyAlignment="1" applyProtection="1">
      <alignment horizontal="center" vertical="center" wrapText="1"/>
      <protection hidden="1"/>
    </xf>
    <xf numFmtId="0" fontId="2" fillId="8" borderId="2" xfId="0" applyFont="1" applyFill="1" applyBorder="1" applyAlignment="1" applyProtection="1">
      <alignment horizontal="center" vertical="center" wrapText="1"/>
      <protection hidden="1"/>
    </xf>
    <xf numFmtId="0" fontId="2" fillId="8" borderId="4" xfId="0" applyFont="1" applyFill="1" applyBorder="1" applyAlignment="1" applyProtection="1">
      <alignment horizontal="center" vertical="center" wrapText="1"/>
      <protection hidden="1"/>
    </xf>
    <xf numFmtId="0" fontId="2" fillId="8" borderId="3" xfId="0" applyFont="1" applyFill="1" applyBorder="1" applyAlignment="1" applyProtection="1">
      <alignment horizontal="center" vertical="center" wrapText="1"/>
      <protection hidden="1"/>
    </xf>
    <xf numFmtId="0" fontId="2" fillId="4"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wrapText="1"/>
      <protection hidden="1"/>
    </xf>
    <xf numFmtId="0" fontId="1" fillId="0" borderId="1" xfId="0" applyFont="1" applyBorder="1" applyAlignment="1" applyProtection="1">
      <alignment horizontal="left" vertical="center" wrapText="1"/>
      <protection hidden="1"/>
    </xf>
    <xf numFmtId="0" fontId="1" fillId="0" borderId="1" xfId="0" applyFont="1" applyBorder="1" applyAlignment="1" applyProtection="1">
      <alignment horizontal="justify" vertical="center" wrapText="1"/>
      <protection hidden="1"/>
    </xf>
    <xf numFmtId="0" fontId="1" fillId="0" borderId="1" xfId="0" applyFont="1" applyBorder="1" applyAlignment="1" applyProtection="1">
      <alignment horizontal="center" wrapText="1"/>
      <protection hidden="1"/>
    </xf>
    <xf numFmtId="0" fontId="2" fillId="2" borderId="1" xfId="0" applyFont="1" applyFill="1" applyBorder="1" applyAlignment="1" applyProtection="1">
      <alignment horizontal="center" vertical="center" wrapText="1"/>
      <protection hidden="1"/>
    </xf>
    <xf numFmtId="0" fontId="2" fillId="5" borderId="1" xfId="0" applyFont="1" applyFill="1" applyBorder="1" applyAlignment="1" applyProtection="1">
      <alignment horizontal="center" vertical="center" wrapText="1"/>
      <protection hidden="1"/>
    </xf>
    <xf numFmtId="0" fontId="2" fillId="6" borderId="1" xfId="0" applyFont="1" applyFill="1" applyBorder="1" applyAlignment="1" applyProtection="1">
      <alignment horizontal="center" vertical="center" wrapText="1"/>
      <protection hidden="1"/>
    </xf>
    <xf numFmtId="0" fontId="2" fillId="7" borderId="1" xfId="0" applyFont="1" applyFill="1" applyBorder="1" applyAlignment="1" applyProtection="1">
      <alignment horizontal="center" vertical="center" wrapText="1"/>
      <protection hidden="1"/>
    </xf>
  </cellXfs>
  <cellStyles count="3">
    <cellStyle name="Millares [0]" xfId="2" builtinId="6"/>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295811</xdr:colOff>
      <xdr:row>0</xdr:row>
      <xdr:rowOff>742950</xdr:rowOff>
    </xdr:to>
    <xdr:pic>
      <xdr:nvPicPr>
        <xdr:cNvPr id="2" name="Imagen 1">
          <a:extLst>
            <a:ext uri="{FF2B5EF4-FFF2-40B4-BE49-F238E27FC236}">
              <a16:creationId xmlns:a16="http://schemas.microsoft.com/office/drawing/2014/main" id="{0D703797-4AAF-448D-A59A-0DA885684A1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
          <a:ext cx="2374900" cy="7239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37"/>
  <sheetViews>
    <sheetView showGridLines="0" tabSelected="1" zoomScale="70" zoomScaleNormal="70" workbookViewId="0">
      <selection activeCell="H8" sqref="H8:K8"/>
    </sheetView>
  </sheetViews>
  <sheetFormatPr baseColWidth="10" defaultColWidth="10.85546875" defaultRowHeight="15" zeroHeight="1" x14ac:dyDescent="0.25"/>
  <cols>
    <col min="1" max="1" width="4.140625" style="1" customWidth="1"/>
    <col min="2" max="2" width="25.5703125" style="1" customWidth="1"/>
    <col min="3" max="3" width="13.85546875" style="1" customWidth="1"/>
    <col min="4" max="4" width="42.140625" style="1" customWidth="1"/>
    <col min="5" max="5" width="15.5703125" style="1" customWidth="1"/>
    <col min="6" max="6" width="19.5703125" style="1" customWidth="1"/>
    <col min="7" max="7" width="15.85546875" style="1" customWidth="1"/>
    <col min="8" max="8" width="23.5703125" style="1" customWidth="1"/>
    <col min="9" max="9" width="8.140625" style="1" customWidth="1"/>
    <col min="10" max="10" width="18.42578125" style="1" customWidth="1"/>
    <col min="11" max="11" width="15.85546875" style="1" customWidth="1"/>
    <col min="12" max="15" width="7.28515625" style="1" customWidth="1"/>
    <col min="16" max="16" width="17.42578125" style="1" customWidth="1"/>
    <col min="17" max="21" width="17.85546875" style="1" customWidth="1"/>
    <col min="22" max="22" width="22.7109375" style="47" customWidth="1"/>
    <col min="23" max="24" width="16.5703125" style="47" customWidth="1"/>
    <col min="25" max="25" width="44.42578125" style="62" customWidth="1"/>
    <col min="26" max="26" width="26.28515625" style="62" customWidth="1"/>
    <col min="27" max="41" width="16.5703125" style="1" hidden="1" customWidth="1"/>
    <col min="42" max="42" width="23.140625" style="47" customWidth="1"/>
    <col min="43" max="43" width="16.5703125" style="47" customWidth="1"/>
    <col min="44" max="44" width="21.5703125" style="47" customWidth="1"/>
    <col min="45" max="45" width="49.5703125" style="62" customWidth="1"/>
    <col min="46" max="16384" width="10.85546875" style="1"/>
  </cols>
  <sheetData>
    <row r="1" spans="1:45" ht="70.5" customHeight="1" x14ac:dyDescent="0.25">
      <c r="A1" s="71" t="s">
        <v>0</v>
      </c>
      <c r="B1" s="72"/>
      <c r="C1" s="72"/>
      <c r="D1" s="72"/>
      <c r="E1" s="72"/>
      <c r="F1" s="72"/>
      <c r="G1" s="72"/>
      <c r="H1" s="72"/>
      <c r="I1" s="72"/>
      <c r="J1" s="72"/>
      <c r="K1" s="72"/>
      <c r="L1" s="73" t="s">
        <v>1</v>
      </c>
      <c r="M1" s="73"/>
      <c r="N1" s="73"/>
      <c r="O1" s="73"/>
      <c r="P1" s="73"/>
    </row>
    <row r="2" spans="1:45" s="2" customFormat="1" ht="23.45" customHeight="1" x14ac:dyDescent="0.25">
      <c r="A2" s="74" t="s">
        <v>2</v>
      </c>
      <c r="B2" s="75"/>
      <c r="C2" s="75"/>
      <c r="D2" s="75"/>
      <c r="E2" s="75"/>
      <c r="F2" s="75"/>
      <c r="G2" s="75"/>
      <c r="H2" s="75"/>
      <c r="I2" s="75"/>
      <c r="J2" s="75"/>
      <c r="K2" s="75"/>
      <c r="L2" s="75"/>
      <c r="M2" s="75"/>
      <c r="N2" s="75"/>
      <c r="O2" s="75"/>
      <c r="P2" s="75"/>
      <c r="V2" s="47"/>
      <c r="W2" s="47"/>
      <c r="X2" s="47"/>
      <c r="Y2" s="62"/>
      <c r="Z2" s="62"/>
      <c r="AP2" s="47"/>
      <c r="AQ2" s="47"/>
      <c r="AR2" s="47"/>
      <c r="AS2" s="62"/>
    </row>
    <row r="3" spans="1:45" x14ac:dyDescent="0.25"/>
    <row r="4" spans="1:45" ht="29.1" customHeight="1" x14ac:dyDescent="0.25">
      <c r="A4" s="70" t="s">
        <v>3</v>
      </c>
      <c r="B4" s="70"/>
      <c r="C4" s="73" t="s">
        <v>4</v>
      </c>
      <c r="D4" s="73"/>
      <c r="F4" s="70" t="s">
        <v>5</v>
      </c>
      <c r="G4" s="70"/>
      <c r="H4" s="70"/>
      <c r="I4" s="70"/>
      <c r="J4" s="70"/>
      <c r="K4" s="70"/>
    </row>
    <row r="5" spans="1:45" x14ac:dyDescent="0.25">
      <c r="A5" s="70"/>
      <c r="B5" s="70"/>
      <c r="C5" s="73"/>
      <c r="D5" s="73"/>
      <c r="F5" s="3" t="s">
        <v>6</v>
      </c>
      <c r="G5" s="3" t="s">
        <v>7</v>
      </c>
      <c r="H5" s="80" t="s">
        <v>8</v>
      </c>
      <c r="I5" s="80"/>
      <c r="J5" s="80"/>
      <c r="K5" s="80"/>
    </row>
    <row r="6" spans="1:45" ht="30" x14ac:dyDescent="0.25">
      <c r="A6" s="70"/>
      <c r="B6" s="70"/>
      <c r="C6" s="73"/>
      <c r="D6" s="73"/>
      <c r="F6" s="41">
        <v>1</v>
      </c>
      <c r="G6" s="41" t="s">
        <v>226</v>
      </c>
      <c r="H6" s="81" t="s">
        <v>9</v>
      </c>
      <c r="I6" s="81"/>
      <c r="J6" s="81"/>
      <c r="K6" s="81"/>
    </row>
    <row r="7" spans="1:45" ht="214.5" customHeight="1" x14ac:dyDescent="0.25">
      <c r="A7" s="70"/>
      <c r="B7" s="70"/>
      <c r="C7" s="73"/>
      <c r="D7" s="73"/>
      <c r="F7" s="41">
        <v>2</v>
      </c>
      <c r="G7" s="41" t="s">
        <v>195</v>
      </c>
      <c r="H7" s="82" t="s">
        <v>235</v>
      </c>
      <c r="I7" s="82"/>
      <c r="J7" s="82"/>
      <c r="K7" s="82"/>
    </row>
    <row r="8" spans="1:45" x14ac:dyDescent="0.25">
      <c r="A8" s="70"/>
      <c r="B8" s="70"/>
      <c r="C8" s="73"/>
      <c r="D8" s="73"/>
      <c r="F8" s="4"/>
      <c r="G8" s="4"/>
      <c r="H8" s="83"/>
      <c r="I8" s="83"/>
      <c r="J8" s="83"/>
      <c r="K8" s="83"/>
    </row>
    <row r="9" spans="1:45" x14ac:dyDescent="0.25"/>
    <row r="10" spans="1:45" ht="14.45" customHeight="1" x14ac:dyDescent="0.25">
      <c r="A10" s="70" t="s">
        <v>10</v>
      </c>
      <c r="B10" s="70"/>
      <c r="C10" s="70" t="s">
        <v>11</v>
      </c>
      <c r="D10" s="70" t="s">
        <v>12</v>
      </c>
      <c r="E10" s="70"/>
      <c r="F10" s="70"/>
      <c r="G10" s="70"/>
      <c r="H10" s="70"/>
      <c r="I10" s="70"/>
      <c r="J10" s="70"/>
      <c r="K10" s="70"/>
      <c r="L10" s="70"/>
      <c r="M10" s="70"/>
      <c r="N10" s="70"/>
      <c r="O10" s="70"/>
      <c r="P10" s="70"/>
      <c r="Q10" s="84" t="s">
        <v>13</v>
      </c>
      <c r="R10" s="84"/>
      <c r="S10" s="84"/>
      <c r="T10" s="84"/>
      <c r="U10" s="84"/>
      <c r="V10" s="79" t="s">
        <v>14</v>
      </c>
      <c r="W10" s="79"/>
      <c r="X10" s="79"/>
      <c r="Y10" s="79"/>
      <c r="Z10" s="79"/>
      <c r="AA10" s="85" t="s">
        <v>14</v>
      </c>
      <c r="AB10" s="85"/>
      <c r="AC10" s="85"/>
      <c r="AD10" s="85"/>
      <c r="AE10" s="85"/>
      <c r="AF10" s="86" t="s">
        <v>14</v>
      </c>
      <c r="AG10" s="86"/>
      <c r="AH10" s="86"/>
      <c r="AI10" s="86"/>
      <c r="AJ10" s="86"/>
      <c r="AK10" s="87" t="s">
        <v>14</v>
      </c>
      <c r="AL10" s="87"/>
      <c r="AM10" s="87"/>
      <c r="AN10" s="87"/>
      <c r="AO10" s="87"/>
      <c r="AP10" s="76" t="s">
        <v>15</v>
      </c>
      <c r="AQ10" s="77"/>
      <c r="AR10" s="77"/>
      <c r="AS10" s="78"/>
    </row>
    <row r="11" spans="1:45" ht="14.45" customHeight="1" x14ac:dyDescent="0.25">
      <c r="A11" s="70"/>
      <c r="B11" s="70"/>
      <c r="C11" s="70"/>
      <c r="D11" s="70"/>
      <c r="E11" s="70"/>
      <c r="F11" s="70"/>
      <c r="G11" s="70"/>
      <c r="H11" s="70"/>
      <c r="I11" s="70"/>
      <c r="J11" s="70"/>
      <c r="K11" s="70"/>
      <c r="L11" s="70"/>
      <c r="M11" s="70"/>
      <c r="N11" s="70"/>
      <c r="O11" s="70"/>
      <c r="P11" s="70"/>
      <c r="Q11" s="84"/>
      <c r="R11" s="84"/>
      <c r="S11" s="84"/>
      <c r="T11" s="84"/>
      <c r="U11" s="84"/>
      <c r="V11" s="79" t="s">
        <v>16</v>
      </c>
      <c r="W11" s="79"/>
      <c r="X11" s="79"/>
      <c r="Y11" s="79"/>
      <c r="Z11" s="79"/>
      <c r="AA11" s="85" t="s">
        <v>17</v>
      </c>
      <c r="AB11" s="85"/>
      <c r="AC11" s="85"/>
      <c r="AD11" s="85"/>
      <c r="AE11" s="85"/>
      <c r="AF11" s="86" t="s">
        <v>18</v>
      </c>
      <c r="AG11" s="86"/>
      <c r="AH11" s="86"/>
      <c r="AI11" s="86"/>
      <c r="AJ11" s="86"/>
      <c r="AK11" s="87" t="s">
        <v>19</v>
      </c>
      <c r="AL11" s="87"/>
      <c r="AM11" s="87"/>
      <c r="AN11" s="87"/>
      <c r="AO11" s="87"/>
      <c r="AP11" s="76" t="s">
        <v>20</v>
      </c>
      <c r="AQ11" s="77"/>
      <c r="AR11" s="77"/>
      <c r="AS11" s="78"/>
    </row>
    <row r="12" spans="1:45" ht="60" x14ac:dyDescent="0.25">
      <c r="A12" s="38" t="s">
        <v>21</v>
      </c>
      <c r="B12" s="38" t="s">
        <v>22</v>
      </c>
      <c r="C12" s="70"/>
      <c r="D12" s="38" t="s">
        <v>23</v>
      </c>
      <c r="E12" s="38" t="s">
        <v>24</v>
      </c>
      <c r="F12" s="38" t="s">
        <v>25</v>
      </c>
      <c r="G12" s="38" t="s">
        <v>26</v>
      </c>
      <c r="H12" s="38" t="s">
        <v>27</v>
      </c>
      <c r="I12" s="38" t="s">
        <v>28</v>
      </c>
      <c r="J12" s="38" t="s">
        <v>29</v>
      </c>
      <c r="K12" s="38" t="s">
        <v>30</v>
      </c>
      <c r="L12" s="38" t="s">
        <v>31</v>
      </c>
      <c r="M12" s="38" t="s">
        <v>32</v>
      </c>
      <c r="N12" s="38" t="s">
        <v>33</v>
      </c>
      <c r="O12" s="38" t="s">
        <v>34</v>
      </c>
      <c r="P12" s="38" t="s">
        <v>35</v>
      </c>
      <c r="Q12" s="40" t="s">
        <v>36</v>
      </c>
      <c r="R12" s="40" t="s">
        <v>37</v>
      </c>
      <c r="S12" s="40" t="s">
        <v>38</v>
      </c>
      <c r="T12" s="40" t="s">
        <v>39</v>
      </c>
      <c r="U12" s="40" t="s">
        <v>40</v>
      </c>
      <c r="V12" s="43" t="s">
        <v>41</v>
      </c>
      <c r="W12" s="43" t="s">
        <v>42</v>
      </c>
      <c r="X12" s="43" t="s">
        <v>43</v>
      </c>
      <c r="Y12" s="43" t="s">
        <v>44</v>
      </c>
      <c r="Z12" s="43" t="s">
        <v>45</v>
      </c>
      <c r="AA12" s="44" t="s">
        <v>41</v>
      </c>
      <c r="AB12" s="44" t="s">
        <v>42</v>
      </c>
      <c r="AC12" s="44" t="s">
        <v>43</v>
      </c>
      <c r="AD12" s="44" t="s">
        <v>44</v>
      </c>
      <c r="AE12" s="44" t="s">
        <v>45</v>
      </c>
      <c r="AF12" s="45" t="s">
        <v>41</v>
      </c>
      <c r="AG12" s="45" t="s">
        <v>42</v>
      </c>
      <c r="AH12" s="45" t="s">
        <v>43</v>
      </c>
      <c r="AI12" s="45" t="s">
        <v>44</v>
      </c>
      <c r="AJ12" s="45" t="s">
        <v>45</v>
      </c>
      <c r="AK12" s="46" t="s">
        <v>41</v>
      </c>
      <c r="AL12" s="46" t="s">
        <v>42</v>
      </c>
      <c r="AM12" s="46" t="s">
        <v>43</v>
      </c>
      <c r="AN12" s="46" t="s">
        <v>44</v>
      </c>
      <c r="AO12" s="46" t="s">
        <v>45</v>
      </c>
      <c r="AP12" s="31" t="s">
        <v>41</v>
      </c>
      <c r="AQ12" s="31" t="s">
        <v>42</v>
      </c>
      <c r="AR12" s="31" t="s">
        <v>43</v>
      </c>
      <c r="AS12" s="31" t="s">
        <v>46</v>
      </c>
    </row>
    <row r="13" spans="1:45" s="32" customFormat="1" ht="80.45" customHeight="1" x14ac:dyDescent="0.25">
      <c r="A13" s="39">
        <v>4</v>
      </c>
      <c r="B13" s="39" t="s">
        <v>47</v>
      </c>
      <c r="C13" s="39" t="s">
        <v>48</v>
      </c>
      <c r="D13" s="39" t="s">
        <v>208</v>
      </c>
      <c r="E13" s="5">
        <f t="shared" ref="E13:E28" si="0">+((1/17)*80%)/100%</f>
        <v>4.7058823529411764E-2</v>
      </c>
      <c r="F13" s="39" t="s">
        <v>49</v>
      </c>
      <c r="G13" s="39" t="s">
        <v>50</v>
      </c>
      <c r="H13" s="39" t="s">
        <v>51</v>
      </c>
      <c r="I13" s="6">
        <v>6.6000000000000003E-2</v>
      </c>
      <c r="J13" s="39" t="s">
        <v>52</v>
      </c>
      <c r="K13" s="39" t="s">
        <v>53</v>
      </c>
      <c r="L13" s="7">
        <v>0</v>
      </c>
      <c r="M13" s="7">
        <v>0.02</v>
      </c>
      <c r="N13" s="7">
        <v>0.06</v>
      </c>
      <c r="O13" s="7">
        <v>0.1</v>
      </c>
      <c r="P13" s="7">
        <v>0.1</v>
      </c>
      <c r="Q13" s="39" t="s">
        <v>54</v>
      </c>
      <c r="R13" s="39" t="s">
        <v>55</v>
      </c>
      <c r="S13" s="39" t="s">
        <v>56</v>
      </c>
      <c r="T13" s="39" t="s">
        <v>57</v>
      </c>
      <c r="U13" s="39" t="s">
        <v>58</v>
      </c>
      <c r="V13" s="48" t="s">
        <v>196</v>
      </c>
      <c r="W13" s="48" t="s">
        <v>196</v>
      </c>
      <c r="X13" s="48" t="s">
        <v>196</v>
      </c>
      <c r="Y13" s="63" t="s">
        <v>197</v>
      </c>
      <c r="Z13" s="63" t="s">
        <v>196</v>
      </c>
      <c r="AA13" s="29">
        <f>M13</f>
        <v>0.02</v>
      </c>
      <c r="AB13" s="12"/>
      <c r="AC13" s="39"/>
      <c r="AD13" s="39"/>
      <c r="AE13" s="39"/>
      <c r="AF13" s="29">
        <f>N13</f>
        <v>0.06</v>
      </c>
      <c r="AG13" s="12"/>
      <c r="AH13" s="39"/>
      <c r="AI13" s="39"/>
      <c r="AJ13" s="39"/>
      <c r="AK13" s="29">
        <f>O13</f>
        <v>0.1</v>
      </c>
      <c r="AL13" s="12"/>
      <c r="AM13" s="39"/>
      <c r="AN13" s="39"/>
      <c r="AO13" s="39"/>
      <c r="AP13" s="48">
        <f>P13</f>
        <v>0.1</v>
      </c>
      <c r="AQ13" s="48">
        <v>0</v>
      </c>
      <c r="AR13" s="48">
        <v>0</v>
      </c>
      <c r="AS13" s="63" t="s">
        <v>197</v>
      </c>
    </row>
    <row r="14" spans="1:45" s="32" customFormat="1" ht="105" x14ac:dyDescent="0.25">
      <c r="A14" s="39">
        <v>4</v>
      </c>
      <c r="B14" s="39" t="s">
        <v>47</v>
      </c>
      <c r="C14" s="39" t="s">
        <v>48</v>
      </c>
      <c r="D14" s="39" t="s">
        <v>209</v>
      </c>
      <c r="E14" s="5">
        <f t="shared" si="0"/>
        <v>4.7058823529411764E-2</v>
      </c>
      <c r="F14" s="39" t="s">
        <v>49</v>
      </c>
      <c r="G14" s="39" t="s">
        <v>59</v>
      </c>
      <c r="H14" s="39" t="s">
        <v>60</v>
      </c>
      <c r="I14" s="39" t="s">
        <v>61</v>
      </c>
      <c r="J14" s="39" t="s">
        <v>62</v>
      </c>
      <c r="K14" s="39" t="s">
        <v>53</v>
      </c>
      <c r="L14" s="7">
        <v>0</v>
      </c>
      <c r="M14" s="7">
        <v>0</v>
      </c>
      <c r="N14" s="7">
        <v>0</v>
      </c>
      <c r="O14" s="7">
        <v>0.15</v>
      </c>
      <c r="P14" s="7">
        <v>0.15</v>
      </c>
      <c r="Q14" s="39" t="s">
        <v>54</v>
      </c>
      <c r="R14" s="39" t="s">
        <v>63</v>
      </c>
      <c r="S14" s="39" t="s">
        <v>64</v>
      </c>
      <c r="T14" s="39" t="s">
        <v>57</v>
      </c>
      <c r="U14" s="39" t="s">
        <v>65</v>
      </c>
      <c r="V14" s="48" t="s">
        <v>196</v>
      </c>
      <c r="W14" s="48" t="s">
        <v>196</v>
      </c>
      <c r="X14" s="48" t="s">
        <v>196</v>
      </c>
      <c r="Y14" s="63" t="s">
        <v>197</v>
      </c>
      <c r="Z14" s="63" t="s">
        <v>196</v>
      </c>
      <c r="AA14" s="29">
        <f t="shared" ref="AA14:AA35" si="1">M14</f>
        <v>0</v>
      </c>
      <c r="AB14" s="12"/>
      <c r="AC14" s="39"/>
      <c r="AD14" s="39"/>
      <c r="AE14" s="39"/>
      <c r="AF14" s="29">
        <f t="shared" ref="AF14:AF35" si="2">N14</f>
        <v>0</v>
      </c>
      <c r="AG14" s="12"/>
      <c r="AH14" s="39"/>
      <c r="AI14" s="39"/>
      <c r="AJ14" s="39"/>
      <c r="AK14" s="29">
        <f t="shared" ref="AK14:AK35" si="3">O14</f>
        <v>0.15</v>
      </c>
      <c r="AL14" s="12"/>
      <c r="AM14" s="39"/>
      <c r="AN14" s="39"/>
      <c r="AO14" s="39"/>
      <c r="AP14" s="48">
        <f t="shared" ref="AP14:AP35" si="4">P14</f>
        <v>0.15</v>
      </c>
      <c r="AQ14" s="48">
        <v>0</v>
      </c>
      <c r="AR14" s="48">
        <v>0</v>
      </c>
      <c r="AS14" s="63" t="s">
        <v>197</v>
      </c>
    </row>
    <row r="15" spans="1:45" s="32" customFormat="1" ht="174.75" customHeight="1" x14ac:dyDescent="0.25">
      <c r="A15" s="39">
        <v>4</v>
      </c>
      <c r="B15" s="39" t="s">
        <v>47</v>
      </c>
      <c r="C15" s="39" t="s">
        <v>48</v>
      </c>
      <c r="D15" s="39" t="s">
        <v>210</v>
      </c>
      <c r="E15" s="5">
        <f t="shared" si="0"/>
        <v>4.7058823529411764E-2</v>
      </c>
      <c r="F15" s="39" t="s">
        <v>66</v>
      </c>
      <c r="G15" s="39" t="s">
        <v>67</v>
      </c>
      <c r="H15" s="39" t="s">
        <v>68</v>
      </c>
      <c r="I15" s="39" t="s">
        <v>61</v>
      </c>
      <c r="J15" s="39" t="s">
        <v>52</v>
      </c>
      <c r="K15" s="39" t="s">
        <v>53</v>
      </c>
      <c r="L15" s="7">
        <v>0.05</v>
      </c>
      <c r="M15" s="7">
        <v>0.4</v>
      </c>
      <c r="N15" s="7">
        <v>0.8</v>
      </c>
      <c r="O15" s="7">
        <v>1</v>
      </c>
      <c r="P15" s="7">
        <v>1</v>
      </c>
      <c r="Q15" s="39" t="s">
        <v>54</v>
      </c>
      <c r="R15" s="39" t="s">
        <v>69</v>
      </c>
      <c r="S15" s="39" t="s">
        <v>70</v>
      </c>
      <c r="T15" s="39" t="s">
        <v>57</v>
      </c>
      <c r="U15" s="39" t="s">
        <v>71</v>
      </c>
      <c r="V15" s="48">
        <f t="shared" ref="V15:V29" si="5">L15</f>
        <v>0.05</v>
      </c>
      <c r="W15" s="49">
        <v>0</v>
      </c>
      <c r="X15" s="49">
        <f>W15/V15</f>
        <v>0</v>
      </c>
      <c r="Y15" s="64" t="s">
        <v>227</v>
      </c>
      <c r="Z15" s="64" t="s">
        <v>72</v>
      </c>
      <c r="AA15" s="29">
        <f t="shared" si="1"/>
        <v>0.4</v>
      </c>
      <c r="AB15" s="12"/>
      <c r="AC15" s="39"/>
      <c r="AD15" s="39"/>
      <c r="AE15" s="39"/>
      <c r="AF15" s="29">
        <f t="shared" si="2"/>
        <v>0.8</v>
      </c>
      <c r="AG15" s="12"/>
      <c r="AH15" s="39"/>
      <c r="AI15" s="39"/>
      <c r="AJ15" s="39"/>
      <c r="AK15" s="29">
        <f t="shared" si="3"/>
        <v>1</v>
      </c>
      <c r="AL15" s="12"/>
      <c r="AM15" s="39"/>
      <c r="AN15" s="39"/>
      <c r="AO15" s="39"/>
      <c r="AP15" s="48">
        <f t="shared" si="4"/>
        <v>1</v>
      </c>
      <c r="AQ15" s="48">
        <v>0</v>
      </c>
      <c r="AR15" s="48">
        <f>AQ15/AP15</f>
        <v>0</v>
      </c>
      <c r="AS15" s="68" t="s">
        <v>228</v>
      </c>
    </row>
    <row r="16" spans="1:45" s="32" customFormat="1" ht="90" x14ac:dyDescent="0.25">
      <c r="A16" s="39">
        <v>4</v>
      </c>
      <c r="B16" s="39" t="s">
        <v>47</v>
      </c>
      <c r="C16" s="39" t="s">
        <v>73</v>
      </c>
      <c r="D16" s="39" t="s">
        <v>211</v>
      </c>
      <c r="E16" s="5">
        <f t="shared" si="0"/>
        <v>4.7058823529411764E-2</v>
      </c>
      <c r="F16" s="39" t="s">
        <v>49</v>
      </c>
      <c r="G16" s="39" t="s">
        <v>74</v>
      </c>
      <c r="H16" s="39" t="s">
        <v>75</v>
      </c>
      <c r="I16" s="7">
        <v>0.5</v>
      </c>
      <c r="J16" s="39" t="s">
        <v>52</v>
      </c>
      <c r="K16" s="39" t="s">
        <v>53</v>
      </c>
      <c r="L16" s="7">
        <v>0.15</v>
      </c>
      <c r="M16" s="7">
        <v>0.3</v>
      </c>
      <c r="N16" s="8">
        <v>0.45</v>
      </c>
      <c r="O16" s="8">
        <v>0.6</v>
      </c>
      <c r="P16" s="8">
        <v>0.6</v>
      </c>
      <c r="Q16" s="39" t="s">
        <v>76</v>
      </c>
      <c r="R16" s="39" t="s">
        <v>77</v>
      </c>
      <c r="S16" s="39" t="s">
        <v>78</v>
      </c>
      <c r="T16" s="39" t="s">
        <v>57</v>
      </c>
      <c r="U16" s="39" t="s">
        <v>79</v>
      </c>
      <c r="V16" s="48">
        <f t="shared" si="5"/>
        <v>0.15</v>
      </c>
      <c r="W16" s="50">
        <v>0.19070000000000001</v>
      </c>
      <c r="X16" s="50">
        <v>1</v>
      </c>
      <c r="Y16" s="64" t="s">
        <v>80</v>
      </c>
      <c r="Z16" s="64" t="s">
        <v>81</v>
      </c>
      <c r="AA16" s="29">
        <f t="shared" si="1"/>
        <v>0.3</v>
      </c>
      <c r="AB16" s="12"/>
      <c r="AC16" s="39"/>
      <c r="AD16" s="39"/>
      <c r="AE16" s="39"/>
      <c r="AF16" s="29">
        <f t="shared" si="2"/>
        <v>0.45</v>
      </c>
      <c r="AG16" s="12"/>
      <c r="AH16" s="39"/>
      <c r="AI16" s="39"/>
      <c r="AJ16" s="39"/>
      <c r="AK16" s="29">
        <f t="shared" si="3"/>
        <v>0.6</v>
      </c>
      <c r="AL16" s="12"/>
      <c r="AM16" s="39"/>
      <c r="AN16" s="39"/>
      <c r="AO16" s="39"/>
      <c r="AP16" s="48">
        <f t="shared" si="4"/>
        <v>0.6</v>
      </c>
      <c r="AQ16" s="60">
        <v>0.19070000000000001</v>
      </c>
      <c r="AR16" s="48">
        <f t="shared" ref="AR16:AR29" si="6">AQ16/AP16</f>
        <v>0.31783333333333336</v>
      </c>
      <c r="AS16" s="68" t="s">
        <v>187</v>
      </c>
    </row>
    <row r="17" spans="1:45" s="32" customFormat="1" ht="105" x14ac:dyDescent="0.25">
      <c r="A17" s="39">
        <v>4</v>
      </c>
      <c r="B17" s="39" t="s">
        <v>47</v>
      </c>
      <c r="C17" s="39" t="s">
        <v>73</v>
      </c>
      <c r="D17" s="39" t="s">
        <v>212</v>
      </c>
      <c r="E17" s="5">
        <f t="shared" si="0"/>
        <v>4.7058823529411764E-2</v>
      </c>
      <c r="F17" s="39" t="s">
        <v>49</v>
      </c>
      <c r="G17" s="39" t="s">
        <v>82</v>
      </c>
      <c r="H17" s="39" t="s">
        <v>83</v>
      </c>
      <c r="I17" s="7">
        <v>0.6</v>
      </c>
      <c r="J17" s="39" t="s">
        <v>52</v>
      </c>
      <c r="K17" s="39" t="s">
        <v>53</v>
      </c>
      <c r="L17" s="7">
        <v>0.15</v>
      </c>
      <c r="M17" s="7">
        <v>0.3</v>
      </c>
      <c r="N17" s="8">
        <v>0.45</v>
      </c>
      <c r="O17" s="8">
        <v>0.6</v>
      </c>
      <c r="P17" s="8">
        <v>0.6</v>
      </c>
      <c r="Q17" s="39" t="s">
        <v>76</v>
      </c>
      <c r="R17" s="39" t="s">
        <v>77</v>
      </c>
      <c r="S17" s="39" t="s">
        <v>78</v>
      </c>
      <c r="T17" s="39" t="s">
        <v>57</v>
      </c>
      <c r="U17" s="39" t="s">
        <v>79</v>
      </c>
      <c r="V17" s="48">
        <f t="shared" si="5"/>
        <v>0.15</v>
      </c>
      <c r="W17" s="50">
        <v>4.5400000000000003E-2</v>
      </c>
      <c r="X17" s="50">
        <f>W17/V17</f>
        <v>0.30266666666666669</v>
      </c>
      <c r="Y17" s="64" t="s">
        <v>80</v>
      </c>
      <c r="Z17" s="64" t="s">
        <v>81</v>
      </c>
      <c r="AA17" s="29">
        <f t="shared" si="1"/>
        <v>0.3</v>
      </c>
      <c r="AB17" s="12"/>
      <c r="AC17" s="39"/>
      <c r="AD17" s="39"/>
      <c r="AE17" s="39"/>
      <c r="AF17" s="29">
        <f t="shared" si="2"/>
        <v>0.45</v>
      </c>
      <c r="AG17" s="12"/>
      <c r="AH17" s="39"/>
      <c r="AI17" s="39"/>
      <c r="AJ17" s="39"/>
      <c r="AK17" s="29">
        <f t="shared" si="3"/>
        <v>0.6</v>
      </c>
      <c r="AL17" s="12"/>
      <c r="AM17" s="39"/>
      <c r="AN17" s="39"/>
      <c r="AO17" s="39"/>
      <c r="AP17" s="48">
        <f t="shared" si="4"/>
        <v>0.6</v>
      </c>
      <c r="AQ17" s="60">
        <v>4.5400000000000003E-2</v>
      </c>
      <c r="AR17" s="48">
        <f t="shared" si="6"/>
        <v>7.5666666666666674E-2</v>
      </c>
      <c r="AS17" s="68" t="s">
        <v>188</v>
      </c>
    </row>
    <row r="18" spans="1:45" s="32" customFormat="1" ht="90" x14ac:dyDescent="0.25">
      <c r="A18" s="39">
        <v>4</v>
      </c>
      <c r="B18" s="39" t="s">
        <v>47</v>
      </c>
      <c r="C18" s="39" t="s">
        <v>73</v>
      </c>
      <c r="D18" s="39" t="s">
        <v>213</v>
      </c>
      <c r="E18" s="5">
        <f t="shared" si="0"/>
        <v>4.7058823529411764E-2</v>
      </c>
      <c r="F18" s="39" t="s">
        <v>66</v>
      </c>
      <c r="G18" s="39" t="s">
        <v>84</v>
      </c>
      <c r="H18" s="39" t="s">
        <v>85</v>
      </c>
      <c r="I18" s="39"/>
      <c r="J18" s="39" t="s">
        <v>52</v>
      </c>
      <c r="K18" s="39" t="s">
        <v>53</v>
      </c>
      <c r="L18" s="7">
        <v>0.1</v>
      </c>
      <c r="M18" s="7">
        <v>0.25</v>
      </c>
      <c r="N18" s="7">
        <v>0.65</v>
      </c>
      <c r="O18" s="7">
        <v>0.95</v>
      </c>
      <c r="P18" s="7">
        <v>0.95</v>
      </c>
      <c r="Q18" s="39" t="s">
        <v>76</v>
      </c>
      <c r="R18" s="39" t="s">
        <v>77</v>
      </c>
      <c r="S18" s="39" t="s">
        <v>78</v>
      </c>
      <c r="T18" s="39" t="s">
        <v>57</v>
      </c>
      <c r="U18" s="39" t="s">
        <v>86</v>
      </c>
      <c r="V18" s="48">
        <f t="shared" si="5"/>
        <v>0.1</v>
      </c>
      <c r="W18" s="49">
        <v>0.26</v>
      </c>
      <c r="X18" s="49">
        <v>1</v>
      </c>
      <c r="Y18" s="64" t="s">
        <v>87</v>
      </c>
      <c r="Z18" s="64" t="s">
        <v>81</v>
      </c>
      <c r="AA18" s="29">
        <f t="shared" si="1"/>
        <v>0.25</v>
      </c>
      <c r="AB18" s="12"/>
      <c r="AC18" s="39"/>
      <c r="AD18" s="39"/>
      <c r="AE18" s="39"/>
      <c r="AF18" s="29">
        <f t="shared" si="2"/>
        <v>0.65</v>
      </c>
      <c r="AG18" s="12"/>
      <c r="AH18" s="39"/>
      <c r="AI18" s="39"/>
      <c r="AJ18" s="39"/>
      <c r="AK18" s="29">
        <f t="shared" si="3"/>
        <v>0.95</v>
      </c>
      <c r="AL18" s="12"/>
      <c r="AM18" s="39"/>
      <c r="AN18" s="39"/>
      <c r="AO18" s="39"/>
      <c r="AP18" s="48">
        <f t="shared" si="4"/>
        <v>0.95</v>
      </c>
      <c r="AQ18" s="48">
        <v>0.26</v>
      </c>
      <c r="AR18" s="48">
        <f t="shared" si="6"/>
        <v>0.27368421052631581</v>
      </c>
      <c r="AS18" s="68" t="s">
        <v>187</v>
      </c>
    </row>
    <row r="19" spans="1:45" s="32" customFormat="1" ht="90" x14ac:dyDescent="0.25">
      <c r="A19" s="39">
        <v>4</v>
      </c>
      <c r="B19" s="39" t="s">
        <v>47</v>
      </c>
      <c r="C19" s="39" t="s">
        <v>73</v>
      </c>
      <c r="D19" s="39" t="s">
        <v>214</v>
      </c>
      <c r="E19" s="5">
        <f t="shared" si="0"/>
        <v>4.7058823529411764E-2</v>
      </c>
      <c r="F19" s="39" t="s">
        <v>49</v>
      </c>
      <c r="G19" s="39" t="s">
        <v>88</v>
      </c>
      <c r="H19" s="39" t="s">
        <v>89</v>
      </c>
      <c r="I19" s="39"/>
      <c r="J19" s="39" t="s">
        <v>52</v>
      </c>
      <c r="K19" s="39" t="s">
        <v>53</v>
      </c>
      <c r="L19" s="7">
        <v>0.02</v>
      </c>
      <c r="M19" s="7">
        <v>0.1</v>
      </c>
      <c r="N19" s="7">
        <v>0.2</v>
      </c>
      <c r="O19" s="7">
        <v>0.4</v>
      </c>
      <c r="P19" s="7">
        <v>0.4</v>
      </c>
      <c r="Q19" s="39" t="s">
        <v>76</v>
      </c>
      <c r="R19" s="39" t="s">
        <v>77</v>
      </c>
      <c r="S19" s="39" t="s">
        <v>78</v>
      </c>
      <c r="T19" s="39" t="s">
        <v>57</v>
      </c>
      <c r="U19" s="39" t="s">
        <v>86</v>
      </c>
      <c r="V19" s="48">
        <f t="shared" si="5"/>
        <v>0.02</v>
      </c>
      <c r="W19" s="49">
        <v>1.41E-2</v>
      </c>
      <c r="X19" s="49">
        <f>W19/V19</f>
        <v>0.70499999999999996</v>
      </c>
      <c r="Y19" s="64" t="s">
        <v>90</v>
      </c>
      <c r="Z19" s="64" t="s">
        <v>81</v>
      </c>
      <c r="AA19" s="29">
        <f t="shared" si="1"/>
        <v>0.1</v>
      </c>
      <c r="AB19" s="12"/>
      <c r="AC19" s="39"/>
      <c r="AD19" s="39"/>
      <c r="AE19" s="39"/>
      <c r="AF19" s="29">
        <f t="shared" si="2"/>
        <v>0.2</v>
      </c>
      <c r="AG19" s="12"/>
      <c r="AH19" s="39"/>
      <c r="AI19" s="39"/>
      <c r="AJ19" s="39"/>
      <c r="AK19" s="29">
        <f t="shared" si="3"/>
        <v>0.4</v>
      </c>
      <c r="AL19" s="12"/>
      <c r="AM19" s="39"/>
      <c r="AN19" s="39"/>
      <c r="AO19" s="39"/>
      <c r="AP19" s="48">
        <f t="shared" si="4"/>
        <v>0.4</v>
      </c>
      <c r="AQ19" s="48">
        <v>0.01</v>
      </c>
      <c r="AR19" s="48">
        <f t="shared" si="6"/>
        <v>2.4999999999999998E-2</v>
      </c>
      <c r="AS19" s="68" t="s">
        <v>188</v>
      </c>
    </row>
    <row r="20" spans="1:45" s="32" customFormat="1" ht="90" x14ac:dyDescent="0.25">
      <c r="A20" s="39">
        <v>4</v>
      </c>
      <c r="B20" s="39" t="s">
        <v>47</v>
      </c>
      <c r="C20" s="39" t="s">
        <v>73</v>
      </c>
      <c r="D20" s="39" t="s">
        <v>215</v>
      </c>
      <c r="E20" s="5">
        <f t="shared" si="0"/>
        <v>4.7058823529411764E-2</v>
      </c>
      <c r="F20" s="39" t="s">
        <v>66</v>
      </c>
      <c r="G20" s="39" t="s">
        <v>91</v>
      </c>
      <c r="H20" s="39" t="s">
        <v>92</v>
      </c>
      <c r="I20" s="39"/>
      <c r="J20" s="39" t="s">
        <v>62</v>
      </c>
      <c r="K20" s="39" t="s">
        <v>53</v>
      </c>
      <c r="L20" s="7">
        <v>0.95</v>
      </c>
      <c r="M20" s="7">
        <v>0.95</v>
      </c>
      <c r="N20" s="7">
        <v>0.95</v>
      </c>
      <c r="O20" s="7">
        <v>0.95</v>
      </c>
      <c r="P20" s="7">
        <v>0.95</v>
      </c>
      <c r="Q20" s="39" t="s">
        <v>76</v>
      </c>
      <c r="R20" s="39" t="s">
        <v>77</v>
      </c>
      <c r="S20" s="39" t="s">
        <v>93</v>
      </c>
      <c r="T20" s="39" t="s">
        <v>57</v>
      </c>
      <c r="U20" s="9" t="s">
        <v>94</v>
      </c>
      <c r="V20" s="48">
        <f t="shared" si="5"/>
        <v>0.95</v>
      </c>
      <c r="W20" s="49">
        <v>0.01</v>
      </c>
      <c r="X20" s="49">
        <f>W20/V20</f>
        <v>1.0526315789473686E-2</v>
      </c>
      <c r="Y20" s="64" t="s">
        <v>95</v>
      </c>
      <c r="Z20" s="64" t="s">
        <v>96</v>
      </c>
      <c r="AA20" s="29">
        <f t="shared" si="1"/>
        <v>0.95</v>
      </c>
      <c r="AB20" s="12"/>
      <c r="AC20" s="39"/>
      <c r="AD20" s="39"/>
      <c r="AE20" s="39"/>
      <c r="AF20" s="29">
        <f t="shared" si="2"/>
        <v>0.95</v>
      </c>
      <c r="AG20" s="12"/>
      <c r="AH20" s="39"/>
      <c r="AI20" s="39"/>
      <c r="AJ20" s="39"/>
      <c r="AK20" s="29">
        <f t="shared" si="3"/>
        <v>0.95</v>
      </c>
      <c r="AL20" s="12"/>
      <c r="AM20" s="39"/>
      <c r="AN20" s="39"/>
      <c r="AO20" s="39"/>
      <c r="AP20" s="48">
        <f t="shared" si="4"/>
        <v>0.95</v>
      </c>
      <c r="AQ20" s="48">
        <v>0.01</v>
      </c>
      <c r="AR20" s="48">
        <f t="shared" si="6"/>
        <v>1.0526315789473686E-2</v>
      </c>
      <c r="AS20" s="68" t="s">
        <v>189</v>
      </c>
    </row>
    <row r="21" spans="1:45" s="32" customFormat="1" ht="90" x14ac:dyDescent="0.25">
      <c r="A21" s="39">
        <v>4</v>
      </c>
      <c r="B21" s="39" t="s">
        <v>47</v>
      </c>
      <c r="C21" s="39" t="s">
        <v>73</v>
      </c>
      <c r="D21" s="39" t="s">
        <v>216</v>
      </c>
      <c r="E21" s="5">
        <f t="shared" si="0"/>
        <v>4.7058823529411764E-2</v>
      </c>
      <c r="F21" s="39" t="s">
        <v>49</v>
      </c>
      <c r="G21" s="39" t="s">
        <v>97</v>
      </c>
      <c r="H21" s="39" t="s">
        <v>98</v>
      </c>
      <c r="I21" s="39"/>
      <c r="J21" s="39" t="s">
        <v>62</v>
      </c>
      <c r="K21" s="39" t="s">
        <v>53</v>
      </c>
      <c r="L21" s="7">
        <v>1</v>
      </c>
      <c r="M21" s="7">
        <v>1</v>
      </c>
      <c r="N21" s="7">
        <v>1</v>
      </c>
      <c r="O21" s="7">
        <v>1</v>
      </c>
      <c r="P21" s="7">
        <v>1</v>
      </c>
      <c r="Q21" s="39" t="s">
        <v>76</v>
      </c>
      <c r="R21" s="9" t="s">
        <v>77</v>
      </c>
      <c r="S21" s="9" t="s">
        <v>99</v>
      </c>
      <c r="T21" s="9" t="s">
        <v>57</v>
      </c>
      <c r="U21" s="9" t="s">
        <v>100</v>
      </c>
      <c r="V21" s="48">
        <f t="shared" si="5"/>
        <v>1</v>
      </c>
      <c r="W21" s="49">
        <v>0</v>
      </c>
      <c r="X21" s="49">
        <f>W21/V21</f>
        <v>0</v>
      </c>
      <c r="Y21" s="64" t="s">
        <v>101</v>
      </c>
      <c r="Z21" s="64" t="s">
        <v>102</v>
      </c>
      <c r="AA21" s="29">
        <f t="shared" si="1"/>
        <v>1</v>
      </c>
      <c r="AB21" s="12"/>
      <c r="AC21" s="39"/>
      <c r="AD21" s="39"/>
      <c r="AE21" s="39"/>
      <c r="AF21" s="29">
        <f t="shared" si="2"/>
        <v>1</v>
      </c>
      <c r="AG21" s="12"/>
      <c r="AH21" s="39"/>
      <c r="AI21" s="39"/>
      <c r="AJ21" s="39"/>
      <c r="AK21" s="29">
        <f t="shared" si="3"/>
        <v>1</v>
      </c>
      <c r="AL21" s="12"/>
      <c r="AM21" s="39"/>
      <c r="AN21" s="39"/>
      <c r="AO21" s="39"/>
      <c r="AP21" s="48">
        <f t="shared" si="4"/>
        <v>1</v>
      </c>
      <c r="AQ21" s="48">
        <v>0</v>
      </c>
      <c r="AR21" s="48">
        <f t="shared" si="6"/>
        <v>0</v>
      </c>
      <c r="AS21" s="68" t="s">
        <v>190</v>
      </c>
    </row>
    <row r="22" spans="1:45" s="32" customFormat="1" ht="135" x14ac:dyDescent="0.25">
      <c r="A22" s="39">
        <v>4</v>
      </c>
      <c r="B22" s="39" t="s">
        <v>47</v>
      </c>
      <c r="C22" s="39" t="s">
        <v>73</v>
      </c>
      <c r="D22" s="39" t="s">
        <v>217</v>
      </c>
      <c r="E22" s="5">
        <f t="shared" si="0"/>
        <v>4.7058823529411764E-2</v>
      </c>
      <c r="F22" s="39" t="s">
        <v>49</v>
      </c>
      <c r="G22" s="39" t="s">
        <v>103</v>
      </c>
      <c r="H22" s="39" t="s">
        <v>104</v>
      </c>
      <c r="I22" s="39"/>
      <c r="J22" s="39" t="s">
        <v>62</v>
      </c>
      <c r="K22" s="39" t="s">
        <v>53</v>
      </c>
      <c r="L22" s="7">
        <v>0.95</v>
      </c>
      <c r="M22" s="7">
        <v>0.95</v>
      </c>
      <c r="N22" s="7">
        <v>0.95</v>
      </c>
      <c r="O22" s="7">
        <v>0.95</v>
      </c>
      <c r="P22" s="7">
        <v>0.95</v>
      </c>
      <c r="Q22" s="39" t="s">
        <v>76</v>
      </c>
      <c r="R22" s="39" t="s">
        <v>105</v>
      </c>
      <c r="S22" s="9" t="s">
        <v>99</v>
      </c>
      <c r="T22" s="9" t="s">
        <v>57</v>
      </c>
      <c r="U22" s="9" t="s">
        <v>100</v>
      </c>
      <c r="V22" s="48">
        <f t="shared" si="5"/>
        <v>0.95</v>
      </c>
      <c r="W22" s="49">
        <v>0.7</v>
      </c>
      <c r="X22" s="49">
        <f>W22/V22</f>
        <v>0.73684210526315785</v>
      </c>
      <c r="Y22" s="64" t="s">
        <v>107</v>
      </c>
      <c r="Z22" s="64" t="s">
        <v>108</v>
      </c>
      <c r="AA22" s="29">
        <f t="shared" si="1"/>
        <v>0.95</v>
      </c>
      <c r="AB22" s="12"/>
      <c r="AC22" s="39"/>
      <c r="AD22" s="39"/>
      <c r="AE22" s="39"/>
      <c r="AF22" s="29">
        <f t="shared" si="2"/>
        <v>0.95</v>
      </c>
      <c r="AG22" s="12"/>
      <c r="AH22" s="39"/>
      <c r="AI22" s="39"/>
      <c r="AJ22" s="39"/>
      <c r="AK22" s="29">
        <f t="shared" si="3"/>
        <v>0.95</v>
      </c>
      <c r="AL22" s="12"/>
      <c r="AM22" s="39"/>
      <c r="AN22" s="39"/>
      <c r="AO22" s="39"/>
      <c r="AP22" s="48">
        <f t="shared" si="4"/>
        <v>0.95</v>
      </c>
      <c r="AQ22" s="48">
        <v>0.7</v>
      </c>
      <c r="AR22" s="48">
        <f t="shared" si="6"/>
        <v>0.73684210526315785</v>
      </c>
      <c r="AS22" s="68" t="s">
        <v>192</v>
      </c>
    </row>
    <row r="23" spans="1:45" s="32" customFormat="1" ht="75" x14ac:dyDescent="0.25">
      <c r="A23" s="39">
        <v>4</v>
      </c>
      <c r="B23" s="39" t="s">
        <v>47</v>
      </c>
      <c r="C23" s="39" t="s">
        <v>109</v>
      </c>
      <c r="D23" s="39" t="s">
        <v>218</v>
      </c>
      <c r="E23" s="5">
        <f t="shared" si="0"/>
        <v>4.7058823529411764E-2</v>
      </c>
      <c r="F23" s="39" t="s">
        <v>66</v>
      </c>
      <c r="G23" s="39" t="s">
        <v>110</v>
      </c>
      <c r="H23" s="39" t="s">
        <v>111</v>
      </c>
      <c r="I23" s="39"/>
      <c r="J23" s="39" t="s">
        <v>112</v>
      </c>
      <c r="K23" s="39" t="s">
        <v>113</v>
      </c>
      <c r="L23" s="10">
        <v>960</v>
      </c>
      <c r="M23" s="10">
        <v>960</v>
      </c>
      <c r="N23" s="10">
        <v>960</v>
      </c>
      <c r="O23" s="10">
        <v>960</v>
      </c>
      <c r="P23" s="11">
        <f>SUM(L23:O23)</f>
        <v>3840</v>
      </c>
      <c r="Q23" s="39" t="s">
        <v>76</v>
      </c>
      <c r="R23" s="39" t="s">
        <v>225</v>
      </c>
      <c r="S23" s="39" t="s">
        <v>106</v>
      </c>
      <c r="T23" s="39" t="s">
        <v>57</v>
      </c>
      <c r="U23" s="39" t="s">
        <v>106</v>
      </c>
      <c r="V23" s="51">
        <f t="shared" si="5"/>
        <v>960</v>
      </c>
      <c r="W23" s="52">
        <v>1297</v>
      </c>
      <c r="X23" s="49">
        <v>1</v>
      </c>
      <c r="Y23" s="64" t="s">
        <v>115</v>
      </c>
      <c r="Z23" s="64" t="s">
        <v>116</v>
      </c>
      <c r="AA23" s="10">
        <f t="shared" si="1"/>
        <v>960</v>
      </c>
      <c r="AB23" s="39"/>
      <c r="AC23" s="39"/>
      <c r="AD23" s="39"/>
      <c r="AE23" s="39"/>
      <c r="AF23" s="10">
        <f t="shared" si="2"/>
        <v>960</v>
      </c>
      <c r="AG23" s="39"/>
      <c r="AH23" s="39"/>
      <c r="AI23" s="39"/>
      <c r="AJ23" s="39"/>
      <c r="AK23" s="33">
        <f t="shared" si="3"/>
        <v>960</v>
      </c>
      <c r="AL23" s="12"/>
      <c r="AM23" s="39"/>
      <c r="AN23" s="39"/>
      <c r="AO23" s="39"/>
      <c r="AP23" s="51">
        <f t="shared" si="4"/>
        <v>3840</v>
      </c>
      <c r="AQ23" s="61">
        <v>1297</v>
      </c>
      <c r="AR23" s="48">
        <f t="shared" si="6"/>
        <v>0.33776041666666667</v>
      </c>
      <c r="AS23" s="68" t="s">
        <v>229</v>
      </c>
    </row>
    <row r="24" spans="1:45" s="32" customFormat="1" ht="90" x14ac:dyDescent="0.25">
      <c r="A24" s="39">
        <v>4</v>
      </c>
      <c r="B24" s="39" t="s">
        <v>47</v>
      </c>
      <c r="C24" s="39" t="s">
        <v>109</v>
      </c>
      <c r="D24" s="39" t="s">
        <v>219</v>
      </c>
      <c r="E24" s="5">
        <f t="shared" si="0"/>
        <v>4.7058823529411764E-2</v>
      </c>
      <c r="F24" s="39" t="s">
        <v>49</v>
      </c>
      <c r="G24" s="39" t="s">
        <v>117</v>
      </c>
      <c r="H24" s="39" t="s">
        <v>118</v>
      </c>
      <c r="I24" s="39"/>
      <c r="J24" s="39" t="s">
        <v>112</v>
      </c>
      <c r="K24" s="39" t="s">
        <v>114</v>
      </c>
      <c r="L24" s="10">
        <v>480</v>
      </c>
      <c r="M24" s="10">
        <v>480</v>
      </c>
      <c r="N24" s="10">
        <v>480</v>
      </c>
      <c r="O24" s="10">
        <v>480</v>
      </c>
      <c r="P24" s="11">
        <f>SUM(L24:O24)</f>
        <v>1920</v>
      </c>
      <c r="Q24" s="39" t="s">
        <v>76</v>
      </c>
      <c r="R24" s="42" t="s">
        <v>114</v>
      </c>
      <c r="S24" s="42" t="s">
        <v>106</v>
      </c>
      <c r="T24" s="42" t="s">
        <v>57</v>
      </c>
      <c r="U24" s="42" t="s">
        <v>106</v>
      </c>
      <c r="V24" s="51">
        <f t="shared" si="5"/>
        <v>480</v>
      </c>
      <c r="W24" s="52">
        <v>554</v>
      </c>
      <c r="X24" s="49">
        <v>1</v>
      </c>
      <c r="Y24" s="64" t="s">
        <v>121</v>
      </c>
      <c r="Z24" s="64" t="s">
        <v>122</v>
      </c>
      <c r="AA24" s="10">
        <f t="shared" si="1"/>
        <v>480</v>
      </c>
      <c r="AB24" s="39"/>
      <c r="AC24" s="39"/>
      <c r="AD24" s="39"/>
      <c r="AE24" s="39"/>
      <c r="AF24" s="10">
        <f t="shared" si="2"/>
        <v>480</v>
      </c>
      <c r="AG24" s="39"/>
      <c r="AH24" s="39"/>
      <c r="AI24" s="39"/>
      <c r="AJ24" s="39"/>
      <c r="AK24" s="33">
        <f t="shared" si="3"/>
        <v>480</v>
      </c>
      <c r="AL24" s="12"/>
      <c r="AM24" s="39"/>
      <c r="AN24" s="39"/>
      <c r="AO24" s="39"/>
      <c r="AP24" s="51">
        <f t="shared" si="4"/>
        <v>1920</v>
      </c>
      <c r="AQ24" s="61">
        <v>554</v>
      </c>
      <c r="AR24" s="48">
        <f t="shared" si="6"/>
        <v>0.28854166666666664</v>
      </c>
      <c r="AS24" s="68" t="s">
        <v>230</v>
      </c>
    </row>
    <row r="25" spans="1:45" s="32" customFormat="1" ht="126.75" customHeight="1" x14ac:dyDescent="0.25">
      <c r="A25" s="39">
        <v>4</v>
      </c>
      <c r="B25" s="39" t="s">
        <v>47</v>
      </c>
      <c r="C25" s="39" t="s">
        <v>109</v>
      </c>
      <c r="D25" s="39" t="s">
        <v>220</v>
      </c>
      <c r="E25" s="5">
        <f t="shared" si="0"/>
        <v>4.7058823529411764E-2</v>
      </c>
      <c r="F25" s="39" t="s">
        <v>49</v>
      </c>
      <c r="G25" s="39" t="s">
        <v>123</v>
      </c>
      <c r="H25" s="39" t="s">
        <v>124</v>
      </c>
      <c r="I25" s="39"/>
      <c r="J25" s="39" t="s">
        <v>112</v>
      </c>
      <c r="K25" s="39" t="s">
        <v>119</v>
      </c>
      <c r="L25" s="12">
        <v>37</v>
      </c>
      <c r="M25" s="12">
        <v>62</v>
      </c>
      <c r="N25" s="12">
        <v>62</v>
      </c>
      <c r="O25" s="12">
        <v>42</v>
      </c>
      <c r="P25" s="11">
        <f t="shared" ref="P25:P29" si="7">SUM(L25:O25)</f>
        <v>203</v>
      </c>
      <c r="Q25" s="39" t="s">
        <v>76</v>
      </c>
      <c r="R25" s="39" t="s">
        <v>125</v>
      </c>
      <c r="S25" s="39" t="s">
        <v>120</v>
      </c>
      <c r="T25" s="39" t="s">
        <v>57</v>
      </c>
      <c r="U25" s="39" t="s">
        <v>120</v>
      </c>
      <c r="V25" s="51">
        <f t="shared" si="5"/>
        <v>37</v>
      </c>
      <c r="W25" s="52">
        <v>0</v>
      </c>
      <c r="X25" s="49">
        <f t="shared" ref="X25:X26" si="8">W25/V25</f>
        <v>0</v>
      </c>
      <c r="Y25" s="64" t="s">
        <v>234</v>
      </c>
      <c r="Z25" s="64" t="s">
        <v>126</v>
      </c>
      <c r="AA25" s="10">
        <f t="shared" si="1"/>
        <v>62</v>
      </c>
      <c r="AB25" s="39"/>
      <c r="AC25" s="39"/>
      <c r="AD25" s="39"/>
      <c r="AE25" s="39"/>
      <c r="AF25" s="10">
        <f t="shared" si="2"/>
        <v>62</v>
      </c>
      <c r="AG25" s="39"/>
      <c r="AH25" s="39"/>
      <c r="AI25" s="39"/>
      <c r="AJ25" s="39"/>
      <c r="AK25" s="33">
        <f t="shared" si="3"/>
        <v>42</v>
      </c>
      <c r="AL25" s="12"/>
      <c r="AM25" s="39"/>
      <c r="AN25" s="39"/>
      <c r="AO25" s="39"/>
      <c r="AP25" s="51">
        <f t="shared" si="4"/>
        <v>203</v>
      </c>
      <c r="AQ25" s="61">
        <v>0</v>
      </c>
      <c r="AR25" s="48">
        <f t="shared" si="6"/>
        <v>0</v>
      </c>
      <c r="AS25" s="68" t="s">
        <v>231</v>
      </c>
    </row>
    <row r="26" spans="1:45" s="32" customFormat="1" ht="100.5" customHeight="1" x14ac:dyDescent="0.25">
      <c r="A26" s="39">
        <v>4</v>
      </c>
      <c r="B26" s="39" t="s">
        <v>47</v>
      </c>
      <c r="C26" s="39" t="s">
        <v>109</v>
      </c>
      <c r="D26" s="39" t="s">
        <v>221</v>
      </c>
      <c r="E26" s="5">
        <f t="shared" si="0"/>
        <v>4.7058823529411764E-2</v>
      </c>
      <c r="F26" s="39" t="s">
        <v>66</v>
      </c>
      <c r="G26" s="39" t="s">
        <v>127</v>
      </c>
      <c r="H26" s="39" t="s">
        <v>128</v>
      </c>
      <c r="I26" s="39"/>
      <c r="J26" s="39" t="s">
        <v>112</v>
      </c>
      <c r="K26" s="39" t="s">
        <v>125</v>
      </c>
      <c r="L26" s="12">
        <v>70</v>
      </c>
      <c r="M26" s="12">
        <v>70</v>
      </c>
      <c r="N26" s="12">
        <v>75</v>
      </c>
      <c r="O26" s="12">
        <v>70</v>
      </c>
      <c r="P26" s="11">
        <f t="shared" si="7"/>
        <v>285</v>
      </c>
      <c r="Q26" s="39" t="s">
        <v>76</v>
      </c>
      <c r="R26" s="42" t="s">
        <v>125</v>
      </c>
      <c r="S26" s="42" t="s">
        <v>120</v>
      </c>
      <c r="T26" s="42" t="s">
        <v>57</v>
      </c>
      <c r="U26" s="42" t="s">
        <v>120</v>
      </c>
      <c r="V26" s="51">
        <f t="shared" si="5"/>
        <v>70</v>
      </c>
      <c r="W26" s="52">
        <v>0</v>
      </c>
      <c r="X26" s="49">
        <f t="shared" si="8"/>
        <v>0</v>
      </c>
      <c r="Y26" s="64" t="s">
        <v>233</v>
      </c>
      <c r="Z26" s="64" t="s">
        <v>131</v>
      </c>
      <c r="AA26" s="10">
        <f t="shared" si="1"/>
        <v>70</v>
      </c>
      <c r="AB26" s="39"/>
      <c r="AC26" s="39"/>
      <c r="AD26" s="39"/>
      <c r="AE26" s="39"/>
      <c r="AF26" s="10">
        <f t="shared" si="2"/>
        <v>75</v>
      </c>
      <c r="AG26" s="39"/>
      <c r="AH26" s="39"/>
      <c r="AI26" s="39"/>
      <c r="AJ26" s="39"/>
      <c r="AK26" s="33">
        <f t="shared" si="3"/>
        <v>70</v>
      </c>
      <c r="AL26" s="12"/>
      <c r="AM26" s="39"/>
      <c r="AN26" s="39"/>
      <c r="AO26" s="39"/>
      <c r="AP26" s="51">
        <f t="shared" si="4"/>
        <v>285</v>
      </c>
      <c r="AQ26" s="61">
        <v>0</v>
      </c>
      <c r="AR26" s="48">
        <f t="shared" si="6"/>
        <v>0</v>
      </c>
      <c r="AS26" s="68" t="s">
        <v>232</v>
      </c>
    </row>
    <row r="27" spans="1:45" s="32" customFormat="1" ht="300" x14ac:dyDescent="0.25">
      <c r="A27" s="39">
        <v>4</v>
      </c>
      <c r="B27" s="39" t="s">
        <v>47</v>
      </c>
      <c r="C27" s="39" t="s">
        <v>109</v>
      </c>
      <c r="D27" s="39" t="s">
        <v>222</v>
      </c>
      <c r="E27" s="5">
        <f t="shared" si="0"/>
        <v>4.7058823529411764E-2</v>
      </c>
      <c r="F27" s="39" t="s">
        <v>66</v>
      </c>
      <c r="G27" s="39" t="s">
        <v>132</v>
      </c>
      <c r="H27" s="39" t="s">
        <v>133</v>
      </c>
      <c r="I27" s="39"/>
      <c r="J27" s="39" t="s">
        <v>112</v>
      </c>
      <c r="K27" s="39" t="s">
        <v>134</v>
      </c>
      <c r="L27" s="12">
        <v>12</v>
      </c>
      <c r="M27" s="12">
        <v>13</v>
      </c>
      <c r="N27" s="12">
        <v>14</v>
      </c>
      <c r="O27" s="12">
        <v>12</v>
      </c>
      <c r="P27" s="11">
        <f t="shared" si="7"/>
        <v>51</v>
      </c>
      <c r="Q27" s="39" t="s">
        <v>76</v>
      </c>
      <c r="R27" s="39" t="s">
        <v>129</v>
      </c>
      <c r="S27" s="39" t="s">
        <v>130</v>
      </c>
      <c r="T27" s="39" t="s">
        <v>57</v>
      </c>
      <c r="U27" s="39" t="s">
        <v>129</v>
      </c>
      <c r="V27" s="51">
        <f t="shared" si="5"/>
        <v>12</v>
      </c>
      <c r="W27" s="52">
        <v>12</v>
      </c>
      <c r="X27" s="49">
        <v>1</v>
      </c>
      <c r="Y27" s="64" t="s">
        <v>135</v>
      </c>
      <c r="Z27" s="64" t="s">
        <v>136</v>
      </c>
      <c r="AA27" s="10">
        <f t="shared" si="1"/>
        <v>13</v>
      </c>
      <c r="AB27" s="39"/>
      <c r="AC27" s="39"/>
      <c r="AD27" s="39"/>
      <c r="AE27" s="39"/>
      <c r="AF27" s="10">
        <f t="shared" si="2"/>
        <v>14</v>
      </c>
      <c r="AG27" s="39"/>
      <c r="AH27" s="39"/>
      <c r="AI27" s="39"/>
      <c r="AJ27" s="39"/>
      <c r="AK27" s="33">
        <f t="shared" si="3"/>
        <v>12</v>
      </c>
      <c r="AL27" s="12"/>
      <c r="AM27" s="39"/>
      <c r="AN27" s="39"/>
      <c r="AO27" s="39"/>
      <c r="AP27" s="51">
        <f t="shared" si="4"/>
        <v>51</v>
      </c>
      <c r="AQ27" s="61">
        <v>12</v>
      </c>
      <c r="AR27" s="48">
        <f t="shared" si="6"/>
        <v>0.23529411764705882</v>
      </c>
      <c r="AS27" s="68" t="s">
        <v>191</v>
      </c>
    </row>
    <row r="28" spans="1:45" s="32" customFormat="1" ht="270" x14ac:dyDescent="0.25">
      <c r="A28" s="39">
        <v>4</v>
      </c>
      <c r="B28" s="39" t="s">
        <v>47</v>
      </c>
      <c r="C28" s="39" t="s">
        <v>109</v>
      </c>
      <c r="D28" s="39" t="s">
        <v>223</v>
      </c>
      <c r="E28" s="5">
        <f t="shared" si="0"/>
        <v>4.7058823529411764E-2</v>
      </c>
      <c r="F28" s="39" t="s">
        <v>66</v>
      </c>
      <c r="G28" s="39" t="s">
        <v>137</v>
      </c>
      <c r="H28" s="39" t="s">
        <v>138</v>
      </c>
      <c r="I28" s="39"/>
      <c r="J28" s="39" t="s">
        <v>112</v>
      </c>
      <c r="K28" s="39" t="s">
        <v>134</v>
      </c>
      <c r="L28" s="12">
        <v>14</v>
      </c>
      <c r="M28" s="12">
        <v>15</v>
      </c>
      <c r="N28" s="12">
        <v>15</v>
      </c>
      <c r="O28" s="12">
        <v>15</v>
      </c>
      <c r="P28" s="11">
        <f t="shared" si="7"/>
        <v>59</v>
      </c>
      <c r="Q28" s="39" t="s">
        <v>76</v>
      </c>
      <c r="R28" s="39" t="s">
        <v>129</v>
      </c>
      <c r="S28" s="39" t="s">
        <v>130</v>
      </c>
      <c r="T28" s="39" t="s">
        <v>57</v>
      </c>
      <c r="U28" s="39" t="s">
        <v>129</v>
      </c>
      <c r="V28" s="51">
        <f t="shared" si="5"/>
        <v>14</v>
      </c>
      <c r="W28" s="52">
        <v>14</v>
      </c>
      <c r="X28" s="49">
        <v>1</v>
      </c>
      <c r="Y28" s="64" t="s">
        <v>139</v>
      </c>
      <c r="Z28" s="64" t="s">
        <v>140</v>
      </c>
      <c r="AA28" s="10">
        <f t="shared" si="1"/>
        <v>15</v>
      </c>
      <c r="AB28" s="39"/>
      <c r="AC28" s="39"/>
      <c r="AD28" s="39"/>
      <c r="AE28" s="39"/>
      <c r="AF28" s="10">
        <f t="shared" si="2"/>
        <v>15</v>
      </c>
      <c r="AG28" s="39"/>
      <c r="AH28" s="39"/>
      <c r="AI28" s="39"/>
      <c r="AJ28" s="39"/>
      <c r="AK28" s="33">
        <f t="shared" si="3"/>
        <v>15</v>
      </c>
      <c r="AL28" s="12"/>
      <c r="AM28" s="39"/>
      <c r="AN28" s="39"/>
      <c r="AO28" s="39"/>
      <c r="AP28" s="51">
        <f t="shared" si="4"/>
        <v>59</v>
      </c>
      <c r="AQ28" s="61">
        <v>14</v>
      </c>
      <c r="AR28" s="48">
        <f t="shared" si="6"/>
        <v>0.23728813559322035</v>
      </c>
      <c r="AS28" s="68" t="s">
        <v>191</v>
      </c>
    </row>
    <row r="29" spans="1:45" s="32" customFormat="1" ht="240" x14ac:dyDescent="0.25">
      <c r="A29" s="39">
        <v>4</v>
      </c>
      <c r="B29" s="39" t="s">
        <v>47</v>
      </c>
      <c r="C29" s="39" t="s">
        <v>109</v>
      </c>
      <c r="D29" s="39" t="s">
        <v>224</v>
      </c>
      <c r="E29" s="5">
        <f>+((1/17)*80%)/100%</f>
        <v>4.7058823529411764E-2</v>
      </c>
      <c r="F29" s="39" t="s">
        <v>66</v>
      </c>
      <c r="G29" s="39" t="s">
        <v>141</v>
      </c>
      <c r="H29" s="39" t="s">
        <v>142</v>
      </c>
      <c r="I29" s="39"/>
      <c r="J29" s="39" t="s">
        <v>112</v>
      </c>
      <c r="K29" s="39" t="s">
        <v>134</v>
      </c>
      <c r="L29" s="12">
        <v>7</v>
      </c>
      <c r="M29" s="12">
        <v>10</v>
      </c>
      <c r="N29" s="12">
        <v>9</v>
      </c>
      <c r="O29" s="12">
        <v>8</v>
      </c>
      <c r="P29" s="11">
        <f t="shared" si="7"/>
        <v>34</v>
      </c>
      <c r="Q29" s="39" t="s">
        <v>76</v>
      </c>
      <c r="R29" s="39" t="s">
        <v>129</v>
      </c>
      <c r="S29" s="39" t="s">
        <v>130</v>
      </c>
      <c r="T29" s="39" t="s">
        <v>57</v>
      </c>
      <c r="U29" s="39" t="s">
        <v>129</v>
      </c>
      <c r="V29" s="51">
        <f t="shared" si="5"/>
        <v>7</v>
      </c>
      <c r="W29" s="52">
        <v>7</v>
      </c>
      <c r="X29" s="49">
        <v>1</v>
      </c>
      <c r="Y29" s="64" t="s">
        <v>143</v>
      </c>
      <c r="Z29" s="64" t="s">
        <v>144</v>
      </c>
      <c r="AA29" s="10">
        <f t="shared" si="1"/>
        <v>10</v>
      </c>
      <c r="AB29" s="39"/>
      <c r="AC29" s="39"/>
      <c r="AD29" s="39"/>
      <c r="AE29" s="39"/>
      <c r="AF29" s="10">
        <f t="shared" si="2"/>
        <v>9</v>
      </c>
      <c r="AG29" s="39"/>
      <c r="AH29" s="39"/>
      <c r="AI29" s="39"/>
      <c r="AJ29" s="39"/>
      <c r="AK29" s="33">
        <f t="shared" si="3"/>
        <v>8</v>
      </c>
      <c r="AL29" s="12"/>
      <c r="AM29" s="39"/>
      <c r="AN29" s="39"/>
      <c r="AO29" s="39"/>
      <c r="AP29" s="51">
        <f t="shared" si="4"/>
        <v>34</v>
      </c>
      <c r="AQ29" s="61">
        <v>7</v>
      </c>
      <c r="AR29" s="48">
        <f t="shared" si="6"/>
        <v>0.20588235294117646</v>
      </c>
      <c r="AS29" s="68" t="s">
        <v>191</v>
      </c>
    </row>
    <row r="30" spans="1:45" s="35" customFormat="1" ht="15.75" x14ac:dyDescent="0.25">
      <c r="A30" s="13"/>
      <c r="B30" s="13"/>
      <c r="C30" s="13"/>
      <c r="D30" s="14" t="s">
        <v>145</v>
      </c>
      <c r="E30" s="15">
        <f>SUM(E13:E29)</f>
        <v>0.80000000000000027</v>
      </c>
      <c r="F30" s="13"/>
      <c r="G30" s="13"/>
      <c r="H30" s="13"/>
      <c r="I30" s="13"/>
      <c r="J30" s="13"/>
      <c r="K30" s="13"/>
      <c r="L30" s="15"/>
      <c r="M30" s="15"/>
      <c r="N30" s="15"/>
      <c r="O30" s="15"/>
      <c r="P30" s="15"/>
      <c r="Q30" s="13"/>
      <c r="R30" s="13"/>
      <c r="S30" s="13"/>
      <c r="T30" s="13"/>
      <c r="U30" s="13"/>
      <c r="V30" s="53"/>
      <c r="W30" s="53"/>
      <c r="X30" s="53">
        <f>AVERAGE(X13:X29)*80%</f>
        <v>0.46693520467836258</v>
      </c>
      <c r="Y30" s="65"/>
      <c r="Z30" s="65"/>
      <c r="AA30" s="15"/>
      <c r="AB30" s="15" t="e">
        <f>AVERAGE(AB13:AB29)</f>
        <v>#DIV/0!</v>
      </c>
      <c r="AC30" s="13"/>
      <c r="AD30" s="13"/>
      <c r="AE30" s="13"/>
      <c r="AF30" s="15"/>
      <c r="AG30" s="15" t="e">
        <f>AVERAGE(AG13:AG29)</f>
        <v>#DIV/0!</v>
      </c>
      <c r="AH30" s="13"/>
      <c r="AI30" s="13"/>
      <c r="AJ30" s="13"/>
      <c r="AK30" s="34"/>
      <c r="AL30" s="34" t="e">
        <f>AVERAGE(AL13:AL29)</f>
        <v>#DIV/0!</v>
      </c>
      <c r="AM30" s="13"/>
      <c r="AN30" s="13"/>
      <c r="AO30" s="13"/>
      <c r="AP30" s="53"/>
      <c r="AQ30" s="53"/>
      <c r="AR30" s="53">
        <f>AVERAGE(AR13:AR29)*80%</f>
        <v>0.12914443863970523</v>
      </c>
      <c r="AS30" s="65"/>
    </row>
    <row r="31" spans="1:45" ht="105" x14ac:dyDescent="0.25">
      <c r="A31" s="16">
        <v>7</v>
      </c>
      <c r="B31" s="16" t="s">
        <v>146</v>
      </c>
      <c r="C31" s="16" t="s">
        <v>147</v>
      </c>
      <c r="D31" s="16" t="s">
        <v>203</v>
      </c>
      <c r="E31" s="17">
        <v>0.04</v>
      </c>
      <c r="F31" s="16" t="s">
        <v>148</v>
      </c>
      <c r="G31" s="16" t="s">
        <v>149</v>
      </c>
      <c r="H31" s="16" t="s">
        <v>150</v>
      </c>
      <c r="I31" s="16"/>
      <c r="J31" s="18" t="s">
        <v>151</v>
      </c>
      <c r="K31" s="18" t="s">
        <v>152</v>
      </c>
      <c r="L31" s="19">
        <v>0</v>
      </c>
      <c r="M31" s="19">
        <v>0.8</v>
      </c>
      <c r="N31" s="19">
        <v>0</v>
      </c>
      <c r="O31" s="19">
        <v>0.8</v>
      </c>
      <c r="P31" s="19">
        <v>0.8</v>
      </c>
      <c r="Q31" s="16" t="s">
        <v>76</v>
      </c>
      <c r="R31" s="16" t="s">
        <v>153</v>
      </c>
      <c r="S31" s="16" t="s">
        <v>154</v>
      </c>
      <c r="T31" s="16" t="s">
        <v>155</v>
      </c>
      <c r="U31" s="16" t="s">
        <v>156</v>
      </c>
      <c r="V31" s="54" t="s">
        <v>196</v>
      </c>
      <c r="W31" s="54" t="s">
        <v>196</v>
      </c>
      <c r="X31" s="54" t="s">
        <v>196</v>
      </c>
      <c r="Y31" s="54" t="s">
        <v>197</v>
      </c>
      <c r="Z31" s="54" t="s">
        <v>196</v>
      </c>
      <c r="AA31" s="30">
        <f t="shared" si="1"/>
        <v>0.8</v>
      </c>
      <c r="AB31" s="16"/>
      <c r="AC31" s="16"/>
      <c r="AD31" s="16"/>
      <c r="AE31" s="16"/>
      <c r="AF31" s="17">
        <f t="shared" si="2"/>
        <v>0</v>
      </c>
      <c r="AG31" s="16"/>
      <c r="AH31" s="16"/>
      <c r="AI31" s="16"/>
      <c r="AJ31" s="16"/>
      <c r="AK31" s="17">
        <f t="shared" si="3"/>
        <v>0.8</v>
      </c>
      <c r="AL31" s="36"/>
      <c r="AM31" s="16"/>
      <c r="AN31" s="16"/>
      <c r="AO31" s="16"/>
      <c r="AP31" s="56">
        <f t="shared" si="4"/>
        <v>0.8</v>
      </c>
      <c r="AQ31" s="56">
        <v>0</v>
      </c>
      <c r="AR31" s="56">
        <v>0</v>
      </c>
      <c r="AS31" s="54" t="s">
        <v>197</v>
      </c>
    </row>
    <row r="32" spans="1:45" ht="120" x14ac:dyDescent="0.25">
      <c r="A32" s="16">
        <v>7</v>
      </c>
      <c r="B32" s="16" t="s">
        <v>146</v>
      </c>
      <c r="C32" s="16" t="s">
        <v>147</v>
      </c>
      <c r="D32" s="16" t="s">
        <v>204</v>
      </c>
      <c r="E32" s="17">
        <v>0.04</v>
      </c>
      <c r="F32" s="16" t="s">
        <v>148</v>
      </c>
      <c r="G32" s="16" t="s">
        <v>157</v>
      </c>
      <c r="H32" s="16" t="s">
        <v>202</v>
      </c>
      <c r="I32" s="16"/>
      <c r="J32" s="18" t="s">
        <v>151</v>
      </c>
      <c r="K32" s="18" t="s">
        <v>158</v>
      </c>
      <c r="L32" s="20">
        <v>1</v>
      </c>
      <c r="M32" s="21">
        <v>1</v>
      </c>
      <c r="N32" s="21">
        <v>1</v>
      </c>
      <c r="O32" s="21">
        <v>1</v>
      </c>
      <c r="P32" s="21">
        <v>1</v>
      </c>
      <c r="Q32" s="16" t="s">
        <v>76</v>
      </c>
      <c r="R32" s="16" t="s">
        <v>159</v>
      </c>
      <c r="S32" s="16" t="s">
        <v>160</v>
      </c>
      <c r="T32" s="16" t="s">
        <v>161</v>
      </c>
      <c r="U32" s="16" t="s">
        <v>162</v>
      </c>
      <c r="V32" s="54">
        <f>L32</f>
        <v>1</v>
      </c>
      <c r="W32" s="56">
        <v>1</v>
      </c>
      <c r="X32" s="56">
        <v>1</v>
      </c>
      <c r="Y32" s="66" t="s">
        <v>199</v>
      </c>
      <c r="Z32" s="66" t="s">
        <v>200</v>
      </c>
      <c r="AA32" s="30">
        <f t="shared" si="1"/>
        <v>1</v>
      </c>
      <c r="AB32" s="16"/>
      <c r="AC32" s="16"/>
      <c r="AD32" s="16"/>
      <c r="AE32" s="16"/>
      <c r="AF32" s="17">
        <f t="shared" si="2"/>
        <v>1</v>
      </c>
      <c r="AG32" s="16"/>
      <c r="AH32" s="16"/>
      <c r="AI32" s="16"/>
      <c r="AJ32" s="16"/>
      <c r="AK32" s="17">
        <f t="shared" si="3"/>
        <v>1</v>
      </c>
      <c r="AL32" s="36"/>
      <c r="AM32" s="16"/>
      <c r="AN32" s="16"/>
      <c r="AO32" s="16"/>
      <c r="AP32" s="56">
        <f t="shared" si="4"/>
        <v>1</v>
      </c>
      <c r="AQ32" s="56">
        <v>1</v>
      </c>
      <c r="AR32" s="56">
        <v>1</v>
      </c>
      <c r="AS32" s="66" t="s">
        <v>194</v>
      </c>
    </row>
    <row r="33" spans="1:45" ht="120" x14ac:dyDescent="0.25">
      <c r="A33" s="16">
        <v>7</v>
      </c>
      <c r="B33" s="16" t="s">
        <v>146</v>
      </c>
      <c r="C33" s="16" t="s">
        <v>163</v>
      </c>
      <c r="D33" s="16" t="s">
        <v>205</v>
      </c>
      <c r="E33" s="17">
        <v>0.04</v>
      </c>
      <c r="F33" s="16" t="s">
        <v>148</v>
      </c>
      <c r="G33" s="16" t="s">
        <v>164</v>
      </c>
      <c r="H33" s="16" t="s">
        <v>165</v>
      </c>
      <c r="I33" s="16"/>
      <c r="J33" s="18" t="s">
        <v>151</v>
      </c>
      <c r="K33" s="18" t="s">
        <v>166</v>
      </c>
      <c r="L33" s="20">
        <v>0</v>
      </c>
      <c r="M33" s="21">
        <v>1</v>
      </c>
      <c r="N33" s="21">
        <v>1</v>
      </c>
      <c r="O33" s="21">
        <v>1</v>
      </c>
      <c r="P33" s="21">
        <v>1</v>
      </c>
      <c r="Q33" s="16" t="s">
        <v>76</v>
      </c>
      <c r="R33" s="16" t="s">
        <v>167</v>
      </c>
      <c r="S33" s="16" t="s">
        <v>168</v>
      </c>
      <c r="T33" s="16" t="s">
        <v>169</v>
      </c>
      <c r="U33" s="16" t="s">
        <v>170</v>
      </c>
      <c r="V33" s="54" t="s">
        <v>196</v>
      </c>
      <c r="W33" s="54" t="s">
        <v>196</v>
      </c>
      <c r="X33" s="54" t="s">
        <v>196</v>
      </c>
      <c r="Y33" s="54" t="s">
        <v>197</v>
      </c>
      <c r="Z33" s="54" t="s">
        <v>196</v>
      </c>
      <c r="AA33" s="30">
        <f t="shared" si="1"/>
        <v>1</v>
      </c>
      <c r="AB33" s="16"/>
      <c r="AC33" s="16"/>
      <c r="AD33" s="16"/>
      <c r="AE33" s="16"/>
      <c r="AF33" s="17">
        <f t="shared" si="2"/>
        <v>1</v>
      </c>
      <c r="AG33" s="16"/>
      <c r="AH33" s="16"/>
      <c r="AI33" s="16"/>
      <c r="AJ33" s="16"/>
      <c r="AK33" s="17">
        <f t="shared" si="3"/>
        <v>1</v>
      </c>
      <c r="AL33" s="36"/>
      <c r="AM33" s="16"/>
      <c r="AN33" s="16"/>
      <c r="AO33" s="16"/>
      <c r="AP33" s="56">
        <f t="shared" si="4"/>
        <v>1</v>
      </c>
      <c r="AQ33" s="55"/>
      <c r="AR33" s="55" t="s">
        <v>193</v>
      </c>
      <c r="AS33" s="54" t="s">
        <v>197</v>
      </c>
    </row>
    <row r="34" spans="1:45" ht="105" x14ac:dyDescent="0.25">
      <c r="A34" s="16">
        <v>7</v>
      </c>
      <c r="B34" s="16" t="s">
        <v>146</v>
      </c>
      <c r="C34" s="16" t="s">
        <v>147</v>
      </c>
      <c r="D34" s="16" t="s">
        <v>206</v>
      </c>
      <c r="E34" s="17">
        <v>0.04</v>
      </c>
      <c r="F34" s="16" t="s">
        <v>148</v>
      </c>
      <c r="G34" s="16" t="s">
        <v>171</v>
      </c>
      <c r="H34" s="16" t="s">
        <v>172</v>
      </c>
      <c r="I34" s="16"/>
      <c r="J34" s="18" t="s">
        <v>151</v>
      </c>
      <c r="K34" s="18" t="s">
        <v>173</v>
      </c>
      <c r="L34" s="20">
        <v>0</v>
      </c>
      <c r="M34" s="21">
        <v>1</v>
      </c>
      <c r="N34" s="21">
        <v>1</v>
      </c>
      <c r="O34" s="21">
        <v>0</v>
      </c>
      <c r="P34" s="21">
        <v>1</v>
      </c>
      <c r="Q34" s="16" t="s">
        <v>76</v>
      </c>
      <c r="R34" s="16" t="s">
        <v>174</v>
      </c>
      <c r="S34" s="16" t="s">
        <v>175</v>
      </c>
      <c r="T34" s="16" t="s">
        <v>161</v>
      </c>
      <c r="U34" s="16" t="s">
        <v>175</v>
      </c>
      <c r="V34" s="54" t="s">
        <v>196</v>
      </c>
      <c r="W34" s="54" t="s">
        <v>196</v>
      </c>
      <c r="X34" s="54" t="s">
        <v>196</v>
      </c>
      <c r="Y34" s="54" t="s">
        <v>197</v>
      </c>
      <c r="Z34" s="54" t="s">
        <v>196</v>
      </c>
      <c r="AA34" s="30">
        <f t="shared" si="1"/>
        <v>1</v>
      </c>
      <c r="AB34" s="16"/>
      <c r="AC34" s="16"/>
      <c r="AD34" s="16"/>
      <c r="AE34" s="16"/>
      <c r="AF34" s="17">
        <f t="shared" si="2"/>
        <v>1</v>
      </c>
      <c r="AG34" s="16"/>
      <c r="AH34" s="16"/>
      <c r="AI34" s="16"/>
      <c r="AJ34" s="16"/>
      <c r="AK34" s="17">
        <f t="shared" si="3"/>
        <v>0</v>
      </c>
      <c r="AL34" s="36"/>
      <c r="AM34" s="16"/>
      <c r="AN34" s="16"/>
      <c r="AO34" s="16"/>
      <c r="AP34" s="56">
        <f t="shared" si="4"/>
        <v>1</v>
      </c>
      <c r="AQ34" s="55"/>
      <c r="AR34" s="55" t="s">
        <v>193</v>
      </c>
      <c r="AS34" s="54" t="s">
        <v>197</v>
      </c>
    </row>
    <row r="35" spans="1:45" ht="120" x14ac:dyDescent="0.25">
      <c r="A35" s="16">
        <v>5</v>
      </c>
      <c r="B35" s="16" t="s">
        <v>176</v>
      </c>
      <c r="C35" s="16" t="s">
        <v>177</v>
      </c>
      <c r="D35" s="16" t="s">
        <v>207</v>
      </c>
      <c r="E35" s="17">
        <v>0.04</v>
      </c>
      <c r="F35" s="16" t="s">
        <v>148</v>
      </c>
      <c r="G35" s="16" t="s">
        <v>178</v>
      </c>
      <c r="H35" s="16" t="s">
        <v>179</v>
      </c>
      <c r="I35" s="16"/>
      <c r="J35" s="18" t="s">
        <v>180</v>
      </c>
      <c r="K35" s="18" t="s">
        <v>181</v>
      </c>
      <c r="L35" s="19">
        <v>0.33</v>
      </c>
      <c r="M35" s="19">
        <v>0.67</v>
      </c>
      <c r="N35" s="19">
        <v>1</v>
      </c>
      <c r="O35" s="19">
        <v>0</v>
      </c>
      <c r="P35" s="19">
        <v>1</v>
      </c>
      <c r="Q35" s="16" t="s">
        <v>76</v>
      </c>
      <c r="R35" s="16" t="s">
        <v>182</v>
      </c>
      <c r="S35" s="16" t="s">
        <v>183</v>
      </c>
      <c r="T35" s="16" t="s">
        <v>184</v>
      </c>
      <c r="U35" s="16" t="s">
        <v>183</v>
      </c>
      <c r="V35" s="54">
        <f>L35</f>
        <v>0.33</v>
      </c>
      <c r="W35" s="57">
        <v>0.90920000000000001</v>
      </c>
      <c r="X35" s="57">
        <v>0.90920000000000001</v>
      </c>
      <c r="Y35" s="66" t="s">
        <v>198</v>
      </c>
      <c r="Z35" s="66" t="s">
        <v>201</v>
      </c>
      <c r="AA35" s="30">
        <f t="shared" si="1"/>
        <v>0.67</v>
      </c>
      <c r="AB35" s="16"/>
      <c r="AC35" s="16"/>
      <c r="AD35" s="16"/>
      <c r="AE35" s="16"/>
      <c r="AF35" s="17">
        <f t="shared" si="2"/>
        <v>1</v>
      </c>
      <c r="AG35" s="16"/>
      <c r="AH35" s="16"/>
      <c r="AI35" s="16"/>
      <c r="AJ35" s="16"/>
      <c r="AK35" s="17">
        <f t="shared" si="3"/>
        <v>0</v>
      </c>
      <c r="AL35" s="36"/>
      <c r="AM35" s="16"/>
      <c r="AN35" s="16"/>
      <c r="AO35" s="16"/>
      <c r="AP35" s="56">
        <f t="shared" si="4"/>
        <v>1</v>
      </c>
      <c r="AQ35" s="55"/>
      <c r="AR35" s="57">
        <v>0.90920000000000001</v>
      </c>
      <c r="AS35" s="66" t="s">
        <v>198</v>
      </c>
    </row>
    <row r="36" spans="1:45" s="35" customFormat="1" ht="15.75" x14ac:dyDescent="0.25">
      <c r="A36" s="13"/>
      <c r="B36" s="13"/>
      <c r="C36" s="13"/>
      <c r="D36" s="22" t="s">
        <v>185</v>
      </c>
      <c r="E36" s="23">
        <f>SUM(E31:E35)</f>
        <v>0.2</v>
      </c>
      <c r="F36" s="22"/>
      <c r="G36" s="22"/>
      <c r="H36" s="22"/>
      <c r="I36" s="22"/>
      <c r="J36" s="22"/>
      <c r="K36" s="22"/>
      <c r="L36" s="24">
        <f>AVERAGE(L32:L35)</f>
        <v>0.33250000000000002</v>
      </c>
      <c r="M36" s="24">
        <f>AVERAGE(M32:M35)</f>
        <v>0.91749999999999998</v>
      </c>
      <c r="N36" s="24">
        <f>AVERAGE(N32:N35)</f>
        <v>1</v>
      </c>
      <c r="O36" s="24">
        <f>AVERAGE(O32:O35)</f>
        <v>0.5</v>
      </c>
      <c r="P36" s="24">
        <f>AVERAGE(P32:P35)</f>
        <v>1</v>
      </c>
      <c r="Q36" s="22"/>
      <c r="R36" s="13"/>
      <c r="S36" s="13"/>
      <c r="T36" s="13"/>
      <c r="U36" s="13"/>
      <c r="V36" s="58"/>
      <c r="W36" s="58"/>
      <c r="X36" s="58">
        <f>AVERAGE(X31:X35)*20%</f>
        <v>0.19092000000000001</v>
      </c>
      <c r="Y36" s="65"/>
      <c r="Z36" s="65"/>
      <c r="AA36" s="24">
        <f>AVERAGE(AA32:AA35)</f>
        <v>0.91749999999999998</v>
      </c>
      <c r="AB36" s="24" t="e">
        <f>AVERAGE(AB32:AB35)</f>
        <v>#DIV/0!</v>
      </c>
      <c r="AC36" s="13"/>
      <c r="AD36" s="13"/>
      <c r="AE36" s="13"/>
      <c r="AF36" s="24">
        <f>AVERAGE(AF32:AF35)</f>
        <v>1</v>
      </c>
      <c r="AG36" s="24" t="e">
        <f>AVERAGE(AG32:AG35)</f>
        <v>#DIV/0!</v>
      </c>
      <c r="AH36" s="13"/>
      <c r="AI36" s="13"/>
      <c r="AJ36" s="13"/>
      <c r="AK36" s="24">
        <f>AVERAGE(AK32:AK35)</f>
        <v>0.5</v>
      </c>
      <c r="AL36" s="24" t="e">
        <f>AVERAGE(AL32:AL35)</f>
        <v>#DIV/0!</v>
      </c>
      <c r="AM36" s="13"/>
      <c r="AN36" s="13"/>
      <c r="AO36" s="13"/>
      <c r="AP36" s="58"/>
      <c r="AQ36" s="58"/>
      <c r="AR36" s="58">
        <f>AVERAGE(AR31:AR35)*20%</f>
        <v>0.12728</v>
      </c>
      <c r="AS36" s="65"/>
    </row>
    <row r="37" spans="1:45" s="37" customFormat="1" ht="18.75" x14ac:dyDescent="0.3">
      <c r="A37" s="25"/>
      <c r="B37" s="25"/>
      <c r="C37" s="25"/>
      <c r="D37" s="26" t="s">
        <v>186</v>
      </c>
      <c r="E37" s="27">
        <f>E36+E30</f>
        <v>1.0000000000000002</v>
      </c>
      <c r="F37" s="25"/>
      <c r="G37" s="25"/>
      <c r="H37" s="25"/>
      <c r="I37" s="25"/>
      <c r="J37" s="25"/>
      <c r="K37" s="25"/>
      <c r="L37" s="28">
        <f>L36*$E$36</f>
        <v>6.6500000000000004E-2</v>
      </c>
      <c r="M37" s="28">
        <f>M36*$E$36</f>
        <v>0.1835</v>
      </c>
      <c r="N37" s="28">
        <f>N36*$E$36</f>
        <v>0.2</v>
      </c>
      <c r="O37" s="28">
        <f>O36*$E$36</f>
        <v>0.1</v>
      </c>
      <c r="P37" s="28">
        <f>P36*$E$36</f>
        <v>0.2</v>
      </c>
      <c r="Q37" s="25"/>
      <c r="R37" s="25"/>
      <c r="S37" s="25"/>
      <c r="T37" s="25"/>
      <c r="U37" s="25"/>
      <c r="V37" s="59"/>
      <c r="W37" s="59"/>
      <c r="X37" s="69">
        <f>X30+X36</f>
        <v>0.65785520467836256</v>
      </c>
      <c r="Y37" s="67"/>
      <c r="Z37" s="67"/>
      <c r="AA37" s="28">
        <f>AA36*$E$36</f>
        <v>0.1835</v>
      </c>
      <c r="AB37" s="28" t="e">
        <f>AB36*$E$36</f>
        <v>#DIV/0!</v>
      </c>
      <c r="AC37" s="25"/>
      <c r="AD37" s="25"/>
      <c r="AE37" s="25"/>
      <c r="AF37" s="28">
        <f>AF36*$E$36</f>
        <v>0.2</v>
      </c>
      <c r="AG37" s="28" t="e">
        <f>AG36*$E$36</f>
        <v>#DIV/0!</v>
      </c>
      <c r="AH37" s="25"/>
      <c r="AI37" s="25"/>
      <c r="AJ37" s="25"/>
      <c r="AK37" s="28">
        <f>AK36*$E$36</f>
        <v>0.1</v>
      </c>
      <c r="AL37" s="28" t="e">
        <f>AL36*$E$36</f>
        <v>#DIV/0!</v>
      </c>
      <c r="AM37" s="25"/>
      <c r="AN37" s="25"/>
      <c r="AO37" s="25"/>
      <c r="AP37" s="59"/>
      <c r="AQ37" s="59"/>
      <c r="AR37" s="69">
        <f>AR30+AR36</f>
        <v>0.25642443863970521</v>
      </c>
      <c r="AS37" s="67"/>
    </row>
  </sheetData>
  <sheetProtection formatColumns="0" formatRows="0"/>
  <mergeCells count="24">
    <mergeCell ref="AP10:AS10"/>
    <mergeCell ref="AP11:AS11"/>
    <mergeCell ref="V10:Z10"/>
    <mergeCell ref="F4:K4"/>
    <mergeCell ref="H5:K5"/>
    <mergeCell ref="H6:K6"/>
    <mergeCell ref="H7:K7"/>
    <mergeCell ref="H8:K8"/>
    <mergeCell ref="Q10:U11"/>
    <mergeCell ref="V11:Z11"/>
    <mergeCell ref="AA11:AE11"/>
    <mergeCell ref="AF11:AJ11"/>
    <mergeCell ref="AK11:AO11"/>
    <mergeCell ref="AK10:AO10"/>
    <mergeCell ref="AF10:AJ10"/>
    <mergeCell ref="AA10:AE10"/>
    <mergeCell ref="A10:B11"/>
    <mergeCell ref="C10:C12"/>
    <mergeCell ref="D10:P11"/>
    <mergeCell ref="A1:K1"/>
    <mergeCell ref="L1:P1"/>
    <mergeCell ref="A2:P2"/>
    <mergeCell ref="A4:B8"/>
    <mergeCell ref="C4:D8"/>
  </mergeCells>
  <dataValidations count="4">
    <dataValidation allowBlank="1" showInputMessage="1" showErrorMessage="1" error="Escriba un texto " promptTitle="Cualquier contenido" sqref="F13:F29" xr:uid="{00000000-0002-0000-0000-000000000000}"/>
    <dataValidation type="textLength" operator="lessThanOrEqual" allowBlank="1" showInputMessage="1" showErrorMessage="1" error="Por favor ingresar menos de 2.500 caracteres, incluyendo espacios." prompt="Recuerde que este campo tiene máximo 2.500 caracteres, incluyendo espacios. " sqref="Y15:Y29" xr:uid="{504C8473-8E78-4852-A543-AF36EE84FAD2}">
      <formula1>2500</formula1>
    </dataValidation>
    <dataValidation type="textLength" operator="lessThanOrEqual" allowBlank="1" showInputMessage="1" showErrorMessage="1" error="Por favor ingresar menos de 2.500 caracteres, incluyendo espacios." prompt="Recuerde que este campo tiene máximo 2.500 caracteres, incluyendo espacios." sqref="Y32" xr:uid="{993DDC83-B24E-41C4-86C6-B6682DC21DE5}">
      <formula1>2500</formula1>
    </dataValidation>
    <dataValidation type="textLength" operator="lessThanOrEqual" allowBlank="1" showInputMessage="1" showErrorMessage="1" error="Por favor ingresar menos de 2.500 caracteres, incluyendo espacios." sqref="W32:X32 Z15:Z29 Z35 W35:X35 Z32 W15:X29" xr:uid="{41A73FC6-DE1F-455E-B377-152DF7F7C6AE}">
      <formula1>2500</formula1>
    </dataValidation>
  </dataValidations>
  <pageMargins left="0.7" right="0.7" top="0.75" bottom="0.75" header="0.3" footer="0.3"/>
  <pageSetup paperSize="9" scale="43" orientation="portrait" r:id="rId1"/>
  <colBreaks count="1" manualBreakCount="1">
    <brk id="12" max="1048575" man="1"/>
  </colBreaks>
  <ignoredErrors>
    <ignoredError sqref="M36:P36"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2021 Teusaquillo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yamile espinosa</cp:lastModifiedBy>
  <cp:revision/>
  <dcterms:created xsi:type="dcterms:W3CDTF">2021-01-25T18:44:53Z</dcterms:created>
  <dcterms:modified xsi:type="dcterms:W3CDTF">2021-04-28T15:53:12Z</dcterms:modified>
  <cp:category/>
  <cp:contentStatus/>
</cp:coreProperties>
</file>