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565" activeTab="0"/>
  </bookViews>
  <sheets>
    <sheet name="2021 Santa Fe" sheetId="1" r:id="rId1"/>
  </sheets>
  <definedNames/>
  <calcPr fullCalcOnLoad="1"/>
</workbook>
</file>

<file path=xl/sharedStrings.xml><?xml version="1.0" encoding="utf-8"?>
<sst xmlns="http://schemas.openxmlformats.org/spreadsheetml/2006/main" count="459" uniqueCount="228">
  <si>
    <r>
      <t xml:space="preserve">ALCALDÍA LOCAL DE </t>
    </r>
    <r>
      <rPr>
        <b/>
        <u val="single"/>
        <sz val="11"/>
        <color indexed="8"/>
        <rFont val="Calibri Light"/>
        <family val="2"/>
      </rPr>
      <t>SANTA FE</t>
    </r>
  </si>
  <si>
    <r>
      <rPr>
        <b/>
        <sz val="11"/>
        <color indexed="8"/>
        <rFont val="Calibri Light"/>
        <family val="2"/>
      </rPr>
      <t xml:space="preserve">Código Formato: </t>
    </r>
    <r>
      <rPr>
        <sz val="11"/>
        <color indexed="8"/>
        <rFont val="Calibri Light"/>
        <family val="2"/>
      </rPr>
      <t xml:space="preserve">PLE-PIN-F018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25 de enero de 2020
</t>
    </r>
    <r>
      <rPr>
        <b/>
        <sz val="11"/>
        <color indexed="8"/>
        <rFont val="Calibri Light"/>
        <family val="2"/>
      </rPr>
      <t>Caso HOLA: 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</si>
  <si>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</si>
  <si>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</si>
  <si>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</si>
  <si>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</si>
  <si>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</si>
  <si>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</si>
  <si>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</si>
  <si>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11 de marzo de 2021</t>
  </si>
  <si>
    <t>Publicación del plan de gestión aprobado. Caso HOLA: 160841</t>
  </si>
  <si>
    <t>28 de abril de 2021</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</si>
  <si>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</si>
  <si>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</si>
  <si>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</si>
  <si>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</si>
  <si>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</si>
  <si>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</si>
  <si>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</si>
  <si>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</si>
  <si>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</si>
  <si>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</si>
  <si>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</si>
  <si>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</si>
  <si>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</si>
  <si>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</si>
  <si>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</si>
  <si>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</si>
  <si>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</si>
  <si>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</si>
  <si>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</si>
  <si>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</si>
  <si>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</si>
  <si>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</si>
  <si>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</si>
  <si>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</si>
  <si>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</si>
  <si>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</si>
  <si>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</si>
  <si>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</si>
  <si>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</si>
  <si>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</si>
  <si>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</si>
  <si>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</si>
  <si>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</si>
  <si>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</si>
  <si>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</si>
  <si>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</si>
  <si>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</si>
  <si>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</si>
  <si>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</si>
  <si>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r>
      <t xml:space="preserve">1. Cumplir el </t>
    </r>
    <r>
      <rPr>
        <b/>
        <sz val="11"/>
        <color indexed="8"/>
        <rFont val="Calibri Light"/>
        <family val="2"/>
      </rPr>
      <t>10%</t>
    </r>
    <r>
      <rPr>
        <sz val="11"/>
        <color indexed="8"/>
        <rFont val="Calibri Light"/>
        <family val="2"/>
      </rPr>
      <t xml:space="preserve"> de las metas del Plan de Desarrollo Local (metas entregadas)</t>
    </r>
  </si>
  <si>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</si>
  <si>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</si>
  <si>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</si>
  <si>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</si>
  <si>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</si>
  <si>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</si>
  <si>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</si>
  <si>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</si>
  <si>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</si>
  <si>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</si>
  <si>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</si>
  <si>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</si>
  <si>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r>
      <t xml:space="preserve">2. Incrementar en </t>
    </r>
    <r>
      <rPr>
        <b/>
        <sz val="11"/>
        <color indexed="8"/>
        <rFont val="Calibri Light"/>
        <family val="2"/>
      </rPr>
      <t xml:space="preserve">15% </t>
    </r>
    <r>
      <rPr>
        <sz val="11"/>
        <color indexed="8"/>
        <rFont val="Calibri Light"/>
        <family val="2"/>
      </rPr>
      <t>la participación efectiva la ciudadanía  votantes) en los ejercicios de presupuestos participativos Fase II con respecto al año anterior</t>
    </r>
  </si>
  <si>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</si>
  <si>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</si>
  <si>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</si>
  <si>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</si>
  <si>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</si>
  <si>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</si>
  <si>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</si>
  <si>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r>
      <t xml:space="preserve">3. Lograr que el </t>
    </r>
    <r>
      <rPr>
        <b/>
        <sz val="11"/>
        <color indexed="8"/>
        <rFont val="Calibri Light"/>
        <family val="2"/>
      </rPr>
      <t xml:space="preserve">100% </t>
    </r>
    <r>
      <rPr>
        <sz val="11"/>
        <color indexed="8"/>
        <rFont val="Calibri Light"/>
        <family val="2"/>
      </rPr>
      <t xml:space="preserve"> de las propuestas ganadoras de  presupuestos participativos (Fase II) cuenten con todos los recursos comprometidos en la vigencia.</t>
    </r>
  </si>
  <si>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</si>
  <si>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</si>
  <si>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</si>
  <si>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</si>
  <si>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</si>
  <si>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</si>
  <si>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Se contactaron 18 promotores de iniciativas ganadoras con el animo de respaldar las acciones de la ciudadania, sin embargo no se logro realizar proceso de contratación. Para este trimestre no se logró ejecutar ninguna iniciativa de presupuestos participativos, ya que se está adelantando la concertación y ampliación de la información de cada iniciativa.
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</si>
  <si>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No aplica</t>
  </si>
  <si>
    <t>Para el I Trimestre 2021, se están estructurando-actualizando los proyectos de inversión asociados a las propuestas ganadoras de presupuestos participativos.
Por lo anterior, aún no se han registrado avances en la plataforma de Gobierno Abierto para Bogotá, que es de donde se extraerá la información.</t>
  </si>
  <si>
    <t>Gestión corporativa institucional (local)</t>
  </si>
  <si>
    <r>
      <t xml:space="preserve">4. Girar mínimo el </t>
    </r>
    <r>
      <rPr>
        <b/>
        <sz val="11"/>
        <color indexed="8"/>
        <rFont val="Calibri Light"/>
        <family val="2"/>
      </rPr>
      <t>60%</t>
    </r>
    <r>
      <rPr>
        <sz val="11"/>
        <color indexed="8"/>
        <rFont val="Calibri Light"/>
        <family val="2"/>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</si>
  <si>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</si>
  <si>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</si>
  <si>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</si>
  <si>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</si>
  <si>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</si>
  <si>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</si>
  <si>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sobrepaso la meta teniendo en cuenta que se avanzó  en la depuración de las Obligaciones por Pagar de la vigencia 2020.</t>
  </si>
  <si>
    <t>Aplicativo BOGDATA
Ejecución presupuestal de gastos
http://www.santafe.gov.co/transparencia/presupuesto/ejecucion-presupuestal
Reporte DGDL</t>
  </si>
  <si>
    <r>
      <t>5. Girar mínimo el </t>
    </r>
    <r>
      <rPr>
        <b/>
        <sz val="11"/>
        <color indexed="8"/>
        <rFont val="Calibri Light"/>
        <family val="2"/>
      </rPr>
      <t xml:space="preserve"> 60% </t>
    </r>
    <r>
      <rPr>
        <sz val="11"/>
        <color indexed="8"/>
        <rFont val="Calibri Light"/>
        <family val="2"/>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</si>
  <si>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</si>
  <si>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</si>
  <si>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Porcentaje igual a la meta en razón a la depuración de Obligaciones por pagar de vigencias anteriores que se encuentra realizando el FDL</t>
  </si>
  <si>
    <t>Aplicativo BOGDATA
Ejecución presupuestal de gastos
http://www.santafe.gov.co/transparencia/presupuesto/ejecucion-presupuestal</t>
  </si>
  <si>
    <r>
      <t xml:space="preserve">6. Comprometer mínimo el </t>
    </r>
    <r>
      <rPr>
        <b/>
        <sz val="11"/>
        <color indexed="8"/>
        <rFont val="Calibri Light"/>
        <family val="2"/>
      </rPr>
      <t>25%</t>
    </r>
    <r>
      <rPr>
        <sz val="11"/>
        <color indexed="8"/>
        <rFont val="Calibri Light"/>
        <family val="2"/>
      </rPr>
      <t xml:space="preserve"> al 30 de junio y el </t>
    </r>
    <r>
      <rPr>
        <b/>
        <sz val="11"/>
        <color indexed="8"/>
        <rFont val="Calibri Light"/>
        <family val="2"/>
      </rPr>
      <t>95%</t>
    </r>
    <r>
      <rPr>
        <sz val="11"/>
        <color indexed="8"/>
        <rFont val="Calibri Light"/>
        <family val="2"/>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</si>
  <si>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</si>
  <si>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</si>
  <si>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</si>
  <si>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sobrepasó la meta en razón a que se obtuvo un  avance en  los procesos contractuales de manera temprana.</t>
  </si>
  <si>
    <r>
      <t xml:space="preserve">7. Girar mínimo el </t>
    </r>
    <r>
      <rPr>
        <b/>
        <sz val="11"/>
        <color indexed="8"/>
        <rFont val="Calibri Light"/>
        <family val="2"/>
      </rPr>
      <t>40% </t>
    </r>
    <r>
      <rPr>
        <sz val="11"/>
        <color indexed="8"/>
        <rFont val="Calibri Light"/>
        <family val="2"/>
      </rPr>
      <t>del presupuesto total  disponible de inversión directa de la vigencia</t>
    </r>
  </si>
  <si>
    <t>Porcentaje de giros acumulados</t>
  </si>
  <si>
    <t>(Giros acumulados de inversión directa/Presupuesto disponible de inversión directa de la vigencia)*100</t>
  </si>
  <si>
    <t>Se sobrepasó la meta por giros realizados y transferencia monetaria de Ingreso mínimo solidario</t>
  </si>
  <si>
    <r>
      <t xml:space="preserve">8. Registrar en el sistema SIPSE Local, el </t>
    </r>
    <r>
      <rPr>
        <b/>
        <sz val="11"/>
        <color indexed="8"/>
        <rFont val="Calibri Light"/>
        <family val="2"/>
      </rPr>
      <t>95%</t>
    </r>
    <r>
      <rPr>
        <sz val="11"/>
        <color indexed="8"/>
        <rFont val="Calibri Light"/>
        <family val="2"/>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</si>
  <si>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</si>
  <si>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</si>
  <si>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</si>
  <si>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</si>
  <si>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No se cumplió la totalidad de la meta programada, dado que no todos los contratos publicados en SECOP alcanzaaron a ser registrados en SIPSE Local.</t>
  </si>
  <si>
    <t>Reporte enviado por la Oficina Asesora de Planeacion.</t>
  </si>
  <si>
    <r>
      <t xml:space="preserve">9. Lograr que el </t>
    </r>
    <r>
      <rPr>
        <b/>
        <sz val="11"/>
        <color indexed="8"/>
        <rFont val="Calibri Light"/>
        <family val="2"/>
      </rPr>
      <t>100%</t>
    </r>
    <r>
      <rPr>
        <sz val="11"/>
        <color indexed="8"/>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</si>
  <si>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</si>
  <si>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</si>
  <si>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</si>
  <si>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</si>
  <si>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El 67,5% de los contratos celebrados se encuentran en estado ejecución dentro del sistema SIPSE Local. </t>
  </si>
  <si>
    <t xml:space="preserve">Para el I Trimestre el 67,5% de los contratos celebrados se encuentran en estado ejecución dentro del sistema SIPSE Local, lo que equivale al 16,9% de la meta. </t>
  </si>
  <si>
    <r>
      <t xml:space="preserve">10. Registrar y actualizar al </t>
    </r>
    <r>
      <rPr>
        <b/>
        <sz val="11"/>
        <color indexed="8"/>
        <rFont val="Calibri Light"/>
        <family val="2"/>
      </rPr>
      <t>95%</t>
    </r>
    <r>
      <rPr>
        <sz val="11"/>
        <color indexed="8"/>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</si>
  <si>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</si>
  <si>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</si>
  <si>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</si>
  <si>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Se registró y actualizó parcialmente la información en los módulos y funcionalidades en producción de SIPSE Local de la vigencia (Módulo de proyectos-Banco de Iniciativas, Módulo de Contratación y Financiero), con un resultado del 71,1%</t>
  </si>
  <si>
    <t>Soportes AL</t>
  </si>
  <si>
    <t xml:space="preserve">Se registró y actualizó parcialmente la información en los módulos y funcionalidades en producción de SIPSE Local de la vigencia (Módulo de proyectos-Banco de Iniciativas, Módulo de Contratación y Financiero), con un resultado del 71,1% para el I Trimestre y del 17,8% acumulado para la meta. </t>
  </si>
  <si>
    <t>Inspección, vigilancia y control</t>
  </si>
  <si>
    <r>
      <t xml:space="preserve">11. Impulsar procesalmente (avocar, rechazar, enviar al competente y todo lo que derive del desarrollo de la actuación), </t>
    </r>
    <r>
      <rPr>
        <b/>
        <sz val="11"/>
        <color indexed="8"/>
        <rFont val="Calibri Light"/>
        <family val="2"/>
      </rPr>
      <t>7.200</t>
    </r>
    <r>
      <rPr>
        <sz val="11"/>
        <color indexed="8"/>
        <rFont val="Calibri Light"/>
        <family val="2"/>
      </rPr>
      <t xml:space="preserve"> expedientes a cargo de las inspecciones de policía.</t>
    </r>
  </si>
  <si>
    <t xml:space="preserve">Expedientes a cargo de las inspecciones de policía impulsados </t>
  </si>
  <si>
    <t xml:space="preserve">Número de expedientes a cargo de las inspecciones de policía impulsados </t>
  </si>
  <si>
    <t>Suma</t>
  </si>
  <si>
    <t xml:space="preserve">Expedientes de actuaciones de policía </t>
  </si>
  <si>
    <t>Impulsos procesales</t>
  </si>
  <si>
    <t>Aplicativo ARCO</t>
  </si>
  <si>
    <t xml:space="preserve">Se impulsó procesalmente 5755 expedientes. </t>
  </si>
  <si>
    <t>Correo electronico y estadistica enviada por parte de la Direccion para la Gestion Policiva</t>
  </si>
  <si>
    <r>
      <t xml:space="preserve">12. Proferir </t>
    </r>
    <r>
      <rPr>
        <b/>
        <sz val="11"/>
        <color indexed="8"/>
        <rFont val="Calibri Light"/>
        <family val="2"/>
      </rPr>
      <t>3.600</t>
    </r>
    <r>
      <rPr>
        <sz val="11"/>
        <color indexed="8"/>
        <rFont val="Calibri Light"/>
        <family val="2"/>
      </rPr>
      <t xml:space="preserve"> de fallos en primera instancia sobre los expedientes a cargo de las inspecciones de policía</t>
    </r>
  </si>
  <si>
    <t>Fallos de fondo en primera instancia proferidos</t>
  </si>
  <si>
    <t>Número de Fallos de fondo en primera instancia proferidos</t>
  </si>
  <si>
    <t>Fallos de fondo</t>
  </si>
  <si>
    <t>Se emitieron 3.121 fallos de primera instancia para el I Trimestre de 2021.</t>
  </si>
  <si>
    <r>
      <t xml:space="preserve">13. Terminar (archivar), </t>
    </r>
    <r>
      <rPr>
        <b/>
        <sz val="11"/>
        <color indexed="8"/>
        <rFont val="Calibri Light"/>
        <family val="2"/>
      </rPr>
      <t xml:space="preserve">66 </t>
    </r>
    <r>
      <rPr>
        <sz val="11"/>
        <color indexed="8"/>
        <rFont val="Calibri Light"/>
        <family val="2"/>
      </rPr>
      <t>actuaciones administrativas activas</t>
    </r>
  </si>
  <si>
    <t>Actuaciones Administrativas terminadas (archivadas)</t>
  </si>
  <si>
    <t>Número de Actuaciones Administrativas terminadas (archivadas)</t>
  </si>
  <si>
    <t>Actuaciones administrativas terminadas</t>
  </si>
  <si>
    <t>Actuaciones administrativas terminadas por vía gubernativa</t>
  </si>
  <si>
    <t>Aplicativo Si Actúa I</t>
  </si>
  <si>
    <t xml:space="preserve">Durante el 1er trimestre del año 2021, el área de gestión policiva realizó el archivo de 6 actuaciones administrativas  de fondo, que equivale al 54,5% de la meta programada. No se logró el cumplimiento total de esta meta,por cuanto se está realizando el proceso de notificación. </t>
  </si>
  <si>
    <t>REPORTE SI ACTUA</t>
  </si>
  <si>
    <r>
      <t xml:space="preserve">14. Terminar </t>
    </r>
    <r>
      <rPr>
        <b/>
        <sz val="11"/>
        <color indexed="8"/>
        <rFont val="Calibri Light"/>
        <family val="2"/>
      </rPr>
      <t>21</t>
    </r>
    <r>
      <rPr>
        <sz val="11"/>
        <color indexed="8"/>
        <rFont val="Calibri Light"/>
        <family val="2"/>
      </rPr>
      <t xml:space="preserve"> actuaciones administrativas en primera instancia</t>
    </r>
  </si>
  <si>
    <t>Actuaciones Administrativas terminadas hasta la primera instancia</t>
  </si>
  <si>
    <t>Número de Actuaciones Administrativas terminadas hasta la primera instancia</t>
  </si>
  <si>
    <t>Durante el 1er trimestre del año 2021, el area de gestion policiva realizó el archivo de 6 actuaciones administrativas  de fondo. Sin embargo, del reporte realizado por la Dirección para la Gestión Policiva, no se tienen actuaciones administrativas en primera instancia registradas en el aplicativo</t>
  </si>
  <si>
    <r>
      <t xml:space="preserve">15. Realizar </t>
    </r>
    <r>
      <rPr>
        <b/>
        <sz val="11"/>
        <color indexed="8"/>
        <rFont val="Calibri Light"/>
        <family val="2"/>
      </rPr>
      <t>60</t>
    </r>
    <r>
      <rPr>
        <sz val="11"/>
        <color indexed="8"/>
        <rFont val="Calibri Light"/>
        <family val="2"/>
      </rPr>
      <t xml:space="preserve"> operativos de inspección, vigilancia y control en materia de integridad del espacio público</t>
    </r>
  </si>
  <si>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</si>
  <si>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</si>
  <si>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</si>
  <si>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</si>
  <si>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operativos Alcaldía Local</t>
  </si>
  <si>
    <t>Durante el 1er trimestre del año 2021, el área de gestión policiva realizó 30 operativos, que equivale a un 100% por encima de la meta programada.
Estos operativos se realizaron cumpliendo con los decretos distritales y naciones frente al COVID 19</t>
  </si>
  <si>
    <t>ACTAS DE OPERATIVOS</t>
  </si>
  <si>
    <r>
      <t xml:space="preserve">16. Realizar </t>
    </r>
    <r>
      <rPr>
        <b/>
        <sz val="11"/>
        <color indexed="8"/>
        <rFont val="Calibri Light"/>
        <family val="2"/>
      </rPr>
      <t>60</t>
    </r>
    <r>
      <rPr>
        <sz val="11"/>
        <color indexed="8"/>
        <rFont val="Calibri Light"/>
        <family val="2"/>
      </rPr>
      <t xml:space="preserve"> operativos de inspección, vigilancia y control en materia de actividad económica </t>
    </r>
  </si>
  <si>
    <t>Acciones de control u operativos en materia actividad económica realizadas</t>
  </si>
  <si>
    <t>Número de Acciones de control u operativos en materia actividad económica realizadas</t>
  </si>
  <si>
    <t>Durante el 1er trimestre del año 2021, el area de gestion policiva realizó 15 operativos, que equivale al 115% de la meta programada.Estos opertativos se realizaron en virtud de cumplimiento de la ley 1801 de 2016, Ley 232 de 1995</t>
  </si>
  <si>
    <t>INFORMES TECNICOS</t>
  </si>
  <si>
    <r>
      <t xml:space="preserve">17. Realizar </t>
    </r>
    <r>
      <rPr>
        <b/>
        <sz val="11"/>
        <color indexed="8"/>
        <rFont val="Calibri Light"/>
        <family val="2"/>
      </rPr>
      <t>34</t>
    </r>
    <r>
      <rPr>
        <sz val="11"/>
        <color indexed="8"/>
        <rFont val="Calibri Light"/>
        <family val="2"/>
      </rPr>
      <t xml:space="preserve"> operativos de inspección, vigilancia y control en materia de obras y urbanismo </t>
    </r>
  </si>
  <si>
    <t>Acciones de control u operativos en materia de obras y urbanismo realizadas</t>
  </si>
  <si>
    <t>Número de Acciones de control u operativos en materia de obras y urbanismo realizadas</t>
  </si>
  <si>
    <t>Durante el 1er trimestre del año 2021, el area de gestion policiva realizó  18 operativos, que equivale al 125% por encima de la meta programada. Estos opertativos se realizaron en virtud de cumplimiento del Régimen de obras y urbanismo y la Ley 1801 de 2016</t>
  </si>
  <si>
    <r>
      <t xml:space="preserve">18. Realizar </t>
    </r>
    <r>
      <rPr>
        <b/>
        <sz val="11"/>
        <color indexed="8"/>
        <rFont val="Calibri Light"/>
        <family val="2"/>
      </rPr>
      <t>44</t>
    </r>
    <r>
      <rPr>
        <sz val="11"/>
        <color indexed="8"/>
        <rFont val="Calibri Light"/>
        <family val="2"/>
      </rPr>
      <t xml:space="preserve"> operativos de inspección, vigilancia y control para dar cumplimiento a los fallos de cerros orientales.</t>
    </r>
  </si>
  <si>
    <t>Acciones de control u operativos para el cumplimiento de los fallos de cerros orientales realizadas</t>
  </si>
  <si>
    <t>Número de Acciones de control u operativos para el cumplimiento de los fallos de cerros orientales realizadas</t>
  </si>
  <si>
    <t>Durante el 1er trimestre del año 2021, el area de gestion policiva realizo 11 operativos, que equivale al 0.22% por encima de la meta programada. Estos operativos se realizaron en virtud del cumplimiento de la accion popular 250002325000200500662 03</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</si>
  <si>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</si>
  <si>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</si>
  <si>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</si>
  <si>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</si>
  <si>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</si>
  <si>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</si>
  <si>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</si>
  <si>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</si>
  <si>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</si>
  <si>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</si>
  <si>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</si>
  <si>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</si>
  <si>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</si>
  <si>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MT 2. Mantener el 100% de las acciones de mejora asignadas al proceso/Alcaldía con relación a planes de mejoramiento interno documentadas y vigentes</t>
  </si>
  <si>
    <t>Acciones correctivas documentadas y vigentes</t>
  </si>
  <si>
    <t>1 -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</si>
  <si>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</si>
  <si>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</si>
  <si>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</si>
  <si>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</si>
  <si>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</si>
  <si>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cuenta con 14 acciones de mejora sin vencimiento.</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</si>
  <si>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</si>
  <si>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</si>
  <si>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</si>
  <si>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</si>
  <si>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</si>
  <si>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</si>
  <si>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</si>
  <si>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</si>
  <si>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</si>
  <si>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</si>
  <si>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</si>
  <si>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</si>
  <si>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</si>
  <si>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</si>
  <si>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</si>
  <si>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</si>
  <si>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</si>
  <si>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</si>
  <si>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</si>
  <si>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</si>
  <si>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</si>
  <si>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</si>
  <si>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</si>
  <si>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ciudadanía</t>
  </si>
  <si>
    <t xml:space="preserve">Reporte Aplicativo CRONOS </t>
  </si>
  <si>
    <t>Responsable del Reporte: Subsecretaria de Gestión Institucional - Grupo Oficina de atención a la Ciudadanía</t>
  </si>
  <si>
    <t>La localidad ha dado respuesta a 7.487 requerimientos ciudadanos de las vigencias 2016 a 2020.</t>
  </si>
  <si>
    <t>Reporte CRONOS</t>
  </si>
  <si>
    <t>Total metas transversales (20%)</t>
  </si>
  <si>
    <t xml:space="preserve">Total plan de gestión </t>
  </si>
  <si>
    <t xml:space="preserve">Para el primer trimestre de la vigencia 2021, el plan de gestión de la Alcaldía Local alcanzó un nivel de desempeño del 84% de acuerdo con lo programado, y del 26% acumulado para la vigencia.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</si>
</sst>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3">
    <font>
      <sz val="11"/>
      <color theme="1"/>
      <name val="Calibri"/>
      <family val="2"/>
    </font>
    <font>
      <sz val="11"/>
      <color indexed="8"/>
      <name val="Calibri"/>
      <family val="2"/>
    </font>
    <font>
      <sz val="11"/>
      <color indexed="8"/>
      <name val="Calibri Light"/>
      <family val="2"/>
    </font>
    <font>
      <b/>
      <sz val="11"/>
      <color indexed="8"/>
      <name val="Calibri Light"/>
      <family val="2"/>
    </font>
    <font>
      <sz val="11"/>
      <name val="Calibri Light"/>
      <family val="2"/>
    </font>
    <font>
      <sz val="11"/>
      <color indexed="30"/>
      <name val="Calibri Light"/>
      <family val="2"/>
    </font>
    <font>
      <sz val="12"/>
      <color indexed="8"/>
      <name val="Calibri Light"/>
      <family val="2"/>
    </font>
    <font>
      <b/>
      <sz val="12"/>
      <color indexed="8"/>
      <name val="Calibri Light"/>
      <family val="2"/>
    </font>
    <font>
      <sz val="14"/>
      <color indexed="8"/>
      <name val="Calibri Light"/>
      <family val="2"/>
    </font>
    <font>
      <b/>
      <sz val="14"/>
      <color indexed="8"/>
      <name val="Calibri Light"/>
      <family val="2"/>
    </font>
    <font>
      <b/>
      <sz val="12"/>
      <color indexed="30"/>
      <name val="Calibri Light"/>
      <family val="2"/>
    </font>
    <font>
      <b/>
      <u val="single"/>
      <sz val="11"/>
      <color indexed="8"/>
      <name val="Calibri Ligh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Calibri Light"/>
      <family val="2"/>
    </font>
    <font>
      <b/>
      <sz val="11"/>
      <color theme="1"/>
      <name val="Calibri Light"/>
      <family val="2"/>
    </font>
    <font>
      <sz val="12"/>
      <color theme="1"/>
      <name val="Calibri Light"/>
      <family val="2"/>
    </font>
    <font>
      <b/>
      <sz val="12"/>
      <color theme="1"/>
      <name val="Calibri Light"/>
      <family val="2"/>
    </font>
    <font>
      <sz val="11"/>
      <color rgb="FF0070C0"/>
      <name val="Calibri Light"/>
      <family val="2"/>
    </font>
    <font>
      <b/>
      <sz val="12"/>
      <color rgb="FF0070C0"/>
      <name val="Calibri Light"/>
      <family val="2"/>
    </font>
    <font>
      <sz val="14"/>
      <color theme="1"/>
      <name val="Calibri Light"/>
      <family val="2"/>
    </font>
    <font>
      <b/>
      <sz val="14"/>
      <color theme="1"/>
      <name val="Calibri Light"/>
      <family val="2"/>
    </font>
    <font>
      <sz val="11"/>
      <color rgb="FF000000"/>
      <name val="Calibr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6">
    <xf numFmtId="0" fontId="0" fillId="0" borderId="0" xfId="0" applyFont="1" applyAlignment="1">
      <alignment/>
    </xf>
    <xf numFmtId="0" fontId="44" fillId="0" borderId="0" xfId="0" applyFont="1" applyAlignment="1" applyProtection="1">
      <alignment wrapText="1"/>
      <protection hidden="1"/>
    </xf>
    <xf numFmtId="0" fontId="44" fillId="0" borderId="0" xfId="0" applyFont="1" applyAlignment="1" applyProtection="1">
      <alignment vertical="center" wrapText="1"/>
      <protection hidden="1"/>
    </xf>
    <xf numFmtId="0" fontId="45" fillId="5" borderId="10" xfId="0" applyFont="1" applyFill="1" applyBorder="1" applyAlignment="1" applyProtection="1">
      <alignment wrapText="1"/>
      <protection hidden="1"/>
    </xf>
    <xf numFmtId="0" fontId="44" fillId="0" borderId="10" xfId="0" applyFont="1" applyBorder="1" applyAlignment="1" applyProtection="1">
      <alignment wrapText="1"/>
      <protection hidden="1"/>
    </xf>
    <xf numFmtId="10" fontId="44" fillId="0" borderId="10" xfId="53" applyNumberFormat="1" applyFont="1" applyBorder="1" applyAlignment="1" applyProtection="1">
      <alignment horizontal="right" vertical="top" wrapText="1"/>
      <protection hidden="1"/>
    </xf>
    <xf numFmtId="10" fontId="44" fillId="0" borderId="10" xfId="0" applyNumberFormat="1" applyFont="1" applyBorder="1" applyAlignment="1" applyProtection="1">
      <alignment horizontal="left" vertical="top" wrapText="1"/>
      <protection hidden="1"/>
    </xf>
    <xf numFmtId="9" fontId="44" fillId="0" borderId="10" xfId="0" applyNumberFormat="1" applyFont="1" applyBorder="1" applyAlignment="1" applyProtection="1">
      <alignment horizontal="left" vertical="top" wrapText="1"/>
      <protection hidden="1"/>
    </xf>
    <xf numFmtId="9" fontId="44" fillId="0" borderId="10" xfId="53" applyFont="1" applyBorder="1" applyAlignment="1" applyProtection="1">
      <alignment horizontal="left" vertical="top" wrapText="1"/>
      <protection hidden="1"/>
    </xf>
    <xf numFmtId="0" fontId="4" fillId="0" borderId="10" xfId="0" applyFont="1" applyBorder="1" applyAlignment="1" applyProtection="1">
      <alignment horizontal="left" vertical="top" wrapText="1"/>
      <protection hidden="1"/>
    </xf>
    <xf numFmtId="41" fontId="44" fillId="0" borderId="10" xfId="48" applyFont="1" applyBorder="1" applyAlignment="1" applyProtection="1">
      <alignment horizontal="left" vertical="top" wrapText="1"/>
      <protection hidden="1"/>
    </xf>
    <xf numFmtId="41" fontId="44" fillId="0" borderId="10" xfId="0" applyNumberFormat="1" applyFont="1" applyBorder="1" applyAlignment="1" applyProtection="1">
      <alignment horizontal="left" vertical="top" wrapText="1"/>
      <protection hidden="1"/>
    </xf>
    <xf numFmtId="0" fontId="44" fillId="0" borderId="10" xfId="0" applyFont="1" applyBorder="1" applyAlignment="1" applyProtection="1">
      <alignment horizontal="right" vertical="top" wrapText="1"/>
      <protection hidden="1"/>
    </xf>
    <xf numFmtId="0" fontId="46" fillId="5" borderId="10" xfId="0" applyFont="1" applyFill="1" applyBorder="1" applyAlignment="1" applyProtection="1">
      <alignment wrapText="1"/>
      <protection hidden="1"/>
    </xf>
    <xf numFmtId="0" fontId="47" fillId="5" borderId="10" xfId="0" applyFont="1" applyFill="1" applyBorder="1" applyAlignment="1" applyProtection="1">
      <alignment/>
      <protection hidden="1"/>
    </xf>
    <xf numFmtId="9" fontId="47" fillId="5" borderId="10" xfId="53" applyFont="1" applyFill="1" applyBorder="1" applyAlignment="1" applyProtection="1">
      <alignment wrapText="1"/>
      <protection hidden="1"/>
    </xf>
    <xf numFmtId="0" fontId="48" fillId="0" borderId="10" xfId="0" applyFont="1" applyBorder="1" applyAlignment="1" applyProtection="1">
      <alignment horizontal="left" vertical="top" wrapText="1"/>
      <protection hidden="1"/>
    </xf>
    <xf numFmtId="9" fontId="48" fillId="0" borderId="10" xfId="0" applyNumberFormat="1" applyFont="1" applyBorder="1" applyAlignment="1" applyProtection="1">
      <alignment horizontal="right" vertical="top" wrapText="1"/>
      <protection hidden="1"/>
    </xf>
    <xf numFmtId="0" fontId="48" fillId="33" borderId="10" xfId="0" applyFont="1" applyFill="1" applyBorder="1" applyAlignment="1" applyProtection="1">
      <alignment horizontal="left" vertical="top" wrapText="1"/>
      <protection hidden="1"/>
    </xf>
    <xf numFmtId="9" fontId="48" fillId="33" borderId="10" xfId="0" applyNumberFormat="1" applyFont="1" applyFill="1" applyBorder="1" applyAlignment="1" applyProtection="1">
      <alignment horizontal="right" vertical="top" wrapText="1"/>
      <protection hidden="1"/>
    </xf>
    <xf numFmtId="9" fontId="48" fillId="33" borderId="10" xfId="53" applyNumberFormat="1" applyFont="1" applyFill="1" applyBorder="1" applyAlignment="1" applyProtection="1">
      <alignment horizontal="right" vertical="top" wrapText="1"/>
      <protection hidden="1"/>
    </xf>
    <xf numFmtId="9" fontId="48" fillId="33" borderId="10" xfId="53" applyFont="1" applyFill="1" applyBorder="1" applyAlignment="1" applyProtection="1">
      <alignment horizontal="right" vertical="top" wrapText="1"/>
      <protection hidden="1"/>
    </xf>
    <xf numFmtId="0" fontId="49" fillId="5" borderId="10" xfId="0" applyFont="1" applyFill="1" applyBorder="1" applyAlignment="1" applyProtection="1">
      <alignment wrapText="1"/>
      <protection hidden="1"/>
    </xf>
    <xf numFmtId="9" fontId="49" fillId="5" borderId="10" xfId="53" applyFont="1" applyFill="1" applyBorder="1" applyAlignment="1" applyProtection="1">
      <alignment wrapText="1"/>
      <protection hidden="1"/>
    </xf>
    <xf numFmtId="9" fontId="49" fillId="5" borderId="10" xfId="0" applyNumberFormat="1" applyFont="1" applyFill="1" applyBorder="1" applyAlignment="1" applyProtection="1">
      <alignment wrapText="1"/>
      <protection hidden="1"/>
    </xf>
    <xf numFmtId="0" fontId="50" fillId="11" borderId="10" xfId="0" applyFont="1" applyFill="1" applyBorder="1" applyAlignment="1" applyProtection="1">
      <alignment wrapText="1"/>
      <protection hidden="1"/>
    </xf>
    <xf numFmtId="0" fontId="51" fillId="11" borderId="10" xfId="0" applyFont="1" applyFill="1" applyBorder="1" applyAlignment="1" applyProtection="1">
      <alignment wrapText="1"/>
      <protection hidden="1"/>
    </xf>
    <xf numFmtId="9" fontId="51" fillId="11" borderId="10" xfId="53" applyFont="1" applyFill="1" applyBorder="1" applyAlignment="1" applyProtection="1">
      <alignment wrapText="1"/>
      <protection hidden="1"/>
    </xf>
    <xf numFmtId="9" fontId="50" fillId="11" borderId="10" xfId="53" applyFont="1" applyFill="1" applyBorder="1" applyAlignment="1" applyProtection="1">
      <alignment wrapText="1"/>
      <protection hidden="1"/>
    </xf>
    <xf numFmtId="9" fontId="44" fillId="0" borderId="10" xfId="0" applyNumberFormat="1" applyFont="1" applyBorder="1" applyAlignment="1" applyProtection="1">
      <alignment horizontal="right" vertical="top" wrapText="1"/>
      <protection hidden="1"/>
    </xf>
    <xf numFmtId="9" fontId="48" fillId="0" borderId="10" xfId="53" applyFont="1" applyBorder="1" applyAlignment="1" applyProtection="1">
      <alignment horizontal="right" vertical="top" wrapText="1"/>
      <protection hidden="1"/>
    </xf>
    <xf numFmtId="0" fontId="45" fillId="13" borderId="10" xfId="0" applyFont="1" applyFill="1" applyBorder="1" applyAlignment="1" applyProtection="1">
      <alignment horizontal="center" vertical="center" wrapText="1"/>
      <protection hidden="1"/>
    </xf>
    <xf numFmtId="0" fontId="44" fillId="0" borderId="0" xfId="0" applyFont="1" applyAlignment="1" applyProtection="1">
      <alignment horizontal="left" vertical="top" wrapText="1"/>
      <protection hidden="1"/>
    </xf>
    <xf numFmtId="41" fontId="44" fillId="0" borderId="10" xfId="48" applyFont="1" applyBorder="1" applyAlignment="1" applyProtection="1">
      <alignment vertical="top" wrapText="1"/>
      <protection hidden="1"/>
    </xf>
    <xf numFmtId="9" fontId="47" fillId="5" borderId="10" xfId="53" applyFont="1" applyFill="1" applyBorder="1" applyAlignment="1" applyProtection="1">
      <alignment horizontal="right" wrapText="1"/>
      <protection hidden="1"/>
    </xf>
    <xf numFmtId="0" fontId="46" fillId="0" borderId="0" xfId="0" applyFont="1" applyAlignment="1" applyProtection="1">
      <alignment wrapText="1"/>
      <protection hidden="1"/>
    </xf>
    <xf numFmtId="0" fontId="48" fillId="0" borderId="10" xfId="0" applyFont="1" applyBorder="1" applyAlignment="1" applyProtection="1">
      <alignment horizontal="right" vertical="top" wrapText="1"/>
      <protection hidden="1"/>
    </xf>
    <xf numFmtId="0" fontId="50" fillId="0" borderId="0" xfId="0" applyFont="1" applyAlignment="1" applyProtection="1">
      <alignment wrapText="1"/>
      <protection hidden="1"/>
    </xf>
    <xf numFmtId="9" fontId="44" fillId="0" borderId="10" xfId="0" applyNumberFormat="1" applyFont="1" applyBorder="1" applyAlignment="1" applyProtection="1">
      <alignment horizontal="center" vertical="top" wrapText="1"/>
      <protection locked="0"/>
    </xf>
    <xf numFmtId="0" fontId="44" fillId="0" borderId="0" xfId="0" applyFont="1" applyAlignment="1" applyProtection="1">
      <alignment horizontal="center" vertical="top" wrapText="1"/>
      <protection hidden="1"/>
    </xf>
    <xf numFmtId="9" fontId="44" fillId="0" borderId="10" xfId="0" applyNumberFormat="1" applyFont="1" applyBorder="1" applyAlignment="1" applyProtection="1">
      <alignment horizontal="center" vertical="top" wrapText="1"/>
      <protection hidden="1"/>
    </xf>
    <xf numFmtId="10" fontId="44" fillId="0" borderId="10" xfId="0" applyNumberFormat="1" applyFont="1" applyBorder="1" applyAlignment="1" applyProtection="1">
      <alignment horizontal="center" vertical="top" wrapText="1"/>
      <protection hidden="1" locked="0"/>
    </xf>
    <xf numFmtId="9" fontId="44" fillId="0" borderId="10" xfId="0" applyNumberFormat="1" applyFont="1" applyBorder="1" applyAlignment="1" applyProtection="1">
      <alignment horizontal="center" vertical="top" wrapText="1"/>
      <protection hidden="1" locked="0"/>
    </xf>
    <xf numFmtId="0" fontId="44" fillId="0" borderId="10" xfId="0" applyFont="1" applyBorder="1" applyAlignment="1" applyProtection="1">
      <alignment horizontal="center" vertical="top" wrapText="1"/>
      <protection locked="0"/>
    </xf>
    <xf numFmtId="164" fontId="44" fillId="0" borderId="10" xfId="0" applyNumberFormat="1" applyFont="1" applyBorder="1" applyAlignment="1" applyProtection="1">
      <alignment horizontal="center" vertical="top" wrapText="1"/>
      <protection locked="0"/>
    </xf>
    <xf numFmtId="41" fontId="44" fillId="0" borderId="10" xfId="48" applyFont="1" applyBorder="1" applyAlignment="1" applyProtection="1">
      <alignment horizontal="center" vertical="top" wrapText="1"/>
      <protection hidden="1"/>
    </xf>
    <xf numFmtId="164" fontId="44" fillId="0" borderId="10" xfId="53" applyNumberFormat="1" applyFont="1" applyBorder="1" applyAlignment="1" applyProtection="1">
      <alignment horizontal="center" vertical="top" wrapText="1"/>
      <protection locked="0"/>
    </xf>
    <xf numFmtId="9" fontId="44" fillId="0" borderId="0" xfId="0" applyNumberFormat="1" applyFont="1" applyAlignment="1" applyProtection="1">
      <alignment horizontal="center" vertical="top" wrapText="1"/>
      <protection hidden="1"/>
    </xf>
    <xf numFmtId="9" fontId="47" fillId="5" borderId="10" xfId="53" applyFont="1" applyFill="1" applyBorder="1" applyAlignment="1" applyProtection="1">
      <alignment horizontal="center" vertical="top" wrapText="1"/>
      <protection hidden="1"/>
    </xf>
    <xf numFmtId="9" fontId="48" fillId="0" borderId="10" xfId="53" applyFont="1" applyBorder="1" applyAlignment="1" applyProtection="1">
      <alignment horizontal="center" vertical="top" wrapText="1"/>
      <protection hidden="1"/>
    </xf>
    <xf numFmtId="0" fontId="48" fillId="0" borderId="10" xfId="0" applyFont="1" applyBorder="1" applyAlignment="1" applyProtection="1">
      <alignment horizontal="center" vertical="top" wrapText="1"/>
      <protection hidden="1"/>
    </xf>
    <xf numFmtId="9" fontId="48" fillId="0" borderId="10" xfId="0" applyNumberFormat="1" applyFont="1" applyBorder="1" applyAlignment="1" applyProtection="1">
      <alignment horizontal="center" vertical="top" wrapText="1"/>
      <protection hidden="1"/>
    </xf>
    <xf numFmtId="10" fontId="48" fillId="0" borderId="10" xfId="0" applyNumberFormat="1" applyFont="1" applyBorder="1" applyAlignment="1" applyProtection="1">
      <alignment horizontal="center" vertical="top" wrapText="1"/>
      <protection hidden="1"/>
    </xf>
    <xf numFmtId="9" fontId="49" fillId="5" borderId="10" xfId="0" applyNumberFormat="1" applyFont="1" applyFill="1" applyBorder="1" applyAlignment="1" applyProtection="1">
      <alignment horizontal="center" vertical="top" wrapText="1"/>
      <protection hidden="1"/>
    </xf>
    <xf numFmtId="9" fontId="50" fillId="11" borderId="10" xfId="53" applyFont="1" applyFill="1" applyBorder="1" applyAlignment="1" applyProtection="1">
      <alignment horizontal="center" vertical="top" wrapText="1"/>
      <protection hidden="1"/>
    </xf>
    <xf numFmtId="9" fontId="51" fillId="11" borderId="10" xfId="0" applyNumberFormat="1" applyFont="1" applyFill="1" applyBorder="1" applyAlignment="1" applyProtection="1">
      <alignment horizontal="center" vertical="top" wrapText="1"/>
      <protection hidden="1"/>
    </xf>
    <xf numFmtId="10" fontId="44" fillId="0" borderId="10" xfId="0" applyNumberFormat="1" applyFont="1" applyBorder="1" applyAlignment="1" applyProtection="1">
      <alignment horizontal="center" vertical="top" wrapText="1"/>
      <protection hidden="1"/>
    </xf>
    <xf numFmtId="9" fontId="44" fillId="0" borderId="10" xfId="53" applyFont="1" applyBorder="1" applyAlignment="1" applyProtection="1">
      <alignment horizontal="center" vertical="top" wrapText="1"/>
      <protection hidden="1"/>
    </xf>
    <xf numFmtId="164" fontId="44" fillId="0" borderId="10" xfId="53" applyNumberFormat="1" applyFont="1" applyBorder="1" applyAlignment="1" applyProtection="1">
      <alignment horizontal="center" vertical="top" wrapText="1"/>
      <protection hidden="1"/>
    </xf>
    <xf numFmtId="0" fontId="44" fillId="0" borderId="10" xfId="0" applyFont="1" applyBorder="1" applyAlignment="1" applyProtection="1">
      <alignment horizontal="center" vertical="top" wrapText="1"/>
      <protection hidden="1"/>
    </xf>
    <xf numFmtId="0" fontId="44" fillId="0" borderId="0" xfId="0" applyFont="1" applyAlignment="1" applyProtection="1">
      <alignment horizontal="justify" wrapText="1"/>
      <protection hidden="1"/>
    </xf>
    <xf numFmtId="0" fontId="44" fillId="0" borderId="0" xfId="0" applyFont="1" applyAlignment="1" applyProtection="1">
      <alignment horizontal="justify" vertical="center" wrapText="1"/>
      <protection hidden="1"/>
    </xf>
    <xf numFmtId="0" fontId="45" fillId="2" borderId="10" xfId="0" applyFont="1" applyFill="1" applyBorder="1" applyAlignment="1" applyProtection="1">
      <alignment horizontal="justify" vertical="center" wrapText="1"/>
      <protection hidden="1"/>
    </xf>
    <xf numFmtId="9" fontId="44" fillId="0" borderId="10" xfId="0" applyNumberFormat="1" applyFont="1" applyBorder="1" applyAlignment="1" applyProtection="1">
      <alignment horizontal="justify" vertical="top" wrapText="1"/>
      <protection hidden="1"/>
    </xf>
    <xf numFmtId="0" fontId="44" fillId="0" borderId="10" xfId="0" applyFont="1" applyBorder="1" applyAlignment="1" applyProtection="1">
      <alignment horizontal="justify" vertical="top" wrapText="1"/>
      <protection locked="0"/>
    </xf>
    <xf numFmtId="0" fontId="52" fillId="0" borderId="0" xfId="0" applyFont="1" applyAlignment="1" applyProtection="1">
      <alignment horizontal="justify" vertical="top" wrapText="1"/>
      <protection locked="0"/>
    </xf>
    <xf numFmtId="0" fontId="46" fillId="5" borderId="10" xfId="0" applyFont="1" applyFill="1" applyBorder="1" applyAlignment="1" applyProtection="1">
      <alignment horizontal="justify" wrapText="1"/>
      <protection hidden="1"/>
    </xf>
    <xf numFmtId="0" fontId="48" fillId="0" borderId="10" xfId="0" applyFont="1" applyBorder="1" applyAlignment="1" applyProtection="1">
      <alignment horizontal="justify" vertical="top" wrapText="1"/>
      <protection hidden="1"/>
    </xf>
    <xf numFmtId="0" fontId="50" fillId="11" borderId="10" xfId="0" applyFont="1" applyFill="1" applyBorder="1" applyAlignment="1" applyProtection="1">
      <alignment horizontal="justify" wrapText="1"/>
      <protection hidden="1"/>
    </xf>
    <xf numFmtId="0" fontId="45" fillId="13" borderId="10" xfId="0" applyFont="1" applyFill="1" applyBorder="1" applyAlignment="1" applyProtection="1">
      <alignment horizontal="justify" vertical="center" wrapText="1"/>
      <protection hidden="1"/>
    </xf>
    <xf numFmtId="0" fontId="44" fillId="0" borderId="10" xfId="0" applyFont="1" applyBorder="1" applyAlignment="1" applyProtection="1">
      <alignment horizontal="justify" vertical="top" wrapText="1"/>
      <protection hidden="1"/>
    </xf>
    <xf numFmtId="0" fontId="45" fillId="2" borderId="10" xfId="0" applyFont="1" applyFill="1" applyBorder="1" applyAlignment="1" applyProtection="1">
      <alignment horizontal="center" vertical="center" wrapText="1"/>
      <protection hidden="1"/>
    </xf>
    <xf numFmtId="0" fontId="45" fillId="5" borderId="10" xfId="0" applyFont="1" applyFill="1" applyBorder="1" applyAlignment="1" applyProtection="1">
      <alignment horizontal="center" vertical="center" wrapText="1"/>
      <protection hidden="1"/>
    </xf>
    <xf numFmtId="0" fontId="45" fillId="11" borderId="10" xfId="0" applyFont="1" applyFill="1" applyBorder="1" applyAlignment="1" applyProtection="1">
      <alignment horizontal="center" vertical="center" wrapText="1"/>
      <protection hidden="1"/>
    </xf>
    <xf numFmtId="0" fontId="45" fillId="8" borderId="10" xfId="0" applyFont="1" applyFill="1" applyBorder="1" applyAlignment="1" applyProtection="1">
      <alignment horizontal="center" vertical="center" wrapText="1"/>
      <protection hidden="1"/>
    </xf>
    <xf numFmtId="0" fontId="45" fillId="14" borderId="10" xfId="0" applyFont="1" applyFill="1" applyBorder="1" applyAlignment="1" applyProtection="1">
      <alignment horizontal="center" vertical="center" wrapText="1"/>
      <protection hidden="1"/>
    </xf>
    <xf numFmtId="0" fontId="45" fillId="34" borderId="10" xfId="0" applyFont="1" applyFill="1" applyBorder="1" applyAlignment="1" applyProtection="1">
      <alignment horizontal="center" vertical="center" wrapText="1"/>
      <protection hidden="1"/>
    </xf>
    <xf numFmtId="0" fontId="44" fillId="0" borderId="10" xfId="0" applyFont="1" applyBorder="1" applyAlignment="1" applyProtection="1">
      <alignment horizontal="center" vertical="center" wrapText="1"/>
      <protection hidden="1"/>
    </xf>
    <xf numFmtId="0" fontId="44" fillId="0" borderId="10" xfId="0" applyFont="1" applyBorder="1" applyAlignment="1" applyProtection="1">
      <alignment horizontal="left" vertical="top" wrapText="1"/>
      <protection hidden="1"/>
    </xf>
    <xf numFmtId="0" fontId="45" fillId="5" borderId="10" xfId="0" applyFont="1" applyFill="1" applyBorder="1" applyAlignment="1" applyProtection="1">
      <alignment horizontal="center" vertical="center" wrapText="1"/>
      <protection hidden="1"/>
    </xf>
    <xf numFmtId="0" fontId="45" fillId="0" borderId="10" xfId="0" applyFont="1" applyBorder="1" applyAlignment="1" applyProtection="1">
      <alignment horizontal="center" vertical="center" wrapText="1"/>
      <protection hidden="1"/>
    </xf>
    <xf numFmtId="0" fontId="44" fillId="0" borderId="10" xfId="0" applyFont="1" applyBorder="1" applyAlignment="1" applyProtection="1">
      <alignment horizontal="center" vertical="center" wrapText="1"/>
      <protection hidden="1"/>
    </xf>
    <xf numFmtId="0" fontId="44" fillId="0" borderId="10" xfId="0" applyFont="1" applyBorder="1" applyAlignment="1" applyProtection="1">
      <alignment horizontal="left" vertical="top" wrapText="1"/>
      <protection hidden="1"/>
    </xf>
    <xf numFmtId="0" fontId="45" fillId="0" borderId="11" xfId="0" applyFont="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13" borderId="12" xfId="0" applyFont="1" applyFill="1" applyBorder="1" applyAlignment="1" applyProtection="1">
      <alignment horizontal="center" vertical="center" wrapText="1"/>
      <protection hidden="1"/>
    </xf>
    <xf numFmtId="0" fontId="45" fillId="13" borderId="13" xfId="0" applyFont="1" applyFill="1" applyBorder="1" applyAlignment="1" applyProtection="1">
      <alignment horizontal="center" vertical="center" wrapText="1"/>
      <protection hidden="1"/>
    </xf>
    <xf numFmtId="0" fontId="45" fillId="13" borderId="14" xfId="0" applyFont="1" applyFill="1" applyBorder="1" applyAlignment="1" applyProtection="1">
      <alignment horizontal="center" vertical="center" wrapText="1"/>
      <protection hidden="1"/>
    </xf>
    <xf numFmtId="0" fontId="45" fillId="2" borderId="10" xfId="0" applyFont="1" applyFill="1" applyBorder="1" applyAlignment="1" applyProtection="1">
      <alignment horizontal="center" vertical="center" wrapText="1"/>
      <protection hidden="1"/>
    </xf>
    <xf numFmtId="0" fontId="45" fillId="5" borderId="10" xfId="0" applyFont="1" applyFill="1" applyBorder="1" applyAlignment="1" applyProtection="1">
      <alignment horizontal="center" wrapText="1"/>
      <protection hidden="1"/>
    </xf>
    <xf numFmtId="0" fontId="44" fillId="0" borderId="10" xfId="0" applyFont="1" applyBorder="1" applyAlignment="1" applyProtection="1">
      <alignment horizontal="center" wrapText="1"/>
      <protection hidden="1"/>
    </xf>
    <xf numFmtId="0" fontId="44" fillId="0" borderId="10" xfId="0" applyFont="1" applyBorder="1" applyAlignment="1" applyProtection="1">
      <alignment horizontal="justify" vertical="center" wrapText="1"/>
      <protection hidden="1"/>
    </xf>
    <xf numFmtId="0" fontId="45" fillId="11" borderId="10" xfId="0" applyFont="1" applyFill="1" applyBorder="1" applyAlignment="1" applyProtection="1">
      <alignment horizontal="center" vertical="center" wrapText="1"/>
      <protection hidden="1"/>
    </xf>
    <xf numFmtId="0" fontId="45" fillId="8" borderId="10" xfId="0" applyFont="1" applyFill="1" applyBorder="1" applyAlignment="1" applyProtection="1">
      <alignment horizontal="center" vertical="center" wrapText="1"/>
      <protection hidden="1"/>
    </xf>
    <xf numFmtId="0" fontId="45" fillId="14" borderId="10" xfId="0" applyFont="1" applyFill="1" applyBorder="1" applyAlignment="1" applyProtection="1">
      <alignment horizontal="center" vertical="center" wrapText="1"/>
      <protection hidden="1"/>
    </xf>
    <xf numFmtId="0" fontId="45" fillId="34" borderId="10" xfId="0" applyFont="1" applyFill="1" applyBorder="1" applyAlignment="1" applyProtection="1">
      <alignment horizontal="center" vertical="center"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295275</xdr:colOff>
      <xdr:row>0</xdr:row>
      <xdr:rowOff>742950</xdr:rowOff>
    </xdr:to>
    <xdr:pic>
      <xdr:nvPicPr>
        <xdr:cNvPr id="1" name="Imagen 1"/>
        <xdr:cNvPicPr preferRelativeResize="1">
          <a:picLocks noChangeAspect="1"/>
        </xdr:cNvPicPr>
      </xdr:nvPicPr>
      <xdr:blipFill>
        <a:blip r:embed="rId1"/>
        <a:stretch>
          <a:fillRect/>
        </a:stretch>
      </xdr:blipFill>
      <xdr:spPr>
        <a:xfrm>
          <a:off x="0" y="19050"/>
          <a:ext cx="2276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8"/>
  <sheetViews>
    <sheetView showGridLines="0" tabSelected="1" zoomScale="70" zoomScaleNormal="70" zoomScalePageLayoutView="0" workbookViewId="0" topLeftCell="A1">
      <selection activeCell="A1" sqref="A1:K1"/>
    </sheetView>
  </sheetViews>
  <sheetFormatPr defaultColWidth="10.8515625" defaultRowHeight="15" zeroHeight="1"/>
  <cols>
    <col min="1" max="1" width="4.140625" style="1" customWidth="1"/>
    <col min="2" max="2" width="25.57421875" style="1" customWidth="1"/>
    <col min="3" max="3" width="13.8515625" style="1" customWidth="1"/>
    <col min="4" max="4" width="44.28125" style="1" bestFit="1" customWidth="1"/>
    <col min="5" max="5" width="15.57421875" style="1" customWidth="1"/>
    <col min="6" max="6" width="17.421875" style="1" customWidth="1"/>
    <col min="7" max="7" width="18.57421875" style="1" customWidth="1"/>
    <col min="8" max="8" width="28.421875" style="1" customWidth="1"/>
    <col min="9" max="9" width="8.140625" style="1" customWidth="1"/>
    <col min="10" max="10" width="18.421875" style="1" customWidth="1"/>
    <col min="11" max="11" width="15.8515625" style="1" customWidth="1"/>
    <col min="12" max="15" width="7.28125" style="1" customWidth="1"/>
    <col min="16" max="16" width="17.421875" style="1" customWidth="1"/>
    <col min="17" max="21" width="17.8515625" style="1" customWidth="1"/>
    <col min="22" max="22" width="18.57421875" style="39" customWidth="1"/>
    <col min="23" max="24" width="16.57421875" style="39" customWidth="1"/>
    <col min="25" max="25" width="52.140625" style="60" customWidth="1"/>
    <col min="26" max="26" width="25.57421875" style="60" customWidth="1"/>
    <col min="27" max="41" width="16.57421875" style="1" hidden="1" customWidth="1"/>
    <col min="42" max="43" width="16.57421875" style="39" customWidth="1"/>
    <col min="44" max="44" width="17.421875" style="39" customWidth="1"/>
    <col min="45" max="45" width="42.421875" style="60" customWidth="1"/>
    <col min="46" max="16384" width="10.8515625" style="1" customWidth="1"/>
  </cols>
  <sheetData>
    <row r="1" spans="1:16" ht="70.5" customHeight="1">
      <c r="A1" s="80" t="s">
        <v>0</v>
      </c>
      <c r="B1" s="81"/>
      <c r="C1" s="81"/>
      <c r="D1" s="81"/>
      <c r="E1" s="81"/>
      <c r="F1" s="81"/>
      <c r="G1" s="81"/>
      <c r="H1" s="81"/>
      <c r="I1" s="81"/>
      <c r="J1" s="81"/>
      <c r="K1" s="81"/>
      <c r="L1" s="82" t="s">
        <v>1</v>
      </c>
      <c r="M1" s="82"/>
      <c r="N1" s="82"/>
      <c r="O1" s="82"/>
      <c r="P1" s="82"/>
    </row>
    <row r="2" spans="1:45" s="2" customFormat="1" ht="23.25" customHeight="1">
      <c r="A2" s="83" t="s">
        <v>2</v>
      </c>
      <c r="B2" s="84"/>
      <c r="C2" s="84"/>
      <c r="D2" s="84"/>
      <c r="E2" s="84"/>
      <c r="F2" s="84"/>
      <c r="G2" s="84"/>
      <c r="H2" s="84"/>
      <c r="I2" s="84"/>
      <c r="J2" s="84"/>
      <c r="K2" s="84"/>
      <c r="L2" s="84"/>
      <c r="M2" s="84"/>
      <c r="N2" s="84"/>
      <c r="O2" s="84"/>
      <c r="P2" s="84"/>
      <c r="V2" s="39"/>
      <c r="W2" s="39"/>
      <c r="X2" s="39"/>
      <c r="Y2" s="61"/>
      <c r="Z2" s="61"/>
      <c r="AP2" s="39"/>
      <c r="AQ2" s="39"/>
      <c r="AR2" s="39"/>
      <c r="AS2" s="61"/>
    </row>
    <row r="3" ht="15"/>
    <row r="4" spans="1:11" ht="28.5" customHeight="1">
      <c r="A4" s="79" t="s">
        <v>3</v>
      </c>
      <c r="B4" s="79"/>
      <c r="C4" s="82" t="s">
        <v>4</v>
      </c>
      <c r="D4" s="82"/>
      <c r="F4" s="79" t="s">
        <v>5</v>
      </c>
      <c r="G4" s="79"/>
      <c r="H4" s="79"/>
      <c r="I4" s="79"/>
      <c r="J4" s="79"/>
      <c r="K4" s="79"/>
    </row>
    <row r="5" spans="1:11" ht="15">
      <c r="A5" s="79"/>
      <c r="B5" s="79"/>
      <c r="C5" s="82"/>
      <c r="D5" s="82"/>
      <c r="F5" s="3" t="s">
        <v>6</v>
      </c>
      <c r="G5" s="3" t="s">
        <v>7</v>
      </c>
      <c r="H5" s="89" t="s">
        <v>8</v>
      </c>
      <c r="I5" s="89"/>
      <c r="J5" s="89"/>
      <c r="K5" s="89"/>
    </row>
    <row r="6" spans="1:11" ht="30">
      <c r="A6" s="79"/>
      <c r="B6" s="79"/>
      <c r="C6" s="82"/>
      <c r="D6" s="82"/>
      <c r="F6" s="77">
        <v>1</v>
      </c>
      <c r="G6" s="77" t="s">
        <v>9</v>
      </c>
      <c r="H6" s="90" t="s">
        <v>10</v>
      </c>
      <c r="I6" s="90"/>
      <c r="J6" s="90"/>
      <c r="K6" s="90"/>
    </row>
    <row r="7" spans="1:11" ht="138" customHeight="1">
      <c r="A7" s="79"/>
      <c r="B7" s="79"/>
      <c r="C7" s="82"/>
      <c r="D7" s="82"/>
      <c r="F7" s="77">
        <v>2</v>
      </c>
      <c r="G7" s="77" t="s">
        <v>11</v>
      </c>
      <c r="H7" s="91" t="s">
        <v>227</v>
      </c>
      <c r="I7" s="91"/>
      <c r="J7" s="91"/>
      <c r="K7" s="91"/>
    </row>
    <row r="8" spans="1:11" ht="15">
      <c r="A8" s="79"/>
      <c r="B8" s="79"/>
      <c r="C8" s="82"/>
      <c r="D8" s="82"/>
      <c r="F8" s="4"/>
      <c r="G8" s="4"/>
      <c r="H8" s="90"/>
      <c r="I8" s="90"/>
      <c r="J8" s="90"/>
      <c r="K8" s="90"/>
    </row>
    <row r="9" ht="15"/>
    <row r="10" spans="1:45" ht="14.25" customHeight="1">
      <c r="A10" s="79" t="s">
        <v>12</v>
      </c>
      <c r="B10" s="79"/>
      <c r="C10" s="79" t="s">
        <v>13</v>
      </c>
      <c r="D10" s="79" t="s">
        <v>14</v>
      </c>
      <c r="E10" s="79"/>
      <c r="F10" s="79"/>
      <c r="G10" s="79"/>
      <c r="H10" s="79"/>
      <c r="I10" s="79"/>
      <c r="J10" s="79"/>
      <c r="K10" s="79"/>
      <c r="L10" s="79"/>
      <c r="M10" s="79"/>
      <c r="N10" s="79"/>
      <c r="O10" s="79"/>
      <c r="P10" s="79"/>
      <c r="Q10" s="92" t="s">
        <v>15</v>
      </c>
      <c r="R10" s="92"/>
      <c r="S10" s="92"/>
      <c r="T10" s="92"/>
      <c r="U10" s="92"/>
      <c r="V10" s="88" t="s">
        <v>16</v>
      </c>
      <c r="W10" s="88"/>
      <c r="X10" s="88"/>
      <c r="Y10" s="88"/>
      <c r="Z10" s="88"/>
      <c r="AA10" s="93" t="s">
        <v>16</v>
      </c>
      <c r="AB10" s="93"/>
      <c r="AC10" s="93"/>
      <c r="AD10" s="93"/>
      <c r="AE10" s="93"/>
      <c r="AF10" s="94" t="s">
        <v>16</v>
      </c>
      <c r="AG10" s="94"/>
      <c r="AH10" s="94"/>
      <c r="AI10" s="94"/>
      <c r="AJ10" s="94"/>
      <c r="AK10" s="95" t="s">
        <v>16</v>
      </c>
      <c r="AL10" s="95"/>
      <c r="AM10" s="95"/>
      <c r="AN10" s="95"/>
      <c r="AO10" s="95"/>
      <c r="AP10" s="85" t="s">
        <v>17</v>
      </c>
      <c r="AQ10" s="86"/>
      <c r="AR10" s="86"/>
      <c r="AS10" s="87"/>
    </row>
    <row r="11" spans="1:45" ht="14.25" customHeight="1">
      <c r="A11" s="79"/>
      <c r="B11" s="79"/>
      <c r="C11" s="79"/>
      <c r="D11" s="79"/>
      <c r="E11" s="79"/>
      <c r="F11" s="79"/>
      <c r="G11" s="79"/>
      <c r="H11" s="79"/>
      <c r="I11" s="79"/>
      <c r="J11" s="79"/>
      <c r="K11" s="79"/>
      <c r="L11" s="79"/>
      <c r="M11" s="79"/>
      <c r="N11" s="79"/>
      <c r="O11" s="79"/>
      <c r="P11" s="79"/>
      <c r="Q11" s="92"/>
      <c r="R11" s="92"/>
      <c r="S11" s="92"/>
      <c r="T11" s="92"/>
      <c r="U11" s="92"/>
      <c r="V11" s="88" t="s">
        <v>18</v>
      </c>
      <c r="W11" s="88"/>
      <c r="X11" s="88"/>
      <c r="Y11" s="88"/>
      <c r="Z11" s="88"/>
      <c r="AA11" s="93" t="s">
        <v>19</v>
      </c>
      <c r="AB11" s="93"/>
      <c r="AC11" s="93"/>
      <c r="AD11" s="93"/>
      <c r="AE11" s="93"/>
      <c r="AF11" s="94" t="s">
        <v>20</v>
      </c>
      <c r="AG11" s="94"/>
      <c r="AH11" s="94"/>
      <c r="AI11" s="94"/>
      <c r="AJ11" s="94"/>
      <c r="AK11" s="95" t="s">
        <v>21</v>
      </c>
      <c r="AL11" s="95"/>
      <c r="AM11" s="95"/>
      <c r="AN11" s="95"/>
      <c r="AO11" s="95"/>
      <c r="AP11" s="85" t="s">
        <v>22</v>
      </c>
      <c r="AQ11" s="86"/>
      <c r="AR11" s="86"/>
      <c r="AS11" s="87"/>
    </row>
    <row r="12" spans="1:45" ht="60">
      <c r="A12" s="72" t="s">
        <v>23</v>
      </c>
      <c r="B12" s="72" t="s">
        <v>24</v>
      </c>
      <c r="C12" s="79"/>
      <c r="D12" s="72" t="s">
        <v>25</v>
      </c>
      <c r="E12" s="72" t="s">
        <v>26</v>
      </c>
      <c r="F12" s="72" t="s">
        <v>27</v>
      </c>
      <c r="G12" s="72" t="s">
        <v>28</v>
      </c>
      <c r="H12" s="72" t="s">
        <v>29</v>
      </c>
      <c r="I12" s="72" t="s">
        <v>30</v>
      </c>
      <c r="J12" s="72" t="s">
        <v>31</v>
      </c>
      <c r="K12" s="72" t="s">
        <v>32</v>
      </c>
      <c r="L12" s="72" t="s">
        <v>33</v>
      </c>
      <c r="M12" s="72" t="s">
        <v>34</v>
      </c>
      <c r="N12" s="72" t="s">
        <v>35</v>
      </c>
      <c r="O12" s="72" t="s">
        <v>36</v>
      </c>
      <c r="P12" s="72" t="s">
        <v>37</v>
      </c>
      <c r="Q12" s="73" t="s">
        <v>38</v>
      </c>
      <c r="R12" s="73" t="s">
        <v>39</v>
      </c>
      <c r="S12" s="73" t="s">
        <v>40</v>
      </c>
      <c r="T12" s="73" t="s">
        <v>41</v>
      </c>
      <c r="U12" s="73" t="s">
        <v>42</v>
      </c>
      <c r="V12" s="71" t="s">
        <v>43</v>
      </c>
      <c r="W12" s="71" t="s">
        <v>44</v>
      </c>
      <c r="X12" s="71" t="s">
        <v>45</v>
      </c>
      <c r="Y12" s="62" t="s">
        <v>46</v>
      </c>
      <c r="Z12" s="62" t="s">
        <v>47</v>
      </c>
      <c r="AA12" s="74" t="s">
        <v>43</v>
      </c>
      <c r="AB12" s="74" t="s">
        <v>44</v>
      </c>
      <c r="AC12" s="74" t="s">
        <v>45</v>
      </c>
      <c r="AD12" s="74" t="s">
        <v>46</v>
      </c>
      <c r="AE12" s="74" t="s">
        <v>47</v>
      </c>
      <c r="AF12" s="75" t="s">
        <v>43</v>
      </c>
      <c r="AG12" s="75" t="s">
        <v>44</v>
      </c>
      <c r="AH12" s="75" t="s">
        <v>45</v>
      </c>
      <c r="AI12" s="75" t="s">
        <v>46</v>
      </c>
      <c r="AJ12" s="75" t="s">
        <v>47</v>
      </c>
      <c r="AK12" s="76" t="s">
        <v>43</v>
      </c>
      <c r="AL12" s="76" t="s">
        <v>44</v>
      </c>
      <c r="AM12" s="76" t="s">
        <v>45</v>
      </c>
      <c r="AN12" s="76" t="s">
        <v>46</v>
      </c>
      <c r="AO12" s="76" t="s">
        <v>47</v>
      </c>
      <c r="AP12" s="31" t="s">
        <v>43</v>
      </c>
      <c r="AQ12" s="31" t="s">
        <v>44</v>
      </c>
      <c r="AR12" s="31" t="s">
        <v>45</v>
      </c>
      <c r="AS12" s="69" t="s">
        <v>48</v>
      </c>
    </row>
    <row r="13" spans="1:45" s="32" customFormat="1" ht="60">
      <c r="A13" s="78">
        <v>4</v>
      </c>
      <c r="B13" s="78" t="s">
        <v>49</v>
      </c>
      <c r="C13" s="78" t="s">
        <v>50</v>
      </c>
      <c r="D13" s="78" t="s">
        <v>51</v>
      </c>
      <c r="E13" s="5">
        <f aca="true" t="shared" si="0" ref="E13:E30">+(5.55555555555556%*80%)/100%</f>
        <v>0.04444444444444448</v>
      </c>
      <c r="F13" s="78" t="s">
        <v>52</v>
      </c>
      <c r="G13" s="78" t="s">
        <v>53</v>
      </c>
      <c r="H13" s="78" t="s">
        <v>54</v>
      </c>
      <c r="I13" s="6">
        <v>0.066</v>
      </c>
      <c r="J13" s="78" t="s">
        <v>55</v>
      </c>
      <c r="K13" s="78" t="s">
        <v>56</v>
      </c>
      <c r="L13" s="7">
        <v>0</v>
      </c>
      <c r="M13" s="7">
        <v>0.02</v>
      </c>
      <c r="N13" s="7">
        <v>0.06</v>
      </c>
      <c r="O13" s="7">
        <v>0.1</v>
      </c>
      <c r="P13" s="7">
        <v>0.1</v>
      </c>
      <c r="Q13" s="78" t="s">
        <v>57</v>
      </c>
      <c r="R13" s="78" t="s">
        <v>58</v>
      </c>
      <c r="S13" s="78" t="s">
        <v>59</v>
      </c>
      <c r="T13" s="78" t="s">
        <v>60</v>
      </c>
      <c r="U13" s="78" t="s">
        <v>61</v>
      </c>
      <c r="V13" s="40" t="s">
        <v>62</v>
      </c>
      <c r="W13" s="40" t="s">
        <v>62</v>
      </c>
      <c r="X13" s="40" t="s">
        <v>62</v>
      </c>
      <c r="Y13" s="63" t="s">
        <v>63</v>
      </c>
      <c r="Z13" s="63" t="s">
        <v>62</v>
      </c>
      <c r="AA13" s="29">
        <f>M13</f>
        <v>0.02</v>
      </c>
      <c r="AB13" s="12"/>
      <c r="AC13" s="78"/>
      <c r="AD13" s="78"/>
      <c r="AE13" s="78"/>
      <c r="AF13" s="29">
        <f>N13</f>
        <v>0.06</v>
      </c>
      <c r="AG13" s="12"/>
      <c r="AH13" s="78"/>
      <c r="AI13" s="78"/>
      <c r="AJ13" s="78"/>
      <c r="AK13" s="29">
        <f>O13</f>
        <v>0.1</v>
      </c>
      <c r="AL13" s="12"/>
      <c r="AM13" s="78"/>
      <c r="AN13" s="78"/>
      <c r="AO13" s="78"/>
      <c r="AP13" s="40">
        <f>P13</f>
        <v>0.1</v>
      </c>
      <c r="AQ13" s="40">
        <v>0</v>
      </c>
      <c r="AR13" s="40">
        <v>0</v>
      </c>
      <c r="AS13" s="63" t="s">
        <v>63</v>
      </c>
    </row>
    <row r="14" spans="1:45" s="32" customFormat="1" ht="90">
      <c r="A14" s="78">
        <v>4</v>
      </c>
      <c r="B14" s="78" t="s">
        <v>49</v>
      </c>
      <c r="C14" s="78" t="s">
        <v>50</v>
      </c>
      <c r="D14" s="78" t="s">
        <v>64</v>
      </c>
      <c r="E14" s="5">
        <f t="shared" si="0"/>
        <v>0.04444444444444448</v>
      </c>
      <c r="F14" s="78" t="s">
        <v>52</v>
      </c>
      <c r="G14" s="78" t="s">
        <v>65</v>
      </c>
      <c r="H14" s="78" t="s">
        <v>66</v>
      </c>
      <c r="I14" s="78" t="s">
        <v>67</v>
      </c>
      <c r="J14" s="78" t="s">
        <v>68</v>
      </c>
      <c r="K14" s="78" t="s">
        <v>56</v>
      </c>
      <c r="L14" s="7">
        <v>0</v>
      </c>
      <c r="M14" s="7">
        <v>0</v>
      </c>
      <c r="N14" s="7">
        <v>0</v>
      </c>
      <c r="O14" s="7">
        <v>0.15</v>
      </c>
      <c r="P14" s="7">
        <v>0.15</v>
      </c>
      <c r="Q14" s="78" t="s">
        <v>57</v>
      </c>
      <c r="R14" s="78" t="s">
        <v>69</v>
      </c>
      <c r="S14" s="78" t="s">
        <v>70</v>
      </c>
      <c r="T14" s="78" t="s">
        <v>60</v>
      </c>
      <c r="U14" s="78" t="s">
        <v>71</v>
      </c>
      <c r="V14" s="40" t="s">
        <v>62</v>
      </c>
      <c r="W14" s="40" t="s">
        <v>62</v>
      </c>
      <c r="X14" s="40" t="s">
        <v>62</v>
      </c>
      <c r="Y14" s="63" t="s">
        <v>63</v>
      </c>
      <c r="Z14" s="63" t="s">
        <v>62</v>
      </c>
      <c r="AA14" s="29">
        <f aca="true" t="shared" si="1" ref="AA14:AA36">M14</f>
        <v>0</v>
      </c>
      <c r="AB14" s="12"/>
      <c r="AC14" s="78"/>
      <c r="AD14" s="78"/>
      <c r="AE14" s="78"/>
      <c r="AF14" s="29">
        <f aca="true" t="shared" si="2" ref="AF14:AF36">N14</f>
        <v>0</v>
      </c>
      <c r="AG14" s="12"/>
      <c r="AH14" s="78"/>
      <c r="AI14" s="78"/>
      <c r="AJ14" s="78"/>
      <c r="AK14" s="29">
        <f aca="true" t="shared" si="3" ref="AK14:AK36">O14</f>
        <v>0.15</v>
      </c>
      <c r="AL14" s="12"/>
      <c r="AM14" s="78"/>
      <c r="AN14" s="78"/>
      <c r="AO14" s="78"/>
      <c r="AP14" s="40">
        <f aca="true" t="shared" si="4" ref="AP14:AP36">P14</f>
        <v>0.15</v>
      </c>
      <c r="AQ14" s="40">
        <v>0</v>
      </c>
      <c r="AR14" s="40">
        <v>0</v>
      </c>
      <c r="AS14" s="63" t="s">
        <v>63</v>
      </c>
    </row>
    <row r="15" spans="1:45" s="32" customFormat="1" ht="206.25" customHeight="1">
      <c r="A15" s="78">
        <v>4</v>
      </c>
      <c r="B15" s="78" t="s">
        <v>49</v>
      </c>
      <c r="C15" s="78" t="s">
        <v>50</v>
      </c>
      <c r="D15" s="78" t="s">
        <v>72</v>
      </c>
      <c r="E15" s="5">
        <f t="shared" si="0"/>
        <v>0.04444444444444448</v>
      </c>
      <c r="F15" s="78" t="s">
        <v>73</v>
      </c>
      <c r="G15" s="78" t="s">
        <v>74</v>
      </c>
      <c r="H15" s="78" t="s">
        <v>75</v>
      </c>
      <c r="I15" s="78" t="s">
        <v>67</v>
      </c>
      <c r="J15" s="78" t="s">
        <v>55</v>
      </c>
      <c r="K15" s="78" t="s">
        <v>56</v>
      </c>
      <c r="L15" s="7">
        <v>0.05</v>
      </c>
      <c r="M15" s="7">
        <v>0.4</v>
      </c>
      <c r="N15" s="7">
        <v>0.8</v>
      </c>
      <c r="O15" s="7">
        <v>1</v>
      </c>
      <c r="P15" s="7">
        <v>1</v>
      </c>
      <c r="Q15" s="78" t="s">
        <v>57</v>
      </c>
      <c r="R15" s="78" t="s">
        <v>76</v>
      </c>
      <c r="S15" s="78" t="s">
        <v>77</v>
      </c>
      <c r="T15" s="78" t="s">
        <v>60</v>
      </c>
      <c r="U15" s="78" t="s">
        <v>78</v>
      </c>
      <c r="V15" s="40">
        <f aca="true" t="shared" si="5" ref="V15:V30">L15</f>
        <v>0.05</v>
      </c>
      <c r="W15" s="38">
        <v>0</v>
      </c>
      <c r="X15" s="38">
        <v>0</v>
      </c>
      <c r="Y15" s="64" t="s">
        <v>79</v>
      </c>
      <c r="Z15" s="64" t="s">
        <v>80</v>
      </c>
      <c r="AA15" s="29">
        <f t="shared" si="1"/>
        <v>0.4</v>
      </c>
      <c r="AB15" s="12"/>
      <c r="AC15" s="78"/>
      <c r="AD15" s="78"/>
      <c r="AE15" s="78"/>
      <c r="AF15" s="29">
        <f t="shared" si="2"/>
        <v>0.8</v>
      </c>
      <c r="AG15" s="12"/>
      <c r="AH15" s="78"/>
      <c r="AI15" s="78"/>
      <c r="AJ15" s="78"/>
      <c r="AK15" s="29">
        <f t="shared" si="3"/>
        <v>1</v>
      </c>
      <c r="AL15" s="12"/>
      <c r="AM15" s="78"/>
      <c r="AN15" s="78"/>
      <c r="AO15" s="78"/>
      <c r="AP15" s="40">
        <f t="shared" si="4"/>
        <v>1</v>
      </c>
      <c r="AQ15" s="40">
        <v>0</v>
      </c>
      <c r="AR15" s="40">
        <v>0</v>
      </c>
      <c r="AS15" s="70" t="s">
        <v>81</v>
      </c>
    </row>
    <row r="16" spans="1:45" s="32" customFormat="1" ht="170.25" customHeight="1">
      <c r="A16" s="78">
        <v>4</v>
      </c>
      <c r="B16" s="78" t="s">
        <v>49</v>
      </c>
      <c r="C16" s="78" t="s">
        <v>82</v>
      </c>
      <c r="D16" s="78" t="s">
        <v>83</v>
      </c>
      <c r="E16" s="5">
        <f t="shared" si="0"/>
        <v>0.04444444444444448</v>
      </c>
      <c r="F16" s="78" t="s">
        <v>52</v>
      </c>
      <c r="G16" s="78" t="s">
        <v>84</v>
      </c>
      <c r="H16" s="78" t="s">
        <v>85</v>
      </c>
      <c r="I16" s="7">
        <v>0.5</v>
      </c>
      <c r="J16" s="78" t="s">
        <v>55</v>
      </c>
      <c r="K16" s="78" t="s">
        <v>56</v>
      </c>
      <c r="L16" s="7">
        <v>0.15</v>
      </c>
      <c r="M16" s="7">
        <v>0.3</v>
      </c>
      <c r="N16" s="8">
        <v>0.45</v>
      </c>
      <c r="O16" s="8">
        <v>0.6</v>
      </c>
      <c r="P16" s="7">
        <v>0.6</v>
      </c>
      <c r="Q16" s="78" t="s">
        <v>86</v>
      </c>
      <c r="R16" s="78" t="s">
        <v>87</v>
      </c>
      <c r="S16" s="78" t="s">
        <v>88</v>
      </c>
      <c r="T16" s="78" t="s">
        <v>60</v>
      </c>
      <c r="U16" s="78" t="s">
        <v>89</v>
      </c>
      <c r="V16" s="40">
        <f t="shared" si="5"/>
        <v>0.15</v>
      </c>
      <c r="W16" s="41">
        <v>0.2148</v>
      </c>
      <c r="X16" s="38">
        <v>1</v>
      </c>
      <c r="Y16" s="64" t="s">
        <v>90</v>
      </c>
      <c r="Z16" s="64" t="s">
        <v>91</v>
      </c>
      <c r="AA16" s="29">
        <f t="shared" si="1"/>
        <v>0.3</v>
      </c>
      <c r="AB16" s="12"/>
      <c r="AC16" s="78"/>
      <c r="AD16" s="78"/>
      <c r="AE16" s="78"/>
      <c r="AF16" s="29">
        <f t="shared" si="2"/>
        <v>0.45</v>
      </c>
      <c r="AG16" s="12"/>
      <c r="AH16" s="78"/>
      <c r="AI16" s="78"/>
      <c r="AJ16" s="78"/>
      <c r="AK16" s="29">
        <f t="shared" si="3"/>
        <v>0.6</v>
      </c>
      <c r="AL16" s="12"/>
      <c r="AM16" s="78"/>
      <c r="AN16" s="78"/>
      <c r="AO16" s="78"/>
      <c r="AP16" s="40">
        <f t="shared" si="4"/>
        <v>0.6</v>
      </c>
      <c r="AQ16" s="56">
        <v>0.2148</v>
      </c>
      <c r="AR16" s="56">
        <f>AQ16/AP16</f>
        <v>0.358</v>
      </c>
      <c r="AS16" s="70" t="s">
        <v>90</v>
      </c>
    </row>
    <row r="17" spans="1:45" s="32" customFormat="1" ht="165.75" customHeight="1">
      <c r="A17" s="78">
        <v>4</v>
      </c>
      <c r="B17" s="78" t="s">
        <v>49</v>
      </c>
      <c r="C17" s="78" t="s">
        <v>82</v>
      </c>
      <c r="D17" s="78" t="s">
        <v>92</v>
      </c>
      <c r="E17" s="5">
        <f t="shared" si="0"/>
        <v>0.04444444444444448</v>
      </c>
      <c r="F17" s="78" t="s">
        <v>52</v>
      </c>
      <c r="G17" s="78" t="s">
        <v>93</v>
      </c>
      <c r="H17" s="78" t="s">
        <v>94</v>
      </c>
      <c r="I17" s="7">
        <v>0.6</v>
      </c>
      <c r="J17" s="78" t="s">
        <v>55</v>
      </c>
      <c r="K17" s="78" t="s">
        <v>56</v>
      </c>
      <c r="L17" s="7">
        <v>0.15</v>
      </c>
      <c r="M17" s="7">
        <v>0.3</v>
      </c>
      <c r="N17" s="8">
        <v>0.45</v>
      </c>
      <c r="O17" s="8">
        <v>0.6</v>
      </c>
      <c r="P17" s="7">
        <v>0.6</v>
      </c>
      <c r="Q17" s="78" t="s">
        <v>86</v>
      </c>
      <c r="R17" s="78" t="s">
        <v>87</v>
      </c>
      <c r="S17" s="78" t="s">
        <v>88</v>
      </c>
      <c r="T17" s="78" t="s">
        <v>60</v>
      </c>
      <c r="U17" s="78" t="s">
        <v>89</v>
      </c>
      <c r="V17" s="40">
        <f t="shared" si="5"/>
        <v>0.15</v>
      </c>
      <c r="W17" s="42">
        <v>0.1488</v>
      </c>
      <c r="X17" s="38">
        <v>1</v>
      </c>
      <c r="Y17" s="64" t="s">
        <v>95</v>
      </c>
      <c r="Z17" s="64" t="s">
        <v>96</v>
      </c>
      <c r="AA17" s="29">
        <f t="shared" si="1"/>
        <v>0.3</v>
      </c>
      <c r="AB17" s="12"/>
      <c r="AC17" s="78"/>
      <c r="AD17" s="78"/>
      <c r="AE17" s="78"/>
      <c r="AF17" s="29">
        <f t="shared" si="2"/>
        <v>0.45</v>
      </c>
      <c r="AG17" s="12"/>
      <c r="AH17" s="78"/>
      <c r="AI17" s="78"/>
      <c r="AJ17" s="78"/>
      <c r="AK17" s="29">
        <f t="shared" si="3"/>
        <v>0.6</v>
      </c>
      <c r="AL17" s="12"/>
      <c r="AM17" s="78"/>
      <c r="AN17" s="78"/>
      <c r="AO17" s="78"/>
      <c r="AP17" s="40">
        <f t="shared" si="4"/>
        <v>0.6</v>
      </c>
      <c r="AQ17" s="40">
        <v>0.1488</v>
      </c>
      <c r="AR17" s="56">
        <f>AQ17/AP17</f>
        <v>0.248</v>
      </c>
      <c r="AS17" s="64" t="s">
        <v>95</v>
      </c>
    </row>
    <row r="18" spans="1:45" s="32" customFormat="1" ht="170.25" customHeight="1">
      <c r="A18" s="78">
        <v>4</v>
      </c>
      <c r="B18" s="78" t="s">
        <v>49</v>
      </c>
      <c r="C18" s="78" t="s">
        <v>82</v>
      </c>
      <c r="D18" s="78" t="s">
        <v>97</v>
      </c>
      <c r="E18" s="5">
        <f t="shared" si="0"/>
        <v>0.04444444444444448</v>
      </c>
      <c r="F18" s="78" t="s">
        <v>73</v>
      </c>
      <c r="G18" s="78" t="s">
        <v>98</v>
      </c>
      <c r="H18" s="78" t="s">
        <v>99</v>
      </c>
      <c r="I18" s="78"/>
      <c r="J18" s="78" t="s">
        <v>55</v>
      </c>
      <c r="K18" s="78" t="s">
        <v>56</v>
      </c>
      <c r="L18" s="7">
        <v>0.1</v>
      </c>
      <c r="M18" s="7">
        <v>0.25</v>
      </c>
      <c r="N18" s="7">
        <v>0.6</v>
      </c>
      <c r="O18" s="7">
        <v>0.95</v>
      </c>
      <c r="P18" s="7">
        <v>0.95</v>
      </c>
      <c r="Q18" s="78" t="s">
        <v>86</v>
      </c>
      <c r="R18" s="78" t="s">
        <v>87</v>
      </c>
      <c r="S18" s="78" t="s">
        <v>88</v>
      </c>
      <c r="T18" s="78" t="s">
        <v>60</v>
      </c>
      <c r="U18" s="78" t="s">
        <v>100</v>
      </c>
      <c r="V18" s="40">
        <f t="shared" si="5"/>
        <v>0.1</v>
      </c>
      <c r="W18" s="42">
        <v>0.2</v>
      </c>
      <c r="X18" s="38">
        <v>1</v>
      </c>
      <c r="Y18" s="64" t="s">
        <v>101</v>
      </c>
      <c r="Z18" s="64" t="s">
        <v>96</v>
      </c>
      <c r="AA18" s="29">
        <f t="shared" si="1"/>
        <v>0.25</v>
      </c>
      <c r="AB18" s="12"/>
      <c r="AC18" s="78"/>
      <c r="AD18" s="78"/>
      <c r="AE18" s="78"/>
      <c r="AF18" s="29">
        <f t="shared" si="2"/>
        <v>0.6</v>
      </c>
      <c r="AG18" s="12"/>
      <c r="AH18" s="78"/>
      <c r="AI18" s="78"/>
      <c r="AJ18" s="78"/>
      <c r="AK18" s="29">
        <f t="shared" si="3"/>
        <v>0.95</v>
      </c>
      <c r="AL18" s="12"/>
      <c r="AM18" s="78"/>
      <c r="AN18" s="78"/>
      <c r="AO18" s="78"/>
      <c r="AP18" s="40">
        <f t="shared" si="4"/>
        <v>0.95</v>
      </c>
      <c r="AQ18" s="40">
        <v>0.2</v>
      </c>
      <c r="AR18" s="56">
        <f>AQ18/AP18</f>
        <v>0.2105263157894737</v>
      </c>
      <c r="AS18" s="70" t="s">
        <v>101</v>
      </c>
    </row>
    <row r="19" spans="1:45" s="32" customFormat="1" ht="170.25" customHeight="1">
      <c r="A19" s="78">
        <v>4</v>
      </c>
      <c r="B19" s="78" t="s">
        <v>49</v>
      </c>
      <c r="C19" s="78" t="s">
        <v>82</v>
      </c>
      <c r="D19" s="78" t="s">
        <v>102</v>
      </c>
      <c r="E19" s="5">
        <f t="shared" si="0"/>
        <v>0.04444444444444448</v>
      </c>
      <c r="F19" s="78" t="s">
        <v>52</v>
      </c>
      <c r="G19" s="78" t="s">
        <v>103</v>
      </c>
      <c r="H19" s="78" t="s">
        <v>104</v>
      </c>
      <c r="I19" s="78"/>
      <c r="J19" s="78" t="s">
        <v>55</v>
      </c>
      <c r="K19" s="78" t="s">
        <v>56</v>
      </c>
      <c r="L19" s="7">
        <v>0.02</v>
      </c>
      <c r="M19" s="7">
        <v>0.1</v>
      </c>
      <c r="N19" s="7">
        <v>0.2</v>
      </c>
      <c r="O19" s="7">
        <v>0.4</v>
      </c>
      <c r="P19" s="7">
        <v>0.4</v>
      </c>
      <c r="Q19" s="78" t="s">
        <v>86</v>
      </c>
      <c r="R19" s="78" t="s">
        <v>87</v>
      </c>
      <c r="S19" s="78" t="s">
        <v>88</v>
      </c>
      <c r="T19" s="78" t="s">
        <v>60</v>
      </c>
      <c r="U19" s="78" t="s">
        <v>100</v>
      </c>
      <c r="V19" s="40">
        <f t="shared" si="5"/>
        <v>0.02</v>
      </c>
      <c r="W19" s="42">
        <v>0.06</v>
      </c>
      <c r="X19" s="38">
        <v>1</v>
      </c>
      <c r="Y19" s="64" t="s">
        <v>105</v>
      </c>
      <c r="Z19" s="64" t="s">
        <v>96</v>
      </c>
      <c r="AA19" s="29">
        <f t="shared" si="1"/>
        <v>0.1</v>
      </c>
      <c r="AB19" s="12"/>
      <c r="AC19" s="78"/>
      <c r="AD19" s="78"/>
      <c r="AE19" s="78"/>
      <c r="AF19" s="29">
        <f t="shared" si="2"/>
        <v>0.2</v>
      </c>
      <c r="AG19" s="12"/>
      <c r="AH19" s="78"/>
      <c r="AI19" s="78"/>
      <c r="AJ19" s="78"/>
      <c r="AK19" s="29">
        <f t="shared" si="3"/>
        <v>0.4</v>
      </c>
      <c r="AL19" s="12"/>
      <c r="AM19" s="78"/>
      <c r="AN19" s="78"/>
      <c r="AO19" s="78"/>
      <c r="AP19" s="40">
        <f t="shared" si="4"/>
        <v>0.4</v>
      </c>
      <c r="AQ19" s="40">
        <v>0.06</v>
      </c>
      <c r="AR19" s="40">
        <f>AQ19/AP19</f>
        <v>0.15</v>
      </c>
      <c r="AS19" s="70" t="s">
        <v>105</v>
      </c>
    </row>
    <row r="20" spans="1:45" s="32" customFormat="1" ht="75">
      <c r="A20" s="78">
        <v>4</v>
      </c>
      <c r="B20" s="78" t="s">
        <v>49</v>
      </c>
      <c r="C20" s="78" t="s">
        <v>82</v>
      </c>
      <c r="D20" s="78" t="s">
        <v>106</v>
      </c>
      <c r="E20" s="5">
        <f t="shared" si="0"/>
        <v>0.04444444444444448</v>
      </c>
      <c r="F20" s="78" t="s">
        <v>73</v>
      </c>
      <c r="G20" s="78" t="s">
        <v>107</v>
      </c>
      <c r="H20" s="78" t="s">
        <v>108</v>
      </c>
      <c r="I20" s="78"/>
      <c r="J20" s="78" t="s">
        <v>68</v>
      </c>
      <c r="K20" s="78" t="s">
        <v>56</v>
      </c>
      <c r="L20" s="7">
        <v>0.95</v>
      </c>
      <c r="M20" s="7">
        <v>0.95</v>
      </c>
      <c r="N20" s="7">
        <v>0.95</v>
      </c>
      <c r="O20" s="7">
        <v>0.95</v>
      </c>
      <c r="P20" s="7">
        <v>0.95</v>
      </c>
      <c r="Q20" s="78" t="s">
        <v>86</v>
      </c>
      <c r="R20" s="78" t="s">
        <v>87</v>
      </c>
      <c r="S20" s="78" t="s">
        <v>109</v>
      </c>
      <c r="T20" s="78" t="s">
        <v>60</v>
      </c>
      <c r="U20" s="9" t="s">
        <v>110</v>
      </c>
      <c r="V20" s="40">
        <f t="shared" si="5"/>
        <v>0.95</v>
      </c>
      <c r="W20" s="44">
        <v>0.794</v>
      </c>
      <c r="X20" s="44">
        <f>W20/V20</f>
        <v>0.8357894736842106</v>
      </c>
      <c r="Y20" s="64" t="s">
        <v>111</v>
      </c>
      <c r="Z20" s="64" t="s">
        <v>112</v>
      </c>
      <c r="AA20" s="29">
        <f t="shared" si="1"/>
        <v>0.95</v>
      </c>
      <c r="AB20" s="12"/>
      <c r="AC20" s="78"/>
      <c r="AD20" s="78"/>
      <c r="AE20" s="78"/>
      <c r="AF20" s="29">
        <f t="shared" si="2"/>
        <v>0.95</v>
      </c>
      <c r="AG20" s="12"/>
      <c r="AH20" s="78"/>
      <c r="AI20" s="78"/>
      <c r="AJ20" s="78"/>
      <c r="AK20" s="29">
        <f t="shared" si="3"/>
        <v>0.95</v>
      </c>
      <c r="AL20" s="12"/>
      <c r="AM20" s="78"/>
      <c r="AN20" s="78"/>
      <c r="AO20" s="78"/>
      <c r="AP20" s="40">
        <f t="shared" si="4"/>
        <v>0.95</v>
      </c>
      <c r="AQ20" s="57">
        <f>79.84%/4</f>
        <v>0.1996</v>
      </c>
      <c r="AR20" s="57">
        <f>79.84%/4</f>
        <v>0.1996</v>
      </c>
      <c r="AS20" s="70" t="s">
        <v>111</v>
      </c>
    </row>
    <row r="21" spans="1:45" s="32" customFormat="1" ht="75">
      <c r="A21" s="78">
        <v>4</v>
      </c>
      <c r="B21" s="78" t="s">
        <v>49</v>
      </c>
      <c r="C21" s="78" t="s">
        <v>82</v>
      </c>
      <c r="D21" s="78" t="s">
        <v>113</v>
      </c>
      <c r="E21" s="5">
        <f t="shared" si="0"/>
        <v>0.04444444444444448</v>
      </c>
      <c r="F21" s="78" t="s">
        <v>52</v>
      </c>
      <c r="G21" s="78" t="s">
        <v>114</v>
      </c>
      <c r="H21" s="78" t="s">
        <v>115</v>
      </c>
      <c r="I21" s="78"/>
      <c r="J21" s="78" t="s">
        <v>68</v>
      </c>
      <c r="K21" s="78" t="s">
        <v>56</v>
      </c>
      <c r="L21" s="7">
        <v>1</v>
      </c>
      <c r="M21" s="7">
        <v>1</v>
      </c>
      <c r="N21" s="7">
        <v>1</v>
      </c>
      <c r="O21" s="7">
        <v>1</v>
      </c>
      <c r="P21" s="7">
        <v>1</v>
      </c>
      <c r="Q21" s="78" t="s">
        <v>86</v>
      </c>
      <c r="R21" s="9" t="s">
        <v>87</v>
      </c>
      <c r="S21" s="9" t="s">
        <v>116</v>
      </c>
      <c r="T21" s="9" t="s">
        <v>60</v>
      </c>
      <c r="U21" s="9" t="s">
        <v>117</v>
      </c>
      <c r="V21" s="40">
        <f t="shared" si="5"/>
        <v>1</v>
      </c>
      <c r="W21" s="44">
        <v>0.675</v>
      </c>
      <c r="X21" s="44">
        <f>W21/V21</f>
        <v>0.675</v>
      </c>
      <c r="Y21" s="64" t="s">
        <v>118</v>
      </c>
      <c r="Z21" s="64" t="s">
        <v>112</v>
      </c>
      <c r="AA21" s="29">
        <f t="shared" si="1"/>
        <v>1</v>
      </c>
      <c r="AB21" s="12"/>
      <c r="AC21" s="78"/>
      <c r="AD21" s="78"/>
      <c r="AE21" s="78"/>
      <c r="AF21" s="29">
        <f t="shared" si="2"/>
        <v>1</v>
      </c>
      <c r="AG21" s="12"/>
      <c r="AH21" s="78"/>
      <c r="AI21" s="78"/>
      <c r="AJ21" s="78"/>
      <c r="AK21" s="29">
        <f t="shared" si="3"/>
        <v>1</v>
      </c>
      <c r="AL21" s="12"/>
      <c r="AM21" s="78"/>
      <c r="AN21" s="78"/>
      <c r="AO21" s="78"/>
      <c r="AP21" s="40">
        <f t="shared" si="4"/>
        <v>1</v>
      </c>
      <c r="AQ21" s="58">
        <f>67.5%/4</f>
        <v>0.16875</v>
      </c>
      <c r="AR21" s="56">
        <v>0.169</v>
      </c>
      <c r="AS21" s="64" t="s">
        <v>119</v>
      </c>
    </row>
    <row r="22" spans="1:45" s="32" customFormat="1" ht="105">
      <c r="A22" s="78">
        <v>4</v>
      </c>
      <c r="B22" s="78" t="s">
        <v>49</v>
      </c>
      <c r="C22" s="78" t="s">
        <v>82</v>
      </c>
      <c r="D22" s="78" t="s">
        <v>120</v>
      </c>
      <c r="E22" s="5">
        <f t="shared" si="0"/>
        <v>0.04444444444444448</v>
      </c>
      <c r="F22" s="78" t="s">
        <v>52</v>
      </c>
      <c r="G22" s="78" t="s">
        <v>121</v>
      </c>
      <c r="H22" s="78" t="s">
        <v>122</v>
      </c>
      <c r="I22" s="78"/>
      <c r="J22" s="78" t="s">
        <v>68</v>
      </c>
      <c r="K22" s="78" t="s">
        <v>56</v>
      </c>
      <c r="L22" s="7">
        <v>0.95</v>
      </c>
      <c r="M22" s="7">
        <v>0.95</v>
      </c>
      <c r="N22" s="7">
        <v>0.95</v>
      </c>
      <c r="O22" s="7">
        <v>0.95</v>
      </c>
      <c r="P22" s="7">
        <v>0.95</v>
      </c>
      <c r="Q22" s="78" t="s">
        <v>86</v>
      </c>
      <c r="R22" s="78" t="s">
        <v>123</v>
      </c>
      <c r="S22" s="9" t="s">
        <v>116</v>
      </c>
      <c r="T22" s="9" t="s">
        <v>60</v>
      </c>
      <c r="U22" s="9" t="s">
        <v>117</v>
      </c>
      <c r="V22" s="40">
        <f t="shared" si="5"/>
        <v>0.95</v>
      </c>
      <c r="W22" s="44">
        <v>0.675</v>
      </c>
      <c r="X22" s="44">
        <f>W22/V22</f>
        <v>0.7105263157894738</v>
      </c>
      <c r="Y22" s="64" t="s">
        <v>124</v>
      </c>
      <c r="Z22" s="64" t="s">
        <v>125</v>
      </c>
      <c r="AA22" s="29">
        <f t="shared" si="1"/>
        <v>0.95</v>
      </c>
      <c r="AB22" s="12"/>
      <c r="AC22" s="78"/>
      <c r="AD22" s="78"/>
      <c r="AE22" s="78"/>
      <c r="AF22" s="29">
        <f t="shared" si="2"/>
        <v>0.95</v>
      </c>
      <c r="AG22" s="12"/>
      <c r="AH22" s="78"/>
      <c r="AI22" s="78"/>
      <c r="AJ22" s="78"/>
      <c r="AK22" s="29">
        <f t="shared" si="3"/>
        <v>0.95</v>
      </c>
      <c r="AL22" s="12"/>
      <c r="AM22" s="78"/>
      <c r="AN22" s="78"/>
      <c r="AO22" s="78"/>
      <c r="AP22" s="40">
        <f t="shared" si="4"/>
        <v>0.95</v>
      </c>
      <c r="AQ22" s="58">
        <f>71.1%/4</f>
        <v>0.17775</v>
      </c>
      <c r="AR22" s="58">
        <f>71.1%/4</f>
        <v>0.17775</v>
      </c>
      <c r="AS22" s="70" t="s">
        <v>126</v>
      </c>
    </row>
    <row r="23" spans="1:45" s="32" customFormat="1" ht="92.25" customHeight="1">
      <c r="A23" s="78">
        <v>4</v>
      </c>
      <c r="B23" s="78" t="s">
        <v>49</v>
      </c>
      <c r="C23" s="78" t="s">
        <v>127</v>
      </c>
      <c r="D23" s="78" t="s">
        <v>128</v>
      </c>
      <c r="E23" s="5">
        <f t="shared" si="0"/>
        <v>0.04444444444444448</v>
      </c>
      <c r="F23" s="78" t="s">
        <v>73</v>
      </c>
      <c r="G23" s="78" t="s">
        <v>129</v>
      </c>
      <c r="H23" s="78" t="s">
        <v>130</v>
      </c>
      <c r="I23" s="78"/>
      <c r="J23" s="78" t="s">
        <v>131</v>
      </c>
      <c r="K23" s="78" t="s">
        <v>132</v>
      </c>
      <c r="L23" s="10">
        <v>1800</v>
      </c>
      <c r="M23" s="10">
        <v>1800</v>
      </c>
      <c r="N23" s="10">
        <v>1800</v>
      </c>
      <c r="O23" s="10">
        <v>1800</v>
      </c>
      <c r="P23" s="11">
        <f>SUM(L23:O23)</f>
        <v>7200</v>
      </c>
      <c r="Q23" s="78" t="s">
        <v>86</v>
      </c>
      <c r="R23" s="78" t="s">
        <v>133</v>
      </c>
      <c r="S23" s="78" t="s">
        <v>134</v>
      </c>
      <c r="T23" s="78" t="s">
        <v>60</v>
      </c>
      <c r="U23" s="78" t="s">
        <v>134</v>
      </c>
      <c r="V23" s="45">
        <f t="shared" si="5"/>
        <v>1800</v>
      </c>
      <c r="W23" s="43">
        <v>5755</v>
      </c>
      <c r="X23" s="38">
        <v>1</v>
      </c>
      <c r="Y23" s="64" t="s">
        <v>135</v>
      </c>
      <c r="Z23" s="64" t="s">
        <v>136</v>
      </c>
      <c r="AA23" s="10">
        <f t="shared" si="1"/>
        <v>1800</v>
      </c>
      <c r="AB23" s="78"/>
      <c r="AC23" s="78"/>
      <c r="AD23" s="78"/>
      <c r="AE23" s="78"/>
      <c r="AF23" s="10">
        <f t="shared" si="2"/>
        <v>1800</v>
      </c>
      <c r="AG23" s="78"/>
      <c r="AH23" s="78"/>
      <c r="AI23" s="78"/>
      <c r="AJ23" s="78"/>
      <c r="AK23" s="33">
        <f t="shared" si="3"/>
        <v>1800</v>
      </c>
      <c r="AL23" s="12"/>
      <c r="AM23" s="78"/>
      <c r="AN23" s="78"/>
      <c r="AO23" s="78"/>
      <c r="AP23" s="45">
        <f t="shared" si="4"/>
        <v>7200</v>
      </c>
      <c r="AQ23" s="59">
        <v>5755</v>
      </c>
      <c r="AR23" s="57">
        <f>AQ23/AP23</f>
        <v>0.7993055555555556</v>
      </c>
      <c r="AS23" s="64" t="s">
        <v>135</v>
      </c>
    </row>
    <row r="24" spans="1:45" s="32" customFormat="1" ht="60">
      <c r="A24" s="78">
        <v>4</v>
      </c>
      <c r="B24" s="78" t="s">
        <v>49</v>
      </c>
      <c r="C24" s="78" t="s">
        <v>127</v>
      </c>
      <c r="D24" s="78" t="s">
        <v>137</v>
      </c>
      <c r="E24" s="5">
        <f t="shared" si="0"/>
        <v>0.04444444444444448</v>
      </c>
      <c r="F24" s="78" t="s">
        <v>52</v>
      </c>
      <c r="G24" s="78" t="s">
        <v>138</v>
      </c>
      <c r="H24" s="78" t="s">
        <v>139</v>
      </c>
      <c r="I24" s="78"/>
      <c r="J24" s="78" t="s">
        <v>131</v>
      </c>
      <c r="K24" s="78" t="s">
        <v>140</v>
      </c>
      <c r="L24" s="10">
        <v>900</v>
      </c>
      <c r="M24" s="10">
        <v>900</v>
      </c>
      <c r="N24" s="10">
        <v>900</v>
      </c>
      <c r="O24" s="10">
        <v>900</v>
      </c>
      <c r="P24" s="11">
        <f>SUM(L24:O24)</f>
        <v>3600</v>
      </c>
      <c r="Q24" s="78" t="s">
        <v>86</v>
      </c>
      <c r="R24" s="78" t="s">
        <v>140</v>
      </c>
      <c r="S24" s="78" t="s">
        <v>134</v>
      </c>
      <c r="T24" s="78" t="s">
        <v>60</v>
      </c>
      <c r="U24" s="78" t="s">
        <v>134</v>
      </c>
      <c r="V24" s="45">
        <f t="shared" si="5"/>
        <v>900</v>
      </c>
      <c r="W24" s="43">
        <v>3121</v>
      </c>
      <c r="X24" s="38">
        <v>1</v>
      </c>
      <c r="Y24" s="64" t="s">
        <v>141</v>
      </c>
      <c r="Z24" s="64" t="s">
        <v>136</v>
      </c>
      <c r="AA24" s="10">
        <f t="shared" si="1"/>
        <v>900</v>
      </c>
      <c r="AB24" s="78"/>
      <c r="AC24" s="78"/>
      <c r="AD24" s="78"/>
      <c r="AE24" s="78"/>
      <c r="AF24" s="10">
        <f t="shared" si="2"/>
        <v>900</v>
      </c>
      <c r="AG24" s="78"/>
      <c r="AH24" s="78"/>
      <c r="AI24" s="78"/>
      <c r="AJ24" s="78"/>
      <c r="AK24" s="33">
        <f t="shared" si="3"/>
        <v>900</v>
      </c>
      <c r="AL24" s="12"/>
      <c r="AM24" s="78"/>
      <c r="AN24" s="78"/>
      <c r="AO24" s="78"/>
      <c r="AP24" s="45">
        <f t="shared" si="4"/>
        <v>3600</v>
      </c>
      <c r="AQ24" s="59">
        <v>3121</v>
      </c>
      <c r="AR24" s="57">
        <f>AQ24/AP24</f>
        <v>0.8669444444444444</v>
      </c>
      <c r="AS24" s="64" t="s">
        <v>141</v>
      </c>
    </row>
    <row r="25" spans="1:45" s="32" customFormat="1" ht="105">
      <c r="A25" s="78">
        <v>4</v>
      </c>
      <c r="B25" s="78" t="s">
        <v>49</v>
      </c>
      <c r="C25" s="78" t="s">
        <v>127</v>
      </c>
      <c r="D25" s="78" t="s">
        <v>142</v>
      </c>
      <c r="E25" s="5">
        <f t="shared" si="0"/>
        <v>0.04444444444444448</v>
      </c>
      <c r="F25" s="78" t="s">
        <v>52</v>
      </c>
      <c r="G25" s="78" t="s">
        <v>143</v>
      </c>
      <c r="H25" s="78" t="s">
        <v>144</v>
      </c>
      <c r="I25" s="78"/>
      <c r="J25" s="78" t="s">
        <v>131</v>
      </c>
      <c r="K25" s="78" t="s">
        <v>145</v>
      </c>
      <c r="L25" s="12">
        <v>11</v>
      </c>
      <c r="M25" s="12">
        <v>21</v>
      </c>
      <c r="N25" s="12">
        <v>21</v>
      </c>
      <c r="O25" s="12">
        <v>13</v>
      </c>
      <c r="P25" s="11">
        <f aca="true" t="shared" si="6" ref="P25:P30">SUM(L25:O25)</f>
        <v>66</v>
      </c>
      <c r="Q25" s="78" t="s">
        <v>86</v>
      </c>
      <c r="R25" s="78" t="s">
        <v>146</v>
      </c>
      <c r="S25" s="78" t="s">
        <v>147</v>
      </c>
      <c r="T25" s="78" t="s">
        <v>60</v>
      </c>
      <c r="U25" s="78" t="s">
        <v>147</v>
      </c>
      <c r="V25" s="45">
        <f t="shared" si="5"/>
        <v>11</v>
      </c>
      <c r="W25" s="43">
        <v>6</v>
      </c>
      <c r="X25" s="46">
        <f>W25/V25</f>
        <v>0.5454545454545454</v>
      </c>
      <c r="Y25" s="64" t="s">
        <v>148</v>
      </c>
      <c r="Z25" s="64" t="s">
        <v>149</v>
      </c>
      <c r="AA25" s="10">
        <f t="shared" si="1"/>
        <v>21</v>
      </c>
      <c r="AB25" s="78"/>
      <c r="AC25" s="78"/>
      <c r="AD25" s="78"/>
      <c r="AE25" s="78"/>
      <c r="AF25" s="10">
        <f t="shared" si="2"/>
        <v>21</v>
      </c>
      <c r="AG25" s="78"/>
      <c r="AH25" s="78"/>
      <c r="AI25" s="78"/>
      <c r="AJ25" s="78"/>
      <c r="AK25" s="33">
        <f t="shared" si="3"/>
        <v>13</v>
      </c>
      <c r="AL25" s="12"/>
      <c r="AM25" s="78"/>
      <c r="AN25" s="78"/>
      <c r="AO25" s="78"/>
      <c r="AP25" s="45">
        <f t="shared" si="4"/>
        <v>66</v>
      </c>
      <c r="AQ25" s="59">
        <v>6</v>
      </c>
      <c r="AR25" s="57">
        <f>AQ25/AP25</f>
        <v>0.09090909090909091</v>
      </c>
      <c r="AS25" s="64" t="s">
        <v>148</v>
      </c>
    </row>
    <row r="26" spans="1:45" s="32" customFormat="1" ht="105">
      <c r="A26" s="78">
        <v>4</v>
      </c>
      <c r="B26" s="78" t="s">
        <v>49</v>
      </c>
      <c r="C26" s="78" t="s">
        <v>127</v>
      </c>
      <c r="D26" s="78" t="s">
        <v>150</v>
      </c>
      <c r="E26" s="5">
        <f t="shared" si="0"/>
        <v>0.04444444444444448</v>
      </c>
      <c r="F26" s="78" t="s">
        <v>73</v>
      </c>
      <c r="G26" s="78" t="s">
        <v>151</v>
      </c>
      <c r="H26" s="78" t="s">
        <v>152</v>
      </c>
      <c r="I26" s="78"/>
      <c r="J26" s="78" t="s">
        <v>131</v>
      </c>
      <c r="K26" s="78" t="s">
        <v>146</v>
      </c>
      <c r="L26" s="12">
        <v>3</v>
      </c>
      <c r="M26" s="12">
        <v>7</v>
      </c>
      <c r="N26" s="12">
        <v>8</v>
      </c>
      <c r="O26" s="12">
        <v>3</v>
      </c>
      <c r="P26" s="11">
        <f t="shared" si="6"/>
        <v>21</v>
      </c>
      <c r="Q26" s="78" t="s">
        <v>86</v>
      </c>
      <c r="R26" s="78" t="s">
        <v>146</v>
      </c>
      <c r="S26" s="78" t="s">
        <v>147</v>
      </c>
      <c r="T26" s="78" t="s">
        <v>60</v>
      </c>
      <c r="U26" s="78" t="s">
        <v>147</v>
      </c>
      <c r="V26" s="45">
        <f t="shared" si="5"/>
        <v>3</v>
      </c>
      <c r="W26" s="43">
        <v>0</v>
      </c>
      <c r="X26" s="47">
        <v>0</v>
      </c>
      <c r="Y26" s="64" t="s">
        <v>153</v>
      </c>
      <c r="Z26" s="64" t="s">
        <v>149</v>
      </c>
      <c r="AA26" s="10">
        <f t="shared" si="1"/>
        <v>7</v>
      </c>
      <c r="AB26" s="78"/>
      <c r="AC26" s="78"/>
      <c r="AD26" s="78"/>
      <c r="AE26" s="78"/>
      <c r="AF26" s="10">
        <f t="shared" si="2"/>
        <v>8</v>
      </c>
      <c r="AG26" s="78"/>
      <c r="AH26" s="78"/>
      <c r="AI26" s="78"/>
      <c r="AJ26" s="78"/>
      <c r="AK26" s="33">
        <f t="shared" si="3"/>
        <v>3</v>
      </c>
      <c r="AL26" s="12"/>
      <c r="AM26" s="78"/>
      <c r="AN26" s="78"/>
      <c r="AO26" s="78"/>
      <c r="AP26" s="45">
        <f t="shared" si="4"/>
        <v>21</v>
      </c>
      <c r="AQ26" s="59">
        <v>0</v>
      </c>
      <c r="AR26" s="40">
        <v>0</v>
      </c>
      <c r="AS26" s="70" t="s">
        <v>153</v>
      </c>
    </row>
    <row r="27" spans="1:45" s="32" customFormat="1" ht="105.75" customHeight="1">
      <c r="A27" s="78">
        <v>4</v>
      </c>
      <c r="B27" s="78" t="s">
        <v>49</v>
      </c>
      <c r="C27" s="78" t="s">
        <v>127</v>
      </c>
      <c r="D27" s="78" t="s">
        <v>154</v>
      </c>
      <c r="E27" s="5">
        <f t="shared" si="0"/>
        <v>0.04444444444444448</v>
      </c>
      <c r="F27" s="78" t="s">
        <v>73</v>
      </c>
      <c r="G27" s="78" t="s">
        <v>155</v>
      </c>
      <c r="H27" s="78" t="s">
        <v>156</v>
      </c>
      <c r="I27" s="78"/>
      <c r="J27" s="78" t="s">
        <v>131</v>
      </c>
      <c r="K27" s="78" t="s">
        <v>157</v>
      </c>
      <c r="L27" s="12">
        <v>15</v>
      </c>
      <c r="M27" s="12">
        <v>15</v>
      </c>
      <c r="N27" s="12">
        <v>15</v>
      </c>
      <c r="O27" s="12">
        <v>15</v>
      </c>
      <c r="P27" s="11">
        <f t="shared" si="6"/>
        <v>60</v>
      </c>
      <c r="Q27" s="78" t="s">
        <v>86</v>
      </c>
      <c r="R27" s="78" t="s">
        <v>158</v>
      </c>
      <c r="S27" s="78" t="s">
        <v>159</v>
      </c>
      <c r="T27" s="78" t="s">
        <v>60</v>
      </c>
      <c r="U27" s="78" t="s">
        <v>158</v>
      </c>
      <c r="V27" s="45">
        <f t="shared" si="5"/>
        <v>15</v>
      </c>
      <c r="W27" s="43">
        <v>30</v>
      </c>
      <c r="X27" s="38">
        <v>1</v>
      </c>
      <c r="Y27" s="64" t="s">
        <v>160</v>
      </c>
      <c r="Z27" s="64" t="s">
        <v>161</v>
      </c>
      <c r="AA27" s="10">
        <f t="shared" si="1"/>
        <v>15</v>
      </c>
      <c r="AB27" s="78"/>
      <c r="AC27" s="78"/>
      <c r="AD27" s="78"/>
      <c r="AE27" s="78"/>
      <c r="AF27" s="10">
        <f t="shared" si="2"/>
        <v>15</v>
      </c>
      <c r="AG27" s="78"/>
      <c r="AH27" s="78"/>
      <c r="AI27" s="78"/>
      <c r="AJ27" s="78"/>
      <c r="AK27" s="33">
        <f t="shared" si="3"/>
        <v>15</v>
      </c>
      <c r="AL27" s="12"/>
      <c r="AM27" s="78"/>
      <c r="AN27" s="78"/>
      <c r="AO27" s="78"/>
      <c r="AP27" s="45">
        <f t="shared" si="4"/>
        <v>60</v>
      </c>
      <c r="AQ27" s="59">
        <v>30</v>
      </c>
      <c r="AR27" s="40">
        <f>AQ27/AP27</f>
        <v>0.5</v>
      </c>
      <c r="AS27" s="70" t="s">
        <v>160</v>
      </c>
    </row>
    <row r="28" spans="1:45" s="32" customFormat="1" ht="90">
      <c r="A28" s="78">
        <v>4</v>
      </c>
      <c r="B28" s="78" t="s">
        <v>49</v>
      </c>
      <c r="C28" s="78" t="s">
        <v>127</v>
      </c>
      <c r="D28" s="78" t="s">
        <v>162</v>
      </c>
      <c r="E28" s="5">
        <f t="shared" si="0"/>
        <v>0.04444444444444448</v>
      </c>
      <c r="F28" s="78" t="s">
        <v>73</v>
      </c>
      <c r="G28" s="78" t="s">
        <v>163</v>
      </c>
      <c r="H28" s="78" t="s">
        <v>164</v>
      </c>
      <c r="I28" s="78"/>
      <c r="J28" s="78" t="s">
        <v>131</v>
      </c>
      <c r="K28" s="78" t="s">
        <v>157</v>
      </c>
      <c r="L28" s="12">
        <v>13</v>
      </c>
      <c r="M28" s="12">
        <v>12</v>
      </c>
      <c r="N28" s="12">
        <v>17</v>
      </c>
      <c r="O28" s="12">
        <v>18</v>
      </c>
      <c r="P28" s="11">
        <f t="shared" si="6"/>
        <v>60</v>
      </c>
      <c r="Q28" s="78" t="s">
        <v>86</v>
      </c>
      <c r="R28" s="78" t="s">
        <v>158</v>
      </c>
      <c r="S28" s="78" t="s">
        <v>159</v>
      </c>
      <c r="T28" s="78" t="s">
        <v>60</v>
      </c>
      <c r="U28" s="78" t="s">
        <v>158</v>
      </c>
      <c r="V28" s="45">
        <f t="shared" si="5"/>
        <v>13</v>
      </c>
      <c r="W28" s="43">
        <v>15</v>
      </c>
      <c r="X28" s="38">
        <v>1</v>
      </c>
      <c r="Y28" s="64" t="s">
        <v>165</v>
      </c>
      <c r="Z28" s="64" t="s">
        <v>166</v>
      </c>
      <c r="AA28" s="10">
        <f t="shared" si="1"/>
        <v>12</v>
      </c>
      <c r="AB28" s="78"/>
      <c r="AC28" s="78"/>
      <c r="AD28" s="78"/>
      <c r="AE28" s="78"/>
      <c r="AF28" s="10">
        <f t="shared" si="2"/>
        <v>17</v>
      </c>
      <c r="AG28" s="78"/>
      <c r="AH28" s="78"/>
      <c r="AI28" s="78"/>
      <c r="AJ28" s="78"/>
      <c r="AK28" s="33">
        <f t="shared" si="3"/>
        <v>18</v>
      </c>
      <c r="AL28" s="12"/>
      <c r="AM28" s="78"/>
      <c r="AN28" s="78"/>
      <c r="AO28" s="78"/>
      <c r="AP28" s="45">
        <f t="shared" si="4"/>
        <v>60</v>
      </c>
      <c r="AQ28" s="59">
        <v>15</v>
      </c>
      <c r="AR28" s="57">
        <f>AQ28/AP28</f>
        <v>0.25</v>
      </c>
      <c r="AS28" s="70" t="s">
        <v>165</v>
      </c>
    </row>
    <row r="29" spans="1:45" s="32" customFormat="1" ht="104.25" customHeight="1">
      <c r="A29" s="78">
        <v>4</v>
      </c>
      <c r="B29" s="78" t="s">
        <v>49</v>
      </c>
      <c r="C29" s="78" t="s">
        <v>127</v>
      </c>
      <c r="D29" s="78" t="s">
        <v>167</v>
      </c>
      <c r="E29" s="5">
        <f t="shared" si="0"/>
        <v>0.04444444444444448</v>
      </c>
      <c r="F29" s="78" t="s">
        <v>73</v>
      </c>
      <c r="G29" s="78" t="s">
        <v>168</v>
      </c>
      <c r="H29" s="78" t="s">
        <v>169</v>
      </c>
      <c r="I29" s="78"/>
      <c r="J29" s="78" t="s">
        <v>131</v>
      </c>
      <c r="K29" s="78" t="s">
        <v>157</v>
      </c>
      <c r="L29" s="12">
        <v>8</v>
      </c>
      <c r="M29" s="12">
        <v>9</v>
      </c>
      <c r="N29" s="12">
        <v>9</v>
      </c>
      <c r="O29" s="12">
        <v>8</v>
      </c>
      <c r="P29" s="11">
        <f t="shared" si="6"/>
        <v>34</v>
      </c>
      <c r="Q29" s="78" t="s">
        <v>86</v>
      </c>
      <c r="R29" s="78" t="s">
        <v>158</v>
      </c>
      <c r="S29" s="78" t="s">
        <v>159</v>
      </c>
      <c r="T29" s="78" t="s">
        <v>60</v>
      </c>
      <c r="U29" s="78" t="s">
        <v>158</v>
      </c>
      <c r="V29" s="45">
        <f t="shared" si="5"/>
        <v>8</v>
      </c>
      <c r="W29" s="43">
        <v>18</v>
      </c>
      <c r="X29" s="38">
        <v>1</v>
      </c>
      <c r="Y29" s="65" t="s">
        <v>170</v>
      </c>
      <c r="Z29" s="64" t="s">
        <v>166</v>
      </c>
      <c r="AA29" s="10">
        <f t="shared" si="1"/>
        <v>9</v>
      </c>
      <c r="AB29" s="78"/>
      <c r="AC29" s="78"/>
      <c r="AD29" s="78"/>
      <c r="AE29" s="78"/>
      <c r="AF29" s="10">
        <f t="shared" si="2"/>
        <v>9</v>
      </c>
      <c r="AG29" s="78"/>
      <c r="AH29" s="78"/>
      <c r="AI29" s="78"/>
      <c r="AJ29" s="78"/>
      <c r="AK29" s="33">
        <f t="shared" si="3"/>
        <v>8</v>
      </c>
      <c r="AL29" s="12"/>
      <c r="AM29" s="78"/>
      <c r="AN29" s="78"/>
      <c r="AO29" s="78"/>
      <c r="AP29" s="45">
        <f t="shared" si="4"/>
        <v>34</v>
      </c>
      <c r="AQ29" s="59">
        <v>18</v>
      </c>
      <c r="AR29" s="57">
        <f>AQ29/AP29</f>
        <v>0.5294117647058824</v>
      </c>
      <c r="AS29" s="70" t="s">
        <v>170</v>
      </c>
    </row>
    <row r="30" spans="1:45" s="32" customFormat="1" ht="90">
      <c r="A30" s="78">
        <v>4</v>
      </c>
      <c r="B30" s="78" t="s">
        <v>49</v>
      </c>
      <c r="C30" s="78" t="s">
        <v>127</v>
      </c>
      <c r="D30" s="78" t="s">
        <v>171</v>
      </c>
      <c r="E30" s="5">
        <f t="shared" si="0"/>
        <v>0.04444444444444448</v>
      </c>
      <c r="F30" s="78" t="s">
        <v>73</v>
      </c>
      <c r="G30" s="78" t="s">
        <v>172</v>
      </c>
      <c r="H30" s="78" t="s">
        <v>173</v>
      </c>
      <c r="I30" s="78"/>
      <c r="J30" s="78" t="s">
        <v>131</v>
      </c>
      <c r="K30" s="78" t="s">
        <v>157</v>
      </c>
      <c r="L30" s="12">
        <v>9</v>
      </c>
      <c r="M30" s="12">
        <v>12</v>
      </c>
      <c r="N30" s="12">
        <v>12</v>
      </c>
      <c r="O30" s="12">
        <v>11</v>
      </c>
      <c r="P30" s="11">
        <f t="shared" si="6"/>
        <v>44</v>
      </c>
      <c r="Q30" s="78" t="s">
        <v>86</v>
      </c>
      <c r="R30" s="78" t="s">
        <v>158</v>
      </c>
      <c r="S30" s="78" t="s">
        <v>159</v>
      </c>
      <c r="T30" s="78" t="s">
        <v>60</v>
      </c>
      <c r="U30" s="78" t="s">
        <v>158</v>
      </c>
      <c r="V30" s="45">
        <f t="shared" si="5"/>
        <v>9</v>
      </c>
      <c r="W30" s="43">
        <v>11</v>
      </c>
      <c r="X30" s="38">
        <v>1</v>
      </c>
      <c r="Y30" s="64" t="s">
        <v>174</v>
      </c>
      <c r="Z30" s="64" t="s">
        <v>166</v>
      </c>
      <c r="AA30" s="10">
        <f t="shared" si="1"/>
        <v>12</v>
      </c>
      <c r="AB30" s="78"/>
      <c r="AC30" s="78"/>
      <c r="AD30" s="78"/>
      <c r="AE30" s="78"/>
      <c r="AF30" s="10">
        <f t="shared" si="2"/>
        <v>12</v>
      </c>
      <c r="AG30" s="78"/>
      <c r="AH30" s="78"/>
      <c r="AI30" s="78"/>
      <c r="AJ30" s="78"/>
      <c r="AK30" s="33">
        <f t="shared" si="3"/>
        <v>11</v>
      </c>
      <c r="AL30" s="12"/>
      <c r="AM30" s="78"/>
      <c r="AN30" s="78"/>
      <c r="AO30" s="78"/>
      <c r="AP30" s="45">
        <f t="shared" si="4"/>
        <v>44</v>
      </c>
      <c r="AQ30" s="59">
        <v>11</v>
      </c>
      <c r="AR30" s="57">
        <f>AQ30/AP30</f>
        <v>0.25</v>
      </c>
      <c r="AS30" s="70" t="s">
        <v>174</v>
      </c>
    </row>
    <row r="31" spans="1:45" s="35" customFormat="1" ht="15.75">
      <c r="A31" s="13"/>
      <c r="B31" s="13"/>
      <c r="C31" s="13"/>
      <c r="D31" s="14" t="s">
        <v>175</v>
      </c>
      <c r="E31" s="15">
        <f>SUM(E13:E30)</f>
        <v>0.8000000000000009</v>
      </c>
      <c r="F31" s="13"/>
      <c r="G31" s="13"/>
      <c r="H31" s="13"/>
      <c r="I31" s="13"/>
      <c r="J31" s="13"/>
      <c r="K31" s="13"/>
      <c r="L31" s="15"/>
      <c r="M31" s="15"/>
      <c r="N31" s="15"/>
      <c r="O31" s="15"/>
      <c r="P31" s="15"/>
      <c r="Q31" s="13"/>
      <c r="R31" s="13"/>
      <c r="S31" s="13"/>
      <c r="T31" s="13"/>
      <c r="U31" s="13"/>
      <c r="V31" s="48"/>
      <c r="W31" s="48"/>
      <c r="X31" s="48">
        <f>AVERAGE(X13:X30)*80%</f>
        <v>0.6383385167464115</v>
      </c>
      <c r="Y31" s="66"/>
      <c r="Z31" s="66"/>
      <c r="AA31" s="15"/>
      <c r="AB31" s="15" t="e">
        <f>AVERAGE(AB13:AB30)</f>
        <v>#DIV/0!</v>
      </c>
      <c r="AC31" s="13"/>
      <c r="AD31" s="13"/>
      <c r="AE31" s="13"/>
      <c r="AF31" s="15"/>
      <c r="AG31" s="15" t="e">
        <f>AVERAGE(AG13:AG30)</f>
        <v>#DIV/0!</v>
      </c>
      <c r="AH31" s="13"/>
      <c r="AI31" s="13"/>
      <c r="AJ31" s="13"/>
      <c r="AK31" s="34"/>
      <c r="AL31" s="34" t="e">
        <f>AVERAGE(AL13:AL30)</f>
        <v>#DIV/0!</v>
      </c>
      <c r="AM31" s="13"/>
      <c r="AN31" s="13"/>
      <c r="AO31" s="13"/>
      <c r="AP31" s="48"/>
      <c r="AQ31" s="48"/>
      <c r="AR31" s="48">
        <f>AVERAGE(AR13:AR30)*80%</f>
        <v>0.21330876317353098</v>
      </c>
      <c r="AS31" s="66"/>
    </row>
    <row r="32" spans="1:45" ht="105">
      <c r="A32" s="16">
        <v>7</v>
      </c>
      <c r="B32" s="16" t="s">
        <v>176</v>
      </c>
      <c r="C32" s="16" t="s">
        <v>177</v>
      </c>
      <c r="D32" s="16" t="s">
        <v>178</v>
      </c>
      <c r="E32" s="17">
        <v>0.04</v>
      </c>
      <c r="F32" s="16" t="s">
        <v>179</v>
      </c>
      <c r="G32" s="16" t="s">
        <v>180</v>
      </c>
      <c r="H32" s="16" t="s">
        <v>181</v>
      </c>
      <c r="I32" s="16"/>
      <c r="J32" s="18" t="s">
        <v>182</v>
      </c>
      <c r="K32" s="18" t="s">
        <v>183</v>
      </c>
      <c r="L32" s="19">
        <v>0</v>
      </c>
      <c r="M32" s="19">
        <v>0.8</v>
      </c>
      <c r="N32" s="19">
        <v>0</v>
      </c>
      <c r="O32" s="19">
        <v>0.8</v>
      </c>
      <c r="P32" s="19">
        <v>0.8</v>
      </c>
      <c r="Q32" s="16" t="s">
        <v>86</v>
      </c>
      <c r="R32" s="16" t="s">
        <v>184</v>
      </c>
      <c r="S32" s="16" t="s">
        <v>185</v>
      </c>
      <c r="T32" s="16" t="s">
        <v>186</v>
      </c>
      <c r="U32" s="16" t="s">
        <v>187</v>
      </c>
      <c r="V32" s="49" t="s">
        <v>62</v>
      </c>
      <c r="W32" s="50" t="s">
        <v>62</v>
      </c>
      <c r="X32" s="50" t="s">
        <v>62</v>
      </c>
      <c r="Y32" s="67" t="s">
        <v>63</v>
      </c>
      <c r="Z32" s="67" t="s">
        <v>62</v>
      </c>
      <c r="AA32" s="30">
        <f t="shared" si="1"/>
        <v>0.8</v>
      </c>
      <c r="AB32" s="16"/>
      <c r="AC32" s="16"/>
      <c r="AD32" s="16"/>
      <c r="AE32" s="16"/>
      <c r="AF32" s="17">
        <f t="shared" si="2"/>
        <v>0</v>
      </c>
      <c r="AG32" s="16"/>
      <c r="AH32" s="16"/>
      <c r="AI32" s="16"/>
      <c r="AJ32" s="16"/>
      <c r="AK32" s="17">
        <f t="shared" si="3"/>
        <v>0.8</v>
      </c>
      <c r="AL32" s="36"/>
      <c r="AM32" s="16"/>
      <c r="AN32" s="16"/>
      <c r="AO32" s="16"/>
      <c r="AP32" s="51">
        <f t="shared" si="4"/>
        <v>0.8</v>
      </c>
      <c r="AQ32" s="51">
        <v>0</v>
      </c>
      <c r="AR32" s="51">
        <v>0</v>
      </c>
      <c r="AS32" s="67" t="s">
        <v>63</v>
      </c>
    </row>
    <row r="33" spans="1:45" ht="105">
      <c r="A33" s="16">
        <v>7</v>
      </c>
      <c r="B33" s="16" t="s">
        <v>176</v>
      </c>
      <c r="C33" s="16" t="s">
        <v>177</v>
      </c>
      <c r="D33" s="16" t="s">
        <v>188</v>
      </c>
      <c r="E33" s="17">
        <v>0.04</v>
      </c>
      <c r="F33" s="16" t="s">
        <v>179</v>
      </c>
      <c r="G33" s="16" t="s">
        <v>189</v>
      </c>
      <c r="H33" s="16" t="s">
        <v>190</v>
      </c>
      <c r="I33" s="16"/>
      <c r="J33" s="18" t="s">
        <v>182</v>
      </c>
      <c r="K33" s="18" t="s">
        <v>191</v>
      </c>
      <c r="L33" s="20">
        <v>1</v>
      </c>
      <c r="M33" s="21">
        <v>1</v>
      </c>
      <c r="N33" s="21">
        <v>1</v>
      </c>
      <c r="O33" s="21">
        <v>1</v>
      </c>
      <c r="P33" s="21">
        <v>1</v>
      </c>
      <c r="Q33" s="16" t="s">
        <v>86</v>
      </c>
      <c r="R33" s="16" t="s">
        <v>192</v>
      </c>
      <c r="S33" s="16" t="s">
        <v>193</v>
      </c>
      <c r="T33" s="16" t="s">
        <v>194</v>
      </c>
      <c r="U33" s="16" t="s">
        <v>195</v>
      </c>
      <c r="V33" s="49">
        <f>L33</f>
        <v>1</v>
      </c>
      <c r="W33" s="51">
        <v>1</v>
      </c>
      <c r="X33" s="51">
        <v>1</v>
      </c>
      <c r="Y33" s="67" t="s">
        <v>196</v>
      </c>
      <c r="Z33" s="67" t="s">
        <v>197</v>
      </c>
      <c r="AA33" s="30">
        <f t="shared" si="1"/>
        <v>1</v>
      </c>
      <c r="AB33" s="16"/>
      <c r="AC33" s="16"/>
      <c r="AD33" s="16"/>
      <c r="AE33" s="16"/>
      <c r="AF33" s="17">
        <f t="shared" si="2"/>
        <v>1</v>
      </c>
      <c r="AG33" s="16"/>
      <c r="AH33" s="16"/>
      <c r="AI33" s="16"/>
      <c r="AJ33" s="16"/>
      <c r="AK33" s="17">
        <f t="shared" si="3"/>
        <v>1</v>
      </c>
      <c r="AL33" s="36"/>
      <c r="AM33" s="16"/>
      <c r="AN33" s="16"/>
      <c r="AO33" s="16"/>
      <c r="AP33" s="51">
        <f t="shared" si="4"/>
        <v>1</v>
      </c>
      <c r="AQ33" s="49">
        <f>100%/4</f>
        <v>0.25</v>
      </c>
      <c r="AR33" s="49">
        <f>100%/4</f>
        <v>0.25</v>
      </c>
      <c r="AS33" s="67" t="s">
        <v>196</v>
      </c>
    </row>
    <row r="34" spans="1:45" ht="105">
      <c r="A34" s="16">
        <v>7</v>
      </c>
      <c r="B34" s="16" t="s">
        <v>176</v>
      </c>
      <c r="C34" s="16" t="s">
        <v>198</v>
      </c>
      <c r="D34" s="16" t="s">
        <v>199</v>
      </c>
      <c r="E34" s="17">
        <v>0.04</v>
      </c>
      <c r="F34" s="16" t="s">
        <v>179</v>
      </c>
      <c r="G34" s="16" t="s">
        <v>200</v>
      </c>
      <c r="H34" s="16" t="s">
        <v>201</v>
      </c>
      <c r="I34" s="16"/>
      <c r="J34" s="18" t="s">
        <v>182</v>
      </c>
      <c r="K34" s="18" t="s">
        <v>202</v>
      </c>
      <c r="L34" s="20">
        <v>0</v>
      </c>
      <c r="M34" s="21">
        <v>1</v>
      </c>
      <c r="N34" s="21">
        <v>1</v>
      </c>
      <c r="O34" s="21">
        <v>1</v>
      </c>
      <c r="P34" s="21">
        <v>1</v>
      </c>
      <c r="Q34" s="16" t="s">
        <v>86</v>
      </c>
      <c r="R34" s="16" t="s">
        <v>203</v>
      </c>
      <c r="S34" s="16" t="s">
        <v>204</v>
      </c>
      <c r="T34" s="16" t="s">
        <v>205</v>
      </c>
      <c r="U34" s="16" t="s">
        <v>206</v>
      </c>
      <c r="V34" s="49" t="s">
        <v>62</v>
      </c>
      <c r="W34" s="50" t="s">
        <v>62</v>
      </c>
      <c r="X34" s="50" t="s">
        <v>62</v>
      </c>
      <c r="Y34" s="67" t="s">
        <v>63</v>
      </c>
      <c r="Z34" s="67" t="s">
        <v>62</v>
      </c>
      <c r="AA34" s="30">
        <f t="shared" si="1"/>
        <v>1</v>
      </c>
      <c r="AB34" s="16"/>
      <c r="AC34" s="16"/>
      <c r="AD34" s="16"/>
      <c r="AE34" s="16"/>
      <c r="AF34" s="17">
        <f t="shared" si="2"/>
        <v>1</v>
      </c>
      <c r="AG34" s="16"/>
      <c r="AH34" s="16"/>
      <c r="AI34" s="16"/>
      <c r="AJ34" s="16"/>
      <c r="AK34" s="17">
        <f t="shared" si="3"/>
        <v>1</v>
      </c>
      <c r="AL34" s="36"/>
      <c r="AM34" s="16"/>
      <c r="AN34" s="16"/>
      <c r="AO34" s="16"/>
      <c r="AP34" s="51">
        <f t="shared" si="4"/>
        <v>1</v>
      </c>
      <c r="AQ34" s="51">
        <v>0</v>
      </c>
      <c r="AR34" s="51">
        <v>0</v>
      </c>
      <c r="AS34" s="67" t="s">
        <v>63</v>
      </c>
    </row>
    <row r="35" spans="1:45" ht="105">
      <c r="A35" s="16">
        <v>7</v>
      </c>
      <c r="B35" s="16" t="s">
        <v>176</v>
      </c>
      <c r="C35" s="16" t="s">
        <v>177</v>
      </c>
      <c r="D35" s="16" t="s">
        <v>207</v>
      </c>
      <c r="E35" s="17">
        <v>0.04</v>
      </c>
      <c r="F35" s="16" t="s">
        <v>179</v>
      </c>
      <c r="G35" s="16" t="s">
        <v>208</v>
      </c>
      <c r="H35" s="16" t="s">
        <v>209</v>
      </c>
      <c r="I35" s="16"/>
      <c r="J35" s="18" t="s">
        <v>182</v>
      </c>
      <c r="K35" s="18" t="s">
        <v>210</v>
      </c>
      <c r="L35" s="20">
        <v>0</v>
      </c>
      <c r="M35" s="21">
        <v>1</v>
      </c>
      <c r="N35" s="21">
        <v>1</v>
      </c>
      <c r="O35" s="21">
        <v>0</v>
      </c>
      <c r="P35" s="21">
        <v>1</v>
      </c>
      <c r="Q35" s="16" t="s">
        <v>86</v>
      </c>
      <c r="R35" s="16" t="s">
        <v>211</v>
      </c>
      <c r="S35" s="16" t="s">
        <v>212</v>
      </c>
      <c r="T35" s="16" t="s">
        <v>194</v>
      </c>
      <c r="U35" s="16" t="s">
        <v>212</v>
      </c>
      <c r="V35" s="49" t="s">
        <v>62</v>
      </c>
      <c r="W35" s="50" t="s">
        <v>62</v>
      </c>
      <c r="X35" s="50" t="s">
        <v>62</v>
      </c>
      <c r="Y35" s="67" t="s">
        <v>63</v>
      </c>
      <c r="Z35" s="67" t="s">
        <v>62</v>
      </c>
      <c r="AA35" s="30">
        <f t="shared" si="1"/>
        <v>1</v>
      </c>
      <c r="AB35" s="16"/>
      <c r="AC35" s="16"/>
      <c r="AD35" s="16"/>
      <c r="AE35" s="16"/>
      <c r="AF35" s="17">
        <f t="shared" si="2"/>
        <v>1</v>
      </c>
      <c r="AG35" s="16"/>
      <c r="AH35" s="16"/>
      <c r="AI35" s="16"/>
      <c r="AJ35" s="16"/>
      <c r="AK35" s="17">
        <f t="shared" si="3"/>
        <v>0</v>
      </c>
      <c r="AL35" s="36"/>
      <c r="AM35" s="16"/>
      <c r="AN35" s="16"/>
      <c r="AO35" s="16"/>
      <c r="AP35" s="51">
        <f t="shared" si="4"/>
        <v>1</v>
      </c>
      <c r="AQ35" s="51">
        <v>0</v>
      </c>
      <c r="AR35" s="51">
        <v>0</v>
      </c>
      <c r="AS35" s="67" t="s">
        <v>63</v>
      </c>
    </row>
    <row r="36" spans="1:45" ht="120">
      <c r="A36" s="16">
        <v>5</v>
      </c>
      <c r="B36" s="16" t="s">
        <v>213</v>
      </c>
      <c r="C36" s="16" t="s">
        <v>214</v>
      </c>
      <c r="D36" s="16" t="s">
        <v>215</v>
      </c>
      <c r="E36" s="17">
        <v>0.04</v>
      </c>
      <c r="F36" s="16" t="s">
        <v>179</v>
      </c>
      <c r="G36" s="16" t="s">
        <v>216</v>
      </c>
      <c r="H36" s="16" t="s">
        <v>217</v>
      </c>
      <c r="I36" s="16"/>
      <c r="J36" s="18" t="s">
        <v>218</v>
      </c>
      <c r="K36" s="18" t="s">
        <v>219</v>
      </c>
      <c r="L36" s="19">
        <v>0.33</v>
      </c>
      <c r="M36" s="19">
        <v>0.67</v>
      </c>
      <c r="N36" s="19">
        <v>1</v>
      </c>
      <c r="O36" s="19">
        <v>0</v>
      </c>
      <c r="P36" s="19">
        <v>1</v>
      </c>
      <c r="Q36" s="16" t="s">
        <v>86</v>
      </c>
      <c r="R36" s="16" t="s">
        <v>220</v>
      </c>
      <c r="S36" s="16" t="s">
        <v>221</v>
      </c>
      <c r="T36" s="16" t="s">
        <v>222</v>
      </c>
      <c r="U36" s="16" t="s">
        <v>221</v>
      </c>
      <c r="V36" s="49">
        <f>L36</f>
        <v>0.33</v>
      </c>
      <c r="W36" s="52">
        <v>0.9301</v>
      </c>
      <c r="X36" s="51">
        <v>1</v>
      </c>
      <c r="Y36" s="67" t="s">
        <v>223</v>
      </c>
      <c r="Z36" s="67" t="s">
        <v>224</v>
      </c>
      <c r="AA36" s="30">
        <f t="shared" si="1"/>
        <v>0.67</v>
      </c>
      <c r="AB36" s="16"/>
      <c r="AC36" s="16"/>
      <c r="AD36" s="16"/>
      <c r="AE36" s="16"/>
      <c r="AF36" s="17">
        <f t="shared" si="2"/>
        <v>1</v>
      </c>
      <c r="AG36" s="16"/>
      <c r="AH36" s="16"/>
      <c r="AI36" s="16"/>
      <c r="AJ36" s="16"/>
      <c r="AK36" s="17">
        <f t="shared" si="3"/>
        <v>0</v>
      </c>
      <c r="AL36" s="36"/>
      <c r="AM36" s="16"/>
      <c r="AN36" s="16"/>
      <c r="AO36" s="16"/>
      <c r="AP36" s="51">
        <f t="shared" si="4"/>
        <v>1</v>
      </c>
      <c r="AQ36" s="52">
        <v>0.9301</v>
      </c>
      <c r="AR36" s="52">
        <v>0.9301</v>
      </c>
      <c r="AS36" s="67" t="s">
        <v>223</v>
      </c>
    </row>
    <row r="37" spans="1:45" s="35" customFormat="1" ht="15.75">
      <c r="A37" s="13"/>
      <c r="B37" s="13"/>
      <c r="C37" s="13"/>
      <c r="D37" s="22" t="s">
        <v>225</v>
      </c>
      <c r="E37" s="23">
        <f>SUM(E32:E36)</f>
        <v>0.2</v>
      </c>
      <c r="F37" s="22"/>
      <c r="G37" s="22"/>
      <c r="H37" s="22"/>
      <c r="I37" s="22"/>
      <c r="J37" s="22"/>
      <c r="K37" s="22"/>
      <c r="L37" s="24">
        <f>AVERAGE(L33:L36)</f>
        <v>0.3325</v>
      </c>
      <c r="M37" s="24">
        <f>AVERAGE(M33:M36)</f>
        <v>0.9175</v>
      </c>
      <c r="N37" s="24">
        <f>AVERAGE(N33:N36)</f>
        <v>1</v>
      </c>
      <c r="O37" s="24">
        <f>AVERAGE(O33:O36)</f>
        <v>0.5</v>
      </c>
      <c r="P37" s="24">
        <f>AVERAGE(P33:P36)</f>
        <v>1</v>
      </c>
      <c r="Q37" s="22"/>
      <c r="R37" s="13"/>
      <c r="S37" s="13"/>
      <c r="T37" s="13"/>
      <c r="U37" s="13"/>
      <c r="V37" s="53"/>
      <c r="W37" s="53"/>
      <c r="X37" s="53">
        <f>AVERAGE(X32:X36)*20%</f>
        <v>0.2</v>
      </c>
      <c r="Y37" s="66"/>
      <c r="Z37" s="66"/>
      <c r="AA37" s="24">
        <f>AVERAGE(AA33:AA36)</f>
        <v>0.9175</v>
      </c>
      <c r="AB37" s="24" t="e">
        <f>AVERAGE(AB33:AB36)</f>
        <v>#DIV/0!</v>
      </c>
      <c r="AC37" s="13"/>
      <c r="AD37" s="13"/>
      <c r="AE37" s="13"/>
      <c r="AF37" s="24">
        <f>AVERAGE(AF33:AF36)</f>
        <v>1</v>
      </c>
      <c r="AG37" s="24" t="e">
        <f>AVERAGE(AG33:AG36)</f>
        <v>#DIV/0!</v>
      </c>
      <c r="AH37" s="13"/>
      <c r="AI37" s="13"/>
      <c r="AJ37" s="13"/>
      <c r="AK37" s="24">
        <f>AVERAGE(AK33:AK36)</f>
        <v>0.5</v>
      </c>
      <c r="AL37" s="24" t="e">
        <f>AVERAGE(AL33:AL36)</f>
        <v>#DIV/0!</v>
      </c>
      <c r="AM37" s="13"/>
      <c r="AN37" s="13"/>
      <c r="AO37" s="13"/>
      <c r="AP37" s="53"/>
      <c r="AQ37" s="53"/>
      <c r="AR37" s="53">
        <f>AVERAGE(AR32:AR36)*20%</f>
        <v>0.047203999999999996</v>
      </c>
      <c r="AS37" s="66"/>
    </row>
    <row r="38" spans="1:45" s="37" customFormat="1" ht="18.75">
      <c r="A38" s="25"/>
      <c r="B38" s="25"/>
      <c r="C38" s="25"/>
      <c r="D38" s="26" t="s">
        <v>226</v>
      </c>
      <c r="E38" s="27">
        <f>E37+E31</f>
        <v>1.0000000000000009</v>
      </c>
      <c r="F38" s="25"/>
      <c r="G38" s="25"/>
      <c r="H38" s="25"/>
      <c r="I38" s="25"/>
      <c r="J38" s="25"/>
      <c r="K38" s="25"/>
      <c r="L38" s="28">
        <f>L37*$E$37</f>
        <v>0.0665</v>
      </c>
      <c r="M38" s="28">
        <f>M37*$E$37</f>
        <v>0.1835</v>
      </c>
      <c r="N38" s="28">
        <f>N37*$E$37</f>
        <v>0.2</v>
      </c>
      <c r="O38" s="28">
        <f>O37*$E$37</f>
        <v>0.1</v>
      </c>
      <c r="P38" s="28">
        <f>P37*$E$37</f>
        <v>0.2</v>
      </c>
      <c r="Q38" s="25"/>
      <c r="R38" s="25"/>
      <c r="S38" s="25"/>
      <c r="T38" s="25"/>
      <c r="U38" s="25"/>
      <c r="V38" s="54"/>
      <c r="W38" s="54"/>
      <c r="X38" s="55">
        <f>X31+X37</f>
        <v>0.8383385167464115</v>
      </c>
      <c r="Y38" s="68"/>
      <c r="Z38" s="68"/>
      <c r="AA38" s="28">
        <f>AA37*$E$37</f>
        <v>0.1835</v>
      </c>
      <c r="AB38" s="28" t="e">
        <f>AB37*$E$37</f>
        <v>#DIV/0!</v>
      </c>
      <c r="AC38" s="25"/>
      <c r="AD38" s="25"/>
      <c r="AE38" s="25"/>
      <c r="AF38" s="28">
        <f>AF37*$E$37</f>
        <v>0.2</v>
      </c>
      <c r="AG38" s="28" t="e">
        <f>AG37*$E$37</f>
        <v>#DIV/0!</v>
      </c>
      <c r="AH38" s="25"/>
      <c r="AI38" s="25"/>
      <c r="AJ38" s="25"/>
      <c r="AK38" s="28">
        <f>AK37*$E$37</f>
        <v>0.1</v>
      </c>
      <c r="AL38" s="28" t="e">
        <f>AL37*$E$37</f>
        <v>#DIV/0!</v>
      </c>
      <c r="AM38" s="25"/>
      <c r="AN38" s="25"/>
      <c r="AO38" s="25"/>
      <c r="AP38" s="54"/>
      <c r="AQ38" s="54"/>
      <c r="AR38" s="55">
        <f>AR31+AR37</f>
        <v>0.260512763173531</v>
      </c>
      <c r="AS38" s="68"/>
    </row>
  </sheetData>
  <sheetProtection formatColumns="0" formatRows="0"/>
  <mergeCells count="24">
    <mergeCell ref="AP10:AS10"/>
    <mergeCell ref="AP11:AS11"/>
    <mergeCell ref="V10:Z10"/>
    <mergeCell ref="F4:K4"/>
    <mergeCell ref="H5:K5"/>
    <mergeCell ref="H6:K6"/>
    <mergeCell ref="H7:K7"/>
    <mergeCell ref="H8:K8"/>
    <mergeCell ref="Q10:U11"/>
    <mergeCell ref="V11:Z11"/>
    <mergeCell ref="AA11:AE11"/>
    <mergeCell ref="AF11:AJ11"/>
    <mergeCell ref="AK11:AO11"/>
    <mergeCell ref="AK10:AO10"/>
    <mergeCell ref="AF10:AJ10"/>
    <mergeCell ref="AA10:AE10"/>
    <mergeCell ref="A10:B11"/>
    <mergeCell ref="C10:C12"/>
    <mergeCell ref="D10:P11"/>
    <mergeCell ref="A1:K1"/>
    <mergeCell ref="L1:P1"/>
    <mergeCell ref="A2:P2"/>
    <mergeCell ref="A4:B8"/>
    <mergeCell ref="C4:D8"/>
  </mergeCells>
  <dataValidations count="3">
    <dataValidation allowBlank="1" showInputMessage="1" showErrorMessage="1" promptTitle="Cualquier contenido" error="Escriba un texto " sqref="F13:F30"/>
    <dataValidation type="textLength" operator="lessThanOrEqual" allowBlank="1" showInputMessage="1" showErrorMessage="1" prompt="Recuerde que este campo tiene máximo 2.500 caracteres, incluyendo espacios." error="Por favor ingresar menos de 2.500 caracteres, incluyendo espacios." sqref="AS23:AS25 Y30 Y15:Y27 AS17 AS21 Y32:Y36 AS32 AS34:AS35">
      <formula1>2500</formula1>
    </dataValidation>
    <dataValidation type="textLength" operator="lessThanOrEqual" allowBlank="1" showInputMessage="1" showErrorMessage="1" error="Por favor ingresar menos de 2.500 caracteres, incluyendo espacios." sqref="X27:X30 Z15:Z30 W15:W30 Y26 X15:X25 Z32:Z36 W32:X36">
      <formula1>2500</formula1>
    </dataValidation>
  </dataValidations>
  <printOptions/>
  <pageMargins left="0.7" right="0.7" top="0.75" bottom="0.75" header="0.3" footer="0.3"/>
  <pageSetup horizontalDpi="600" verticalDpi="600" orientation="portrait" paperSize="9" r:id="rId2"/>
  <ignoredErrors>
    <ignoredError sqref="N37:P3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cp:lastModifiedBy>
  <dcterms:created xsi:type="dcterms:W3CDTF">2021-01-25T18:44:53Z</dcterms:created>
  <dcterms:modified xsi:type="dcterms:W3CDTF">2021-05-01T03:16:01Z</dcterms:modified>
  <cp:category/>
  <cp:version/>
  <cp:contentType/>
  <cp:contentStatus/>
</cp:coreProperties>
</file>