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310" tabRatio="725" activeTab="0"/>
  </bookViews>
  <sheets>
    <sheet name="PLAN GESTION POR PROCESO" sheetId="1" r:id="rId1"/>
    <sheet name="Hoja2" sheetId="2" state="hidden" r:id="rId2"/>
  </sheets>
  <externalReferences>
    <externalReference r:id="rId5"/>
  </externalReferences>
  <definedNames>
    <definedName name="_xlnm.Print_Area" localSheetId="0">'PLAN GESTION POR PROCESO'!$D$52:$K$63</definedName>
    <definedName name="BIEN">#REF!</definedName>
    <definedName name="CANTIDAD">#REF!</definedName>
    <definedName name="CODIGO">'Hoja2'!$B$100:$B$107</definedName>
    <definedName name="CONTRALORIA">'Hoja2'!$G$7:$G$8</definedName>
    <definedName name="DEPENDENCIA">'Hoja2'!$B$118:$B$137</definedName>
    <definedName name="FUENTE">'Hoja2'!$B$2:$B$3</definedName>
    <definedName name="INDICADOR">'Hoja2'!$F$2:$F$4</definedName>
    <definedName name="LIDERPROCESO">'Hoja2'!$C$118:$C$137</definedName>
    <definedName name="MEDICION">'Hoja2'!$E$2:$E$3</definedName>
    <definedName name="MEDICIONFINAL">'Hoja2'!$E$7:$E$10</definedName>
    <definedName name="META">'Hoja2'!$C$12:$C$45</definedName>
    <definedName name="META02">'[1]Hoja2'!$C$6:$C$9</definedName>
    <definedName name="META2">'Hoja2'!$C$2:$C$5</definedName>
    <definedName name="OBJETIVOS">'Hoja2'!$A$12:$A$21</definedName>
    <definedName name="PMRFINAL">'Hoja2'!$H$12:$H$15</definedName>
    <definedName name="PRODUCTO">'Hoja2'!$D$12:$D$47</definedName>
    <definedName name="PROGRAMACION">'Hoja2'!$D$2:$D$5</definedName>
    <definedName name="proyectos">'Hoja2'!$C$100:$C$107</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s>
  <calcPr fullCalcOnLoad="1"/>
</workbook>
</file>

<file path=xl/comments1.xml><?xml version="1.0" encoding="utf-8"?>
<comments xmlns="http://schemas.openxmlformats.org/spreadsheetml/2006/main">
  <authors>
    <author>juan.jimenez</author>
  </authors>
  <commentList>
    <comment ref="J13" authorId="0">
      <text>
        <r>
          <rPr>
            <b/>
            <sz val="8"/>
            <rFont val="Tahoma"/>
            <family val="2"/>
          </rPr>
          <t>juan.jimenez:</t>
        </r>
        <r>
          <rPr>
            <sz val="8"/>
            <rFont val="Tahoma"/>
            <family val="2"/>
          </rPr>
          <t xml:space="preserve">
Establecer el tipo programacion:
- Suma
-Constante
-Creciente
-Decreciente</t>
        </r>
      </text>
    </comment>
  </commentList>
</comments>
</file>

<file path=xl/comments2.xml><?xml version="1.0" encoding="utf-8"?>
<comments xmlns="http://schemas.openxmlformats.org/spreadsheetml/2006/main">
  <authors>
    <author>Sandy.Calderon</author>
  </authors>
  <commentList>
    <comment ref="C91" authorId="0">
      <text>
        <r>
          <rPr>
            <b/>
            <sz val="8"/>
            <rFont val="Tahoma"/>
            <family val="2"/>
          </rPr>
          <t>Sandy.Calderon:</t>
        </r>
        <r>
          <rPr>
            <sz val="8"/>
            <rFont val="Tahoma"/>
            <family val="2"/>
          </rPr>
          <t xml:space="preserve">
ambos A.L y SDG</t>
        </r>
      </text>
    </comment>
  </commentList>
</comments>
</file>

<file path=xl/sharedStrings.xml><?xml version="1.0" encoding="utf-8"?>
<sst xmlns="http://schemas.openxmlformats.org/spreadsheetml/2006/main" count="724" uniqueCount="435">
  <si>
    <t>SECRETARIA DISTRITAL DE GOBIERNO</t>
  </si>
  <si>
    <t>VIGENCIA DE LA PLANEACIÓN</t>
  </si>
  <si>
    <t>CONTROL DE CAMBIOS</t>
  </si>
  <si>
    <t>DEPENDENCIA</t>
  </si>
  <si>
    <t>VERSIÓN</t>
  </si>
  <si>
    <t>FECHA</t>
  </si>
  <si>
    <t>DESCRIPCIÓN DE LA MODIFICACIÓN</t>
  </si>
  <si>
    <t>PLAN ESTRATEGICO INSTITUCIONAL</t>
  </si>
  <si>
    <t>SEGUIMIENTO PLAN GESTION DEL PROCESO</t>
  </si>
  <si>
    <t xml:space="preserve">EVALUACIÓN I TRIMESTRE </t>
  </si>
  <si>
    <t xml:space="preserve">EVALUACIÓN II TRIMESTRE </t>
  </si>
  <si>
    <t xml:space="preserve">EVALUACIÓN III TRIMESTRE </t>
  </si>
  <si>
    <t xml:space="preserve">EVALUACIÓN IV TRIMESTRE </t>
  </si>
  <si>
    <t>EVALUACIÓN FINAL PLAN DE GESTION</t>
  </si>
  <si>
    <t>PROGRAMADO EN LA VIGENCIA</t>
  </si>
  <si>
    <t>FINANCIACIÓN DE LA ACTIVIDAD</t>
  </si>
  <si>
    <t xml:space="preserve">RESULTADO INDICADOR </t>
  </si>
  <si>
    <t>RESULTADO DE LA MEDICION</t>
  </si>
  <si>
    <t>ANÁLISIS DE AVANCE</t>
  </si>
  <si>
    <t>MEDIO DE VERIFICACIÓN</t>
  </si>
  <si>
    <t>ANÁLISIS DE RESULTADO</t>
  </si>
  <si>
    <t>OBJETIVO ESTRATÉGICO</t>
  </si>
  <si>
    <t>PROCESO</t>
  </si>
  <si>
    <t>META PLAN DE GESTION VIGENCIA</t>
  </si>
  <si>
    <t>PONDERACION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</si>
  <si>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</si>
  <si>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</si>
  <si>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</si>
  <si>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</si>
  <si>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</si>
  <si>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</si>
  <si>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</si>
  <si>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</si>
  <si>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</si>
  <si>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</si>
  <si>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</si>
  <si>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</si>
  <si>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</si>
  <si>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</si>
  <si>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</si>
  <si>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REPORTA CB0404</t>
  </si>
  <si>
    <t>FUENTE</t>
  </si>
  <si>
    <t>RUBRO GASTO FUNCIONAMIENTO</t>
  </si>
  <si>
    <t xml:space="preserve">PROYECTO DE INVERSIÓN </t>
  </si>
  <si>
    <t>VALOR ESTIMADO (En millones de pesos colombianos)</t>
  </si>
  <si>
    <t>PROGRAMADO</t>
  </si>
  <si>
    <t>EJECUTADO</t>
  </si>
  <si>
    <t>x</t>
  </si>
  <si>
    <t>GF / INV</t>
  </si>
  <si>
    <t>CODIGO</t>
  </si>
  <si>
    <t xml:space="preserve">Fortalecer la capacidad institucional y para el ejercicio de la función  policiva por parte de las Autoridades locales a cargo de la SDG. </t>
  </si>
  <si>
    <t xml:space="preserve">GESTIÓN PUBLICA TERRITORIAL LOCAL
</t>
  </si>
  <si>
    <t>Ejecutar el 95% del Plan de Acción aprobado por el Consejo Local de Gobierno</t>
  </si>
  <si>
    <t>GESTIÓN</t>
  </si>
  <si>
    <t>Porcentaje de Ejecución del Plan de Acción del Consejo Local de Gobierno</t>
  </si>
  <si>
    <t>(Numero de Actividades del Plan de Acción Cumplidas/Numero de Actividad del Plan de Acción del CLG)*100</t>
  </si>
  <si>
    <t>Plan de Acción del Consejo Local de Gobierno</t>
  </si>
  <si>
    <t>EFICACIA</t>
  </si>
  <si>
    <t>Incrementar en un 40% la participación de los ciudadanos en la audiencia de rendición de cuentas</t>
  </si>
  <si>
    <t>RETADORA (MEJORA)</t>
  </si>
  <si>
    <t>Porcentaje de Participación de los Ciudadanos en la Audiencia de Rendición de Cuentas</t>
  </si>
  <si>
    <t>(Numero de Ciudadanos Participantes en la Rendición de Cuentas/Numero de Ciudadanos Participantes en la Rendición de Cuentas Vigencia 2017)*100</t>
  </si>
  <si>
    <t>Proporción de Ciudanos Participantes en la Rendición de Cuentas 2017</t>
  </si>
  <si>
    <t>Lograr el 40% de avance en el cumplimiento fisico del Plan de Desarrollo Local</t>
  </si>
  <si>
    <t>Porcentaje de Avance en el Cumplimiento Fisico del Plan de Desarrollo Local</t>
  </si>
  <si>
    <t>Porcentaje de Avance Acumulado en el cumplimiento fisico del Plan de Desarrollo Local</t>
  </si>
  <si>
    <t>Avance Acumulado Fisico en el Cumplimiento del Plan de Desarrollo Local</t>
  </si>
  <si>
    <t>EFECTIVIDAD</t>
  </si>
  <si>
    <t>TOTAL PROCESO</t>
  </si>
  <si>
    <t xml:space="preserve">RELACIONES ESTRATEGICAS
</t>
  </si>
  <si>
    <t>Responder oportunamente el 100% de los ejercicios de control politico, derechos de petición y/o solicitudes de información que realice el Concejo de Bogota D.C y el Congreso de la República conforme con los mecanismos diseñados e implementados en la vigencia 2017</t>
  </si>
  <si>
    <t xml:space="preserve">Porcentaje de Respuestas Oportunas de los ejercicios de control politico, derechos de petición y/o solicitudes de información que realice el Concejo de Bogota D.C y el Congreso de la República </t>
  </si>
  <si>
    <t>(Numero de Respuestas Oportunas a los Ejercicios de Control Politico, Derechos de Petición y/o Solicitudes de Información Realice el Concejo de Bogota D.C y el Congreso de la República/Total de Solicitudes por Ejercicios de Control Politico, Derechos de Petición y/o Información que realice el Concejo de Bogota D.C y el Congreso de la República)*100</t>
  </si>
  <si>
    <t>CONSTANTE</t>
  </si>
  <si>
    <t xml:space="preserve">Respuestas Oportunas de los ejercicios de control politico, derechos de petición y/o solicitudes de información que realice el Concejo de Bogota D.C y el Congreso de la República </t>
  </si>
  <si>
    <t>SUMA</t>
  </si>
  <si>
    <t xml:space="preserve">COMUNICACIONES ESTRATEGICAS
</t>
  </si>
  <si>
    <t>Formular e implementar  un plan de comunicaciones para la alcaldía local durante la vigencia 2018</t>
  </si>
  <si>
    <t>Plan de Comunicaciones Formulado e Implementado</t>
  </si>
  <si>
    <t>Número de planes de comunicaciones formulados e implementados</t>
  </si>
  <si>
    <t>PLAN DE COMUNICACIONES</t>
  </si>
  <si>
    <t xml:space="preserve">Realizar  tres campañas externas de posicionamiento y difusión de los resultados obtenidos en la ejecución del Plan de Desarrollo Local.
</t>
  </si>
  <si>
    <t>Campañas Externas Realizadas</t>
  </si>
  <si>
    <t xml:space="preserve">Número de campañas externas de difusión de los resultados obtenidos en la ejecución del PDL realizadas </t>
  </si>
  <si>
    <t>CAMPAÑA EXTERNAS</t>
  </si>
  <si>
    <t xml:space="preserve">
Realizar  nueve (9) campañas internas para la Alcaldia Local , las cuales incluya los temas de transparencia, clima laboral y ambiental</t>
  </si>
  <si>
    <t>Campañas Internas Realizadas</t>
  </si>
  <si>
    <t xml:space="preserve">Número de campañas internas para la Alcaldia Local , las cuales incluya los temas de transparencia, clima laboral y ambiental realizadas </t>
  </si>
  <si>
    <t>CAMPAÑA INTERNAS</t>
  </si>
  <si>
    <t>IVC</t>
  </si>
  <si>
    <t>Acciones de Control u Operativos en Materia de Urbanimos Relacionados con la Integridad del Espacio Público Realizados</t>
  </si>
  <si>
    <t>Numero de Acciones de Control u Operativos en Materia de Urbanimo Relacionados con la Integridad del Espacio Público Realizados</t>
  </si>
  <si>
    <t>Acciones de Control u Operativos en Materia de Urbanimo</t>
  </si>
  <si>
    <t>Realizar 42 acciones de control u operativos en materia de actividad economica</t>
  </si>
  <si>
    <t>Acciones de Control u Operativos en materia de actividad economica Realizados</t>
  </si>
  <si>
    <t>Numero de Acciones de Control u Operativos en materia de actividad economica</t>
  </si>
  <si>
    <t>Acciones de Control u Operativos en Materia de Actividad Economica</t>
  </si>
  <si>
    <t>Realizar 24 acciones de control u operativos en materia de urbanismo relacionados con la integridad urbanistica</t>
  </si>
  <si>
    <t>Acciones de control u operativos en materia de urbanismo relacionados con la integridad urbanistica Realizados</t>
  </si>
  <si>
    <t>Numero de Acciones de control u operativos en materia de urbanismo relacionados con la integridad urbanistica</t>
  </si>
  <si>
    <t>Acciones de control u operativos en materia de urbanismo relacionados con la integridad urbanistica</t>
  </si>
  <si>
    <t>Realizar 12 acciones de control u operativos en materia de ambiente, mineria y relaciones con los animales</t>
  </si>
  <si>
    <t>Acciones de control u operativos en materia de ambiente, mineria y relaciones con los animales Realizados</t>
  </si>
  <si>
    <t>Numero Acciones de control u operativos en materia de ambiente, mineria y relaciones con los animales</t>
  </si>
  <si>
    <t>Acciones de control u operativos en materia de ambiente, mineria y relaciones con los animale</t>
  </si>
  <si>
    <t>Realizar 10 acciones de control u operativos en materia de convivencia relacionados con articulos pirotécnicos y sustancias peligrosas</t>
  </si>
  <si>
    <t>Acciones de control u operativos en materia de convivencia relacionados con articulos pirotécnicos y sustancias peligrosas Realizados</t>
  </si>
  <si>
    <t>Numero Acciones de control u operativos en materia de convivencia relacionados con articulos pirotécnicos y sustancias peligrosas</t>
  </si>
  <si>
    <t>Acciones de control u operativos en materia de convivencia relacionados con articulos pirotécnicos y sustancias peligrosas</t>
  </si>
  <si>
    <t xml:space="preserve">GESTIÓN CORPORATIVA LOCAL
</t>
  </si>
  <si>
    <t>Porcentaje de Compromisos del Presupuesto de Inversión Directa Disponible a la Vigencia para el FDL</t>
  </si>
  <si>
    <t>(Compromisos Presupuestales de Inversión Realizados/Total del Presupuesto de Inversión Directa de la Vigencia)</t>
  </si>
  <si>
    <t xml:space="preserve">Porcentaje de Compromisos del Presupuesto de Inversión Directa </t>
  </si>
  <si>
    <t>EFICIENCIA</t>
  </si>
  <si>
    <t>Porcentaje de Giros de Presupuesto de Inversión Directa Realizados</t>
  </si>
  <si>
    <t>(Giros de Presupuesto de Inversión Directa Realizados/Total de Presupuesto de Inversión directa Vigencia 2018)</t>
  </si>
  <si>
    <t xml:space="preserve">Giros de Presupuesto de Inversión Directa </t>
  </si>
  <si>
    <t>Porcentaje de Giros de Presupuesto Comprometido Constituido como Obligaciones por Pagar de la Vigencia 2017 Realizados</t>
  </si>
  <si>
    <t>(Giros de Presupuesto Comprometido Constituido como Obligaciones por Pagar de la Vigencia 2017 Realizados/Total de Presupuesto Comprometido Constituido como Obligaciones por Pagar de la vigencia 2017)*100</t>
  </si>
  <si>
    <t xml:space="preserve">Giros de Presupuesto Comprometido Constituido como Obligaciones por Pagar de la Vigencia 2017 </t>
  </si>
  <si>
    <t>Porcentaje de Procesos Contractuales de Malla Vial y Parques de la Vigencia 2018 Realizados Utilizando los Pliegos Tipo</t>
  </si>
  <si>
    <t>(Porcentaje de Procesos Contractuales de Malla Vial y Parques de la Vigencia 2018 Realizados Utilizando los Pliegos Tipo/Total de Procesos Contractuales de Malla Vial y Parques de la Vigencia 2018)*100</t>
  </si>
  <si>
    <t>Procesos Contractuales de Malla Vial y Parques de la Vigencia 2018</t>
  </si>
  <si>
    <t>Porcentaje de Publicación de los Procesos Contractuales del FDL y Modificaciones Contractuales Realizado</t>
  </si>
  <si>
    <t>(Procesos y Modificaciones Contractuales Publicados en el Portal SECOP/Total de Procesos y Modificaciones Contractuales de la Vigencia 2018)*100</t>
  </si>
  <si>
    <t xml:space="preserve"> Publicación de los Procesos Contractuales del FDL y Modificaciones Contractuales </t>
  </si>
  <si>
    <t>Bienes de Características Técnicas Uniformes de Común Utilización a través del portal Colombia Compra Eficiente Aquiridos</t>
  </si>
  <si>
    <t>Aplicar el 100% de los lineamientos establecidos en la Directiva 12 de 2016  o aquella que la mofique o susutituya.</t>
  </si>
  <si>
    <t>Porcentaje de Lineamientos Establecidos en la Directiva 12 de 2016 o Aquella que la Modifique Aplicados</t>
  </si>
  <si>
    <t xml:space="preserve"> (Lineamientos Establecidos en la Directiva 12 de 2016 o Aquella que la Modifique Aplicados/Total de Lineamientos Establecidos en la Directiva 12 de 2016 o Aquella que la Modifique)*100</t>
  </si>
  <si>
    <t>Lineamientos Establecidos en la Directiva 12 de 2016 o Aquella que la Modifique</t>
  </si>
  <si>
    <t>Ejecutar el 100% del plan de implementación del SIPSE local.</t>
  </si>
  <si>
    <t>Porcentaje de Ejecución del Plan de Implementación del SIPSE Local</t>
  </si>
  <si>
    <t>(Acciones Cumplidas del Plan de Implementación de SIPSE Local/Total de Acciones del Plan de Implementación de SIPSE Local)*100</t>
  </si>
  <si>
    <t>Plan de Implementación del SIPSE Local</t>
  </si>
  <si>
    <t>Porcentaje de asistencia a las jornadas programadas por la Dirección Financiera de la SDG</t>
  </si>
  <si>
    <t>(No. de jornadas a las que asistió el contador del FDL/No. de jornadas programadas por la Dirección Financiera)*100</t>
  </si>
  <si>
    <t>Porcentaje de reporte de información insumo para contabilidad</t>
  </si>
  <si>
    <t>(No. de reportes trimestrales remitidos al contador via Orfeo/No. de trimestres del año)*100
(Según la alcaldía se puede cambiar la periodicidad a mensual)</t>
  </si>
  <si>
    <t>CRECIENTE</t>
  </si>
  <si>
    <t>SERVICIO A LA CIUDADANIA</t>
  </si>
  <si>
    <t>Responder el 100% de los requerimientos asignados al proceso/Alcaldia Local durante cada trimestre</t>
  </si>
  <si>
    <t>Porcentaje de Requerimientos Asignados a la Alcaldia Local Respondidos</t>
  </si>
  <si>
    <t xml:space="preserve"> Requerimientos Asignados a la Alcaldia Local Respondidos</t>
  </si>
  <si>
    <t>GESTIÓN DEL PATRIMONIO DOCUMENTAL</t>
  </si>
  <si>
    <t xml:space="preserve">GERENCIA DE TI
</t>
  </si>
  <si>
    <t>Politicas de Gestión de TIC Impartidas por la DTI Cumplidas</t>
  </si>
  <si>
    <t>Integrar las herramientas de planeación, gestión y control, con enfoque de innovación, mejoramiento continuo, responsabilidad social, desarrollo integral del talento humano y transparencia</t>
  </si>
  <si>
    <t>IMPLEMENTACIÓN DEL MODELO INTEGRADO DE PLANEACIÓN Y GESTIÓN</t>
  </si>
  <si>
    <t>TOTAL PLAN DE GESTIÓN</t>
  </si>
  <si>
    <t>Porcentaje de Cumplimiento Trimestre I</t>
  </si>
  <si>
    <t>Porcentaje de Cumplimiento Trimestre II</t>
  </si>
  <si>
    <t>Porcentaje de Cumplimiento Trimestre III</t>
  </si>
  <si>
    <t>Porcentaje de Cumplimiento Trimestre IV</t>
  </si>
  <si>
    <t>Porcentaje de Cumplimiento PLAN DE GESTIÓN 2017</t>
  </si>
  <si>
    <t>RUBROSFUNCIONAMIENTO</t>
  </si>
  <si>
    <t>SIG</t>
  </si>
  <si>
    <t>PROGRAMACION</t>
  </si>
  <si>
    <t>INDICADOR</t>
  </si>
  <si>
    <t>ADQUISICION DE BIENES</t>
  </si>
  <si>
    <t>GASTOS DE FUNCIONAMIENTO</t>
  </si>
  <si>
    <t>ADQUISICION DE SERVICIOS</t>
  </si>
  <si>
    <t>GASTOS DE INVERSION</t>
  </si>
  <si>
    <t>RUTINARIA</t>
  </si>
  <si>
    <t>SERVICIOS PUBLICOS</t>
  </si>
  <si>
    <t>GASTOS GENERALES</t>
  </si>
  <si>
    <t>SOTENIBILIDAD DEL SISTEMA DE GESTIÓN</t>
  </si>
  <si>
    <t>DECRECIENTE</t>
  </si>
  <si>
    <t>SERVICIOS PERSONALES</t>
  </si>
  <si>
    <t>MEDICIONFINAL</t>
  </si>
  <si>
    <t>CONTRALORIA</t>
  </si>
  <si>
    <t>OTROS GASTOS GENERALES</t>
  </si>
  <si>
    <t>MENSUAL</t>
  </si>
  <si>
    <t>SI</t>
  </si>
  <si>
    <t>TRIMESTRAL</t>
  </si>
  <si>
    <t>NO</t>
  </si>
  <si>
    <t>SEMESTRAL</t>
  </si>
  <si>
    <t>ANUAL</t>
  </si>
  <si>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</si>
  <si>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</si>
  <si>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</si>
  <si>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</si>
  <si>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</si>
  <si>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</si>
  <si>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</si>
  <si>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</si>
  <si>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</si>
  <si>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</si>
  <si>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</si>
  <si>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</si>
  <si>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</si>
  <si>
    <t>ALCALDIA LOCAL DE USAQUEN</t>
  </si>
  <si>
    <t>ALCALDE/SA LOCAL DE USAQUEN</t>
  </si>
  <si>
    <t>ALCALDIA LOCAL DE CHAPINERO</t>
  </si>
  <si>
    <t>ALCALDE/SA LOCAL DE CHAPINERO</t>
  </si>
  <si>
    <t>ALCALDIA LOCAL DE SANTAFE</t>
  </si>
  <si>
    <t>ALCALDE/SA LOCAL DE SANTAFE</t>
  </si>
  <si>
    <t>ALCALDIA LOCAL DE SAN CRISTOBAL</t>
  </si>
  <si>
    <t>ALCALDE/SA LOCAL DE SAN CRISTOBAL</t>
  </si>
  <si>
    <t>ALCALDIA LOCAL DE USME</t>
  </si>
  <si>
    <t>ALCALDE/SA LOCAL DE USME</t>
  </si>
  <si>
    <t>ALCALDIA LOCAL DE TUNJUELITO</t>
  </si>
  <si>
    <t>ALCALDE/SA LOCAL DE TUNJUELITO</t>
  </si>
  <si>
    <t>ALCALDIA LOCAL DE BOSA</t>
  </si>
  <si>
    <t>ALCALDE/SA LOCAL DE BOSA</t>
  </si>
  <si>
    <t>ALCALDIA LOCAL DE KENNEDY</t>
  </si>
  <si>
    <t>ALCALDE/SA LOCAL DE KENNEDY</t>
  </si>
  <si>
    <t>ALCALDIA LOCAL DE FONTIBON</t>
  </si>
  <si>
    <t>ALCALDE/SA LOCAL DE FONTIBON</t>
  </si>
  <si>
    <t>ALCALDIA LOCAL DE ENGATIVA</t>
  </si>
  <si>
    <t>ALCALDE/SA LOCAL DE ENGATIVA</t>
  </si>
  <si>
    <t>ALCALDIA LOCAL DE SUBA</t>
  </si>
  <si>
    <t>ALCALDE/SA LOCAL DE SUBA</t>
  </si>
  <si>
    <t>ALCALDIA LOCAL DE BARRIOS UNIDOS</t>
  </si>
  <si>
    <t>ALCALDE/SA LOCAL DE BARRIOS UNIDOS</t>
  </si>
  <si>
    <t>ALCALDIA LOCAL DE TEUSAQUILLO</t>
  </si>
  <si>
    <t>ALCALDE/SA LOCAL DE TEUSAQUILLO</t>
  </si>
  <si>
    <t>ALCALDIA LOCAL DE LOS MARTIRES</t>
  </si>
  <si>
    <t>ALCALDE/SA LOCAL DE LOS MARTIRES</t>
  </si>
  <si>
    <t>ALCALDIA LOCAL DE ANTONIO NARIÑO</t>
  </si>
  <si>
    <t>ALCALDE/SA LOCAL DE ANTONIO NARIÑO</t>
  </si>
  <si>
    <t xml:space="preserve">ALCALDIA LOCAL DE PUENTE ARANDA </t>
  </si>
  <si>
    <t xml:space="preserve">ALCALDE/SA LOCAL DE PUENTE ARANDA </t>
  </si>
  <si>
    <t>ALCALDIA LOCAL DE LA CANDELARIA</t>
  </si>
  <si>
    <t>ALCALDE/SA LOCAL DE LA CANDELARIA</t>
  </si>
  <si>
    <t>ALCALDIA LOCAL DE RAFAEL URIBE URIBE</t>
  </si>
  <si>
    <t>ALCALDE/SA LOCAL DE RAFAEL URIBE URIBE</t>
  </si>
  <si>
    <t>ALCALDIA LOCAL DE CIUDAD BOLIVAR</t>
  </si>
  <si>
    <t>ALCALDE/SA LOCAL DE CIUDAD BOLIVAR</t>
  </si>
  <si>
    <t>ALCALDIA LOCAL DE SUMAPAZ</t>
  </si>
  <si>
    <t>ALCALDE/SA LOCAL DE SUMAPAZ</t>
  </si>
  <si>
    <t>Porcentaje de cumplimiento de las acciones según el Plan de Implementación del Modelo Integrado de Planeación</t>
  </si>
  <si>
    <t>ACCIONES SEGÚN EL PLAN DE IMPLEMENTACIÓN DEL MODELO INTEGRADO DE PLANEACIÓN</t>
  </si>
  <si>
    <t>Seguimiento al Plan de Implementación del MIPG</t>
  </si>
  <si>
    <t xml:space="preserve">Herramienta de Registro de Requisitos Legales </t>
  </si>
  <si>
    <t>VIGENCIA 2017</t>
  </si>
  <si>
    <t>N/A</t>
  </si>
  <si>
    <t>Actas de capacitación</t>
  </si>
  <si>
    <t>Actas de Reunión</t>
  </si>
  <si>
    <t>Modificacionesl PAAC</t>
  </si>
  <si>
    <t>Mediciones de desempeño ambiental realizadas en el proceso/alcaldia local</t>
  </si>
  <si>
    <t>Numero de mediciones del desempeño ambiental en el proceso/alcaldia local realizados</t>
  </si>
  <si>
    <t>Buenas practicas y lecciones aprendidas identificadas por proceso o Alcaldía Local en la herramienta de gestión del conocimiento (AGORA)</t>
  </si>
  <si>
    <t>Buenas y lecciones aprendidas identificadas en la herramienta de gestión del conocimiento  (AGORA)</t>
  </si>
  <si>
    <t>Porcentaje de auto que avocan conocimiento</t>
  </si>
  <si>
    <t>Autos que avocan conocimiento</t>
  </si>
  <si>
    <r>
      <t xml:space="preserve">Realizar </t>
    </r>
    <r>
      <rPr>
        <b/>
        <sz val="18"/>
        <color indexed="10"/>
        <rFont val="Arial Rounded MT Bold"/>
        <family val="2"/>
      </rPr>
      <t xml:space="preserve">minimo </t>
    </r>
    <r>
      <rPr>
        <sz val="18"/>
        <rFont val="Arial Rounded MT Bold"/>
        <family val="2"/>
      </rPr>
      <t>20 acciones de control u operativos en materia de urbanismo relacionados con la integridad del Espacio Público</t>
    </r>
  </si>
  <si>
    <r>
      <t xml:space="preserve">Comprometer al 30 de junio del 2018 el </t>
    </r>
    <r>
      <rPr>
        <b/>
        <sz val="18"/>
        <color indexed="10"/>
        <rFont val="Arial Rounded MT Bold"/>
        <family val="2"/>
      </rPr>
      <t>50%</t>
    </r>
    <r>
      <rPr>
        <sz val="18"/>
        <rFont val="Arial Rounded MT Bold"/>
        <family val="2"/>
      </rPr>
      <t xml:space="preserve"> del presupuesto de inversión directa disponible a la vigencia para el FDL y el </t>
    </r>
    <r>
      <rPr>
        <b/>
        <sz val="18"/>
        <color indexed="10"/>
        <rFont val="Arial Rounded MT Bold"/>
        <family val="2"/>
      </rPr>
      <t>95%</t>
    </r>
    <r>
      <rPr>
        <sz val="18"/>
        <rFont val="Arial Rounded MT Bold"/>
        <family val="2"/>
      </rPr>
      <t xml:space="preserve"> al 31 de diciembre de 2018.</t>
    </r>
  </si>
  <si>
    <r>
      <t xml:space="preserve">Girar mínimo el </t>
    </r>
    <r>
      <rPr>
        <b/>
        <sz val="18"/>
        <color indexed="10"/>
        <rFont val="Arial Rounded MT Bold"/>
        <family val="2"/>
      </rPr>
      <t>30%</t>
    </r>
    <r>
      <rPr>
        <sz val="18"/>
        <rFont val="Arial Rounded MT Bold"/>
        <family val="2"/>
      </rPr>
      <t xml:space="preserve"> del presupuesto de inversión directa comprometidos en la vigencia 2018</t>
    </r>
  </si>
  <si>
    <r>
      <t xml:space="preserve">Girar el </t>
    </r>
    <r>
      <rPr>
        <b/>
        <sz val="18"/>
        <color indexed="10"/>
        <rFont val="Arial Rounded MT Bold"/>
        <family val="2"/>
      </rPr>
      <t>50%</t>
    </r>
    <r>
      <rPr>
        <sz val="18"/>
        <rFont val="Arial Rounded MT Bold"/>
        <family val="2"/>
      </rPr>
      <t xml:space="preserve"> del presupuesto comprometido constituido como Obligaciones por Pagar de la vigencia 2017 y anteriores (Funcionamiento e Inversión).</t>
    </r>
  </si>
  <si>
    <r>
      <t>Adelantar el</t>
    </r>
    <r>
      <rPr>
        <b/>
        <sz val="18"/>
        <rFont val="Arial Rounded MT Bold"/>
        <family val="2"/>
      </rPr>
      <t xml:space="preserve"> </t>
    </r>
    <r>
      <rPr>
        <b/>
        <sz val="18"/>
        <color indexed="10"/>
        <rFont val="Arial Rounded MT Bold"/>
        <family val="2"/>
      </rPr>
      <t>100%</t>
    </r>
    <r>
      <rPr>
        <sz val="18"/>
        <rFont val="Arial Rounded MT Bold"/>
        <family val="2"/>
      </rPr>
      <t xml:space="preserve"> de los procesos contractuales de malla vial y parques de la vigencia 2018, utilizando los pliegos tipo.</t>
    </r>
  </si>
  <si>
    <r>
      <t>Publicar el</t>
    </r>
    <r>
      <rPr>
        <b/>
        <sz val="18"/>
        <color indexed="10"/>
        <rFont val="Arial Rounded MT Bold"/>
        <family val="2"/>
      </rPr>
      <t xml:space="preserve"> 100% </t>
    </r>
    <r>
      <rPr>
        <sz val="18"/>
        <rFont val="Arial Rounded MT Bold"/>
        <family val="2"/>
      </rPr>
      <t>de la contratación del FDL  así como las modificaciones contractuales a que haya lugar (Adiciones, Prorrogas, Cesiones, Terminación anticipada) y Liquidaciones lo que incluye cambiar los estados, en el portal de Colombia Compra Eficiente (Plan Anual de Adquisiciones-PAA y SECOP I o SECOP II o TVEC) según corresponda la modalidad de contratación (Incluye contratación directa - convenios, comodatos, contratos interadministrativos, prestaciones de servicios), en cumplimiento con la normatividad vigente.</t>
    </r>
  </si>
  <si>
    <r>
      <t xml:space="preserve">Adquirir el </t>
    </r>
    <r>
      <rPr>
        <b/>
        <sz val="18"/>
        <color indexed="10"/>
        <rFont val="Arial Rounded MT Bold"/>
        <family val="2"/>
      </rPr>
      <t>80%</t>
    </r>
    <r>
      <rPr>
        <sz val="18"/>
        <rFont val="Arial Rounded MT Bold"/>
        <family val="2"/>
      </rPr>
      <t xml:space="preserve"> de los bienes de Características Técnicas Uniformes de Común Utilización a través del portal Colombia Compra Eficiente.</t>
    </r>
  </si>
  <si>
    <t>Fuentes de Requisitos Legales Aplicables al Proceso Registrados</t>
  </si>
  <si>
    <t>(Numero de acciones cumplidas de responsabilidad del proceso/Alcaldía Local en el Plan de Implementación del MIPG/Numero total de acciones de responsabilidad del proceso en el Plan de Implementación del MIPG)*100</t>
  </si>
  <si>
    <t>Cumplir con el 100% de las actividades y tareas asignadas al proceso/Alcaldía Local en el PAAC 2018</t>
  </si>
  <si>
    <t>Porcentaje de cumplimiento de las actividades y tareas asignadas al proceso/Alcaldía Local en el PAAC 2018</t>
  </si>
  <si>
    <t>Desarrollar dos mediciones del desempeño ambiental en el proceso/alcaldía local de acuerdo a la metodología definida por la OAP</t>
  </si>
  <si>
    <t>(No. De acciones del plan anticorrupción cumplidas en el trimestre/No. De acciones del plan antocorrupción formuladas para el trimestre en la versión vigente del plan anticorrupción)*100</t>
  </si>
  <si>
    <t>Porcentaje de cumplimiento de las acciones y tareas asignadas en el PAAC 2018</t>
  </si>
  <si>
    <t>Porcentaje de depuración de las comunicaciones en el aplicatio de gestión documental</t>
  </si>
  <si>
    <t>(Número de comunicaciones depuradas en el aplicativo de gestión documental ORFEO/Numero total de comunicaciones que se encuentran asignadas en el AGD ORFEO)*100</t>
  </si>
  <si>
    <t>Comunicaciones en el aplicativo de gestión documental ORFEO</t>
  </si>
  <si>
    <t>Asistencia a las jornadas de actualización y unificación de criterios</t>
  </si>
  <si>
    <t>Reportes realizados</t>
  </si>
  <si>
    <t>Ejercicios de evaluación de los requisitos legales aplicables el proceso/Alcaldía realizados</t>
  </si>
  <si>
    <t>Numero de ejercicios de evaluación de los requisitos legales aplicables el proceso/Alcaldía realizados</t>
  </si>
  <si>
    <t>Porcentaje de servidores públicos entrenados en puesto de trabajo</t>
  </si>
  <si>
    <t>Porcentaje de personas entrenadas en puesto de trabajo</t>
  </si>
  <si>
    <t>Realizar entrenamiento en puesto de trabajo al 100% de los servidores públicos nuevos vinculados al proceso/Alcaldía Local durante la vigencia</t>
  </si>
  <si>
    <t>(Numero de servidores públicos nuevos vinculados al proceso/Alcaldía Local entrenados en puesto de trabajo/Numero total de servidores públicos vinculados al proceso/Alcaldía)*100</t>
  </si>
  <si>
    <t>(Cantidad de respuestas oportunas a los requerimientos ciudadanos asignados al proceso/Alcaldía Local durante la vigencia 2018  /Cantidad de requerimientos ciudadanos de la vigencia 2018 asignados al proceso/Alcaldía Local)*100</t>
  </si>
  <si>
    <t>Disminución de requerimientos ciudadanos vencidos asignados al proceso/Alcaldía Local</t>
  </si>
  <si>
    <t>Numero de requerimientos ciudadanos vencidos asignados al proceso/Alcaldía Local de la vigencia 2017 - Numero de respuestas realizadas a requerimientos ciudadanos vencidos asignados al proceso/Alcaldía Local de la vigencia 2017</t>
  </si>
  <si>
    <t>Cumplimiento en reportes de riesgos de manera oportuna</t>
  </si>
  <si>
    <t>Reportes de Riesgos y Servicio No Conforme</t>
  </si>
  <si>
    <t>Cumplir con el 100% de reportes de riesgos del proceso de manera oportuna con destino a la mejora del Sistema de Gestión de la Entidad</t>
  </si>
  <si>
    <t>Cumplimiento del plan de actualización de los procesos en el marco del Sistema de Gestión</t>
  </si>
  <si>
    <t>(No. De Documentos actualizados según el  Plan/No. De Documentos previstos para actualización en el Plan  )*100</t>
  </si>
  <si>
    <t>Plan de Actualización de la Documentación</t>
  </si>
  <si>
    <t>Disminuir a 0 la cantidad de requerimientos ciudadanos vencidos asignados al proceso/Alcaldía local, según el resultado presentado en la vigencia 2017 y la información presentada por Servicio a la ciudadanía</t>
  </si>
  <si>
    <t>Registrar una (1) buena practica y una (1) experiencia producto de errores operacionales por proceso o Alcaldía Local en la herramienta institucional de Gestión del Conocimiento (AGORA)</t>
  </si>
  <si>
    <t>Numero de buenas practicas y lecciones aprendidas registradas por proceso o Alcaldía Local en la herramienta institucional de gestión del conocimiento (AGORA)</t>
  </si>
  <si>
    <t>Depurar el 100% de las comunicaciones en el aplicativo de gestión documental (a excepción de los derechos de petición)</t>
  </si>
  <si>
    <t>(No. de reportes  de riesgos remitidos oportunamente a la OAP/ No. De reportes de riesgos relacionados con el Sistema de gestion de la entidad)*100</t>
  </si>
  <si>
    <t>Cumplir el 100% del Plan de Actualización de la documentación del Sistema de Gestión de la Entidad correspondientes al proceso (Nivel Central)</t>
  </si>
  <si>
    <t>Mantener el 100% de las acciones de mejora asignadas al proceso/Alcaldía con relación a planes de mejoramiento interno/externo documentadas y vigentes</t>
  </si>
  <si>
    <t>Acciones correctivas documentadas y vigentes</t>
  </si>
  <si>
    <t>(No. De acciones de plan de mejoramiento responsabilidad del proceso documentadas y vigentes/No. De acciones bajo responsabilidad del proceso)*100</t>
  </si>
  <si>
    <t>Realizar la publicación del 100% de la información relacionada con el proceso/Alcaldía atendiendo los lineamientos de la ley 1712 de 2014</t>
  </si>
  <si>
    <t>Información publicada según lineamientos de la ley de transparencia 1712 de 2014</t>
  </si>
  <si>
    <r>
      <t>Cumplir el 100% de las acciones asignadas al proceso/Alcaldía Local en</t>
    </r>
    <r>
      <rPr>
        <sz val="28"/>
        <rFont val="Arial Rounded MT Bold"/>
        <family val="2"/>
      </rPr>
      <t xml:space="preserve"> </t>
    </r>
    <r>
      <rPr>
        <sz val="18"/>
        <rFont val="Arial Rounded MT Bold"/>
        <family val="2"/>
      </rPr>
      <t>el Plan de Implementación del Modelo Integrado de Planeación</t>
    </r>
    <r>
      <rPr>
        <sz val="28"/>
        <rFont val="Arial Rounded MT Bold"/>
        <family val="2"/>
      </rPr>
      <t>.</t>
    </r>
  </si>
  <si>
    <t>N° META</t>
  </si>
  <si>
    <t>Asistir al 100% de las jornadas de actualización y unificación de criterios contables con las alcaldías locales bajo el nuevo marco normativo contable programadas por la Dirección Financiera de la SDG</t>
  </si>
  <si>
    <t>Porcentaje de bienes de caracteristicas tecnicas uniformes de común utilización aquiridos a través del portal CCE</t>
  </si>
  <si>
    <t>EJECUCIÓN PONDERADA</t>
  </si>
  <si>
    <t>(No.criterios cumplidos según la herramienta de medición de requisitos e indice de transparencia/No. Criterios definidos según la herramienta de medición de requisitos e indice de transparencia)*100</t>
  </si>
  <si>
    <t>ALCALDE LOCAL</t>
  </si>
  <si>
    <t>Plan de Acción CLG</t>
  </si>
  <si>
    <t>Área de Gestión del Desarrollo Local -  Administrativa y Financiera</t>
  </si>
  <si>
    <t>Registro fotográfico, piezas comunicativas, sinergias en redes sociales.</t>
  </si>
  <si>
    <t>Área de Gestión del Desarrollo Local - Oficina de Prensa FDLT</t>
  </si>
  <si>
    <t>Matriz Unificada de Seguimiento a la Inversión - MUSI</t>
  </si>
  <si>
    <t>Área de Gestión del Desarrollo Local</t>
  </si>
  <si>
    <t>CARPETA</t>
  </si>
  <si>
    <t>Carpeta de solicitudes hechas a la Estación de Policia  para que se realicen acciones, aplicativo ORFEO</t>
  </si>
  <si>
    <t>Área de Gestión Policiva Jurídica (Jurídica)</t>
  </si>
  <si>
    <t>Área de Gestión Policiva Jurídica (Obras)</t>
  </si>
  <si>
    <t>Carpeta de acciones  llevadas a cabo.</t>
  </si>
  <si>
    <t>Área de Gestión del Desarrollo Local - Referente de ambiente</t>
  </si>
  <si>
    <t>Área de Gestión Policiva Jurídica / Gestión del Riesgo</t>
  </si>
  <si>
    <t>Remision correos y actas de asistencia</t>
  </si>
  <si>
    <t>Información de ejecución presupuestal del Aplicativo PREDIS</t>
  </si>
  <si>
    <t>Información  Giros efectuados  por oblig. Por pagar en el PREDIS</t>
  </si>
  <si>
    <t>Información del aplicativo  SECOP</t>
  </si>
  <si>
    <t>Reportes de informacion entregada</t>
  </si>
  <si>
    <t>porcentaje de cumplimiento de requerimientos d ela ley 1712 del 2014</t>
  </si>
  <si>
    <t>REFERENTE PAGINA WEB LOCAL</t>
  </si>
  <si>
    <t>Referente de Calidad</t>
  </si>
  <si>
    <t xml:space="preserve">Referente PIGA </t>
  </si>
  <si>
    <t>Registro fotográfico, piezas comunicativas, sinergias en redes sociales,  listado de asistencia</t>
  </si>
  <si>
    <t>Área de Gestión del Desarrollo Local -Alcalde -Profesinales de Planeación</t>
  </si>
  <si>
    <t xml:space="preserve">Número de radicados recibidos / constestados </t>
  </si>
  <si>
    <t xml:space="preserve">Área de Gestión del Desarrollo Local -Alcalde - Asesor Despacho </t>
  </si>
  <si>
    <t>Portal de contratación SECOP II</t>
  </si>
  <si>
    <t>Área de Gestión del Desarrollo Local - Abogado FDLT</t>
  </si>
  <si>
    <t>Área de Gestión del Desarrollo Local   - Alcalde Local</t>
  </si>
  <si>
    <t>Procesos contractuales   de la Directiva 12 acompañados con conpecto  de la SDG - Número de Procesos del Plan de Contrtación</t>
  </si>
  <si>
    <t>Contador - FDLT</t>
  </si>
  <si>
    <t>Reportar mensualmente (Según la alcaldía local se puede cambiar la periodicidad a mensual) al contador del FDL (Vía Orfeo o AGD) el 100% de la información insumo para los estados contables en materia de multas, contratación, almacén, presupuesto, liquidación de contratos, avances de ejecución contractual, entre otros</t>
  </si>
  <si>
    <t>Todas las áreas</t>
  </si>
  <si>
    <t xml:space="preserve">Reporte </t>
  </si>
  <si>
    <t>Área de Gestión del Desarrollo Local -  - ABOGADO FDLT</t>
  </si>
  <si>
    <t>Área de Gestión del Desarrollo Local -  PROFESIONAL DE PRESUPUESTO</t>
  </si>
  <si>
    <t>Lista de chequeo remitida de nivel central</t>
  </si>
  <si>
    <t>Reporte de cumplimiento partiendo de la base 2017 según radicado No.20184600019853</t>
  </si>
  <si>
    <t>Alcaldía Local de Teusaquillo  - Todas la áreas  -  Promotor de Calidad</t>
  </si>
  <si>
    <t>Registro en Actas</t>
  </si>
  <si>
    <t>Área de Gestión del Desarrollo Local -  encargado área de Gestión Documental</t>
  </si>
  <si>
    <t>Reportes Gestion de Riesgos</t>
  </si>
  <si>
    <t>registro de actividades de publicacion, registro fotografico con las direcciones URL</t>
  </si>
  <si>
    <t>Registro Excel y Actas</t>
  </si>
  <si>
    <t>Archivos, fotografias, conovocatorias, actas de reuniones de buenas practicas de gestión documental emitidas por el nivel central</t>
  </si>
  <si>
    <t>Aplicativo SIG MEJORA</t>
  </si>
  <si>
    <t>Durante el periodo en estudio se avanzó en la entrega de bienes y servicios contratados durante el 2017, así como en la entrega de algunos contratados durante el primer trimestre del 2018, lo que permitió alcanzar un porcentaje de avance acumulado del 11,8%</t>
  </si>
  <si>
    <t>* Correos electrónicos remitidos por profesional enlace de la SDP los días 10 y 11/04/18 a las 8:37 pm y 4:08 pm respectivamente.
* MUSI FDLT corte 31/03/2018</t>
  </si>
  <si>
    <t>De 115 actividades previstas  para el CLG de Teusaquillo 2018, se han ejecutado en total al primer trimestre de 8 actividades para un cumplimiento del 7%</t>
  </si>
  <si>
    <t>Seguimiento al Plan de Acción a marzo de 2017</t>
  </si>
  <si>
    <t>Durante el I trimestre no se encuentra programada la meta.</t>
  </si>
  <si>
    <t>Toda la información se maneja con la plataforma ORFEO, así mismo el FDLT cuenta con una tabla para realizar el seguimiento de todos los derechos de petición y llevar la trazabilidad, se recibieron un total de 10 requerimientos a los cuales se les dio respuesta total.</t>
  </si>
  <si>
    <t xml:space="preserve">ORFEO 
Tabla de Excel para seguimiento  consolidada </t>
  </si>
  <si>
    <t>Durante el primer trimestre no se programo esta meta porque se está esperando los lineamientos de la Oficina Asesora de Comunicaciones de la Secretaría de Gobierno; según indicaciones dadas en reunión de jefes de prensa, al iniciar el año.</t>
  </si>
  <si>
    <t xml:space="preserve">Durante el primer trimestre se cumplió mediante la campaña de alcaldesa a la calle, operativos de inspección y vigilancia a parqueaderos y la difusión de los diálogos ciudadanos, específicamente así:
1. Piezas de convocatorias Encuentros Ciudadanos
1.Reunión problemática estadio.
1..Rendición de cuentas. Piezas fotográficas. 
1. recorridos: ocho piezas de recorrido secretaria movilidad/ recorrido pablo VI Recorrido la esmeralda.
</t>
  </si>
  <si>
    <t xml:space="preserve">                  
-Línea gráfica de la campaña 
-Piezas convocatoria 
-Piezas recorridos 
-Captura de pantalla de: publicación página web
-Captura de pantalla publicación en redes sociales Twitter y Facebook
-Video Alcalde campaña
</t>
  </si>
  <si>
    <t xml:space="preserve">Se cumplió con la meta, con el desarrollo de la campaña del mes de la mujer teniendo en cuenta:
El papel de la mujer en la sociedad.
La igualdad de género
La igual en condiciones laborales, CAMPAÑA MUJERES QUE CONSTRUYEN. 
Otra campaña fue la de AHORRO DE PAPEL, para concientizar el ahorro que debemos tener frente a este recurso y el aprovechamiento del mismo buscando reducir el impacto negativo al medio ambiente.
</t>
  </si>
  <si>
    <t xml:space="preserve">Videos realizados publicados en pantalla de la alcaldía local, durante el mes de marzo.
FOTOGRAFIAS 
Por medio de imagen impresa y socializada en cada una de las oficinas donde se encuentran ubicadas las impresoras para generar consciencia sobre el uso y ahorro del papel.
</t>
  </si>
  <si>
    <t xml:space="preserve">Durante I trimestre se realizaron 3 acciones de control u operativos los cuales fueron: los siguientes operativos: 
(2) Operativo Clínica Colombia 17-01-2018; 
(2) Control de uso indebido espacio público 16-01-2018; 
(1) Restitución del espacio público Exp.007-2012, 02-02-2018;
(1) Operativo iglesia señor de los milagros 14-02-2018; 
</t>
  </si>
  <si>
    <t>Actas de reunión y operativos</t>
  </si>
  <si>
    <t xml:space="preserve">Durante el I trimestre se realizaron 9 acciones de control u operativos de actividad económica los cuales fueron: 
(1) control de ruido y cumplimiento fallo acción popular No.11001 del 16/01/18; 
(1) operativo parqueadero publico calle 22 del 16/02/18; 
(1) operativo parqueadero publico JM JV parking AC 24 del 19/02/18; 
(1) operativo parqueadero públicos centro comercial Galerías JM AC 24 del 28/02/18;  
(1) operativo parqueadero públicos avenida caracas del 05/03/18;  
(1) operativo parqueadero público el Cerezo del 06/03/18;  
(1) operativo control de Ruido del 22/03/2018; 
(1) operativo control a establecimiento de comercio llantas del 20/03/18; 
(1) operativo control a bodegas de reciclaje del 27/03/18; 
</t>
  </si>
  <si>
    <t xml:space="preserve">Actas de reunión y operativos
Registro fotográfico de los operativos
</t>
  </si>
  <si>
    <t xml:space="preserve">Durante el I trimestre se realizaron los siguientes controles y operativos en materia relacionada con: 
(1) Jornada de socialización Manejo adecuado de residuos y Nuevos horarios de recolección, en compañía del nuevo concesionario de Aseo LIME en el barrio Belalcazar 01/03/18
(1) Jornada recolección de llantas dispuestas en espacio público, con el apoyo de la UAESP y Secretaria de Gobierno. 13/03/18 
(1) Jornada de Identificación de puntos críticos de acumulación de escombros y campaña educativa para su recolección. 15/03/18
(1) Jornada de Sensibilización en el parque Guernica sobre tenencia responsable de animales de compañía y vacunación antirrábica felina y canina con el apoyo de la Sub Red Norte. 17/03/18.
(1) Jornada de control de establecimientos de comercio de llantas. Imposición de comparendos Policía Nacional con el apoyo de la Secretaria de Gobierno.20/03/18
(1) Operativo de Control de ruido con SDA. Cierre de establecimientos de comercio que infringen la norma. Barrio Galerías.22/03/18
</t>
  </si>
  <si>
    <t>Piezas de jornadas, Registro Fotográfico.</t>
  </si>
  <si>
    <t>PREDIS</t>
  </si>
  <si>
    <t>Durante I trimestre se obtuvo en compromiso presupuestales de inversión por un valor total de 2.644.537.640 total del presupuesto de inversión directa por un valor 14.353.342.000 equivalente a un 81.58% cumpliendo la meta</t>
  </si>
  <si>
    <t xml:space="preserve">Aunque la meta no se programa para el primer trimestre por omision se realiza el reporte de; Durante el I trimestre no se programó la meta, por error, pero se reporta lo ejecutado que equivale a: 
funcionamiento 43.54%
Obligaciones por pagar vigencia anterior 2.35% 
Obligaciones por pagar otras vigencias 1.82%
</t>
  </si>
  <si>
    <t>Durante I trimestre el FDLT Se viene subiendo toda la información contractual y de ajustes al SECOP I y actualizados en SECOP I, II y TVEC</t>
  </si>
  <si>
    <r>
      <t xml:space="preserve">Imagen
Procesos contractuales publicados y actualizados en SECOP I, II y TVEC
</t>
    </r>
    <r>
      <rPr>
        <sz val="11"/>
        <color indexed="30"/>
        <rFont val="Arial Rounded MT Bold"/>
        <family val="2"/>
      </rPr>
      <t>linkhttps://bit.ly/2qoN6jf</t>
    </r>
    <r>
      <rPr>
        <sz val="11"/>
        <color indexed="8"/>
        <rFont val="Arial Rounded MT Bold"/>
        <family val="2"/>
      </rPr>
      <t xml:space="preserve">
</t>
    </r>
  </si>
  <si>
    <t xml:space="preserve">La Alcaldía Local de Teusaquillo cuenta con 11 proyectos de inversión local de los cuales 8 cuentan con concepto de viabilidad técnica. En ese sentido, la meta se encuentra en proceso de cumplimiento del 73%  </t>
  </si>
  <si>
    <t>Memorandos/ formatos técnicos/Actas</t>
  </si>
  <si>
    <t xml:space="preserve">Durante I trimestre el área de Contratación reporta las cuentas mensuales, el área de asesoría de obras reporta las Multas por medio de memorando N. 20186330003313 mes de febrero, memorando 20186330002903 mes de marzo., cobro coactivo memorando 20186310032192, Tesorería distrital también reporto ingresos, gastos y saldos en cada mes, así mismo  almacén reporto los movimientos que el aplicativo SI-CAPITAL, ha permitido hasta la fecha y existe consolidado entre área contable y almacén hasta el mes de enero. </t>
  </si>
  <si>
    <t>Orfeo, memorandos lineamientos SDG-Actas</t>
  </si>
  <si>
    <t>Durante I trimestre la Alcaldía Local ha dado respuesta de Fondo a un 50.9%. Toda la información se maneja con la plataforma ORFEO, así mismo el FDLT cuenta con una tabla para realizar el seguimiento de todos los derechos de peticion y  llevar la trazabilidad.a pesar del malfuncionamiento del ORFEO, ya que duplica triplica y cuadruplica oficios o no deja cerrar las entradas.</t>
  </si>
  <si>
    <t>ORFEO y  Tabla De Seguimiento suministrada por la oficina de atencion al ciudadano de nivel Central</t>
  </si>
  <si>
    <t>Durante I trimestre realizaron las capacitaciones en los puestos de trabajo a los funcionarios y contratistas de la Alcaldía Local como se evidencia en las actas.</t>
  </si>
  <si>
    <t>Formato de entrenamiento de trabajo, Memorandos  y asistencia</t>
  </si>
  <si>
    <t xml:space="preserve">Durante el I trimestre se presentará el reporte de la matriz de riesgos de acuerdo a los lineamientos dados en la cap. Del 05/04/18 en la SDG y será la oficina asesora de planeación en conjunto con la OCI, quienes den el porcentaje de ejecución </t>
  </si>
  <si>
    <t>Matriz PAAC 2018</t>
  </si>
  <si>
    <t>Durante el I trimestre se llevó a cabo la reunión con la referente de gestión documental de la SDG, en donde se expuso las inquietudes sobre el proceso de depuración del sistema de gestión documental ORFEO I, se dejaron establecidos unos compromisos desde la SDG y el FDLT. Para el mes de marzo por parte de la referente de SDG se obtuvo la base de datos consolida, con la cual FDLT puede depurar todo lo pendiente en ORFEO I.</t>
  </si>
  <si>
    <t xml:space="preserve">
Acta de reunión, Acta de capacitación y base de datos consolidada ORFEO
</t>
  </si>
  <si>
    <t>Matriz de Riesgos</t>
  </si>
  <si>
    <t>Actas de entrega de los documentos, Actas de reunión, memorandos, circulares, pantallazo correo</t>
  </si>
  <si>
    <t xml:space="preserve">Durante el I trimestre se han realizado el seguimiento y reporte de los planes de mejoramiento contemplados en el sistema SIG, de los cuales la alcaldía contaba con 8 planes abiertos sin proceso y de los cuales la OAP dio el aval de validación de aprobación de 5 y 3 no fueron aprobados. Se dio seguimiento al plan de mejora de PAD 174, de la contraloría general
</t>
  </si>
  <si>
    <t>Aplicativo Gestión para la Mejora y Plan de mejora contraloría remitido, matrices de seguimiento, memorandos</t>
  </si>
  <si>
    <t>Durante el I trimestre se  desarrolló esta  meta a través de la matriz de contenido y la actualización de la página WEB Local lineamientos de la Oficina Asesora de planeación-comunicaciones, donde se aprecia el cumplimiento del 98% del Registro de Publicación de la Pagina Web correspondiente a la Ley 1712.</t>
  </si>
  <si>
    <t>Matriz de Contenido publicaciones alcaldía local de Teusaquillo</t>
  </si>
  <si>
    <t>Hacer un (1) ejercicio de evaluación del normograma  aplicables al proceso/Alcaldía Local de conformidad con el procedimiento  "Procedimiento para la identificación y evaluación de requisitos legales"</t>
  </si>
  <si>
    <t>Reporte entregado a más tardar el 16 de abril, cumpliendo con los lineamientos dados.</t>
  </si>
  <si>
    <t>Meta no programada para I trimestre</t>
  </si>
  <si>
    <t>Nivel de vencimiento planes de mejoramiento interno</t>
  </si>
  <si>
    <t>Nivel de vencimiento planes externos</t>
  </si>
  <si>
    <t>Actuaciones de obras anteriores a la ley 1801/2016 archivadas en la vigencia 2018</t>
  </si>
  <si>
    <t>Numero de actuaciones de obras anteriores a la ley 1801 /2016 archivadas en la vigencia 2018</t>
  </si>
  <si>
    <t>Auto definitivo de archivo según cifras de SI-ACTUA</t>
  </si>
  <si>
    <t>SIACTUA</t>
  </si>
  <si>
    <t xml:space="preserve">Coordinacion Area de Gestion Policiva </t>
  </si>
  <si>
    <t>Cifras SIACTUA</t>
  </si>
  <si>
    <t>Actuaciones de establecimiento de comercio anteriores a la ley 1801/2016 archivadas en la vigencia 2018</t>
  </si>
  <si>
    <t>Numero de actuaciones de establecimientos de comercio anteriores a la ley 1801 /2016 archivadas en la vigencia 2018</t>
  </si>
  <si>
    <t>Archivar 1347 actuaciones de obras anteriores a la ley 1801/2016 en la vigencia 2018</t>
  </si>
  <si>
    <r>
      <t xml:space="preserve">Durante I trimestre se Giró </t>
    </r>
    <r>
      <rPr>
        <b/>
        <sz val="18"/>
        <color indexed="8"/>
        <rFont val="Arial Rounded MT Bold"/>
        <family val="2"/>
      </rPr>
      <t>3.333.054.636</t>
    </r>
    <r>
      <rPr>
        <sz val="18"/>
        <color indexed="8"/>
        <rFont val="Arial Rounded MT Bold"/>
        <family val="2"/>
      </rPr>
      <t xml:space="preserve">/ </t>
    </r>
    <r>
      <rPr>
        <b/>
        <sz val="18"/>
        <color indexed="8"/>
        <rFont val="Arial Rounded MT Bold"/>
        <family val="2"/>
      </rPr>
      <t>14.353.342.000</t>
    </r>
    <r>
      <rPr>
        <sz val="18"/>
        <color indexed="8"/>
        <rFont val="Arial Rounded MT Bold"/>
        <family val="2"/>
      </rPr>
      <t xml:space="preserve"> equivalente a un 2.32%; Cumpliendo la meta.</t>
    </r>
  </si>
  <si>
    <t>Según cifras de SIACTUA y Proyecto DIAL la alcaldía local de teusaquillo archivó 24 actuaciones de obras y urbanismo durante el primer trimestre del año</t>
  </si>
  <si>
    <t>Cifras SIACTUA y Proyecto DIAL</t>
  </si>
  <si>
    <t>Según cifras de SIACTUA y Proyecto DIAL la alcaldía local de teusaquillo archivó 19 actuaciones de establecimientos de comercio durante el primer trimestre del año</t>
  </si>
  <si>
    <t>Pronunciarse (Avoca, rechazar o enviar al competente) sobre el 85% de las actuaciones policivas recibidas en las Inspecciones de Policía radicadas durante el año 2.018.</t>
  </si>
  <si>
    <t>Número de autos durante la vigencia 2018/Número total de actuaciones radicadas) *100</t>
  </si>
  <si>
    <t>APLICATIVO</t>
  </si>
  <si>
    <t>SÍ ACTUA</t>
  </si>
  <si>
    <t>Resolver el 50% de las actuaciones policivas anteriores a la ley 1801 de 2016 de competencia de las inspecciones de policía</t>
  </si>
  <si>
    <t>Porcentaje de actuaciones policivas resuletas</t>
  </si>
  <si>
    <t>(Número de actuaciones resueltas/Total de actuaciones radicadas antes del 2018) *100</t>
  </si>
  <si>
    <t>Actuaciones adminsitrativas resueltas</t>
  </si>
  <si>
    <t>Inspección de polícia</t>
  </si>
  <si>
    <t>si</t>
  </si>
  <si>
    <t>NO PROGRAMADO</t>
  </si>
  <si>
    <t>Aplicar la TRD al 100% de la serie contratos en la alcaldía local para la documentación producida entre el 29 de diciembre de 2006 al 29 de septiembre de 2016</t>
  </si>
  <si>
    <t>TRD de contratos aplicada para la serie de contratos en la alcaldía local para la documentación producida entre el 29 de diciembre de 2006 al 29 de septiembre de 2016</t>
  </si>
  <si>
    <t>(No. Contratos con aplicación de la TRD en la alcaldía local/Total de contratos del periodo 2006-2016)*100</t>
  </si>
  <si>
    <t>TRD aplicada serie contratos</t>
  </si>
  <si>
    <t>Área de Gestión Corporativa Local</t>
  </si>
  <si>
    <t xml:space="preserve">Revisión Archivo físico </t>
  </si>
  <si>
    <t>Cumplir el 100% de los lineamientos de gestión de las TIC imparticas por la DTI del nivel central para la vigencia 2018</t>
  </si>
  <si>
    <t>Porcentaje del lineamientos de gestión de TIC Impartidas por la DTI del nivel central Cumplidas</t>
  </si>
  <si>
    <t>(# de lineamientos de gestión de TIC cumplidos por la alcaldía local en la vigencia 2018 /Total de lineamientos de gestión de TIC impartidos por la DTI de Nivel Central) *100</t>
  </si>
  <si>
    <t>Sistema de Gestión Documental
Aplicativo Hola
Archivo área de Sistemas</t>
  </si>
  <si>
    <t>Administrador de red
Alcaldía Local de Antonio Nariño</t>
  </si>
  <si>
    <t>Seguimiento al Porcentaje de Políticas de Gestión TIC</t>
  </si>
  <si>
    <t>SIPSE
Archivo Físico</t>
  </si>
  <si>
    <t>Planeación
Contratación</t>
  </si>
  <si>
    <t>La alcaldía local de teusaquillo asistió a todas las jornadas de unificación de criterios contables según informe de la subsecretaría de gestión institucional</t>
  </si>
  <si>
    <t>radicado 20184000255093</t>
  </si>
  <si>
    <t>Según informe de servicio a a la ciudadanía la alcaldía local de teusaquillo pasó de tener 534 requerimientos ciudadanos a 474 durante el primer trimestre de 2018</t>
  </si>
  <si>
    <t>radicado 20184600227103</t>
  </si>
  <si>
    <t>Archivar 1042 actuaciones de establecimiento de comercio anteriores a la ley 1801/2016 en la vigencia 2018</t>
  </si>
  <si>
    <t>650 Contratos</t>
  </si>
  <si>
    <t>50% (325)</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</si>
</sst>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 #,##0.00\ _€_-;\-* #,##0.00\ _€_-;_-* &quot;-&quot;??\ _€_-;_-@_-"/>
    <numFmt numFmtId="173" formatCode="[$$-240A]\ #,##0.00"/>
    <numFmt numFmtId="174" formatCode="* #,##0.00&quot;    &quot;;\-* #,##0.00&quot;    &quot;;* \-#&quot;    &quot;;@\ "/>
    <numFmt numFmtId="175" formatCode="0.0%"/>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240A]dddd\,\ d\ &quot;de&quot;\ mmmm\ &quot;de&quot;\ yyyy"/>
    <numFmt numFmtId="181" formatCode="[$-240A]h:mm:ss\ AM/PM"/>
  </numFmts>
  <fonts count="114">
    <font>
      <sz val="11"/>
      <color theme="1"/>
      <name val="Calibri"/>
      <family val="2"/>
    </font>
    <font>
      <sz val="11"/>
      <color indexed="8"/>
      <name val="Calibri"/>
      <family val="2"/>
    </font>
    <font>
      <sz val="10"/>
      <name val="Arial"/>
      <family val="2"/>
    </font>
    <font>
      <sz val="8"/>
      <name val="Tahoma"/>
      <family val="2"/>
    </font>
    <font>
      <b/>
      <sz val="8"/>
      <name val="Tahoma"/>
      <family val="2"/>
    </font>
    <font>
      <sz val="14"/>
      <name val="Arial Narrow"/>
      <family val="2"/>
    </font>
    <font>
      <b/>
      <sz val="11"/>
      <name val="Arial Rounded MT Bold"/>
      <family val="2"/>
    </font>
    <font>
      <b/>
      <sz val="12"/>
      <name val="Arial Rounded MT Bold"/>
      <family val="2"/>
    </font>
    <font>
      <b/>
      <sz val="11"/>
      <color indexed="16"/>
      <name val="Arial Rounded MT Bold"/>
      <family val="2"/>
    </font>
    <font>
      <b/>
      <sz val="10"/>
      <name val="Arial Rounded MT Bold"/>
      <family val="2"/>
    </font>
    <font>
      <sz val="12"/>
      <name val="Arial Rounded MT Bold"/>
      <family val="2"/>
    </font>
    <font>
      <sz val="10"/>
      <name val="Arial Rounded MT Bold"/>
      <family val="2"/>
    </font>
    <font>
      <b/>
      <sz val="10"/>
      <color indexed="8"/>
      <name val="Arial Rounded MT Bold"/>
      <family val="2"/>
    </font>
    <font>
      <b/>
      <sz val="18"/>
      <name val="Arial Rounded MT Bold"/>
      <family val="2"/>
    </font>
    <font>
      <sz val="18"/>
      <name val="Arial Rounded MT Bold"/>
      <family val="2"/>
    </font>
    <font>
      <b/>
      <sz val="18"/>
      <color indexed="10"/>
      <name val="Arial Rounded MT Bold"/>
      <family val="2"/>
    </font>
    <font>
      <b/>
      <sz val="28"/>
      <name val="Arial Rounded MT Bold"/>
      <family val="2"/>
    </font>
    <font>
      <b/>
      <sz val="22"/>
      <name val="Arial Rounded MT Bold"/>
      <family val="2"/>
    </font>
    <font>
      <sz val="20"/>
      <name val="Arial Rounded MT Bold"/>
      <family val="2"/>
    </font>
    <font>
      <sz val="28"/>
      <name val="Arial Rounded MT Bold"/>
      <family val="2"/>
    </font>
    <font>
      <sz val="11"/>
      <color indexed="8"/>
      <name val="Arial Rounded MT Bold"/>
      <family val="2"/>
    </font>
    <font>
      <sz val="11"/>
      <color indexed="30"/>
      <name val="Arial Rounded MT Bold"/>
      <family val="2"/>
    </font>
    <font>
      <sz val="18"/>
      <color indexed="8"/>
      <name val="Arial Rounded MT Bold"/>
      <family val="2"/>
    </font>
    <font>
      <b/>
      <sz val="18"/>
      <color indexed="8"/>
      <name val="Arial Rounded MT Bold"/>
      <family val="2"/>
    </font>
    <font>
      <sz val="18"/>
      <name val="Arial"/>
      <family val="2"/>
    </font>
    <font>
      <sz val="16"/>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color indexed="8"/>
      <name val="Arial"/>
      <family val="2"/>
    </font>
    <font>
      <sz val="12"/>
      <color indexed="8"/>
      <name val="Arial"/>
      <family val="2"/>
    </font>
    <font>
      <sz val="14"/>
      <color indexed="8"/>
      <name val="Arial Narrow"/>
      <family val="2"/>
    </font>
    <font>
      <sz val="14"/>
      <color indexed="10"/>
      <name val="Arial Narrow"/>
      <family val="2"/>
    </font>
    <font>
      <sz val="10"/>
      <color indexed="8"/>
      <name val="Arial Rounded MT Bold"/>
      <family val="2"/>
    </font>
    <font>
      <sz val="16"/>
      <color indexed="8"/>
      <name val="Arial Rounded MT Bold"/>
      <family val="2"/>
    </font>
    <font>
      <sz val="12"/>
      <color indexed="8"/>
      <name val="Arial Rounded MT Bold"/>
      <family val="2"/>
    </font>
    <font>
      <b/>
      <sz val="20"/>
      <color indexed="8"/>
      <name val="Arial Rounded MT Bold"/>
      <family val="2"/>
    </font>
    <font>
      <b/>
      <sz val="22"/>
      <color indexed="8"/>
      <name val="Arial Rounded MT Bold"/>
      <family val="2"/>
    </font>
    <font>
      <b/>
      <sz val="28"/>
      <color indexed="8"/>
      <name val="Arial Rounded MT Bold"/>
      <family val="2"/>
    </font>
    <font>
      <b/>
      <sz val="16"/>
      <color indexed="8"/>
      <name val="Arial Rounded MT Bold"/>
      <family val="2"/>
    </font>
    <font>
      <b/>
      <sz val="12"/>
      <color indexed="8"/>
      <name val="Arial"/>
      <family val="2"/>
    </font>
    <font>
      <b/>
      <sz val="12"/>
      <color indexed="8"/>
      <name val="Arial Rounded MT Bold"/>
      <family val="2"/>
    </font>
    <font>
      <sz val="24"/>
      <color indexed="8"/>
      <name val="Arial Rounded MT Bold"/>
      <family val="2"/>
    </font>
    <font>
      <sz val="18"/>
      <color indexed="8"/>
      <name val="Arial"/>
      <family val="2"/>
    </font>
    <font>
      <b/>
      <sz val="28"/>
      <color indexed="8"/>
      <name val="Arial"/>
      <family val="2"/>
    </font>
    <font>
      <sz val="16"/>
      <color indexed="8"/>
      <name val="Arial"/>
      <family val="2"/>
    </font>
    <font>
      <b/>
      <sz val="11"/>
      <color indexed="8"/>
      <name val="Arial Rounded MT Bold"/>
      <family val="2"/>
    </font>
    <font>
      <b/>
      <sz val="26"/>
      <color indexed="8"/>
      <name val="Arial Rounded MT Bold"/>
      <family val="2"/>
    </font>
    <font>
      <b/>
      <sz val="48"/>
      <color indexed="8"/>
      <name val="Arial Rounded MT Bold"/>
      <family val="2"/>
    </font>
    <font>
      <b/>
      <sz val="24"/>
      <color indexed="8"/>
      <name val="Arial Rounded MT Bold"/>
      <family val="2"/>
    </font>
    <font>
      <sz val="20"/>
      <color indexed="8"/>
      <name val="Arial Rounded MT Bold"/>
      <family val="2"/>
    </font>
    <font>
      <b/>
      <sz val="18"/>
      <color indexed="8"/>
      <name val="Arial Narrow"/>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theme="1"/>
      <name val="Arial"/>
      <family val="2"/>
    </font>
    <font>
      <sz val="12"/>
      <color theme="1"/>
      <name val="Arial"/>
      <family val="2"/>
    </font>
    <font>
      <sz val="14"/>
      <color theme="1"/>
      <name val="Arial Narrow"/>
      <family val="2"/>
    </font>
    <font>
      <sz val="14"/>
      <color rgb="FFFF0000"/>
      <name val="Arial Narrow"/>
      <family val="2"/>
    </font>
    <font>
      <sz val="11"/>
      <color theme="1"/>
      <name val="Arial Rounded MT Bold"/>
      <family val="2"/>
    </font>
    <font>
      <sz val="10"/>
      <color theme="1"/>
      <name val="Arial Rounded MT Bold"/>
      <family val="2"/>
    </font>
    <font>
      <b/>
      <sz val="10"/>
      <color theme="1"/>
      <name val="Arial Rounded MT Bold"/>
      <family val="2"/>
    </font>
    <font>
      <sz val="18"/>
      <color theme="1"/>
      <name val="Arial Rounded MT Bold"/>
      <family val="2"/>
    </font>
    <font>
      <sz val="16"/>
      <color theme="1"/>
      <name val="Arial Rounded MT Bold"/>
      <family val="2"/>
    </font>
    <font>
      <sz val="12"/>
      <color theme="1"/>
      <name val="Arial Rounded MT Bold"/>
      <family val="2"/>
    </font>
    <font>
      <b/>
      <sz val="20"/>
      <color theme="1"/>
      <name val="Arial Rounded MT Bold"/>
      <family val="2"/>
    </font>
    <font>
      <b/>
      <sz val="22"/>
      <color theme="1"/>
      <name val="Arial Rounded MT Bold"/>
      <family val="2"/>
    </font>
    <font>
      <b/>
      <sz val="28"/>
      <color theme="1"/>
      <name val="Arial Rounded MT Bold"/>
      <family val="2"/>
    </font>
    <font>
      <b/>
      <sz val="16"/>
      <color theme="1"/>
      <name val="Arial Rounded MT Bold"/>
      <family val="2"/>
    </font>
    <font>
      <b/>
      <sz val="18"/>
      <color theme="1"/>
      <name val="Arial Rounded MT Bold"/>
      <family val="2"/>
    </font>
    <font>
      <sz val="16"/>
      <color rgb="FF000000"/>
      <name val="Arial Rounded MT Bold"/>
      <family val="2"/>
    </font>
    <font>
      <b/>
      <sz val="12"/>
      <color theme="1"/>
      <name val="Arial"/>
      <family val="2"/>
    </font>
    <font>
      <b/>
      <sz val="12"/>
      <color theme="1"/>
      <name val="Arial Rounded MT Bold"/>
      <family val="2"/>
    </font>
    <font>
      <sz val="24"/>
      <color theme="1"/>
      <name val="Arial Rounded MT Bold"/>
      <family val="2"/>
    </font>
    <font>
      <sz val="18"/>
      <color theme="1"/>
      <name val="Arial"/>
      <family val="2"/>
    </font>
    <font>
      <sz val="18"/>
      <color rgb="FF00000A"/>
      <name val="Arial"/>
      <family val="2"/>
    </font>
    <font>
      <b/>
      <sz val="28"/>
      <color theme="1"/>
      <name val="Arial"/>
      <family val="2"/>
    </font>
    <font>
      <sz val="16"/>
      <color theme="1"/>
      <name val="Arial"/>
      <family val="2"/>
    </font>
    <font>
      <b/>
      <sz val="48"/>
      <color theme="1"/>
      <name val="Arial Rounded MT Bold"/>
      <family val="2"/>
    </font>
    <font>
      <sz val="20"/>
      <color theme="1"/>
      <name val="Arial Rounded MT Bold"/>
      <family val="2"/>
    </font>
    <font>
      <b/>
      <sz val="26"/>
      <color theme="1"/>
      <name val="Arial Rounded MT Bold"/>
      <family val="2"/>
    </font>
    <font>
      <b/>
      <sz val="24"/>
      <color theme="1"/>
      <name val="Arial Rounded MT Bold"/>
      <family val="2"/>
    </font>
    <font>
      <b/>
      <sz val="11"/>
      <color theme="1"/>
      <name val="Arial Rounded MT Bold"/>
      <family val="2"/>
    </font>
    <font>
      <b/>
      <sz val="8"/>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17"/>
        <bgColor indexed="64"/>
      </patternFill>
    </fill>
    <fill>
      <patternFill patternType="solid">
        <fgColor theme="0"/>
        <bgColor indexed="64"/>
      </patternFill>
    </fill>
    <fill>
      <patternFill patternType="solid">
        <fgColor rgb="FFFFFF00"/>
        <bgColor indexed="64"/>
      </patternFill>
    </fill>
    <fill>
      <patternFill patternType="solid">
        <fgColor theme="2" tint="-0.24997000396251678"/>
        <bgColor indexed="64"/>
      </patternFill>
    </fill>
    <fill>
      <patternFill patternType="solid">
        <fgColor indexed="9"/>
        <bgColor indexed="64"/>
      </patternFill>
    </fill>
    <fill>
      <patternFill patternType="solid">
        <fgColor theme="8" tint="-0.24997000396251678"/>
        <bgColor indexed="64"/>
      </patternFill>
    </fill>
    <fill>
      <patternFill patternType="solid">
        <fgColor rgb="FF0070C0"/>
        <bgColor indexed="64"/>
      </patternFill>
    </fill>
    <fill>
      <patternFill patternType="solid">
        <fgColor rgb="FF00B050"/>
        <bgColor indexed="64"/>
      </patternFill>
    </fill>
    <fill>
      <patternFill patternType="solid">
        <fgColor theme="0"/>
        <bgColor indexed="64"/>
      </patternFill>
    </fill>
    <fill>
      <patternFill patternType="solid">
        <fgColor theme="0" tint="-0.24997000396251678"/>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border>
    <border>
      <left style="thin"/>
      <right style="thin"/>
      <top style="thin"/>
      <bottom style="thin"/>
    </border>
    <border>
      <left style="thin"/>
      <right style="thin"/>
      <top style="medium"/>
      <bottom style="thin"/>
    </border>
    <border>
      <left style="thin"/>
      <right style="thin"/>
      <top/>
      <bottom style="thin"/>
    </border>
    <border>
      <left style="thin"/>
      <right style="thin"/>
      <top style="thin"/>
      <bottom style="medium"/>
    </border>
    <border>
      <left style="thin"/>
      <right style="thin"/>
      <top style="thin"/>
      <bottom/>
    </border>
    <border>
      <left/>
      <right style="thin"/>
      <top style="thin"/>
      <bottom style="thin"/>
    </border>
    <border>
      <left/>
      <right style="thin"/>
      <top style="thin"/>
      <bottom style="medium"/>
    </border>
    <border>
      <left/>
      <right style="thin"/>
      <top style="medium"/>
      <bottom style="thin"/>
    </border>
    <border>
      <left/>
      <right style="thin"/>
      <top/>
      <bottom style="thin"/>
    </border>
    <border>
      <left/>
      <right style="thin"/>
      <top style="thin"/>
      <bottom/>
    </border>
    <border>
      <left style="thin"/>
      <right/>
      <top style="thin"/>
      <bottom style="thin"/>
    </border>
    <border>
      <left/>
      <right/>
      <top style="thin"/>
      <bottom style="thin"/>
    </border>
    <border>
      <left style="medium"/>
      <right style="thin"/>
      <top style="thin"/>
      <bottom style="thin"/>
    </border>
    <border>
      <left style="medium"/>
      <right style="thin"/>
      <top style="thin"/>
      <bottom style="medium"/>
    </border>
    <border>
      <left style="thin"/>
      <right/>
      <top/>
      <bottom/>
    </border>
    <border>
      <left style="medium"/>
      <right style="medium"/>
      <top style="medium"/>
      <bottom/>
    </border>
    <border>
      <left style="medium"/>
      <right style="medium"/>
      <top/>
      <bottom/>
    </border>
    <border>
      <left style="medium"/>
      <right style="medium"/>
      <top style="medium"/>
      <bottom style="thin"/>
    </border>
    <border>
      <left style="thin"/>
      <right style="thin"/>
      <top/>
      <bottom/>
    </border>
    <border>
      <left/>
      <right/>
      <top style="thin"/>
      <bottom/>
    </border>
    <border>
      <left style="medium"/>
      <right style="medium"/>
      <top style="thin"/>
      <bottom/>
    </border>
    <border>
      <left style="thin"/>
      <right style="medium"/>
      <top style="thin"/>
      <bottom/>
    </border>
    <border>
      <left style="thin"/>
      <right style="medium"/>
      <top style="medium"/>
      <bottom style="thin"/>
    </border>
    <border>
      <left style="medium"/>
      <right style="medium"/>
      <top style="thin"/>
      <bottom style="thin"/>
    </border>
    <border>
      <left style="thin"/>
      <right style="thin"/>
      <top style="medium"/>
      <bottom/>
    </border>
    <border>
      <left style="thin"/>
      <right style="medium"/>
      <top style="medium"/>
      <bottom/>
    </border>
    <border>
      <left style="medium"/>
      <right style="medium"/>
      <top/>
      <bottom style="thin"/>
    </border>
    <border>
      <left style="medium"/>
      <right style="medium"/>
      <top style="medium"/>
      <bottom style="medium"/>
    </border>
    <border>
      <left/>
      <right style="thin"/>
      <top style="medium"/>
      <bottom style="medium"/>
    </border>
    <border>
      <left style="thin"/>
      <right style="thin"/>
      <top style="medium"/>
      <bottom style="medium"/>
    </border>
    <border>
      <left style="thin"/>
      <right style="medium"/>
      <top style="medium"/>
      <bottom style="medium"/>
    </border>
    <border>
      <left style="medium"/>
      <right style="medium"/>
      <top/>
      <bottom style="medium"/>
    </border>
    <border>
      <left/>
      <right/>
      <top/>
      <bottom style="medium"/>
    </border>
    <border>
      <left style="thin">
        <color rgb="FF1A1A1A"/>
      </left>
      <right style="thin">
        <color rgb="FF1A1A1A"/>
      </right>
      <top style="thin">
        <color rgb="FF1A1A1A"/>
      </top>
      <bottom style="thin">
        <color rgb="FF1A1A1A"/>
      </bottom>
    </border>
    <border>
      <left style="medium"/>
      <right style="medium"/>
      <top style="thin"/>
      <bottom style="medium"/>
    </border>
    <border>
      <left/>
      <right style="thin"/>
      <top/>
      <bottom style="medium"/>
    </border>
    <border>
      <left style="thin"/>
      <right style="thin"/>
      <top/>
      <bottom style="medium"/>
    </border>
    <border>
      <left style="thin"/>
      <right style="medium"/>
      <top/>
      <bottom style="medium"/>
    </border>
    <border>
      <left/>
      <right style="medium"/>
      <top style="thin"/>
      <bottom style="thin"/>
    </border>
    <border>
      <left/>
      <right style="medium"/>
      <top/>
      <bottom style="medium"/>
    </border>
    <border>
      <left/>
      <right style="medium"/>
      <top style="medium"/>
      <bottom style="thin"/>
    </border>
    <border>
      <left style="thin"/>
      <right/>
      <top style="medium"/>
      <bottom style="thin"/>
    </border>
    <border>
      <left style="thin"/>
      <right/>
      <top style="thin"/>
      <bottom/>
    </border>
    <border>
      <left style="thin"/>
      <right/>
      <top/>
      <bottom style="medium"/>
    </border>
    <border>
      <left/>
      <right style="thin"/>
      <top style="medium"/>
      <bottom/>
    </border>
    <border>
      <left style="medium"/>
      <right/>
      <top style="medium"/>
      <bottom/>
    </border>
    <border>
      <left style="medium"/>
      <right/>
      <top/>
      <bottom style="medium"/>
    </border>
    <border>
      <left style="medium"/>
      <right/>
      <top/>
      <bottom/>
    </border>
    <border>
      <left style="medium"/>
      <right style="thin"/>
      <top style="medium"/>
      <bottom style="thin"/>
    </border>
    <border>
      <left style="medium"/>
      <right style="thin"/>
      <top style="thin"/>
      <bottom/>
    </border>
    <border>
      <left/>
      <right style="medium"/>
      <top style="medium"/>
      <bottom/>
    </border>
    <border>
      <left style="medium"/>
      <right/>
      <top style="thin"/>
      <bottom/>
    </border>
    <border>
      <left style="medium"/>
      <right style="thin"/>
      <top/>
      <bottom/>
    </border>
    <border>
      <left style="thin"/>
      <right/>
      <top/>
      <bottom style="thin"/>
    </border>
    <border>
      <left style="thin"/>
      <right style="medium"/>
      <top style="thin"/>
      <bottom style="thin"/>
    </border>
    <border>
      <left style="thin"/>
      <right style="medium"/>
      <top style="thin"/>
      <bottom style="medium"/>
    </border>
    <border>
      <left style="medium"/>
      <right/>
      <top style="medium"/>
      <bottom style="medium"/>
    </border>
    <border>
      <left/>
      <right style="thin"/>
      <top/>
      <bottom/>
    </border>
    <border>
      <left/>
      <right/>
      <top style="medium"/>
      <bottom/>
    </border>
    <border>
      <left style="medium"/>
      <right/>
      <top/>
      <bottom style="thin"/>
    </border>
    <border>
      <left/>
      <right/>
      <top/>
      <bottom style="thin"/>
    </border>
    <border>
      <left/>
      <right/>
      <top style="medium"/>
      <bottom style="thin"/>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2" fillId="20" borderId="0" applyNumberFormat="0" applyBorder="0" applyAlignment="0" applyProtection="0"/>
    <xf numFmtId="0" fontId="68" fillId="21" borderId="0" applyNumberFormat="0" applyBorder="0" applyAlignment="0" applyProtection="0"/>
    <xf numFmtId="0" fontId="69" fillId="22" borderId="1" applyNumberFormat="0" applyAlignment="0" applyProtection="0"/>
    <xf numFmtId="0" fontId="70" fillId="23" borderId="2" applyNumberFormat="0" applyAlignment="0" applyProtection="0"/>
    <xf numFmtId="0" fontId="71" fillId="0" borderId="3" applyNumberFormat="0" applyFill="0" applyAlignment="0" applyProtection="0"/>
    <xf numFmtId="0" fontId="72" fillId="0" borderId="4" applyNumberFormat="0" applyFill="0" applyAlignment="0" applyProtection="0"/>
    <xf numFmtId="0" fontId="73" fillId="0" borderId="0" applyNumberFormat="0" applyFill="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27" borderId="0" applyNumberFormat="0" applyBorder="0" applyAlignment="0" applyProtection="0"/>
    <xf numFmtId="0" fontId="67" fillId="28" borderId="0" applyNumberFormat="0" applyBorder="0" applyAlignment="0" applyProtection="0"/>
    <xf numFmtId="0" fontId="67" fillId="29" borderId="0" applyNumberFormat="0" applyBorder="0" applyAlignment="0" applyProtection="0"/>
    <xf numFmtId="0" fontId="74" fillId="30" borderId="1" applyNumberFormat="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5" fillId="0" borderId="0" applyNumberFormat="0" applyFill="0" applyBorder="0" applyAlignment="0" applyProtection="0"/>
    <xf numFmtId="0" fontId="77" fillId="31" borderId="0" applyNumberFormat="0" applyBorder="0" applyAlignment="0" applyProtection="0"/>
    <xf numFmtId="172"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174" fontId="2"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8" fillId="32" borderId="0" applyNumberFormat="0" applyBorder="0" applyAlignment="0" applyProtection="0"/>
    <xf numFmtId="0" fontId="2" fillId="0" borderId="0">
      <alignment/>
      <protection/>
    </xf>
    <xf numFmtId="0" fontId="0" fillId="33" borderId="5" applyNumberFormat="0" applyFont="0" applyAlignment="0" applyProtection="0"/>
    <xf numFmtId="9" fontId="0" fillId="0" borderId="0" applyFont="0" applyFill="0" applyBorder="0" applyAlignment="0" applyProtection="0"/>
    <xf numFmtId="9" fontId="2" fillId="0" borderId="0" applyFill="0" applyBorder="0" applyAlignment="0" applyProtection="0"/>
    <xf numFmtId="9" fontId="2" fillId="0" borderId="0" applyFill="0" applyBorder="0" applyAlignment="0" applyProtection="0"/>
    <xf numFmtId="0" fontId="2" fillId="34" borderId="0" applyNumberFormat="0" applyBorder="0" applyAlignment="0" applyProtection="0"/>
    <xf numFmtId="0" fontId="79" fillId="22" borderId="6" applyNumberFormat="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7" applyNumberFormat="0" applyFill="0" applyAlignment="0" applyProtection="0"/>
    <xf numFmtId="0" fontId="73" fillId="0" borderId="8" applyNumberFormat="0" applyFill="0" applyAlignment="0" applyProtection="0"/>
    <xf numFmtId="0" fontId="84" fillId="0" borderId="9" applyNumberFormat="0" applyFill="0" applyAlignment="0" applyProtection="0"/>
    <xf numFmtId="0" fontId="2" fillId="35" borderId="0" applyNumberFormat="0" applyBorder="0" applyAlignment="0" applyProtection="0"/>
  </cellStyleXfs>
  <cellXfs count="512">
    <xf numFmtId="0" fontId="0" fillId="0" borderId="0" xfId="0" applyFont="1" applyAlignment="1">
      <alignment/>
    </xf>
    <xf numFmtId="0" fontId="85" fillId="0" borderId="10" xfId="0" applyFont="1" applyFill="1" applyBorder="1" applyAlignment="1">
      <alignment horizontal="justify" vertical="center" wrapText="1"/>
    </xf>
    <xf numFmtId="0" fontId="85" fillId="0" borderId="11" xfId="0" applyFont="1" applyFill="1" applyBorder="1" applyAlignment="1">
      <alignment horizontal="center" vertical="center" wrapText="1"/>
    </xf>
    <xf numFmtId="0" fontId="0" fillId="0" borderId="0" xfId="0" applyAlignment="1">
      <alignment wrapText="1"/>
    </xf>
    <xf numFmtId="0" fontId="85" fillId="0" borderId="12" xfId="0" applyFont="1" applyFill="1" applyBorder="1" applyAlignment="1">
      <alignment horizontal="justify" vertical="center" wrapText="1"/>
    </xf>
    <xf numFmtId="0" fontId="85" fillId="0" borderId="11" xfId="0" applyFont="1" applyFill="1" applyBorder="1" applyAlignment="1">
      <alignment horizontal="justify" vertical="center" wrapText="1"/>
    </xf>
    <xf numFmtId="0" fontId="85" fillId="0" borderId="13" xfId="0" applyFont="1" applyFill="1" applyBorder="1" applyAlignment="1">
      <alignment horizontal="justify" vertical="center" wrapText="1"/>
    </xf>
    <xf numFmtId="0" fontId="85" fillId="0" borderId="14" xfId="0" applyFont="1" applyFill="1" applyBorder="1" applyAlignment="1">
      <alignment horizontal="justify" vertical="center" wrapText="1"/>
    </xf>
    <xf numFmtId="0" fontId="85" fillId="0" borderId="15" xfId="0" applyFont="1" applyFill="1" applyBorder="1" applyAlignment="1">
      <alignment horizontal="justify" vertical="center" wrapText="1"/>
    </xf>
    <xf numFmtId="0" fontId="0" fillId="0" borderId="0" xfId="0" applyAlignment="1">
      <alignment horizontal="center"/>
    </xf>
    <xf numFmtId="0" fontId="0" fillId="0" borderId="0" xfId="0" applyAlignment="1">
      <alignment horizontal="center" vertical="center"/>
    </xf>
    <xf numFmtId="0" fontId="86" fillId="0" borderId="0" xfId="0" applyFont="1" applyAlignment="1">
      <alignment horizontal="justify"/>
    </xf>
    <xf numFmtId="0" fontId="87" fillId="10" borderId="16" xfId="0" applyFont="1" applyFill="1" applyBorder="1" applyAlignment="1">
      <alignment horizontal="justify" vertical="center" wrapText="1"/>
    </xf>
    <xf numFmtId="0" fontId="87" fillId="36" borderId="16" xfId="0" applyFont="1" applyFill="1" applyBorder="1" applyAlignment="1">
      <alignment horizontal="justify" vertical="center" wrapText="1"/>
    </xf>
    <xf numFmtId="0" fontId="5" fillId="8" borderId="11" xfId="0" applyFont="1" applyFill="1" applyBorder="1" applyAlignment="1">
      <alignment horizontal="center" vertical="center" wrapText="1"/>
    </xf>
    <xf numFmtId="0" fontId="5" fillId="8" borderId="11" xfId="0" applyFont="1" applyFill="1" applyBorder="1" applyAlignment="1">
      <alignment horizontal="justify" vertical="center" wrapText="1"/>
    </xf>
    <xf numFmtId="0" fontId="87" fillId="8" borderId="16" xfId="0" applyFont="1" applyFill="1" applyBorder="1" applyAlignment="1">
      <alignment horizontal="justify" vertical="center" wrapText="1"/>
    </xf>
    <xf numFmtId="0" fontId="87" fillId="8" borderId="17" xfId="0" applyFont="1" applyFill="1" applyBorder="1" applyAlignment="1">
      <alignment horizontal="justify" vertical="center" wrapText="1"/>
    </xf>
    <xf numFmtId="0" fontId="5" fillId="37" borderId="18" xfId="0" applyFont="1" applyFill="1" applyBorder="1" applyAlignment="1">
      <alignment horizontal="justify" vertical="center" wrapText="1"/>
    </xf>
    <xf numFmtId="0" fontId="5" fillId="37" borderId="16" xfId="0" applyFont="1" applyFill="1" applyBorder="1" applyAlignment="1">
      <alignment horizontal="justify" vertical="center" wrapText="1"/>
    </xf>
    <xf numFmtId="0" fontId="5" fillId="11" borderId="11" xfId="0" applyFont="1" applyFill="1" applyBorder="1" applyAlignment="1">
      <alignment horizontal="justify" vertical="center" wrapText="1"/>
    </xf>
    <xf numFmtId="0" fontId="5" fillId="11" borderId="16" xfId="0" applyFont="1" applyFill="1" applyBorder="1" applyAlignment="1">
      <alignment horizontal="justify" vertical="center" wrapText="1"/>
    </xf>
    <xf numFmtId="0" fontId="5" fillId="38" borderId="16" xfId="0" applyFont="1" applyFill="1" applyBorder="1" applyAlignment="1">
      <alignment horizontal="justify" vertical="center" wrapText="1"/>
    </xf>
    <xf numFmtId="0" fontId="87" fillId="38" borderId="19" xfId="0" applyFont="1" applyFill="1" applyBorder="1" applyAlignment="1">
      <alignment horizontal="justify" vertical="center" wrapText="1"/>
    </xf>
    <xf numFmtId="0" fontId="87" fillId="38" borderId="16" xfId="0" applyFont="1" applyFill="1" applyBorder="1" applyAlignment="1">
      <alignment horizontal="justify" vertical="center" wrapText="1"/>
    </xf>
    <xf numFmtId="0" fontId="5" fillId="38" borderId="11" xfId="0" applyFont="1" applyFill="1" applyBorder="1" applyAlignment="1">
      <alignment vertical="center" wrapText="1"/>
    </xf>
    <xf numFmtId="0" fontId="87" fillId="13" borderId="18" xfId="0" applyFont="1" applyFill="1" applyBorder="1" applyAlignment="1">
      <alignment horizontal="justify" vertical="center" wrapText="1"/>
    </xf>
    <xf numFmtId="0" fontId="87" fillId="13" borderId="16" xfId="0" applyFont="1" applyFill="1" applyBorder="1" applyAlignment="1">
      <alignment horizontal="justify" vertical="center" wrapText="1"/>
    </xf>
    <xf numFmtId="0" fontId="5" fillId="13" borderId="16" xfId="0" applyFont="1" applyFill="1" applyBorder="1" applyAlignment="1">
      <alignment horizontal="justify" vertical="center" wrapText="1"/>
    </xf>
    <xf numFmtId="0" fontId="88" fillId="13" borderId="16" xfId="0" applyFont="1" applyFill="1" applyBorder="1" applyAlignment="1">
      <alignment horizontal="justify" vertical="center" wrapText="1"/>
    </xf>
    <xf numFmtId="0" fontId="87" fillId="13" borderId="20" xfId="0" applyFont="1" applyFill="1" applyBorder="1" applyAlignment="1">
      <alignment horizontal="left" vertical="center" wrapText="1"/>
    </xf>
    <xf numFmtId="0" fontId="87" fillId="13" borderId="17" xfId="0" applyFont="1" applyFill="1" applyBorder="1" applyAlignment="1">
      <alignment horizontal="justify" vertical="center" wrapText="1"/>
    </xf>
    <xf numFmtId="0" fontId="5" fillId="13" borderId="18" xfId="0" applyFont="1" applyFill="1" applyBorder="1" applyAlignment="1">
      <alignment horizontal="justify" vertical="center" wrapText="1"/>
    </xf>
    <xf numFmtId="0" fontId="5" fillId="13" borderId="17" xfId="0" applyFont="1" applyFill="1" applyBorder="1" applyAlignment="1">
      <alignment horizontal="justify" vertical="center" wrapText="1"/>
    </xf>
    <xf numFmtId="0" fontId="89" fillId="0" borderId="0" xfId="0" applyFont="1" applyAlignment="1">
      <alignment/>
    </xf>
    <xf numFmtId="0" fontId="6" fillId="36" borderId="11" xfId="0" applyFont="1" applyFill="1" applyBorder="1" applyAlignment="1">
      <alignment vertical="center" wrapText="1"/>
    </xf>
    <xf numFmtId="0" fontId="7" fillId="36" borderId="21" xfId="0" applyFont="1" applyFill="1" applyBorder="1" applyAlignment="1">
      <alignment horizontal="center" vertical="center" wrapText="1"/>
    </xf>
    <xf numFmtId="0" fontId="9" fillId="36" borderId="22" xfId="0" applyFont="1" applyFill="1" applyBorder="1" applyAlignment="1">
      <alignment vertical="center" wrapText="1"/>
    </xf>
    <xf numFmtId="0" fontId="9" fillId="36" borderId="16" xfId="0" applyFont="1" applyFill="1" applyBorder="1" applyAlignment="1">
      <alignment vertical="center" wrapText="1"/>
    </xf>
    <xf numFmtId="0" fontId="90" fillId="36" borderId="0" xfId="0" applyFont="1" applyFill="1" applyAlignment="1">
      <alignment/>
    </xf>
    <xf numFmtId="0" fontId="8" fillId="12" borderId="23" xfId="0" applyFont="1" applyFill="1" applyBorder="1" applyAlignment="1">
      <alignment horizontal="center" vertical="center" wrapText="1"/>
    </xf>
    <xf numFmtId="0" fontId="8" fillId="12" borderId="11" xfId="0" applyFont="1" applyFill="1" applyBorder="1" applyAlignment="1">
      <alignment horizontal="center" vertical="center" wrapText="1"/>
    </xf>
    <xf numFmtId="0" fontId="11" fillId="36" borderId="0" xfId="0" applyFont="1" applyFill="1" applyBorder="1" applyAlignment="1">
      <alignment horizontal="left" vertical="center" wrapText="1"/>
    </xf>
    <xf numFmtId="0" fontId="10" fillId="39" borderId="24" xfId="0" applyFont="1" applyFill="1" applyBorder="1" applyAlignment="1" applyProtection="1">
      <alignment horizontal="left" vertical="center" wrapText="1"/>
      <protection/>
    </xf>
    <xf numFmtId="0" fontId="10" fillId="39" borderId="14" xfId="0" applyFont="1" applyFill="1" applyBorder="1" applyAlignment="1" applyProtection="1">
      <alignment horizontal="left" vertical="center" wrapText="1"/>
      <protection/>
    </xf>
    <xf numFmtId="0" fontId="12" fillId="36" borderId="0" xfId="0" applyFont="1" applyFill="1" applyBorder="1" applyAlignment="1">
      <alignment vertical="center" wrapText="1"/>
    </xf>
    <xf numFmtId="0" fontId="11" fillId="36" borderId="25" xfId="0" applyFont="1" applyFill="1" applyBorder="1" applyAlignment="1">
      <alignment horizontal="left" vertical="center" wrapText="1"/>
    </xf>
    <xf numFmtId="0" fontId="11" fillId="36" borderId="0" xfId="0" applyFont="1" applyFill="1" applyBorder="1" applyAlignment="1">
      <alignment horizontal="justify" vertical="center" wrapText="1"/>
    </xf>
    <xf numFmtId="0" fontId="91" fillId="36" borderId="0" xfId="0" applyFont="1" applyFill="1" applyBorder="1" applyAlignment="1">
      <alignment horizontal="center" vertical="center"/>
    </xf>
    <xf numFmtId="0" fontId="91" fillId="36" borderId="0" xfId="0" applyFont="1" applyFill="1" applyBorder="1" applyAlignment="1">
      <alignment vertical="center"/>
    </xf>
    <xf numFmtId="0" fontId="12" fillId="36" borderId="0" xfId="0" applyFont="1" applyFill="1" applyBorder="1" applyAlignment="1">
      <alignment horizontal="center" vertical="center" wrapText="1"/>
    </xf>
    <xf numFmtId="0" fontId="90" fillId="36" borderId="0" xfId="0" applyFont="1" applyFill="1" applyAlignment="1">
      <alignment horizontal="center"/>
    </xf>
    <xf numFmtId="0" fontId="9" fillId="36" borderId="0" xfId="0" applyFont="1" applyFill="1" applyBorder="1" applyAlignment="1">
      <alignment horizontal="center" vertical="center" wrapText="1"/>
    </xf>
    <xf numFmtId="0" fontId="90" fillId="36" borderId="0" xfId="0" applyFont="1" applyFill="1" applyAlignment="1">
      <alignment horizontal="justify" vertical="center" wrapText="1"/>
    </xf>
    <xf numFmtId="0" fontId="9" fillId="28" borderId="26" xfId="0" applyFont="1" applyFill="1" applyBorder="1" applyAlignment="1">
      <alignment vertical="center" wrapText="1"/>
    </xf>
    <xf numFmtId="0" fontId="9" fillId="28" borderId="27" xfId="0" applyFont="1" applyFill="1" applyBorder="1" applyAlignment="1">
      <alignment vertical="center" wrapText="1"/>
    </xf>
    <xf numFmtId="0" fontId="9" fillId="40" borderId="18" xfId="0" applyFont="1" applyFill="1" applyBorder="1" applyAlignment="1">
      <alignment horizontal="center" vertical="center" wrapText="1"/>
    </xf>
    <xf numFmtId="0" fontId="9" fillId="41" borderId="24" xfId="0" applyFont="1" applyFill="1" applyBorder="1" applyAlignment="1">
      <alignment horizontal="center" vertical="center" wrapText="1"/>
    </xf>
    <xf numFmtId="0" fontId="9" fillId="41" borderId="14" xfId="0" applyFont="1" applyFill="1" applyBorder="1" applyAlignment="1">
      <alignment horizontal="center" vertical="center" wrapText="1"/>
    </xf>
    <xf numFmtId="0" fontId="9" fillId="40" borderId="28" xfId="0" applyFont="1" applyFill="1" applyBorder="1" applyAlignment="1">
      <alignment horizontal="center" vertical="center" wrapText="1"/>
    </xf>
    <xf numFmtId="0" fontId="9" fillId="40" borderId="16" xfId="0" applyFont="1" applyFill="1" applyBorder="1" applyAlignment="1">
      <alignment horizontal="center" vertical="center" wrapText="1"/>
    </xf>
    <xf numFmtId="0" fontId="9" fillId="40" borderId="11" xfId="0" applyFont="1" applyFill="1" applyBorder="1" applyAlignment="1">
      <alignment horizontal="center" vertical="center" wrapText="1"/>
    </xf>
    <xf numFmtId="0" fontId="9" fillId="19" borderId="11" xfId="0" applyFont="1" applyFill="1" applyBorder="1" applyAlignment="1">
      <alignment horizontal="center" vertical="center" wrapText="1"/>
    </xf>
    <xf numFmtId="0" fontId="9" fillId="42" borderId="11" xfId="0" applyFont="1" applyFill="1" applyBorder="1" applyAlignment="1">
      <alignment horizontal="center" vertical="center" wrapText="1"/>
    </xf>
    <xf numFmtId="0" fontId="9" fillId="37" borderId="11" xfId="0" applyFont="1" applyFill="1" applyBorder="1" applyAlignment="1">
      <alignment horizontal="center" vertical="center" wrapText="1"/>
    </xf>
    <xf numFmtId="0" fontId="9" fillId="16" borderId="11" xfId="0" applyFont="1" applyFill="1" applyBorder="1" applyAlignment="1">
      <alignment horizontal="center" vertical="center" wrapText="1"/>
    </xf>
    <xf numFmtId="0" fontId="9" fillId="41" borderId="29" xfId="0" applyFont="1" applyFill="1" applyBorder="1" applyAlignment="1">
      <alignment horizontal="center" vertical="center" wrapText="1"/>
    </xf>
    <xf numFmtId="0" fontId="9" fillId="41" borderId="29" xfId="0" applyFont="1" applyFill="1" applyBorder="1" applyAlignment="1">
      <alignment vertical="center" wrapText="1"/>
    </xf>
    <xf numFmtId="0" fontId="9" fillId="40" borderId="30" xfId="0" applyFont="1" applyFill="1" applyBorder="1" applyAlignment="1">
      <alignment horizontal="justify" vertical="center" wrapText="1"/>
    </xf>
    <xf numFmtId="0" fontId="9" fillId="40" borderId="31" xfId="0" applyFont="1" applyFill="1" applyBorder="1" applyAlignment="1">
      <alignment horizontal="center" vertical="center" wrapText="1"/>
    </xf>
    <xf numFmtId="0" fontId="9" fillId="40" borderId="20" xfId="0" applyFont="1" applyFill="1" applyBorder="1" applyAlignment="1">
      <alignment horizontal="center" vertical="center" wrapText="1"/>
    </xf>
    <xf numFmtId="0" fontId="9" fillId="40" borderId="15" xfId="0" applyFont="1" applyFill="1" applyBorder="1" applyAlignment="1">
      <alignment horizontal="center" vertical="center" wrapText="1"/>
    </xf>
    <xf numFmtId="0" fontId="91" fillId="40" borderId="15" xfId="0" applyFont="1" applyFill="1" applyBorder="1" applyAlignment="1">
      <alignment/>
    </xf>
    <xf numFmtId="0" fontId="9" fillId="19" borderId="15" xfId="0" applyFont="1" applyFill="1" applyBorder="1" applyAlignment="1">
      <alignment horizontal="center" vertical="center" wrapText="1"/>
    </xf>
    <xf numFmtId="0" fontId="9" fillId="42" borderId="15" xfId="0" applyFont="1" applyFill="1" applyBorder="1" applyAlignment="1">
      <alignment horizontal="center" vertical="center" wrapText="1"/>
    </xf>
    <xf numFmtId="0" fontId="9" fillId="37" borderId="15" xfId="0" applyFont="1" applyFill="1" applyBorder="1" applyAlignment="1">
      <alignment horizontal="center" vertical="center" wrapText="1"/>
    </xf>
    <xf numFmtId="0" fontId="9" fillId="16" borderId="15" xfId="0" applyFont="1" applyFill="1" applyBorder="1" applyAlignment="1">
      <alignment horizontal="center" vertical="center" wrapText="1"/>
    </xf>
    <xf numFmtId="0" fontId="9" fillId="16" borderId="32" xfId="0" applyFont="1" applyFill="1" applyBorder="1" applyAlignment="1">
      <alignment horizontal="center" vertical="center" wrapText="1"/>
    </xf>
    <xf numFmtId="0" fontId="13" fillId="36" borderId="28" xfId="0" applyFont="1" applyFill="1" applyBorder="1" applyAlignment="1">
      <alignment horizontal="center" vertical="center" wrapText="1"/>
    </xf>
    <xf numFmtId="0" fontId="92" fillId="36" borderId="18" xfId="0" applyFont="1" applyFill="1" applyBorder="1" applyAlignment="1" applyProtection="1">
      <alignment horizontal="center" vertical="center" wrapText="1"/>
      <protection locked="0"/>
    </xf>
    <xf numFmtId="0" fontId="92" fillId="36" borderId="12" xfId="0" applyFont="1" applyFill="1" applyBorder="1" applyAlignment="1">
      <alignment vertical="center" wrapText="1"/>
    </xf>
    <xf numFmtId="0" fontId="92" fillId="36" borderId="12" xfId="0" applyFont="1" applyFill="1" applyBorder="1" applyAlignment="1" applyProtection="1">
      <alignment horizontal="center" vertical="center" wrapText="1"/>
      <protection locked="0"/>
    </xf>
    <xf numFmtId="0" fontId="93" fillId="36" borderId="12" xfId="0" applyFont="1" applyFill="1" applyBorder="1" applyAlignment="1" applyProtection="1">
      <alignment horizontal="center" vertical="center" wrapText="1"/>
      <protection locked="0"/>
    </xf>
    <xf numFmtId="0" fontId="90" fillId="36" borderId="12" xfId="0" applyFont="1" applyFill="1" applyBorder="1" applyAlignment="1" applyProtection="1">
      <alignment horizontal="center" vertical="center" wrapText="1"/>
      <protection locked="0"/>
    </xf>
    <xf numFmtId="173" fontId="90" fillId="36" borderId="12" xfId="0" applyNumberFormat="1" applyFont="1" applyFill="1" applyBorder="1" applyAlignment="1" applyProtection="1">
      <alignment horizontal="center" vertical="center" wrapText="1"/>
      <protection locked="0"/>
    </xf>
    <xf numFmtId="0" fontId="90" fillId="36" borderId="12" xfId="0" applyFont="1" applyFill="1" applyBorder="1" applyAlignment="1">
      <alignment horizontal="center" vertical="center" wrapText="1"/>
    </xf>
    <xf numFmtId="9" fontId="90" fillId="36" borderId="12" xfId="0" applyNumberFormat="1" applyFont="1" applyFill="1" applyBorder="1" applyAlignment="1">
      <alignment horizontal="center" vertical="center" wrapText="1"/>
    </xf>
    <xf numFmtId="0" fontId="94" fillId="36" borderId="12" xfId="0" applyFont="1" applyFill="1" applyBorder="1" applyAlignment="1" applyProtection="1">
      <alignment horizontal="left" vertical="center" wrapText="1"/>
      <protection locked="0"/>
    </xf>
    <xf numFmtId="0" fontId="94" fillId="36" borderId="33" xfId="0" applyFont="1" applyFill="1" applyBorder="1" applyAlignment="1" applyProtection="1">
      <alignment horizontal="left" vertical="center" wrapText="1"/>
      <protection locked="0"/>
    </xf>
    <xf numFmtId="0" fontId="13" fillId="36" borderId="34" xfId="0" applyFont="1" applyFill="1" applyBorder="1" applyAlignment="1">
      <alignment horizontal="center" vertical="center" wrapText="1"/>
    </xf>
    <xf numFmtId="0" fontId="92" fillId="36" borderId="16" xfId="0" applyFont="1" applyFill="1" applyBorder="1" applyAlignment="1" applyProtection="1">
      <alignment horizontal="center" vertical="center" wrapText="1"/>
      <protection locked="0"/>
    </xf>
    <xf numFmtId="0" fontId="92" fillId="36" borderId="15" xfId="0" applyFont="1" applyFill="1" applyBorder="1" applyAlignment="1">
      <alignment vertical="center" wrapText="1"/>
    </xf>
    <xf numFmtId="0" fontId="92" fillId="36" borderId="11" xfId="0" applyFont="1" applyFill="1" applyBorder="1" applyAlignment="1" applyProtection="1">
      <alignment horizontal="center" vertical="center" wrapText="1"/>
      <protection locked="0"/>
    </xf>
    <xf numFmtId="0" fontId="93" fillId="36" borderId="13" xfId="0" applyFont="1" applyFill="1" applyBorder="1" applyAlignment="1" applyProtection="1">
      <alignment horizontal="center" vertical="center" wrapText="1"/>
      <protection locked="0"/>
    </xf>
    <xf numFmtId="0" fontId="93" fillId="36" borderId="11" xfId="0" applyFont="1" applyFill="1" applyBorder="1" applyAlignment="1" applyProtection="1">
      <alignment horizontal="center" vertical="center" wrapText="1"/>
      <protection locked="0"/>
    </xf>
    <xf numFmtId="0" fontId="90" fillId="36" borderId="11" xfId="0" applyFont="1" applyFill="1" applyBorder="1" applyAlignment="1" applyProtection="1">
      <alignment horizontal="center" vertical="center" wrapText="1"/>
      <protection locked="0"/>
    </xf>
    <xf numFmtId="173" fontId="90" fillId="36" borderId="11" xfId="0" applyNumberFormat="1" applyFont="1" applyFill="1" applyBorder="1" applyAlignment="1" applyProtection="1">
      <alignment horizontal="center" vertical="center" wrapText="1"/>
      <protection locked="0"/>
    </xf>
    <xf numFmtId="0" fontId="92" fillId="36" borderId="15" xfId="0" applyFont="1" applyFill="1" applyBorder="1" applyAlignment="1" applyProtection="1">
      <alignment horizontal="center" vertical="center" wrapText="1"/>
      <protection locked="0"/>
    </xf>
    <xf numFmtId="0" fontId="93" fillId="36" borderId="15" xfId="0" applyFont="1" applyFill="1" applyBorder="1" applyAlignment="1" applyProtection="1">
      <alignment horizontal="center" vertical="center" wrapText="1"/>
      <protection locked="0"/>
    </xf>
    <xf numFmtId="0" fontId="90" fillId="36" borderId="15" xfId="0" applyFont="1" applyFill="1" applyBorder="1" applyAlignment="1" applyProtection="1">
      <alignment horizontal="center" vertical="center" wrapText="1"/>
      <protection locked="0"/>
    </xf>
    <xf numFmtId="173" fontId="90" fillId="36" borderId="15" xfId="0" applyNumberFormat="1" applyFont="1" applyFill="1" applyBorder="1" applyAlignment="1" applyProtection="1">
      <alignment horizontal="center" vertical="center" wrapText="1"/>
      <protection locked="0"/>
    </xf>
    <xf numFmtId="0" fontId="90" fillId="36" borderId="35" xfId="0" applyFont="1" applyFill="1" applyBorder="1" applyAlignment="1" applyProtection="1">
      <alignment horizontal="center" vertical="center" wrapText="1"/>
      <protection locked="0"/>
    </xf>
    <xf numFmtId="0" fontId="94" fillId="36" borderId="35" xfId="0" applyFont="1" applyFill="1" applyBorder="1" applyAlignment="1" applyProtection="1">
      <alignment horizontal="left" vertical="center" wrapText="1"/>
      <protection locked="0"/>
    </xf>
    <xf numFmtId="0" fontId="94" fillId="36" borderId="36" xfId="0" applyFont="1" applyFill="1" applyBorder="1" applyAlignment="1" applyProtection="1">
      <alignment horizontal="left" vertical="center" wrapText="1"/>
      <protection locked="0"/>
    </xf>
    <xf numFmtId="0" fontId="13" fillId="36" borderId="37" xfId="0" applyFont="1" applyFill="1" applyBorder="1" applyAlignment="1">
      <alignment horizontal="center" vertical="center" wrapText="1"/>
    </xf>
    <xf numFmtId="0" fontId="95" fillId="36" borderId="38" xfId="0" applyFont="1" applyFill="1" applyBorder="1" applyAlignment="1" applyProtection="1">
      <alignment horizontal="center" vertical="center" wrapText="1"/>
      <protection locked="0"/>
    </xf>
    <xf numFmtId="0" fontId="92" fillId="36" borderId="39" xfId="0" applyFont="1" applyFill="1" applyBorder="1" applyAlignment="1" applyProtection="1">
      <alignment horizontal="center" vertical="center" wrapText="1"/>
      <protection locked="0"/>
    </xf>
    <xf numFmtId="0" fontId="92" fillId="36" borderId="40" xfId="0" applyFont="1" applyFill="1" applyBorder="1" applyAlignment="1">
      <alignment vertical="center" wrapText="1"/>
    </xf>
    <xf numFmtId="0" fontId="14" fillId="36" borderId="40" xfId="0" applyFont="1" applyFill="1" applyBorder="1" applyAlignment="1">
      <alignment vertical="center" wrapText="1"/>
    </xf>
    <xf numFmtId="0" fontId="92" fillId="36" borderId="40" xfId="0" applyFont="1" applyFill="1" applyBorder="1" applyAlignment="1" applyProtection="1">
      <alignment horizontal="center" vertical="center" wrapText="1"/>
      <protection locked="0"/>
    </xf>
    <xf numFmtId="0" fontId="93" fillId="36" borderId="40" xfId="0" applyFont="1" applyFill="1" applyBorder="1" applyAlignment="1" applyProtection="1">
      <alignment horizontal="center" vertical="center" wrapText="1"/>
      <protection locked="0"/>
    </xf>
    <xf numFmtId="0" fontId="90" fillId="36" borderId="40" xfId="0" applyFont="1" applyFill="1" applyBorder="1" applyAlignment="1" applyProtection="1">
      <alignment horizontal="center" vertical="center" wrapText="1"/>
      <protection locked="0"/>
    </xf>
    <xf numFmtId="173" fontId="90" fillId="36" borderId="40" xfId="0" applyNumberFormat="1" applyFont="1" applyFill="1" applyBorder="1" applyAlignment="1" applyProtection="1">
      <alignment horizontal="center" vertical="center" wrapText="1"/>
      <protection locked="0"/>
    </xf>
    <xf numFmtId="0" fontId="90" fillId="36" borderId="40" xfId="0" applyFont="1" applyFill="1" applyBorder="1" applyAlignment="1">
      <alignment horizontal="center" vertical="center" wrapText="1"/>
    </xf>
    <xf numFmtId="0" fontId="94" fillId="36" borderId="40" xfId="0" applyFont="1" applyFill="1" applyBorder="1" applyAlignment="1" applyProtection="1">
      <alignment horizontal="left" vertical="center" wrapText="1"/>
      <protection locked="0"/>
    </xf>
    <xf numFmtId="0" fontId="94" fillId="36" borderId="41" xfId="0" applyFont="1" applyFill="1" applyBorder="1" applyAlignment="1" applyProtection="1">
      <alignment horizontal="left" vertical="center" wrapText="1"/>
      <protection locked="0"/>
    </xf>
    <xf numFmtId="0" fontId="92" fillId="36" borderId="12" xfId="0" applyFont="1" applyFill="1" applyBorder="1" applyAlignment="1" applyProtection="1">
      <alignment horizontal="justify" vertical="center" wrapText="1"/>
      <protection locked="0"/>
    </xf>
    <xf numFmtId="0" fontId="96" fillId="0" borderId="27" xfId="0" applyFont="1" applyFill="1" applyBorder="1" applyAlignment="1" applyProtection="1">
      <alignment horizontal="center" vertical="center" wrapText="1"/>
      <protection locked="0"/>
    </xf>
    <xf numFmtId="0" fontId="92" fillId="36" borderId="38" xfId="0" applyFont="1" applyFill="1" applyBorder="1" applyAlignment="1">
      <alignment vertical="center" wrapText="1"/>
    </xf>
    <xf numFmtId="0" fontId="92" fillId="36" borderId="38" xfId="0" applyFont="1" applyFill="1" applyBorder="1" applyAlignment="1" applyProtection="1">
      <alignment horizontal="justify" vertical="center" wrapText="1"/>
      <protection locked="0"/>
    </xf>
    <xf numFmtId="0" fontId="92" fillId="36" borderId="40" xfId="0" applyFont="1" applyFill="1" applyBorder="1" applyAlignment="1" applyProtection="1">
      <alignment horizontal="justify" vertical="center" wrapText="1"/>
      <protection locked="0"/>
    </xf>
    <xf numFmtId="0" fontId="93" fillId="36" borderId="40" xfId="0" applyFont="1" applyFill="1" applyBorder="1" applyAlignment="1">
      <alignment vertical="center"/>
    </xf>
    <xf numFmtId="0" fontId="92" fillId="36" borderId="13" xfId="0" applyFont="1" applyFill="1" applyBorder="1" applyAlignment="1" applyProtection="1">
      <alignment horizontal="justify" vertical="center" wrapText="1"/>
      <protection locked="0"/>
    </xf>
    <xf numFmtId="0" fontId="92" fillId="36" borderId="13" xfId="0" applyFont="1" applyFill="1" applyBorder="1" applyAlignment="1" applyProtection="1">
      <alignment horizontal="center" vertical="center" wrapText="1"/>
      <protection locked="0"/>
    </xf>
    <xf numFmtId="0" fontId="90" fillId="36" borderId="13" xfId="0" applyFont="1" applyFill="1" applyBorder="1" applyAlignment="1" applyProtection="1">
      <alignment horizontal="center" vertical="center" wrapText="1"/>
      <protection locked="0"/>
    </xf>
    <xf numFmtId="173" fontId="90" fillId="36" borderId="13" xfId="0" applyNumberFormat="1" applyFont="1" applyFill="1" applyBorder="1" applyAlignment="1" applyProtection="1">
      <alignment horizontal="center" vertical="center" wrapText="1"/>
      <protection locked="0"/>
    </xf>
    <xf numFmtId="0" fontId="92" fillId="36" borderId="15" xfId="0" applyFont="1" applyFill="1" applyBorder="1" applyAlignment="1">
      <alignment horizontal="center" vertical="center" wrapText="1"/>
    </xf>
    <xf numFmtId="0" fontId="92" fillId="36" borderId="11" xfId="0" applyFont="1" applyFill="1" applyBorder="1" applyAlignment="1">
      <alignment horizontal="center" vertical="center" wrapText="1"/>
    </xf>
    <xf numFmtId="0" fontId="95" fillId="36" borderId="42" xfId="0" applyFont="1" applyFill="1" applyBorder="1" applyAlignment="1" applyProtection="1">
      <alignment horizontal="center" vertical="center" wrapText="1"/>
      <protection locked="0"/>
    </xf>
    <xf numFmtId="9" fontId="97" fillId="36" borderId="42" xfId="61" applyFont="1" applyFill="1" applyBorder="1" applyAlignment="1">
      <alignment horizontal="center" vertical="center" wrapText="1"/>
    </xf>
    <xf numFmtId="0" fontId="92" fillId="36" borderId="43" xfId="0" applyFont="1" applyFill="1" applyBorder="1" applyAlignment="1" applyProtection="1">
      <alignment horizontal="center" vertical="center" wrapText="1"/>
      <protection locked="0"/>
    </xf>
    <xf numFmtId="0" fontId="92" fillId="36" borderId="42" xfId="0" applyFont="1" applyFill="1" applyBorder="1" applyAlignment="1">
      <alignment vertical="center" wrapText="1"/>
    </xf>
    <xf numFmtId="0" fontId="92" fillId="36" borderId="11" xfId="0" applyFont="1" applyFill="1" applyBorder="1" applyAlignment="1">
      <alignment vertical="center" wrapText="1"/>
    </xf>
    <xf numFmtId="0" fontId="92" fillId="36" borderId="11" xfId="0" applyFont="1" applyFill="1" applyBorder="1" applyAlignment="1" applyProtection="1">
      <alignment horizontal="justify" vertical="center" wrapText="1"/>
      <protection locked="0"/>
    </xf>
    <xf numFmtId="0" fontId="14" fillId="43" borderId="44" xfId="59" applyFont="1" applyFill="1" applyBorder="1" applyAlignment="1" applyProtection="1">
      <alignment horizontal="justify" vertical="center" wrapText="1"/>
      <protection locked="0"/>
    </xf>
    <xf numFmtId="9" fontId="97" fillId="36" borderId="34" xfId="61" applyFont="1" applyFill="1" applyBorder="1" applyAlignment="1">
      <alignment horizontal="center" vertical="center" wrapText="1"/>
    </xf>
    <xf numFmtId="9" fontId="97" fillId="36" borderId="31" xfId="61" applyFont="1" applyFill="1" applyBorder="1" applyAlignment="1">
      <alignment horizontal="center" vertical="center" wrapText="1"/>
    </xf>
    <xf numFmtId="9" fontId="16" fillId="36" borderId="31" xfId="61" applyFont="1" applyFill="1" applyBorder="1" applyAlignment="1">
      <alignment horizontal="center" vertical="center" wrapText="1"/>
    </xf>
    <xf numFmtId="9" fontId="97" fillId="36" borderId="11" xfId="61" applyFont="1" applyFill="1" applyBorder="1" applyAlignment="1">
      <alignment horizontal="center" vertical="center" wrapText="1"/>
    </xf>
    <xf numFmtId="9" fontId="97" fillId="36" borderId="15" xfId="61" applyFont="1" applyFill="1" applyBorder="1" applyAlignment="1">
      <alignment horizontal="center" vertical="center" wrapText="1"/>
    </xf>
    <xf numFmtId="0" fontId="94" fillId="36" borderId="15" xfId="0" applyFont="1" applyFill="1" applyBorder="1" applyAlignment="1" applyProtection="1">
      <alignment horizontal="left" vertical="center" wrapText="1"/>
      <protection locked="0"/>
    </xf>
    <xf numFmtId="0" fontId="13" fillId="36" borderId="45" xfId="0" applyFont="1" applyFill="1" applyBorder="1" applyAlignment="1">
      <alignment horizontal="center" vertical="center" wrapText="1"/>
    </xf>
    <xf numFmtId="0" fontId="98" fillId="36" borderId="35" xfId="0" applyFont="1" applyFill="1" applyBorder="1" applyAlignment="1" applyProtection="1">
      <alignment horizontal="center" vertical="center" wrapText="1"/>
      <protection locked="0"/>
    </xf>
    <xf numFmtId="0" fontId="91" fillId="36" borderId="35" xfId="0" applyFont="1" applyFill="1" applyBorder="1" applyAlignment="1" applyProtection="1">
      <alignment horizontal="center" vertical="center" wrapText="1"/>
      <protection locked="0"/>
    </xf>
    <xf numFmtId="173" fontId="91" fillId="36" borderId="35" xfId="0" applyNumberFormat="1" applyFont="1" applyFill="1" applyBorder="1" applyAlignment="1" applyProtection="1">
      <alignment horizontal="center" vertical="center" wrapText="1"/>
      <protection locked="0"/>
    </xf>
    <xf numFmtId="0" fontId="92" fillId="36" borderId="35" xfId="0" applyFont="1" applyFill="1" applyBorder="1" applyAlignment="1" applyProtection="1">
      <alignment horizontal="center" vertical="center" wrapText="1"/>
      <protection locked="0"/>
    </xf>
    <xf numFmtId="0" fontId="93" fillId="36" borderId="35" xfId="0" applyFont="1" applyFill="1" applyBorder="1" applyAlignment="1" applyProtection="1">
      <alignment horizontal="center" vertical="center" wrapText="1"/>
      <protection locked="0"/>
    </xf>
    <xf numFmtId="9" fontId="97" fillId="36" borderId="12" xfId="61" applyFont="1" applyFill="1" applyBorder="1" applyAlignment="1">
      <alignment horizontal="center" vertical="center" wrapText="1"/>
    </xf>
    <xf numFmtId="0" fontId="91" fillId="36" borderId="40" xfId="0" applyFont="1" applyFill="1" applyBorder="1" applyAlignment="1" applyProtection="1">
      <alignment horizontal="center" vertical="center" wrapText="1"/>
      <protection locked="0"/>
    </xf>
    <xf numFmtId="173" fontId="91" fillId="36" borderId="40" xfId="0" applyNumberFormat="1" applyFont="1" applyFill="1" applyBorder="1" applyAlignment="1" applyProtection="1">
      <alignment horizontal="center" vertical="center" wrapText="1"/>
      <protection locked="0"/>
    </xf>
    <xf numFmtId="9" fontId="99" fillId="36" borderId="46" xfId="61" applyFont="1" applyFill="1" applyBorder="1" applyAlignment="1" applyProtection="1">
      <alignment horizontal="center" vertical="center" wrapText="1"/>
      <protection/>
    </xf>
    <xf numFmtId="0" fontId="92" fillId="36" borderId="47" xfId="0" applyFont="1" applyFill="1" applyBorder="1" applyAlignment="1" applyProtection="1">
      <alignment vertical="center" wrapText="1"/>
      <protection/>
    </xf>
    <xf numFmtId="0" fontId="90" fillId="36" borderId="47" xfId="0" applyFont="1" applyFill="1" applyBorder="1" applyAlignment="1" applyProtection="1">
      <alignment vertical="center" wrapText="1"/>
      <protection/>
    </xf>
    <xf numFmtId="9" fontId="11" fillId="36" borderId="47" xfId="61" applyFont="1" applyFill="1" applyBorder="1" applyAlignment="1" applyProtection="1">
      <alignment horizontal="center" vertical="center" wrapText="1"/>
      <protection/>
    </xf>
    <xf numFmtId="0" fontId="94" fillId="36" borderId="47" xfId="0" applyFont="1" applyFill="1" applyBorder="1" applyAlignment="1" applyProtection="1">
      <alignment vertical="center" wrapText="1"/>
      <protection/>
    </xf>
    <xf numFmtId="9" fontId="17" fillId="36" borderId="47" xfId="61" applyFont="1" applyFill="1" applyBorder="1" applyAlignment="1" applyProtection="1">
      <alignment horizontal="center" vertical="center" wrapText="1"/>
      <protection/>
    </xf>
    <xf numFmtId="9" fontId="11" fillId="36" borderId="48" xfId="61" applyFont="1" applyFill="1" applyBorder="1" applyAlignment="1" applyProtection="1">
      <alignment vertical="center" wrapText="1"/>
      <protection/>
    </xf>
    <xf numFmtId="0" fontId="90" fillId="36" borderId="0" xfId="0" applyFont="1" applyFill="1" applyBorder="1" applyAlignment="1">
      <alignment vertical="center" wrapText="1"/>
    </xf>
    <xf numFmtId="0" fontId="90" fillId="36" borderId="0" xfId="0" applyFont="1" applyFill="1" applyBorder="1" applyAlignment="1">
      <alignment horizontal="justify" vertical="center" wrapText="1"/>
    </xf>
    <xf numFmtId="0" fontId="90" fillId="36" borderId="11" xfId="0" applyFont="1" applyFill="1" applyBorder="1" applyAlignment="1">
      <alignment vertical="center" wrapText="1"/>
    </xf>
    <xf numFmtId="9" fontId="11" fillId="36" borderId="0" xfId="61" applyFont="1" applyFill="1" applyBorder="1" applyAlignment="1">
      <alignment horizontal="center" vertical="center" wrapText="1"/>
    </xf>
    <xf numFmtId="0" fontId="90" fillId="36" borderId="0" xfId="0" applyFont="1" applyFill="1" applyBorder="1" applyAlignment="1">
      <alignment/>
    </xf>
    <xf numFmtId="0" fontId="89" fillId="0" borderId="0" xfId="0" applyFont="1" applyAlignment="1">
      <alignment horizontal="justify" vertical="center" wrapText="1"/>
    </xf>
    <xf numFmtId="9" fontId="97" fillId="36" borderId="49" xfId="61" applyFont="1" applyFill="1" applyBorder="1" applyAlignment="1" applyProtection="1">
      <alignment horizontal="center" vertical="center" wrapText="1"/>
      <protection locked="0"/>
    </xf>
    <xf numFmtId="9" fontId="97" fillId="36" borderId="42" xfId="61" applyFont="1" applyFill="1" applyBorder="1" applyAlignment="1" applyProtection="1">
      <alignment horizontal="center" vertical="center" wrapText="1"/>
      <protection locked="0"/>
    </xf>
    <xf numFmtId="0" fontId="92" fillId="36" borderId="46" xfId="0" applyFont="1" applyFill="1" applyBorder="1" applyAlignment="1" applyProtection="1">
      <alignment horizontal="center" vertical="center" wrapText="1"/>
      <protection locked="0"/>
    </xf>
    <xf numFmtId="0" fontId="14" fillId="36" borderId="11" xfId="0" applyFont="1" applyFill="1" applyBorder="1" applyAlignment="1" applyProtection="1">
      <alignment horizontal="justify" vertical="center" wrapText="1"/>
      <protection locked="0"/>
    </xf>
    <xf numFmtId="0" fontId="14" fillId="36" borderId="12" xfId="0" applyFont="1" applyFill="1" applyBorder="1" applyAlignment="1" applyProtection="1">
      <alignment horizontal="justify" vertical="center" wrapText="1"/>
      <protection locked="0"/>
    </xf>
    <xf numFmtId="9" fontId="97" fillId="36" borderId="12" xfId="61" applyFont="1" applyFill="1" applyBorder="1" applyAlignment="1" applyProtection="1">
      <alignment horizontal="center" vertical="center" wrapText="1"/>
      <protection locked="0"/>
    </xf>
    <xf numFmtId="0" fontId="14" fillId="36" borderId="12" xfId="0" applyFont="1" applyFill="1" applyBorder="1" applyAlignment="1">
      <alignment horizontal="justify" vertical="center" wrapText="1"/>
    </xf>
    <xf numFmtId="9" fontId="97" fillId="36" borderId="16" xfId="61" applyFont="1" applyFill="1" applyBorder="1" applyAlignment="1">
      <alignment horizontal="center" vertical="center" wrapText="1"/>
    </xf>
    <xf numFmtId="9" fontId="97" fillId="36" borderId="50" xfId="61" applyFont="1" applyFill="1" applyBorder="1" applyAlignment="1">
      <alignment horizontal="center" vertical="center" wrapText="1"/>
    </xf>
    <xf numFmtId="0" fontId="14" fillId="36" borderId="51" xfId="0" applyFont="1" applyFill="1" applyBorder="1" applyAlignment="1">
      <alignment horizontal="justify" vertical="center" wrapText="1"/>
    </xf>
    <xf numFmtId="0" fontId="14" fillId="36" borderId="49" xfId="0" applyFont="1" applyFill="1" applyBorder="1" applyAlignment="1">
      <alignment horizontal="justify" vertical="center" wrapText="1"/>
    </xf>
    <xf numFmtId="0" fontId="95" fillId="36" borderId="50" xfId="0" applyFont="1" applyFill="1" applyBorder="1" applyAlignment="1" applyProtection="1">
      <alignment horizontal="center" vertical="center" wrapText="1"/>
      <protection locked="0"/>
    </xf>
    <xf numFmtId="9" fontId="97" fillId="36" borderId="18" xfId="61" applyFont="1" applyFill="1" applyBorder="1" applyAlignment="1">
      <alignment horizontal="center" vertical="center" wrapText="1"/>
    </xf>
    <xf numFmtId="0" fontId="92" fillId="36" borderId="12" xfId="0" applyFont="1" applyFill="1" applyBorder="1" applyAlignment="1">
      <alignment horizontal="center" vertical="center" wrapText="1"/>
    </xf>
    <xf numFmtId="0" fontId="12" fillId="36" borderId="0" xfId="0" applyFont="1" applyFill="1" applyBorder="1" applyAlignment="1">
      <alignment horizontal="center" vertical="center" wrapText="1"/>
    </xf>
    <xf numFmtId="0" fontId="9" fillId="36" borderId="0" xfId="0" applyFont="1" applyFill="1" applyBorder="1" applyAlignment="1">
      <alignment horizontal="center" vertical="center" wrapText="1"/>
    </xf>
    <xf numFmtId="0" fontId="11" fillId="36" borderId="12" xfId="61" applyNumberFormat="1" applyFont="1" applyFill="1" applyBorder="1" applyAlignment="1">
      <alignment horizontal="center" vertical="center" wrapText="1"/>
    </xf>
    <xf numFmtId="0" fontId="90" fillId="36" borderId="12" xfId="0" applyNumberFormat="1" applyFont="1" applyFill="1" applyBorder="1" applyAlignment="1">
      <alignment horizontal="center" vertical="center" wrapText="1"/>
    </xf>
    <xf numFmtId="0" fontId="90" fillId="36" borderId="12" xfId="0" applyNumberFormat="1" applyFont="1" applyFill="1" applyBorder="1" applyAlignment="1" applyProtection="1">
      <alignment horizontal="center" vertical="center" wrapText="1"/>
      <protection locked="0"/>
    </xf>
    <xf numFmtId="0" fontId="90" fillId="36" borderId="35" xfId="0" applyNumberFormat="1" applyFont="1" applyFill="1" applyBorder="1" applyAlignment="1" applyProtection="1">
      <alignment horizontal="center" vertical="center" wrapText="1"/>
      <protection locked="0"/>
    </xf>
    <xf numFmtId="0" fontId="90" fillId="36" borderId="40" xfId="0" applyNumberFormat="1" applyFont="1" applyFill="1" applyBorder="1" applyAlignment="1" applyProtection="1">
      <alignment horizontal="center" vertical="center" wrapText="1"/>
      <protection locked="0"/>
    </xf>
    <xf numFmtId="0" fontId="90" fillId="36" borderId="15" xfId="0" applyNumberFormat="1" applyFont="1" applyFill="1" applyBorder="1" applyAlignment="1" applyProtection="1">
      <alignment horizontal="center" vertical="center" wrapText="1"/>
      <protection locked="0"/>
    </xf>
    <xf numFmtId="0" fontId="9" fillId="16" borderId="52" xfId="0" applyFont="1" applyFill="1" applyBorder="1" applyAlignment="1">
      <alignment horizontal="center" vertical="center" wrapText="1"/>
    </xf>
    <xf numFmtId="0" fontId="9" fillId="16" borderId="21" xfId="0" applyFont="1" applyFill="1" applyBorder="1" applyAlignment="1">
      <alignment horizontal="center" vertical="center" wrapText="1"/>
    </xf>
    <xf numFmtId="0" fontId="9" fillId="16" borderId="53" xfId="0" applyFont="1" applyFill="1" applyBorder="1" applyAlignment="1">
      <alignment horizontal="center" vertical="center" wrapText="1"/>
    </xf>
    <xf numFmtId="0" fontId="11" fillId="36" borderId="52" xfId="61" applyNumberFormat="1" applyFont="1" applyFill="1" applyBorder="1" applyAlignment="1">
      <alignment horizontal="center" vertical="center" wrapText="1"/>
    </xf>
    <xf numFmtId="9" fontId="17" fillId="36" borderId="54" xfId="61" applyFont="1" applyFill="1" applyBorder="1" applyAlignment="1" applyProtection="1">
      <alignment horizontal="center" vertical="center" wrapText="1"/>
      <protection/>
    </xf>
    <xf numFmtId="0" fontId="9" fillId="37" borderId="22" xfId="0" applyFont="1" applyFill="1" applyBorder="1" applyAlignment="1">
      <alignment horizontal="center" vertical="center" wrapText="1"/>
    </xf>
    <xf numFmtId="0" fontId="99" fillId="36" borderId="55" xfId="0" applyFont="1" applyFill="1" applyBorder="1" applyAlignment="1" applyProtection="1">
      <alignment horizontal="center" vertical="center" wrapText="1"/>
      <protection locked="0"/>
    </xf>
    <xf numFmtId="0" fontId="100" fillId="36" borderId="15" xfId="0" applyFont="1" applyFill="1" applyBorder="1" applyAlignment="1" applyProtection="1">
      <alignment horizontal="center" vertical="center" wrapText="1"/>
      <protection locked="0"/>
    </xf>
    <xf numFmtId="9" fontId="97" fillId="36" borderId="38" xfId="61" applyFont="1" applyFill="1" applyBorder="1" applyAlignment="1">
      <alignment horizontal="center" vertical="center" wrapText="1"/>
    </xf>
    <xf numFmtId="0" fontId="99" fillId="36" borderId="40" xfId="0" applyFont="1" applyFill="1" applyBorder="1" applyAlignment="1" applyProtection="1">
      <alignment horizontal="center" vertical="center" wrapText="1"/>
      <protection locked="0"/>
    </xf>
    <xf numFmtId="0" fontId="99" fillId="36" borderId="40" xfId="0" applyFont="1" applyFill="1" applyBorder="1" applyAlignment="1" applyProtection="1">
      <alignment horizontal="justify" vertical="center" wrapText="1"/>
      <protection locked="0"/>
    </xf>
    <xf numFmtId="0" fontId="92" fillId="0" borderId="35" xfId="0" applyFont="1" applyFill="1" applyBorder="1" applyAlignment="1" applyProtection="1">
      <alignment horizontal="center" vertical="center" wrapText="1"/>
      <protection locked="0"/>
    </xf>
    <xf numFmtId="0" fontId="92" fillId="0" borderId="11" xfId="0" applyFont="1" applyFill="1" applyBorder="1" applyAlignment="1" applyProtection="1">
      <alignment horizontal="justify" vertical="center" wrapText="1"/>
      <protection locked="0"/>
    </xf>
    <xf numFmtId="0" fontId="92" fillId="0" borderId="11" xfId="0" applyFont="1" applyFill="1" applyBorder="1" applyAlignment="1" applyProtection="1">
      <alignment horizontal="center" vertical="center" wrapText="1"/>
      <protection locked="0"/>
    </xf>
    <xf numFmtId="0" fontId="92" fillId="0" borderId="15" xfId="0" applyFont="1" applyFill="1" applyBorder="1" applyAlignment="1" applyProtection="1">
      <alignment horizontal="center" vertical="center" wrapText="1"/>
      <protection locked="0"/>
    </xf>
    <xf numFmtId="0" fontId="14" fillId="0" borderId="29" xfId="0" applyFont="1" applyFill="1" applyBorder="1" applyAlignment="1">
      <alignment horizontal="justify" vertical="center" wrapText="1"/>
    </xf>
    <xf numFmtId="0" fontId="9" fillId="19" borderId="21" xfId="0" applyFont="1" applyFill="1" applyBorder="1" applyAlignment="1">
      <alignment horizontal="center" vertical="center" wrapText="1"/>
    </xf>
    <xf numFmtId="0" fontId="92" fillId="36" borderId="29" xfId="0" applyFont="1" applyFill="1" applyBorder="1" applyAlignment="1" applyProtection="1">
      <alignment horizontal="center" vertical="center" wrapText="1"/>
      <protection locked="0"/>
    </xf>
    <xf numFmtId="0" fontId="92" fillId="36" borderId="29" xfId="0" applyFont="1" applyFill="1" applyBorder="1" applyAlignment="1" applyProtection="1">
      <alignment horizontal="justify" vertical="center" wrapText="1"/>
      <protection locked="0"/>
    </xf>
    <xf numFmtId="0" fontId="14" fillId="36" borderId="13" xfId="0" applyFont="1" applyFill="1" applyBorder="1" applyAlignment="1">
      <alignment horizontal="justify" vertical="center" wrapText="1"/>
    </xf>
    <xf numFmtId="0" fontId="101" fillId="0" borderId="12" xfId="0" applyFont="1" applyFill="1" applyBorder="1" applyAlignment="1" applyProtection="1">
      <alignment horizontal="center" vertical="center" wrapText="1"/>
      <protection locked="0"/>
    </xf>
    <xf numFmtId="0" fontId="101" fillId="0" borderId="13" xfId="0" applyFont="1" applyFill="1" applyBorder="1" applyAlignment="1" applyProtection="1">
      <alignment horizontal="center" vertical="center" wrapText="1"/>
      <protection locked="0"/>
    </xf>
    <xf numFmtId="0" fontId="101" fillId="0" borderId="47" xfId="0" applyFont="1" applyFill="1" applyBorder="1" applyAlignment="1" applyProtection="1">
      <alignment horizontal="center" vertical="center" wrapText="1"/>
      <protection locked="0"/>
    </xf>
    <xf numFmtId="0" fontId="101" fillId="0" borderId="15" xfId="0" applyFont="1" applyFill="1" applyBorder="1" applyAlignment="1" applyProtection="1">
      <alignment horizontal="center" vertical="center" wrapText="1"/>
      <protection locked="0"/>
    </xf>
    <xf numFmtId="0" fontId="94" fillId="36" borderId="40" xfId="0" applyFont="1" applyFill="1" applyBorder="1" applyAlignment="1" applyProtection="1">
      <alignment horizontal="center" vertical="center" wrapText="1"/>
      <protection locked="0"/>
    </xf>
    <xf numFmtId="0" fontId="94" fillId="0" borderId="12" xfId="0" applyFont="1" applyFill="1" applyBorder="1" applyAlignment="1" applyProtection="1">
      <alignment horizontal="center" vertical="center" wrapText="1"/>
      <protection locked="0"/>
    </xf>
    <xf numFmtId="0" fontId="94" fillId="36" borderId="40" xfId="0" applyFont="1" applyFill="1" applyBorder="1" applyAlignment="1">
      <alignment vertical="center"/>
    </xf>
    <xf numFmtId="0" fontId="94" fillId="36" borderId="12" xfId="0" applyFont="1" applyFill="1" applyBorder="1" applyAlignment="1" applyProtection="1">
      <alignment horizontal="center" vertical="center" wrapText="1"/>
      <protection locked="0"/>
    </xf>
    <xf numFmtId="0" fontId="101" fillId="0" borderId="11" xfId="0" applyFont="1" applyFill="1" applyBorder="1" applyAlignment="1" applyProtection="1">
      <alignment horizontal="center" vertical="center" wrapText="1"/>
      <protection locked="0"/>
    </xf>
    <xf numFmtId="0" fontId="94" fillId="0" borderId="15" xfId="0" applyFont="1" applyFill="1" applyBorder="1" applyAlignment="1" applyProtection="1">
      <alignment horizontal="center" vertical="center" wrapText="1"/>
      <protection locked="0"/>
    </xf>
    <xf numFmtId="0" fontId="102" fillId="36" borderId="35" xfId="0" applyFont="1" applyFill="1" applyBorder="1" applyAlignment="1" applyProtection="1">
      <alignment horizontal="center" vertical="center" wrapText="1"/>
      <protection locked="0"/>
    </xf>
    <xf numFmtId="0" fontId="94" fillId="36" borderId="35" xfId="0" applyFont="1" applyFill="1" applyBorder="1" applyAlignment="1" applyProtection="1">
      <alignment horizontal="center" vertical="center" wrapText="1"/>
      <protection locked="0"/>
    </xf>
    <xf numFmtId="0" fontId="9" fillId="36" borderId="0" xfId="0" applyFont="1" applyFill="1" applyBorder="1" applyAlignment="1">
      <alignment horizontal="center" vertical="center" wrapText="1"/>
    </xf>
    <xf numFmtId="0" fontId="90" fillId="36" borderId="0" xfId="0" applyFont="1" applyFill="1" applyBorder="1" applyAlignment="1">
      <alignment horizontal="center"/>
    </xf>
    <xf numFmtId="0" fontId="12" fillId="36" borderId="0" xfId="0" applyFont="1" applyFill="1" applyBorder="1" applyAlignment="1">
      <alignment horizontal="center" vertical="center" wrapText="1"/>
    </xf>
    <xf numFmtId="0" fontId="13" fillId="0" borderId="34" xfId="0" applyFont="1" applyFill="1" applyBorder="1" applyAlignment="1">
      <alignment horizontal="center" vertical="center" wrapText="1"/>
    </xf>
    <xf numFmtId="9" fontId="97" fillId="0" borderId="11" xfId="61" applyFont="1" applyFill="1" applyBorder="1" applyAlignment="1" applyProtection="1">
      <alignment horizontal="center" vertical="center" wrapText="1"/>
      <protection locked="0"/>
    </xf>
    <xf numFmtId="0" fontId="92" fillId="0" borderId="15" xfId="0" applyFont="1" applyFill="1" applyBorder="1" applyAlignment="1">
      <alignment vertical="center" wrapText="1"/>
    </xf>
    <xf numFmtId="0" fontId="14" fillId="0" borderId="15" xfId="0" applyFont="1" applyFill="1" applyBorder="1" applyAlignment="1">
      <alignment vertical="center" wrapText="1"/>
    </xf>
    <xf numFmtId="0" fontId="93" fillId="0" borderId="15" xfId="0" applyFont="1" applyFill="1" applyBorder="1" applyAlignment="1" applyProtection="1">
      <alignment horizontal="center" vertical="center" wrapText="1"/>
      <protection locked="0"/>
    </xf>
    <xf numFmtId="0" fontId="90" fillId="0" borderId="15" xfId="0" applyFont="1" applyFill="1" applyBorder="1" applyAlignment="1" applyProtection="1">
      <alignment horizontal="center" vertical="center" wrapText="1"/>
      <protection locked="0"/>
    </xf>
    <xf numFmtId="173" fontId="90" fillId="0" borderId="15" xfId="0" applyNumberFormat="1" applyFont="1" applyFill="1" applyBorder="1" applyAlignment="1" applyProtection="1">
      <alignment horizontal="center" vertical="center" wrapText="1"/>
      <protection locked="0"/>
    </xf>
    <xf numFmtId="0" fontId="90" fillId="0" borderId="12" xfId="0" applyFont="1" applyFill="1" applyBorder="1" applyAlignment="1">
      <alignment horizontal="center" vertical="center" wrapText="1"/>
    </xf>
    <xf numFmtId="9" fontId="90" fillId="0" borderId="12" xfId="0" applyNumberFormat="1" applyFont="1" applyFill="1" applyBorder="1" applyAlignment="1">
      <alignment horizontal="center" vertical="center" wrapText="1"/>
    </xf>
    <xf numFmtId="0" fontId="90" fillId="0" borderId="35" xfId="0" applyNumberFormat="1" applyFont="1" applyFill="1" applyBorder="1" applyAlignment="1" applyProtection="1">
      <alignment horizontal="center" vertical="center" wrapText="1"/>
      <protection locked="0"/>
    </xf>
    <xf numFmtId="0" fontId="11" fillId="0" borderId="12" xfId="61" applyNumberFormat="1" applyFont="1" applyFill="1" applyBorder="1" applyAlignment="1">
      <alignment horizontal="center" vertical="center" wrapText="1"/>
    </xf>
    <xf numFmtId="0" fontId="90" fillId="0" borderId="35" xfId="0" applyFont="1" applyFill="1" applyBorder="1" applyAlignment="1" applyProtection="1">
      <alignment horizontal="center" vertical="center" wrapText="1"/>
      <protection locked="0"/>
    </xf>
    <xf numFmtId="0" fontId="94" fillId="0" borderId="35" xfId="0" applyFont="1" applyFill="1" applyBorder="1" applyAlignment="1" applyProtection="1">
      <alignment horizontal="left" vertical="center" wrapText="1"/>
      <protection locked="0"/>
    </xf>
    <xf numFmtId="0" fontId="11" fillId="0" borderId="52" xfId="61" applyNumberFormat="1" applyFont="1" applyFill="1" applyBorder="1" applyAlignment="1">
      <alignment horizontal="center" vertical="center" wrapText="1"/>
    </xf>
    <xf numFmtId="0" fontId="94" fillId="0" borderId="36" xfId="0" applyFont="1" applyFill="1" applyBorder="1" applyAlignment="1" applyProtection="1">
      <alignment horizontal="left" vertical="center" wrapText="1"/>
      <protection locked="0"/>
    </xf>
    <xf numFmtId="0" fontId="89" fillId="0" borderId="0" xfId="0" applyFont="1" applyFill="1" applyAlignment="1">
      <alignment/>
    </xf>
    <xf numFmtId="0" fontId="89" fillId="0" borderId="0" xfId="0" applyFont="1" applyAlignment="1">
      <alignment horizontal="center"/>
    </xf>
    <xf numFmtId="0" fontId="90" fillId="36" borderId="14" xfId="0" applyFont="1" applyFill="1" applyBorder="1" applyAlignment="1" applyProtection="1">
      <alignment horizontal="center" vertical="center" wrapText="1"/>
      <protection/>
    </xf>
    <xf numFmtId="9" fontId="92" fillId="36" borderId="12" xfId="0" applyNumberFormat="1" applyFont="1" applyFill="1" applyBorder="1" applyAlignment="1" applyProtection="1">
      <alignment horizontal="center" vertical="center" wrapText="1"/>
      <protection/>
    </xf>
    <xf numFmtId="3" fontId="92" fillId="36" borderId="11" xfId="51" applyNumberFormat="1" applyFont="1" applyFill="1" applyBorder="1" applyAlignment="1" applyProtection="1">
      <alignment horizontal="center" vertical="center" wrapText="1"/>
      <protection/>
    </xf>
    <xf numFmtId="9" fontId="92" fillId="0" borderId="12" xfId="0" applyNumberFormat="1" applyFont="1" applyFill="1" applyBorder="1" applyAlignment="1" applyProtection="1">
      <alignment horizontal="center" vertical="center" wrapText="1"/>
      <protection/>
    </xf>
    <xf numFmtId="9" fontId="92" fillId="0" borderId="15" xfId="0" applyNumberFormat="1" applyFont="1" applyFill="1" applyBorder="1" applyAlignment="1" applyProtection="1">
      <alignment horizontal="center" vertical="center" wrapText="1"/>
      <protection/>
    </xf>
    <xf numFmtId="9" fontId="92" fillId="36" borderId="40" xfId="0" applyNumberFormat="1" applyFont="1" applyFill="1" applyBorder="1" applyAlignment="1" applyProtection="1">
      <alignment horizontal="center" vertical="center" wrapText="1"/>
      <protection/>
    </xf>
    <xf numFmtId="0" fontId="92" fillId="36" borderId="40" xfId="0" applyFont="1" applyFill="1" applyBorder="1" applyAlignment="1" applyProtection="1">
      <alignment horizontal="justify" vertical="center" wrapText="1"/>
      <protection/>
    </xf>
    <xf numFmtId="0" fontId="92" fillId="36" borderId="40" xfId="0" applyFont="1" applyFill="1" applyBorder="1" applyAlignment="1" applyProtection="1">
      <alignment horizontal="center" vertical="center" wrapText="1"/>
      <protection/>
    </xf>
    <xf numFmtId="1" fontId="92" fillId="36" borderId="12" xfId="0" applyNumberFormat="1" applyFont="1" applyFill="1" applyBorder="1" applyAlignment="1" applyProtection="1">
      <alignment horizontal="center" vertical="center" wrapText="1"/>
      <protection/>
    </xf>
    <xf numFmtId="0" fontId="92" fillId="36" borderId="12" xfId="0" applyNumberFormat="1" applyFont="1" applyFill="1" applyBorder="1" applyAlignment="1" applyProtection="1">
      <alignment horizontal="center" vertical="center" wrapText="1"/>
      <protection/>
    </xf>
    <xf numFmtId="1" fontId="92" fillId="36" borderId="13" xfId="0" applyNumberFormat="1" applyFont="1" applyFill="1" applyBorder="1" applyAlignment="1" applyProtection="1">
      <alignment horizontal="center" vertical="center" wrapText="1"/>
      <protection/>
    </xf>
    <xf numFmtId="0" fontId="92" fillId="36" borderId="13" xfId="0" applyNumberFormat="1" applyFont="1" applyFill="1" applyBorder="1" applyAlignment="1" applyProtection="1">
      <alignment horizontal="center" vertical="center" wrapText="1"/>
      <protection/>
    </xf>
    <xf numFmtId="1" fontId="92" fillId="36" borderId="11" xfId="0" applyNumberFormat="1" applyFont="1" applyFill="1" applyBorder="1" applyAlignment="1" applyProtection="1">
      <alignment horizontal="center" vertical="center" wrapText="1"/>
      <protection/>
    </xf>
    <xf numFmtId="9" fontId="92" fillId="36" borderId="11" xfId="0" applyNumberFormat="1" applyFont="1" applyFill="1" applyBorder="1" applyAlignment="1" applyProtection="1">
      <alignment horizontal="center" vertical="center" wrapText="1"/>
      <protection/>
    </xf>
    <xf numFmtId="9" fontId="92" fillId="36" borderId="15" xfId="0" applyNumberFormat="1" applyFont="1" applyFill="1" applyBorder="1" applyAlignment="1" applyProtection="1">
      <alignment horizontal="center" vertical="center" wrapText="1"/>
      <protection/>
    </xf>
    <xf numFmtId="9" fontId="99" fillId="36" borderId="40" xfId="0" applyNumberFormat="1" applyFont="1" applyFill="1" applyBorder="1" applyAlignment="1" applyProtection="1">
      <alignment horizontal="center" vertical="center" wrapText="1"/>
      <protection/>
    </xf>
    <xf numFmtId="0" fontId="99" fillId="36" borderId="41" xfId="0" applyFont="1" applyFill="1" applyBorder="1" applyAlignment="1" applyProtection="1">
      <alignment horizontal="center" vertical="center" wrapText="1"/>
      <protection/>
    </xf>
    <xf numFmtId="0" fontId="92" fillId="36" borderId="40" xfId="0" applyNumberFormat="1" applyFont="1" applyFill="1" applyBorder="1" applyAlignment="1" applyProtection="1">
      <alignment horizontal="center" vertical="center" wrapText="1"/>
      <protection/>
    </xf>
    <xf numFmtId="9" fontId="92" fillId="36" borderId="35" xfId="0" applyNumberFormat="1" applyFont="1" applyFill="1" applyBorder="1" applyAlignment="1" applyProtection="1">
      <alignment horizontal="center" vertical="center" wrapText="1"/>
      <protection/>
    </xf>
    <xf numFmtId="0" fontId="92" fillId="36" borderId="35" xfId="0" applyFont="1" applyFill="1" applyBorder="1" applyAlignment="1" applyProtection="1">
      <alignment horizontal="center" vertical="center" wrapText="1"/>
      <protection/>
    </xf>
    <xf numFmtId="9" fontId="92" fillId="36" borderId="12" xfId="61" applyFont="1" applyFill="1" applyBorder="1" applyAlignment="1" applyProtection="1">
      <alignment horizontal="center" vertical="center" wrapText="1"/>
      <protection/>
    </xf>
    <xf numFmtId="9" fontId="92" fillId="36" borderId="11" xfId="61" applyFont="1" applyFill="1" applyBorder="1" applyAlignment="1" applyProtection="1">
      <alignment horizontal="center" vertical="center" wrapText="1"/>
      <protection/>
    </xf>
    <xf numFmtId="9" fontId="92" fillId="36" borderId="11" xfId="61" applyFont="1" applyFill="1" applyBorder="1" applyAlignment="1" applyProtection="1">
      <alignment horizontal="center" vertical="center"/>
      <protection/>
    </xf>
    <xf numFmtId="0" fontId="92" fillId="36" borderId="11" xfId="61" applyNumberFormat="1" applyFont="1" applyFill="1" applyBorder="1" applyAlignment="1" applyProtection="1">
      <alignment horizontal="center" vertical="center"/>
      <protection/>
    </xf>
    <xf numFmtId="0" fontId="103" fillId="36" borderId="11" xfId="0" applyFont="1" applyFill="1" applyBorder="1" applyAlignment="1" applyProtection="1">
      <alignment horizontal="center" vertical="center" wrapText="1"/>
      <protection/>
    </xf>
    <xf numFmtId="1" fontId="92" fillId="0" borderId="11" xfId="61" applyNumberFormat="1" applyFont="1" applyFill="1" applyBorder="1" applyAlignment="1" applyProtection="1">
      <alignment horizontal="center" vertical="center" wrapText="1"/>
      <protection/>
    </xf>
    <xf numFmtId="1" fontId="104" fillId="36" borderId="11" xfId="0" applyNumberFormat="1" applyFont="1" applyFill="1" applyBorder="1" applyAlignment="1" applyProtection="1">
      <alignment horizontal="center" vertical="center" wrapText="1"/>
      <protection/>
    </xf>
    <xf numFmtId="1" fontId="104" fillId="36" borderId="13" xfId="0" applyNumberFormat="1" applyFont="1" applyFill="1" applyBorder="1" applyAlignment="1" applyProtection="1">
      <alignment horizontal="center" vertical="center" wrapText="1"/>
      <protection/>
    </xf>
    <xf numFmtId="0" fontId="104" fillId="36" borderId="13" xfId="61" applyNumberFormat="1" applyFont="1" applyFill="1" applyBorder="1" applyAlignment="1" applyProtection="1">
      <alignment horizontal="center" vertical="center" wrapText="1"/>
      <protection/>
    </xf>
    <xf numFmtId="0" fontId="104" fillId="36" borderId="11" xfId="61" applyNumberFormat="1" applyFont="1" applyFill="1" applyBorder="1" applyAlignment="1" applyProtection="1">
      <alignment horizontal="center" vertical="center" wrapText="1"/>
      <protection/>
    </xf>
    <xf numFmtId="0" fontId="105" fillId="0" borderId="11" xfId="0" applyFont="1" applyBorder="1" applyAlignment="1" applyProtection="1">
      <alignment vertical="center" wrapText="1"/>
      <protection/>
    </xf>
    <xf numFmtId="0" fontId="92" fillId="0" borderId="0" xfId="0" applyFont="1" applyAlignment="1">
      <alignment/>
    </xf>
    <xf numFmtId="0" fontId="92" fillId="36" borderId="0" xfId="0" applyFont="1" applyFill="1" applyAlignment="1">
      <alignment/>
    </xf>
    <xf numFmtId="0" fontId="23" fillId="36" borderId="25" xfId="0" applyFont="1" applyFill="1" applyBorder="1" applyAlignment="1">
      <alignment vertical="center" wrapText="1"/>
    </xf>
    <xf numFmtId="0" fontId="23" fillId="36" borderId="0" xfId="0" applyFont="1" applyFill="1" applyBorder="1" applyAlignment="1">
      <alignment vertical="center" wrapText="1"/>
    </xf>
    <xf numFmtId="0" fontId="23" fillId="36" borderId="0" xfId="0" applyFont="1" applyFill="1" applyBorder="1" applyAlignment="1">
      <alignment horizontal="center" vertical="center" wrapText="1"/>
    </xf>
    <xf numFmtId="0" fontId="13" fillId="36" borderId="0" xfId="0" applyFont="1" applyFill="1" applyBorder="1" applyAlignment="1">
      <alignment horizontal="center" vertical="center" wrapText="1"/>
    </xf>
    <xf numFmtId="0" fontId="92" fillId="36" borderId="12" xfId="0" applyFont="1" applyFill="1" applyBorder="1" applyAlignment="1" applyProtection="1">
      <alignment horizontal="center" vertical="center" wrapText="1"/>
      <protection/>
    </xf>
    <xf numFmtId="0" fontId="14" fillId="36" borderId="12" xfId="61" applyNumberFormat="1" applyFont="1" applyFill="1" applyBorder="1" applyAlignment="1" applyProtection="1">
      <alignment horizontal="center" vertical="center" wrapText="1"/>
      <protection/>
    </xf>
    <xf numFmtId="0" fontId="92" fillId="0" borderId="12" xfId="0" applyFont="1" applyFill="1" applyBorder="1" applyAlignment="1" applyProtection="1">
      <alignment horizontal="center" vertical="center" wrapText="1"/>
      <protection/>
    </xf>
    <xf numFmtId="9" fontId="14" fillId="36" borderId="12" xfId="61" applyNumberFormat="1" applyFont="1" applyFill="1" applyBorder="1" applyAlignment="1" applyProtection="1">
      <alignment horizontal="center" vertical="center" wrapText="1"/>
      <protection/>
    </xf>
    <xf numFmtId="9" fontId="14" fillId="0" borderId="12" xfId="61" applyNumberFormat="1" applyFont="1" applyFill="1" applyBorder="1" applyAlignment="1" applyProtection="1">
      <alignment horizontal="center" vertical="center" wrapText="1"/>
      <protection/>
    </xf>
    <xf numFmtId="9" fontId="14" fillId="36" borderId="12" xfId="61" applyFont="1" applyFill="1" applyBorder="1" applyAlignment="1" applyProtection="1">
      <alignment horizontal="center" vertical="center" wrapText="1"/>
      <protection/>
    </xf>
    <xf numFmtId="0" fontId="92" fillId="36" borderId="35" xfId="0" applyNumberFormat="1" applyFont="1" applyFill="1" applyBorder="1" applyAlignment="1" applyProtection="1">
      <alignment horizontal="center" vertical="center" wrapText="1"/>
      <protection/>
    </xf>
    <xf numFmtId="0" fontId="92" fillId="36" borderId="35" xfId="61" applyNumberFormat="1" applyFont="1" applyFill="1" applyBorder="1" applyAlignment="1" applyProtection="1">
      <alignment horizontal="center" vertical="center" wrapText="1"/>
      <protection/>
    </xf>
    <xf numFmtId="9" fontId="14" fillId="36" borderId="47" xfId="61" applyFont="1" applyFill="1" applyBorder="1" applyAlignment="1" applyProtection="1">
      <alignment horizontal="center" vertical="center" wrapText="1"/>
      <protection/>
    </xf>
    <xf numFmtId="9" fontId="14" fillId="36" borderId="14" xfId="61" applyFont="1" applyFill="1" applyBorder="1" applyAlignment="1" applyProtection="1">
      <alignment horizontal="center" vertical="center" wrapText="1"/>
      <protection/>
    </xf>
    <xf numFmtId="9" fontId="14" fillId="36" borderId="0" xfId="61" applyFont="1" applyFill="1" applyBorder="1" applyAlignment="1">
      <alignment horizontal="center" vertical="center" wrapText="1"/>
    </xf>
    <xf numFmtId="0" fontId="92" fillId="36" borderId="0" xfId="0" applyFont="1" applyFill="1" applyBorder="1" applyAlignment="1">
      <alignment/>
    </xf>
    <xf numFmtId="0" fontId="92" fillId="0" borderId="12" xfId="0" applyNumberFormat="1" applyFont="1" applyFill="1" applyBorder="1" applyAlignment="1" applyProtection="1">
      <alignment horizontal="center" vertical="center" wrapText="1"/>
      <protection/>
    </xf>
    <xf numFmtId="9" fontId="97" fillId="36" borderId="27" xfId="61" applyNumberFormat="1" applyFont="1" applyFill="1" applyBorder="1" applyAlignment="1" applyProtection="1">
      <alignment horizontal="center" vertical="center" wrapText="1"/>
      <protection/>
    </xf>
    <xf numFmtId="175" fontId="97" fillId="36" borderId="45" xfId="61" applyNumberFormat="1" applyFont="1" applyFill="1" applyBorder="1" applyAlignment="1">
      <alignment horizontal="center" vertical="center" wrapText="1"/>
    </xf>
    <xf numFmtId="9" fontId="106" fillId="36" borderId="11" xfId="61" applyFont="1" applyFill="1" applyBorder="1" applyAlignment="1" applyProtection="1">
      <alignment horizontal="center" vertical="center" wrapText="1"/>
      <protection locked="0"/>
    </xf>
    <xf numFmtId="0" fontId="24" fillId="0" borderId="11" xfId="0" applyFont="1" applyFill="1" applyBorder="1" applyAlignment="1" applyProtection="1">
      <alignment horizontal="justify" vertical="center" wrapText="1"/>
      <protection/>
    </xf>
    <xf numFmtId="0" fontId="105" fillId="0" borderId="0" xfId="0" applyFont="1" applyAlignment="1" applyProtection="1">
      <alignment vertical="center" wrapText="1"/>
      <protection/>
    </xf>
    <xf numFmtId="0" fontId="105" fillId="0" borderId="11" xfId="0" applyFont="1" applyBorder="1" applyAlignment="1">
      <alignment horizontal="justify" vertical="center"/>
    </xf>
    <xf numFmtId="0" fontId="105" fillId="0" borderId="11" xfId="0" applyFont="1" applyBorder="1" applyAlignment="1">
      <alignment vertical="center" wrapText="1"/>
    </xf>
    <xf numFmtId="0" fontId="24" fillId="36" borderId="12" xfId="0" applyFont="1" applyFill="1" applyBorder="1" applyAlignment="1" applyProtection="1">
      <alignment horizontal="center" vertical="center" wrapText="1"/>
      <protection/>
    </xf>
    <xf numFmtId="0" fontId="24" fillId="0" borderId="12" xfId="0" applyFont="1" applyFill="1" applyBorder="1" applyAlignment="1" applyProtection="1">
      <alignment horizontal="justify" vertical="center" wrapText="1"/>
      <protection/>
    </xf>
    <xf numFmtId="9" fontId="24" fillId="36" borderId="12" xfId="0" applyNumberFormat="1" applyFont="1" applyFill="1" applyBorder="1" applyAlignment="1" applyProtection="1">
      <alignment horizontal="center" vertical="center" wrapText="1"/>
      <protection/>
    </xf>
    <xf numFmtId="9" fontId="104" fillId="36" borderId="12" xfId="0" applyNumberFormat="1" applyFont="1" applyFill="1" applyBorder="1" applyAlignment="1" applyProtection="1">
      <alignment horizontal="center" vertical="center" wrapText="1"/>
      <protection/>
    </xf>
    <xf numFmtId="0" fontId="107" fillId="36" borderId="11" xfId="0" applyFont="1" applyFill="1" applyBorder="1" applyAlignment="1" applyProtection="1">
      <alignment horizontal="center" vertical="center" wrapText="1"/>
      <protection locked="0"/>
    </xf>
    <xf numFmtId="0" fontId="104" fillId="36" borderId="11" xfId="0" applyFont="1" applyFill="1" applyBorder="1" applyAlignment="1" applyProtection="1">
      <alignment horizontal="center" vertical="center" wrapText="1"/>
      <protection locked="0"/>
    </xf>
    <xf numFmtId="0" fontId="104" fillId="36" borderId="11" xfId="0" applyFont="1" applyFill="1" applyBorder="1" applyAlignment="1">
      <alignment vertical="center" wrapText="1"/>
    </xf>
    <xf numFmtId="9" fontId="104" fillId="36" borderId="11" xfId="0" applyNumberFormat="1" applyFont="1" applyFill="1" applyBorder="1" applyAlignment="1" applyProtection="1">
      <alignment horizontal="center" vertical="center" wrapText="1"/>
      <protection/>
    </xf>
    <xf numFmtId="0" fontId="24" fillId="0" borderId="11" xfId="59" applyFont="1" applyFill="1" applyBorder="1" applyAlignment="1" applyProtection="1">
      <alignment horizontal="justify" vertical="center" wrapText="1"/>
      <protection/>
    </xf>
    <xf numFmtId="0" fontId="96" fillId="0" borderId="56" xfId="0" applyFont="1" applyFill="1" applyBorder="1" applyAlignment="1" applyProtection="1">
      <alignment vertical="center" wrapText="1"/>
      <protection locked="0"/>
    </xf>
    <xf numFmtId="0" fontId="96" fillId="0" borderId="57" xfId="0" applyFont="1" applyFill="1" applyBorder="1" applyAlignment="1" applyProtection="1">
      <alignment vertical="center" wrapText="1"/>
      <protection locked="0"/>
    </xf>
    <xf numFmtId="0" fontId="96" fillId="0" borderId="58" xfId="0" applyFont="1" applyFill="1" applyBorder="1" applyAlignment="1" applyProtection="1">
      <alignment vertical="center" wrapText="1"/>
      <protection locked="0"/>
    </xf>
    <xf numFmtId="0" fontId="96" fillId="36" borderId="26" xfId="0" applyFont="1" applyFill="1" applyBorder="1" applyAlignment="1" applyProtection="1">
      <alignment vertical="center" wrapText="1"/>
      <protection locked="0"/>
    </xf>
    <xf numFmtId="0" fontId="96" fillId="36" borderId="27" xfId="0" applyFont="1" applyFill="1" applyBorder="1" applyAlignment="1" applyProtection="1">
      <alignment vertical="center" wrapText="1"/>
      <protection locked="0"/>
    </xf>
    <xf numFmtId="0" fontId="96" fillId="36" borderId="58" xfId="0" applyFont="1" applyFill="1" applyBorder="1" applyAlignment="1" applyProtection="1">
      <alignment vertical="center" wrapText="1"/>
      <protection locked="0"/>
    </xf>
    <xf numFmtId="0" fontId="96" fillId="36" borderId="56" xfId="0" applyFont="1" applyFill="1" applyBorder="1" applyAlignment="1" applyProtection="1">
      <alignment vertical="center" wrapText="1"/>
      <protection locked="0"/>
    </xf>
    <xf numFmtId="0" fontId="96" fillId="36" borderId="42" xfId="0" applyFont="1" applyFill="1" applyBorder="1" applyAlignment="1" applyProtection="1">
      <alignment vertical="center" wrapText="1"/>
      <protection locked="0"/>
    </xf>
    <xf numFmtId="0" fontId="96" fillId="36" borderId="59" xfId="0" applyFont="1" applyFill="1" applyBorder="1" applyAlignment="1" applyProtection="1">
      <alignment vertical="center" wrapText="1"/>
      <protection locked="0"/>
    </xf>
    <xf numFmtId="0" fontId="96" fillId="36" borderId="60" xfId="0" applyFont="1" applyFill="1" applyBorder="1" applyAlignment="1" applyProtection="1">
      <alignment vertical="center" wrapText="1"/>
      <protection locked="0"/>
    </xf>
    <xf numFmtId="0" fontId="96" fillId="0" borderId="26" xfId="0" applyFont="1" applyFill="1" applyBorder="1" applyAlignment="1">
      <alignment vertical="center" wrapText="1"/>
    </xf>
    <xf numFmtId="0" fontId="96" fillId="0" borderId="27" xfId="0" applyFont="1" applyFill="1" applyBorder="1" applyAlignment="1">
      <alignment vertical="center" wrapText="1"/>
    </xf>
    <xf numFmtId="0" fontId="96" fillId="0" borderId="42" xfId="0" applyFont="1" applyFill="1" applyBorder="1" applyAlignment="1">
      <alignment vertical="center" wrapText="1"/>
    </xf>
    <xf numFmtId="0" fontId="108" fillId="36" borderId="26" xfId="0" applyFont="1" applyFill="1" applyBorder="1" applyAlignment="1" applyProtection="1">
      <alignment vertical="center" textRotation="90" wrapText="1"/>
      <protection locked="0"/>
    </xf>
    <xf numFmtId="0" fontId="108" fillId="36" borderId="27" xfId="0" applyFont="1" applyFill="1" applyBorder="1" applyAlignment="1" applyProtection="1">
      <alignment vertical="center" textRotation="90" wrapText="1"/>
      <protection locked="0"/>
    </xf>
    <xf numFmtId="0" fontId="13" fillId="0" borderId="28" xfId="0" applyFont="1" applyFill="1" applyBorder="1" applyAlignment="1" applyProtection="1">
      <alignment horizontal="center" vertical="center" wrapText="1"/>
      <protection/>
    </xf>
    <xf numFmtId="0" fontId="108" fillId="36" borderId="27" xfId="0" applyFont="1" applyFill="1" applyBorder="1" applyAlignment="1" applyProtection="1">
      <alignment vertical="center" textRotation="90" wrapText="1"/>
      <protection/>
    </xf>
    <xf numFmtId="0" fontId="96" fillId="0" borderId="58" xfId="0" applyFont="1" applyFill="1" applyBorder="1" applyAlignment="1" applyProtection="1">
      <alignment vertical="center" wrapText="1"/>
      <protection/>
    </xf>
    <xf numFmtId="9" fontId="106" fillId="36" borderId="13" xfId="61" applyFont="1" applyFill="1" applyBorder="1" applyAlignment="1" applyProtection="1">
      <alignment horizontal="center" vertical="center" wrapText="1"/>
      <protection/>
    </xf>
    <xf numFmtId="0" fontId="104" fillId="36" borderId="13" xfId="0" applyFont="1" applyFill="1" applyBorder="1" applyAlignment="1" applyProtection="1">
      <alignment horizontal="center" vertical="center" wrapText="1"/>
      <protection/>
    </xf>
    <xf numFmtId="0" fontId="104" fillId="36" borderId="13" xfId="0" applyFont="1" applyFill="1" applyBorder="1" applyAlignment="1" applyProtection="1">
      <alignment vertical="center" wrapText="1"/>
      <protection/>
    </xf>
    <xf numFmtId="0" fontId="107" fillId="36" borderId="13" xfId="0" applyFont="1" applyFill="1" applyBorder="1" applyAlignment="1" applyProtection="1">
      <alignment horizontal="center" vertical="center" wrapText="1"/>
      <protection/>
    </xf>
    <xf numFmtId="0" fontId="107" fillId="36" borderId="29" xfId="0" applyFont="1" applyFill="1" applyBorder="1" applyAlignment="1" applyProtection="1">
      <alignment horizontal="center" vertical="center" wrapText="1"/>
      <protection/>
    </xf>
    <xf numFmtId="0" fontId="107" fillId="36" borderId="11" xfId="0" applyFont="1" applyFill="1" applyBorder="1" applyAlignment="1" applyProtection="1">
      <alignment horizontal="center" vertical="center" wrapText="1"/>
      <protection/>
    </xf>
    <xf numFmtId="0" fontId="90" fillId="0" borderId="12" xfId="0" applyFont="1" applyFill="1" applyBorder="1" applyAlignment="1" applyProtection="1">
      <alignment horizontal="center" vertical="center" wrapText="1"/>
      <protection/>
    </xf>
    <xf numFmtId="173" fontId="90" fillId="0" borderId="12" xfId="0" applyNumberFormat="1" applyFont="1" applyFill="1" applyBorder="1" applyAlignment="1" applyProtection="1">
      <alignment horizontal="center" vertical="center" wrapText="1"/>
      <protection/>
    </xf>
    <xf numFmtId="0" fontId="92" fillId="0" borderId="35" xfId="0" applyFont="1" applyFill="1" applyBorder="1" applyAlignment="1" applyProtection="1">
      <alignment horizontal="left" vertical="center" wrapText="1"/>
      <protection/>
    </xf>
    <xf numFmtId="0" fontId="89" fillId="0" borderId="35" xfId="0" applyFont="1" applyFill="1" applyBorder="1" applyAlignment="1" applyProtection="1">
      <alignment horizontal="center" vertical="center" wrapText="1"/>
      <protection/>
    </xf>
    <xf numFmtId="9" fontId="90" fillId="0" borderId="12" xfId="0" applyNumberFormat="1" applyFont="1" applyFill="1" applyBorder="1" applyAlignment="1" applyProtection="1">
      <alignment horizontal="center" vertical="center" wrapText="1"/>
      <protection/>
    </xf>
    <xf numFmtId="0" fontId="90" fillId="0" borderId="12" xfId="0" applyNumberFormat="1" applyFont="1" applyFill="1" applyBorder="1" applyAlignment="1" applyProtection="1">
      <alignment horizontal="center" vertical="center" wrapText="1"/>
      <protection/>
    </xf>
    <xf numFmtId="0" fontId="11" fillId="0" borderId="12" xfId="61" applyNumberFormat="1" applyFont="1" applyFill="1" applyBorder="1" applyAlignment="1" applyProtection="1">
      <alignment horizontal="center" vertical="center" wrapText="1"/>
      <protection/>
    </xf>
    <xf numFmtId="0" fontId="94" fillId="0" borderId="12" xfId="0" applyFont="1" applyFill="1" applyBorder="1" applyAlignment="1" applyProtection="1">
      <alignment horizontal="left" vertical="center" wrapText="1"/>
      <protection/>
    </xf>
    <xf numFmtId="0" fontId="11" fillId="0" borderId="52" xfId="61" applyNumberFormat="1" applyFont="1" applyFill="1" applyBorder="1" applyAlignment="1" applyProtection="1">
      <alignment horizontal="center" vertical="center" wrapText="1"/>
      <protection/>
    </xf>
    <xf numFmtId="0" fontId="94" fillId="0" borderId="33" xfId="0" applyFont="1" applyFill="1" applyBorder="1" applyAlignment="1" applyProtection="1">
      <alignment horizontal="left" vertical="center" wrapText="1"/>
      <protection/>
    </xf>
    <xf numFmtId="0" fontId="89" fillId="0" borderId="0" xfId="0" applyFont="1" applyFill="1" applyAlignment="1" applyProtection="1">
      <alignment/>
      <protection/>
    </xf>
    <xf numFmtId="0" fontId="13" fillId="0" borderId="34" xfId="0" applyFont="1" applyFill="1" applyBorder="1" applyAlignment="1" applyProtection="1">
      <alignment horizontal="center" vertical="center" wrapText="1"/>
      <protection/>
    </xf>
    <xf numFmtId="9" fontId="106" fillId="36" borderId="11" xfId="61" applyFont="1" applyFill="1" applyBorder="1" applyAlignment="1" applyProtection="1">
      <alignment horizontal="center" vertical="center" wrapText="1"/>
      <protection/>
    </xf>
    <xf numFmtId="0" fontId="104" fillId="36" borderId="11" xfId="0" applyFont="1" applyFill="1" applyBorder="1" applyAlignment="1" applyProtection="1">
      <alignment horizontal="center" vertical="center" wrapText="1"/>
      <protection/>
    </xf>
    <xf numFmtId="0" fontId="90" fillId="0" borderId="11" xfId="0" applyFont="1" applyFill="1" applyBorder="1" applyAlignment="1" applyProtection="1">
      <alignment horizontal="center" vertical="center" wrapText="1"/>
      <protection/>
    </xf>
    <xf numFmtId="173" fontId="90" fillId="0" borderId="11" xfId="0" applyNumberFormat="1" applyFont="1" applyFill="1" applyBorder="1" applyAlignment="1" applyProtection="1">
      <alignment horizontal="center" vertical="center" wrapText="1"/>
      <protection/>
    </xf>
    <xf numFmtId="0" fontId="96" fillId="36" borderId="27" xfId="0" applyFont="1" applyFill="1" applyBorder="1" applyAlignment="1" applyProtection="1">
      <alignment vertical="center" wrapText="1"/>
      <protection/>
    </xf>
    <xf numFmtId="0" fontId="104" fillId="36" borderId="11" xfId="0" applyFont="1" applyFill="1" applyBorder="1" applyAlignment="1" applyProtection="1">
      <alignment vertical="center" wrapText="1"/>
      <protection/>
    </xf>
    <xf numFmtId="0" fontId="90" fillId="0" borderId="15" xfId="0" applyFont="1" applyFill="1" applyBorder="1" applyAlignment="1" applyProtection="1">
      <alignment horizontal="center" vertical="center" wrapText="1"/>
      <protection/>
    </xf>
    <xf numFmtId="173" fontId="90" fillId="0" borderId="15" xfId="0" applyNumberFormat="1" applyFont="1" applyFill="1" applyBorder="1" applyAlignment="1" applyProtection="1">
      <alignment horizontal="center" vertical="center" wrapText="1"/>
      <protection/>
    </xf>
    <xf numFmtId="0" fontId="90" fillId="0" borderId="35" xfId="0" applyNumberFormat="1" applyFont="1" applyFill="1" applyBorder="1" applyAlignment="1" applyProtection="1">
      <alignment horizontal="center" vertical="center" wrapText="1"/>
      <protection/>
    </xf>
    <xf numFmtId="0" fontId="90" fillId="0" borderId="35" xfId="0" applyFont="1" applyFill="1" applyBorder="1" applyAlignment="1" applyProtection="1">
      <alignment horizontal="center" vertical="center" wrapText="1"/>
      <protection/>
    </xf>
    <xf numFmtId="0" fontId="94" fillId="0" borderId="35" xfId="0" applyFont="1" applyFill="1" applyBorder="1" applyAlignment="1" applyProtection="1">
      <alignment horizontal="left" vertical="center" wrapText="1"/>
      <protection/>
    </xf>
    <xf numFmtId="0" fontId="94" fillId="0" borderId="36" xfId="0" applyFont="1" applyFill="1" applyBorder="1" applyAlignment="1" applyProtection="1">
      <alignment horizontal="left" vertical="center" wrapText="1"/>
      <protection/>
    </xf>
    <xf numFmtId="0" fontId="13" fillId="36" borderId="28" xfId="0" applyFont="1" applyFill="1" applyBorder="1" applyAlignment="1" applyProtection="1">
      <alignment horizontal="center" vertical="center" wrapText="1"/>
      <protection/>
    </xf>
    <xf numFmtId="0" fontId="96" fillId="36" borderId="58" xfId="0" applyFont="1" applyFill="1" applyBorder="1" applyAlignment="1" applyProtection="1">
      <alignment vertical="center" wrapText="1"/>
      <protection/>
    </xf>
    <xf numFmtId="0" fontId="100" fillId="36" borderId="11" xfId="0" applyFont="1" applyFill="1" applyBorder="1" applyAlignment="1" applyProtection="1">
      <alignment horizontal="center" vertical="center" wrapText="1"/>
      <protection/>
    </xf>
    <xf numFmtId="9" fontId="97" fillId="36" borderId="15" xfId="61" applyFont="1" applyFill="1" applyBorder="1" applyAlignment="1" applyProtection="1">
      <alignment horizontal="center" vertical="center" wrapText="1"/>
      <protection/>
    </xf>
    <xf numFmtId="0" fontId="92" fillId="36" borderId="16" xfId="0" applyFont="1" applyFill="1" applyBorder="1" applyAlignment="1" applyProtection="1">
      <alignment horizontal="center" vertical="center" wrapText="1"/>
      <protection/>
    </xf>
    <xf numFmtId="0" fontId="92" fillId="36" borderId="11" xfId="0" applyFont="1" applyFill="1" applyBorder="1" applyAlignment="1" applyProtection="1">
      <alignment vertical="center" wrapText="1"/>
      <protection/>
    </xf>
    <xf numFmtId="0" fontId="92" fillId="36" borderId="11" xfId="0" applyFont="1" applyFill="1" applyBorder="1" applyAlignment="1" applyProtection="1">
      <alignment horizontal="center" vertical="center" wrapText="1"/>
      <protection/>
    </xf>
    <xf numFmtId="0" fontId="101" fillId="0" borderId="47" xfId="0" applyFont="1" applyFill="1" applyBorder="1" applyAlignment="1" applyProtection="1">
      <alignment horizontal="center" vertical="center" wrapText="1"/>
      <protection/>
    </xf>
    <xf numFmtId="0" fontId="94" fillId="0" borderId="11" xfId="0" applyFont="1" applyFill="1" applyBorder="1" applyAlignment="1" applyProtection="1">
      <alignment horizontal="center" vertical="center" wrapText="1"/>
      <protection/>
    </xf>
    <xf numFmtId="0" fontId="93" fillId="36" borderId="11" xfId="0" applyFont="1" applyFill="1" applyBorder="1" applyAlignment="1" applyProtection="1">
      <alignment horizontal="center" vertical="center" wrapText="1"/>
      <protection/>
    </xf>
    <xf numFmtId="0" fontId="90" fillId="36" borderId="11" xfId="0" applyFont="1" applyFill="1" applyBorder="1" applyAlignment="1" applyProtection="1">
      <alignment horizontal="center" vertical="center" wrapText="1"/>
      <protection/>
    </xf>
    <xf numFmtId="173" fontId="90" fillId="36" borderId="11" xfId="0" applyNumberFormat="1" applyFont="1" applyFill="1" applyBorder="1" applyAlignment="1" applyProtection="1">
      <alignment horizontal="center" vertical="center" wrapText="1"/>
      <protection/>
    </xf>
    <xf numFmtId="0" fontId="90" fillId="36" borderId="12" xfId="0" applyFont="1" applyFill="1" applyBorder="1" applyAlignment="1" applyProtection="1">
      <alignment horizontal="center" vertical="center" wrapText="1"/>
      <protection/>
    </xf>
    <xf numFmtId="9" fontId="90" fillId="36" borderId="12" xfId="0" applyNumberFormat="1" applyFont="1" applyFill="1" applyBorder="1" applyAlignment="1" applyProtection="1">
      <alignment horizontal="center" vertical="center" wrapText="1"/>
      <protection/>
    </xf>
    <xf numFmtId="0" fontId="90" fillId="36" borderId="11" xfId="0" applyNumberFormat="1" applyFont="1" applyFill="1" applyBorder="1" applyAlignment="1" applyProtection="1">
      <alignment horizontal="center" vertical="center" wrapText="1"/>
      <protection/>
    </xf>
    <xf numFmtId="0" fontId="11" fillId="36" borderId="12" xfId="61" applyNumberFormat="1" applyFont="1" applyFill="1" applyBorder="1" applyAlignment="1" applyProtection="1">
      <alignment horizontal="center" vertical="center" wrapText="1"/>
      <protection/>
    </xf>
    <xf numFmtId="0" fontId="94" fillId="36" borderId="11" xfId="0" applyFont="1" applyFill="1" applyBorder="1" applyAlignment="1" applyProtection="1">
      <alignment horizontal="left" vertical="center" wrapText="1"/>
      <protection/>
    </xf>
    <xf numFmtId="0" fontId="11" fillId="36" borderId="52" xfId="61" applyNumberFormat="1" applyFont="1" applyFill="1" applyBorder="1" applyAlignment="1" applyProtection="1">
      <alignment horizontal="center" vertical="center" wrapText="1"/>
      <protection/>
    </xf>
    <xf numFmtId="0" fontId="89" fillId="0" borderId="0" xfId="0" applyFont="1" applyAlignment="1" applyProtection="1">
      <alignment/>
      <protection/>
    </xf>
    <xf numFmtId="0" fontId="96" fillId="36" borderId="28" xfId="0" applyFont="1" applyFill="1" applyBorder="1" applyAlignment="1" applyProtection="1">
      <alignment vertical="center" wrapText="1"/>
      <protection/>
    </xf>
    <xf numFmtId="9" fontId="106" fillId="36" borderId="12" xfId="61" applyFont="1" applyFill="1" applyBorder="1" applyAlignment="1" applyProtection="1">
      <alignment horizontal="center" vertical="center" wrapText="1"/>
      <protection/>
    </xf>
    <xf numFmtId="0" fontId="24" fillId="36" borderId="12" xfId="0" applyFont="1" applyFill="1" applyBorder="1" applyAlignment="1" applyProtection="1">
      <alignment horizontal="justify" vertical="center" wrapText="1"/>
      <protection/>
    </xf>
    <xf numFmtId="0" fontId="104" fillId="36" borderId="12" xfId="0" applyFont="1" applyFill="1" applyBorder="1" applyAlignment="1" applyProtection="1">
      <alignment horizontal="center" vertical="center" wrapText="1"/>
      <protection/>
    </xf>
    <xf numFmtId="0" fontId="25" fillId="36" borderId="12" xfId="0" applyFont="1" applyFill="1" applyBorder="1" applyAlignment="1" applyProtection="1">
      <alignment horizontal="center" vertical="center" wrapText="1"/>
      <protection/>
    </xf>
    <xf numFmtId="0" fontId="107" fillId="36" borderId="12" xfId="0" applyFont="1" applyFill="1" applyBorder="1" applyAlignment="1" applyProtection="1">
      <alignment horizontal="center" vertical="center" wrapText="1"/>
      <protection/>
    </xf>
    <xf numFmtId="173" fontId="90" fillId="36" borderId="12" xfId="0" applyNumberFormat="1" applyFont="1" applyFill="1" applyBorder="1" applyAlignment="1" applyProtection="1">
      <alignment horizontal="center" vertical="center" wrapText="1"/>
      <protection/>
    </xf>
    <xf numFmtId="0" fontId="90" fillId="36" borderId="12" xfId="0" applyNumberFormat="1" applyFont="1" applyFill="1" applyBorder="1" applyAlignment="1" applyProtection="1">
      <alignment horizontal="center" vertical="center" wrapText="1"/>
      <protection/>
    </xf>
    <xf numFmtId="0" fontId="94" fillId="36" borderId="12" xfId="0" applyFont="1" applyFill="1" applyBorder="1" applyAlignment="1" applyProtection="1">
      <alignment horizontal="left" vertical="center" wrapText="1"/>
      <protection/>
    </xf>
    <xf numFmtId="0" fontId="94" fillId="36" borderId="33" xfId="0" applyFont="1" applyFill="1" applyBorder="1" applyAlignment="1" applyProtection="1">
      <alignment horizontal="left" vertical="center" wrapText="1"/>
      <protection/>
    </xf>
    <xf numFmtId="0" fontId="13" fillId="36" borderId="45" xfId="0" applyFont="1" applyFill="1" applyBorder="1" applyAlignment="1" applyProtection="1">
      <alignment horizontal="center" vertical="center" wrapText="1"/>
      <protection/>
    </xf>
    <xf numFmtId="0" fontId="96" fillId="36" borderId="31" xfId="0" applyFont="1" applyFill="1" applyBorder="1" applyAlignment="1" applyProtection="1">
      <alignment vertical="center" wrapText="1"/>
      <protection/>
    </xf>
    <xf numFmtId="0" fontId="95" fillId="36" borderId="61" xfId="0" applyFont="1" applyFill="1" applyBorder="1" applyAlignment="1" applyProtection="1">
      <alignment horizontal="center" vertical="center" wrapText="1"/>
      <protection/>
    </xf>
    <xf numFmtId="9" fontId="97" fillId="36" borderId="35" xfId="61" applyFont="1" applyFill="1" applyBorder="1" applyAlignment="1" applyProtection="1">
      <alignment horizontal="center" vertical="center" wrapText="1"/>
      <protection/>
    </xf>
    <xf numFmtId="0" fontId="92" fillId="36" borderId="35" xfId="0" applyFont="1" applyFill="1" applyBorder="1" applyAlignment="1" applyProtection="1">
      <alignment horizontal="justify" vertical="center" wrapText="1"/>
      <protection/>
    </xf>
    <xf numFmtId="0" fontId="94" fillId="36" borderId="35" xfId="0" applyFont="1" applyFill="1" applyBorder="1" applyAlignment="1" applyProtection="1">
      <alignment horizontal="center" vertical="center" wrapText="1"/>
      <protection/>
    </xf>
    <xf numFmtId="0" fontId="93" fillId="36" borderId="35" xfId="0" applyFont="1" applyFill="1" applyBorder="1" applyAlignment="1" applyProtection="1">
      <alignment horizontal="center" vertical="center" wrapText="1"/>
      <protection/>
    </xf>
    <xf numFmtId="0" fontId="90" fillId="36" borderId="35" xfId="0" applyFont="1" applyFill="1" applyBorder="1" applyAlignment="1" applyProtection="1">
      <alignment horizontal="center" vertical="center" wrapText="1"/>
      <protection/>
    </xf>
    <xf numFmtId="173" fontId="90" fillId="36" borderId="35" xfId="0" applyNumberFormat="1" applyFont="1" applyFill="1" applyBorder="1" applyAlignment="1" applyProtection="1">
      <alignment horizontal="center" vertical="center" wrapText="1"/>
      <protection/>
    </xf>
    <xf numFmtId="0" fontId="90" fillId="36" borderId="35" xfId="0" applyNumberFormat="1" applyFont="1" applyFill="1" applyBorder="1" applyAlignment="1" applyProtection="1">
      <alignment horizontal="center" vertical="center" wrapText="1"/>
      <protection/>
    </xf>
    <xf numFmtId="0" fontId="94" fillId="36" borderId="35" xfId="0" applyFont="1" applyFill="1" applyBorder="1" applyAlignment="1" applyProtection="1">
      <alignment horizontal="left" vertical="center" wrapText="1"/>
      <protection/>
    </xf>
    <xf numFmtId="0" fontId="94" fillId="36" borderId="36" xfId="0" applyFont="1" applyFill="1" applyBorder="1" applyAlignment="1" applyProtection="1">
      <alignment horizontal="left" vertical="center" wrapText="1"/>
      <protection/>
    </xf>
    <xf numFmtId="0" fontId="96" fillId="36" borderId="59" xfId="0" applyFont="1" applyFill="1" applyBorder="1" applyAlignment="1" applyProtection="1">
      <alignment vertical="center" wrapText="1"/>
      <protection/>
    </xf>
    <xf numFmtId="0" fontId="104" fillId="36" borderId="12" xfId="0" applyFont="1" applyFill="1" applyBorder="1" applyAlignment="1" applyProtection="1">
      <alignment horizontal="justify" vertical="center" wrapText="1"/>
      <protection/>
    </xf>
    <xf numFmtId="0" fontId="90" fillId="36" borderId="35" xfId="61" applyNumberFormat="1" applyFont="1" applyFill="1" applyBorder="1" applyAlignment="1" applyProtection="1">
      <alignment horizontal="center" vertical="center" wrapText="1"/>
      <protection/>
    </xf>
    <xf numFmtId="0" fontId="108" fillId="36" borderId="42" xfId="0" applyFont="1" applyFill="1" applyBorder="1" applyAlignment="1" applyProtection="1">
      <alignment vertical="center" textRotation="90" wrapText="1"/>
      <protection/>
    </xf>
    <xf numFmtId="0" fontId="96" fillId="36" borderId="62" xfId="0" applyFont="1" applyFill="1" applyBorder="1" applyAlignment="1" applyProtection="1">
      <alignment vertical="center" wrapText="1"/>
      <protection/>
    </xf>
    <xf numFmtId="0" fontId="95" fillId="36" borderId="63" xfId="0" applyFont="1" applyFill="1" applyBorder="1" applyAlignment="1" applyProtection="1">
      <alignment horizontal="center" vertical="center" wrapText="1"/>
      <protection/>
    </xf>
    <xf numFmtId="0" fontId="14" fillId="37" borderId="11" xfId="0" applyFont="1" applyFill="1" applyBorder="1" applyAlignment="1" applyProtection="1">
      <alignment horizontal="justify" vertical="center" wrapText="1"/>
      <protection/>
    </xf>
    <xf numFmtId="9" fontId="24" fillId="36" borderId="11" xfId="61" applyFont="1" applyFill="1" applyBorder="1" applyAlignment="1" applyProtection="1">
      <alignment horizontal="center" vertical="center" wrapText="1"/>
      <protection/>
    </xf>
    <xf numFmtId="0" fontId="14" fillId="36" borderId="11" xfId="0" applyFont="1" applyFill="1" applyBorder="1" applyAlignment="1" applyProtection="1">
      <alignment horizontal="center" vertical="center" wrapText="1"/>
      <protection/>
    </xf>
    <xf numFmtId="0" fontId="14" fillId="36" borderId="11" xfId="0" applyFont="1" applyFill="1" applyBorder="1" applyAlignment="1" applyProtection="1">
      <alignment horizontal="justify" vertical="center" wrapText="1"/>
      <protection/>
    </xf>
    <xf numFmtId="0" fontId="18" fillId="36" borderId="12" xfId="0" applyFont="1" applyFill="1" applyBorder="1" applyAlignment="1" applyProtection="1">
      <alignment horizontal="center" vertical="center" wrapText="1"/>
      <protection/>
    </xf>
    <xf numFmtId="0" fontId="94" fillId="36" borderId="12" xfId="0" applyFont="1" applyFill="1" applyBorder="1" applyAlignment="1" applyProtection="1">
      <alignment horizontal="center" vertical="center" wrapText="1"/>
      <protection/>
    </xf>
    <xf numFmtId="0" fontId="101" fillId="0" borderId="11" xfId="0" applyFont="1" applyFill="1" applyBorder="1" applyAlignment="1" applyProtection="1">
      <alignment horizontal="center" vertical="center" wrapText="1"/>
      <protection/>
    </xf>
    <xf numFmtId="0" fontId="93" fillId="36" borderId="12" xfId="0" applyFont="1" applyFill="1" applyBorder="1" applyAlignment="1" applyProtection="1">
      <alignment horizontal="center" vertical="center" wrapText="1"/>
      <protection/>
    </xf>
    <xf numFmtId="0" fontId="13" fillId="36" borderId="34" xfId="0" applyFont="1" applyFill="1" applyBorder="1" applyAlignment="1" applyProtection="1">
      <alignment horizontal="center" vertical="center" wrapText="1"/>
      <protection/>
    </xf>
    <xf numFmtId="0" fontId="109" fillId="36" borderId="11" xfId="0" applyFont="1" applyFill="1" applyBorder="1" applyAlignment="1" applyProtection="1">
      <alignment horizontal="center" vertical="center" wrapText="1"/>
      <protection/>
    </xf>
    <xf numFmtId="0" fontId="94" fillId="36" borderId="11" xfId="0" applyFont="1" applyFill="1" applyBorder="1" applyAlignment="1" applyProtection="1">
      <alignment horizontal="center" vertical="center" wrapText="1"/>
      <protection/>
    </xf>
    <xf numFmtId="10" fontId="24" fillId="36" borderId="11" xfId="61" applyNumberFormat="1" applyFont="1" applyFill="1" applyBorder="1" applyAlignment="1" applyProtection="1">
      <alignment horizontal="center" vertical="center" wrapText="1"/>
      <protection/>
    </xf>
    <xf numFmtId="0" fontId="14" fillId="0" borderId="11" xfId="0" applyFont="1" applyFill="1" applyBorder="1" applyAlignment="1" applyProtection="1">
      <alignment horizontal="center" vertical="center" wrapText="1"/>
      <protection/>
    </xf>
    <xf numFmtId="0" fontId="14" fillId="0" borderId="11" xfId="0" applyFont="1" applyFill="1" applyBorder="1" applyAlignment="1" applyProtection="1">
      <alignment horizontal="justify" vertical="center" wrapText="1"/>
      <protection/>
    </xf>
    <xf numFmtId="0" fontId="109" fillId="0" borderId="11" xfId="0" applyFont="1" applyFill="1" applyBorder="1" applyAlignment="1" applyProtection="1">
      <alignment horizontal="center" vertical="center" wrapText="1"/>
      <protection/>
    </xf>
    <xf numFmtId="0" fontId="92" fillId="0" borderId="35" xfId="0" applyFont="1" applyFill="1" applyBorder="1" applyAlignment="1" applyProtection="1">
      <alignment horizontal="center" vertical="center" wrapText="1"/>
      <protection/>
    </xf>
    <xf numFmtId="0" fontId="109" fillId="36" borderId="15" xfId="0" applyFont="1" applyFill="1" applyBorder="1" applyAlignment="1" applyProtection="1">
      <alignment horizontal="center" vertical="center" wrapText="1"/>
      <protection/>
    </xf>
    <xf numFmtId="0" fontId="93" fillId="36" borderId="15" xfId="0" applyFont="1" applyFill="1" applyBorder="1" applyAlignment="1" applyProtection="1">
      <alignment horizontal="center" vertical="center" wrapText="1"/>
      <protection/>
    </xf>
    <xf numFmtId="0" fontId="90" fillId="36" borderId="15" xfId="0" applyFont="1" applyFill="1" applyBorder="1" applyAlignment="1" applyProtection="1">
      <alignment horizontal="center" vertical="center" wrapText="1"/>
      <protection/>
    </xf>
    <xf numFmtId="173" fontId="90" fillId="36" borderId="15" xfId="0" applyNumberFormat="1" applyFont="1" applyFill="1" applyBorder="1" applyAlignment="1" applyProtection="1">
      <alignment horizontal="center" vertical="center" wrapText="1"/>
      <protection/>
    </xf>
    <xf numFmtId="9" fontId="89" fillId="0" borderId="0" xfId="0" applyNumberFormat="1" applyFont="1" applyAlignment="1" applyProtection="1">
      <alignment/>
      <protection/>
    </xf>
    <xf numFmtId="9" fontId="24" fillId="36" borderId="14" xfId="61" applyFont="1" applyFill="1" applyBorder="1" applyAlignment="1" applyProtection="1">
      <alignment horizontal="center" vertical="center" wrapText="1"/>
      <protection/>
    </xf>
    <xf numFmtId="0" fontId="109" fillId="36" borderId="14" xfId="0" applyFont="1" applyFill="1" applyBorder="1" applyAlignment="1" applyProtection="1">
      <alignment horizontal="center" vertical="center" wrapText="1"/>
      <protection/>
    </xf>
    <xf numFmtId="0" fontId="94" fillId="36" borderId="14" xfId="0" applyFont="1" applyFill="1" applyBorder="1" applyAlignment="1" applyProtection="1">
      <alignment horizontal="center" vertical="center" wrapText="1"/>
      <protection/>
    </xf>
    <xf numFmtId="0" fontId="93" fillId="36" borderId="14" xfId="0" applyFont="1" applyFill="1" applyBorder="1" applyAlignment="1" applyProtection="1">
      <alignment horizontal="center" vertical="center" wrapText="1"/>
      <protection/>
    </xf>
    <xf numFmtId="173" fontId="90" fillId="36" borderId="14" xfId="0" applyNumberFormat="1" applyFont="1" applyFill="1" applyBorder="1" applyAlignment="1" applyProtection="1">
      <alignment horizontal="center" vertical="center" wrapText="1"/>
      <protection/>
    </xf>
    <xf numFmtId="0" fontId="90" fillId="36" borderId="40" xfId="0" applyNumberFormat="1" applyFont="1" applyFill="1" applyBorder="1" applyAlignment="1" applyProtection="1">
      <alignment horizontal="center" vertical="center" wrapText="1"/>
      <protection/>
    </xf>
    <xf numFmtId="0" fontId="90" fillId="36" borderId="40" xfId="0" applyFont="1" applyFill="1" applyBorder="1" applyAlignment="1" applyProtection="1">
      <alignment horizontal="center" vertical="center" wrapText="1"/>
      <protection/>
    </xf>
    <xf numFmtId="0" fontId="94" fillId="36" borderId="40" xfId="0" applyFont="1" applyFill="1" applyBorder="1" applyAlignment="1" applyProtection="1">
      <alignment horizontal="left" vertical="center" wrapText="1"/>
      <protection/>
    </xf>
    <xf numFmtId="0" fontId="94" fillId="36" borderId="41" xfId="0" applyFont="1" applyFill="1" applyBorder="1" applyAlignment="1" applyProtection="1">
      <alignment horizontal="left" vertical="center" wrapText="1"/>
      <protection/>
    </xf>
    <xf numFmtId="0" fontId="9" fillId="44" borderId="64" xfId="0" applyFont="1" applyFill="1" applyBorder="1" applyAlignment="1" applyProtection="1">
      <alignment vertical="center" wrapText="1"/>
      <protection/>
    </xf>
    <xf numFmtId="0" fontId="92" fillId="0" borderId="47" xfId="0" applyFont="1" applyBorder="1" applyAlignment="1" applyProtection="1">
      <alignment/>
      <protection/>
    </xf>
    <xf numFmtId="0" fontId="92" fillId="36" borderId="47" xfId="0" applyFont="1" applyFill="1" applyBorder="1" applyAlignment="1" applyProtection="1">
      <alignment horizontal="center" vertical="center" wrapText="1"/>
      <protection/>
    </xf>
    <xf numFmtId="0" fontId="92" fillId="0" borderId="11" xfId="61" applyNumberFormat="1" applyFont="1" applyFill="1" applyBorder="1" applyAlignment="1" applyProtection="1">
      <alignment horizontal="center" vertical="center" wrapText="1"/>
      <protection/>
    </xf>
    <xf numFmtId="0" fontId="13" fillId="26" borderId="11" xfId="0" applyFont="1" applyFill="1" applyBorder="1" applyAlignment="1" applyProtection="1">
      <alignment horizontal="center" vertical="center" wrapText="1"/>
      <protection/>
    </xf>
    <xf numFmtId="0" fontId="13" fillId="42" borderId="11" xfId="0" applyFont="1" applyFill="1" applyBorder="1" applyAlignment="1" applyProtection="1">
      <alignment horizontal="center" vertical="center" wrapText="1"/>
      <protection/>
    </xf>
    <xf numFmtId="0" fontId="13" fillId="42" borderId="15" xfId="0" applyFont="1" applyFill="1" applyBorder="1" applyAlignment="1" applyProtection="1">
      <alignment horizontal="center" vertical="center" wrapText="1"/>
      <protection/>
    </xf>
    <xf numFmtId="0" fontId="13" fillId="26" borderId="15" xfId="0" applyFont="1" applyFill="1" applyBorder="1" applyAlignment="1" applyProtection="1">
      <alignment horizontal="center" vertical="center" wrapText="1"/>
      <protection/>
    </xf>
    <xf numFmtId="0" fontId="9" fillId="42" borderId="15" xfId="0" applyFont="1" applyFill="1" applyBorder="1" applyAlignment="1" applyProtection="1">
      <alignment horizontal="center" vertical="center" wrapText="1"/>
      <protection/>
    </xf>
    <xf numFmtId="0" fontId="92" fillId="0" borderId="35" xfId="0" applyFont="1" applyFill="1" applyBorder="1" applyAlignment="1" applyProtection="1">
      <alignment horizontal="justify" vertical="center" wrapText="1"/>
      <protection/>
    </xf>
    <xf numFmtId="0" fontId="89" fillId="0" borderId="35" xfId="0" applyFont="1" applyFill="1" applyBorder="1" applyAlignment="1" applyProtection="1">
      <alignment horizontal="center" vertical="top" wrapText="1"/>
      <protection/>
    </xf>
    <xf numFmtId="22" fontId="99" fillId="14" borderId="11" xfId="0" applyNumberFormat="1" applyFont="1" applyFill="1" applyBorder="1" applyAlignment="1">
      <alignment horizontal="center" vertical="center"/>
    </xf>
    <xf numFmtId="0" fontId="99" fillId="14" borderId="11" xfId="0" applyFont="1" applyFill="1" applyBorder="1" applyAlignment="1">
      <alignment horizontal="center" vertical="center"/>
    </xf>
    <xf numFmtId="0" fontId="99" fillId="8" borderId="11" xfId="0" applyFont="1" applyFill="1" applyBorder="1" applyAlignment="1">
      <alignment horizontal="center" vertical="center"/>
    </xf>
    <xf numFmtId="0" fontId="99" fillId="8" borderId="15" xfId="0" applyFont="1" applyFill="1" applyBorder="1" applyAlignment="1">
      <alignment horizontal="center" vertical="center"/>
    </xf>
    <xf numFmtId="0" fontId="8" fillId="12" borderId="59" xfId="0" applyFont="1" applyFill="1" applyBorder="1" applyAlignment="1">
      <alignment horizontal="center" vertical="center" wrapText="1"/>
    </xf>
    <xf numFmtId="0" fontId="8" fillId="12" borderId="12" xfId="0" applyFont="1" applyFill="1" applyBorder="1" applyAlignment="1">
      <alignment horizontal="center" vertical="center" wrapText="1"/>
    </xf>
    <xf numFmtId="0" fontId="8" fillId="12" borderId="33" xfId="0" applyFont="1" applyFill="1" applyBorder="1" applyAlignment="1">
      <alignment horizontal="center" vertical="center" wrapText="1"/>
    </xf>
    <xf numFmtId="0" fontId="8" fillId="12" borderId="11" xfId="0" applyFont="1" applyFill="1" applyBorder="1" applyAlignment="1">
      <alignment horizontal="center" vertical="center" wrapText="1"/>
    </xf>
    <xf numFmtId="0" fontId="8" fillId="12" borderId="65" xfId="0" applyFont="1" applyFill="1" applyBorder="1" applyAlignment="1">
      <alignment horizontal="center" vertical="center" wrapText="1"/>
    </xf>
    <xf numFmtId="0" fontId="10" fillId="39" borderId="14" xfId="0" applyFont="1" applyFill="1" applyBorder="1" applyAlignment="1" applyProtection="1">
      <alignment horizontal="center" vertical="center" wrapText="1"/>
      <protection/>
    </xf>
    <xf numFmtId="0" fontId="10" fillId="39" borderId="66" xfId="0" applyFont="1" applyFill="1" applyBorder="1" applyAlignment="1" applyProtection="1">
      <alignment horizontal="center" vertical="center" wrapText="1"/>
      <protection/>
    </xf>
    <xf numFmtId="0" fontId="91" fillId="36" borderId="0" xfId="0" applyFont="1" applyFill="1" applyBorder="1" applyAlignment="1">
      <alignment horizontal="center" vertical="center"/>
    </xf>
    <xf numFmtId="0" fontId="90" fillId="36" borderId="0" xfId="0" applyFont="1" applyFill="1" applyBorder="1" applyAlignment="1">
      <alignment horizontal="center"/>
    </xf>
    <xf numFmtId="0" fontId="96" fillId="36" borderId="56" xfId="0" applyFont="1" applyFill="1" applyBorder="1" applyAlignment="1" applyProtection="1">
      <alignment horizontal="center" vertical="center" wrapText="1"/>
      <protection/>
    </xf>
    <xf numFmtId="0" fontId="96" fillId="36" borderId="58" xfId="0" applyFont="1" applyFill="1" applyBorder="1" applyAlignment="1" applyProtection="1">
      <alignment horizontal="center" vertical="center" wrapText="1"/>
      <protection/>
    </xf>
    <xf numFmtId="0" fontId="96" fillId="36" borderId="57" xfId="0" applyFont="1" applyFill="1" applyBorder="1" applyAlignment="1" applyProtection="1">
      <alignment horizontal="center" vertical="center" wrapText="1"/>
      <protection/>
    </xf>
    <xf numFmtId="0" fontId="9" fillId="42" borderId="12" xfId="0" applyFont="1" applyFill="1" applyBorder="1" applyAlignment="1">
      <alignment horizontal="center" vertical="center" wrapText="1"/>
    </xf>
    <xf numFmtId="0" fontId="9" fillId="42" borderId="12" xfId="0" applyFont="1" applyFill="1" applyBorder="1" applyAlignment="1" applyProtection="1">
      <alignment horizontal="center" vertical="center" wrapText="1"/>
      <protection/>
    </xf>
    <xf numFmtId="0" fontId="9" fillId="42" borderId="11" xfId="0" applyFont="1" applyFill="1" applyBorder="1" applyAlignment="1" applyProtection="1">
      <alignment horizontal="center" vertical="center" wrapText="1"/>
      <protection/>
    </xf>
    <xf numFmtId="0" fontId="9" fillId="19" borderId="12" xfId="0" applyFont="1" applyFill="1" applyBorder="1" applyAlignment="1">
      <alignment horizontal="center" vertical="center" wrapText="1"/>
    </xf>
    <xf numFmtId="0" fontId="110" fillId="44" borderId="67" xfId="0" applyFont="1" applyFill="1" applyBorder="1" applyAlignment="1" applyProtection="1">
      <alignment horizontal="center" vertical="center" wrapText="1"/>
      <protection/>
    </xf>
    <xf numFmtId="0" fontId="89" fillId="0" borderId="43" xfId="0" applyFont="1" applyBorder="1" applyAlignment="1" applyProtection="1">
      <alignment/>
      <protection/>
    </xf>
    <xf numFmtId="0" fontId="111" fillId="36" borderId="55" xfId="0" applyFont="1" applyFill="1" applyBorder="1" applyAlignment="1" applyProtection="1">
      <alignment horizontal="center" vertical="center" textRotation="90" wrapText="1"/>
      <protection/>
    </xf>
    <xf numFmtId="0" fontId="111" fillId="36" borderId="68" xfId="0" applyFont="1" applyFill="1" applyBorder="1" applyAlignment="1" applyProtection="1">
      <alignment horizontal="center" vertical="center" textRotation="90" wrapText="1"/>
      <protection/>
    </xf>
    <xf numFmtId="0" fontId="91" fillId="36" borderId="0" xfId="0" applyFont="1" applyFill="1" applyBorder="1" applyAlignment="1">
      <alignment horizontal="right" vertical="center" wrapText="1"/>
    </xf>
    <xf numFmtId="0" fontId="112" fillId="29" borderId="47" xfId="0" applyFont="1" applyFill="1" applyBorder="1" applyAlignment="1" applyProtection="1">
      <alignment horizontal="center" vertical="center" wrapText="1"/>
      <protection/>
    </xf>
    <xf numFmtId="0" fontId="99" fillId="26" borderId="47" xfId="0" applyFont="1" applyFill="1" applyBorder="1" applyAlignment="1" applyProtection="1">
      <alignment horizontal="center" vertical="center" wrapText="1"/>
      <protection/>
    </xf>
    <xf numFmtId="0" fontId="112" fillId="26" borderId="47" xfId="0" applyFont="1" applyFill="1" applyBorder="1" applyAlignment="1" applyProtection="1">
      <alignment horizontal="center" vertical="center" wrapText="1"/>
      <protection/>
    </xf>
    <xf numFmtId="0" fontId="112" fillId="37" borderId="47" xfId="0" applyFont="1" applyFill="1" applyBorder="1" applyAlignment="1" applyProtection="1">
      <alignment horizontal="center" vertical="center" wrapText="1"/>
      <protection/>
    </xf>
    <xf numFmtId="0" fontId="95" fillId="26" borderId="54" xfId="0" applyFont="1" applyFill="1" applyBorder="1" applyAlignment="1" applyProtection="1">
      <alignment horizontal="center" vertical="center" wrapText="1"/>
      <protection/>
    </xf>
    <xf numFmtId="0" fontId="95" fillId="26" borderId="43" xfId="0" applyFont="1" applyFill="1" applyBorder="1" applyAlignment="1" applyProtection="1">
      <alignment horizontal="center" vertical="center" wrapText="1"/>
      <protection/>
    </xf>
    <xf numFmtId="0" fontId="95" fillId="26" borderId="46" xfId="0" applyFont="1" applyFill="1" applyBorder="1" applyAlignment="1" applyProtection="1">
      <alignment horizontal="center" vertical="center" wrapText="1"/>
      <protection/>
    </xf>
    <xf numFmtId="0" fontId="99" fillId="36" borderId="0" xfId="0" applyFont="1" applyFill="1" applyBorder="1" applyAlignment="1">
      <alignment horizontal="right" vertical="center" wrapText="1"/>
    </xf>
    <xf numFmtId="0" fontId="12" fillId="41" borderId="56" xfId="0" applyFont="1" applyFill="1" applyBorder="1" applyAlignment="1">
      <alignment horizontal="center" vertical="center" wrapText="1"/>
    </xf>
    <xf numFmtId="0" fontId="12" fillId="41" borderId="69" xfId="0" applyFont="1" applyFill="1" applyBorder="1" applyAlignment="1">
      <alignment horizontal="center" vertical="center" wrapText="1"/>
    </xf>
    <xf numFmtId="0" fontId="12" fillId="41" borderId="58" xfId="0" applyFont="1" applyFill="1" applyBorder="1" applyAlignment="1">
      <alignment horizontal="center" vertical="center" wrapText="1"/>
    </xf>
    <xf numFmtId="0" fontId="12" fillId="41" borderId="0" xfId="0" applyFont="1" applyFill="1" applyBorder="1" applyAlignment="1">
      <alignment horizontal="center" vertical="center" wrapText="1"/>
    </xf>
    <xf numFmtId="0" fontId="12" fillId="41" borderId="70" xfId="0" applyFont="1" applyFill="1" applyBorder="1" applyAlignment="1">
      <alignment horizontal="center" vertical="center" wrapText="1"/>
    </xf>
    <xf numFmtId="0" fontId="12" fillId="41" borderId="71" xfId="0" applyFont="1" applyFill="1" applyBorder="1" applyAlignment="1">
      <alignment horizontal="center" vertical="center" wrapText="1"/>
    </xf>
    <xf numFmtId="0" fontId="9" fillId="40" borderId="72" xfId="0" applyFont="1" applyFill="1" applyBorder="1" applyAlignment="1">
      <alignment horizontal="center" vertical="center" wrapText="1"/>
    </xf>
    <xf numFmtId="0" fontId="9" fillId="40" borderId="69" xfId="0" applyFont="1" applyFill="1" applyBorder="1" applyAlignment="1">
      <alignment horizontal="center" vertical="center" wrapText="1"/>
    </xf>
    <xf numFmtId="0" fontId="9" fillId="40" borderId="18" xfId="0" applyFont="1" applyFill="1" applyBorder="1" applyAlignment="1">
      <alignment horizontal="center" vertical="center" wrapText="1"/>
    </xf>
    <xf numFmtId="0" fontId="9" fillId="19" borderId="11" xfId="0" applyFont="1" applyFill="1" applyBorder="1" applyAlignment="1">
      <alignment horizontal="center" vertical="center" wrapText="1"/>
    </xf>
    <xf numFmtId="0" fontId="12" fillId="40" borderId="16" xfId="0" applyFont="1" applyFill="1" applyBorder="1" applyAlignment="1">
      <alignment horizontal="center" vertical="center" wrapText="1"/>
    </xf>
    <xf numFmtId="0" fontId="12" fillId="40" borderId="11" xfId="0" applyFont="1" applyFill="1" applyBorder="1" applyAlignment="1">
      <alignment horizontal="center" vertical="center" wrapText="1"/>
    </xf>
    <xf numFmtId="0" fontId="12" fillId="40" borderId="20" xfId="0" applyFont="1" applyFill="1" applyBorder="1" applyAlignment="1">
      <alignment horizontal="center" vertical="center" wrapText="1"/>
    </xf>
    <xf numFmtId="0" fontId="12" fillId="40" borderId="15" xfId="0" applyFont="1" applyFill="1" applyBorder="1" applyAlignment="1">
      <alignment horizontal="center" vertical="center" wrapText="1"/>
    </xf>
    <xf numFmtId="0" fontId="9" fillId="28" borderId="27" xfId="0" applyFont="1" applyFill="1" applyBorder="1" applyAlignment="1">
      <alignment horizontal="center" vertical="center" wrapText="1"/>
    </xf>
    <xf numFmtId="0" fontId="9" fillId="16" borderId="12" xfId="0" applyFont="1" applyFill="1" applyBorder="1" applyAlignment="1">
      <alignment horizontal="center" vertical="center" wrapText="1"/>
    </xf>
    <xf numFmtId="0" fontId="12" fillId="19" borderId="12" xfId="0" applyFont="1" applyFill="1" applyBorder="1" applyAlignment="1">
      <alignment horizontal="center" vertical="center" wrapText="1"/>
    </xf>
    <xf numFmtId="0" fontId="13" fillId="42" borderId="12" xfId="0" applyFont="1" applyFill="1" applyBorder="1" applyAlignment="1" applyProtection="1">
      <alignment horizontal="center" vertical="center" wrapText="1"/>
      <protection/>
    </xf>
    <xf numFmtId="0" fontId="13" fillId="26" borderId="12" xfId="0" applyFont="1" applyFill="1" applyBorder="1" applyAlignment="1" applyProtection="1">
      <alignment horizontal="center" vertical="center" wrapText="1"/>
      <protection/>
    </xf>
    <xf numFmtId="0" fontId="13" fillId="26" borderId="11" xfId="0" applyFont="1" applyFill="1" applyBorder="1" applyAlignment="1" applyProtection="1">
      <alignment horizontal="center" vertical="center" wrapText="1"/>
      <protection/>
    </xf>
    <xf numFmtId="0" fontId="13" fillId="42" borderId="11" xfId="0" applyFont="1" applyFill="1" applyBorder="1" applyAlignment="1" applyProtection="1">
      <alignment horizontal="center" vertical="center" wrapText="1"/>
      <protection/>
    </xf>
    <xf numFmtId="0" fontId="9" fillId="37" borderId="12" xfId="0" applyFont="1" applyFill="1" applyBorder="1" applyAlignment="1">
      <alignment horizontal="center" vertical="center" wrapText="1"/>
    </xf>
    <xf numFmtId="0" fontId="9" fillId="37" borderId="11" xfId="0" applyFont="1" applyFill="1" applyBorder="1" applyAlignment="1">
      <alignment horizontal="center" vertical="center" wrapText="1"/>
    </xf>
    <xf numFmtId="0" fontId="9" fillId="42" borderId="11" xfId="0" applyFont="1" applyFill="1" applyBorder="1" applyAlignment="1">
      <alignment horizontal="center" vertical="center" wrapText="1"/>
    </xf>
    <xf numFmtId="0" fontId="12" fillId="36" borderId="0" xfId="0" applyFont="1" applyFill="1" applyBorder="1" applyAlignment="1">
      <alignment horizontal="center" vertical="center" wrapText="1"/>
    </xf>
    <xf numFmtId="0" fontId="9" fillId="36" borderId="0" xfId="0" applyFont="1" applyFill="1" applyBorder="1" applyAlignment="1">
      <alignment horizontal="center" vertical="center" wrapText="1"/>
    </xf>
    <xf numFmtId="0" fontId="12" fillId="37" borderId="15" xfId="0" applyFont="1" applyFill="1" applyBorder="1" applyAlignment="1">
      <alignment horizontal="center" vertical="center" wrapText="1"/>
    </xf>
    <xf numFmtId="0" fontId="12" fillId="42" borderId="15" xfId="0" applyFont="1" applyFill="1" applyBorder="1" applyAlignment="1">
      <alignment horizontal="center" vertical="center" wrapText="1"/>
    </xf>
    <xf numFmtId="0" fontId="12" fillId="37" borderId="11" xfId="0" applyFont="1" applyFill="1" applyBorder="1" applyAlignment="1">
      <alignment horizontal="center" vertical="center" wrapText="1"/>
    </xf>
    <xf numFmtId="0" fontId="12" fillId="16" borderId="11" xfId="0" applyFont="1" applyFill="1" applyBorder="1" applyAlignment="1">
      <alignment horizontal="center" vertical="center" wrapText="1"/>
    </xf>
    <xf numFmtId="0" fontId="12" fillId="42" borderId="11" xfId="0" applyFont="1" applyFill="1" applyBorder="1" applyAlignment="1">
      <alignment horizontal="center" vertical="center" wrapText="1"/>
    </xf>
    <xf numFmtId="0" fontId="9" fillId="16" borderId="11" xfId="0" applyFont="1" applyFill="1" applyBorder="1" applyAlignment="1">
      <alignment horizontal="center" vertical="center" wrapText="1"/>
    </xf>
    <xf numFmtId="0" fontId="9" fillId="16" borderId="33" xfId="0" applyFont="1" applyFill="1" applyBorder="1" applyAlignment="1">
      <alignment horizontal="center" vertical="center" wrapText="1"/>
    </xf>
    <xf numFmtId="0" fontId="9" fillId="16" borderId="65" xfId="0" applyFont="1" applyFill="1" applyBorder="1" applyAlignment="1">
      <alignment horizontal="center" vertical="center" wrapText="1"/>
    </xf>
    <xf numFmtId="0" fontId="12" fillId="16" borderId="15" xfId="0" applyFont="1" applyFill="1" applyBorder="1" applyAlignment="1">
      <alignment horizontal="center" vertical="center" wrapText="1"/>
    </xf>
    <xf numFmtId="0" fontId="12" fillId="42" borderId="11" xfId="0" applyFont="1" applyFill="1" applyBorder="1" applyAlignment="1" applyProtection="1">
      <alignment horizontal="center" vertical="center" wrapText="1"/>
      <protection/>
    </xf>
    <xf numFmtId="0" fontId="12" fillId="19" borderId="11" xfId="0" applyFont="1" applyFill="1" applyBorder="1" applyAlignment="1">
      <alignment horizontal="center" vertical="center" wrapText="1"/>
    </xf>
    <xf numFmtId="0" fontId="13" fillId="36" borderId="0" xfId="0" applyFont="1" applyFill="1" applyBorder="1" applyAlignment="1">
      <alignment horizontal="center" vertical="center" wrapText="1"/>
    </xf>
    <xf numFmtId="0" fontId="12" fillId="42" borderId="15" xfId="0" applyFont="1" applyFill="1" applyBorder="1" applyAlignment="1" applyProtection="1">
      <alignment horizontal="center" vertical="center" wrapText="1"/>
      <protection/>
    </xf>
    <xf numFmtId="0" fontId="12" fillId="19" borderId="15" xfId="0" applyFont="1" applyFill="1" applyBorder="1" applyAlignment="1">
      <alignment horizontal="center" vertical="center" wrapText="1"/>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marillo"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Followed Hyperlink" xfId="48"/>
    <cellStyle name="Hyperlink" xfId="49"/>
    <cellStyle name="Incorrecto" xfId="50"/>
    <cellStyle name="Comma" xfId="51"/>
    <cellStyle name="Comma [0]" xfId="52"/>
    <cellStyle name="Millares [0] 2" xfId="53"/>
    <cellStyle name="Millares [0] 3" xfId="54"/>
    <cellStyle name="Millares 2" xfId="55"/>
    <cellStyle name="Currency" xfId="56"/>
    <cellStyle name="Currency [0]" xfId="57"/>
    <cellStyle name="Neutral" xfId="58"/>
    <cellStyle name="Normal 2" xfId="59"/>
    <cellStyle name="Notas" xfId="60"/>
    <cellStyle name="Percent" xfId="61"/>
    <cellStyle name="Porcentaje 2" xfId="62"/>
    <cellStyle name="Porcentual 2" xfId="63"/>
    <cellStyle name="Rojo" xfId="64"/>
    <cellStyle name="Salida" xfId="65"/>
    <cellStyle name="Texto de advertencia" xfId="66"/>
    <cellStyle name="Texto explicativo" xfId="67"/>
    <cellStyle name="Título" xfId="68"/>
    <cellStyle name="Título 2" xfId="69"/>
    <cellStyle name="Título 3" xfId="70"/>
    <cellStyle name="Total" xfId="71"/>
    <cellStyle name="Verde" xfId="72"/>
  </cellStyles>
  <dxfs count="20">
    <dxf>
      <fill>
        <patternFill>
          <bgColor rgb="FFFFFF00"/>
        </patternFill>
      </fill>
    </dxf>
    <dxf>
      <fill>
        <patternFill>
          <bgColor rgb="FF00B05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FF0000"/>
        </patternFill>
      </fill>
      <border/>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971550</xdr:colOff>
      <xdr:row>67</xdr:row>
      <xdr:rowOff>0</xdr:rowOff>
    </xdr:from>
    <xdr:to>
      <xdr:col>1</xdr:col>
      <xdr:colOff>971550</xdr:colOff>
      <xdr:row>67</xdr:row>
      <xdr:rowOff>9525</xdr:rowOff>
    </xdr:to>
    <xdr:sp>
      <xdr:nvSpPr>
        <xdr:cNvPr id="1" name="5 Rectángulo"/>
        <xdr:cNvSpPr>
          <a:spLocks/>
        </xdr:cNvSpPr>
      </xdr:nvSpPr>
      <xdr:spPr>
        <a:xfrm>
          <a:off x="2066925" y="105660825"/>
          <a:ext cx="0" cy="9525"/>
        </a:xfrm>
        <a:prstGeom prst="rect">
          <a:avLst/>
        </a:prstGeom>
        <a:solidFill>
          <a:srgbClr val="7F7F7F"/>
        </a:solidFill>
        <a:ln w="9525" cmpd="sng">
          <a:solidFill>
            <a:srgbClr val="F79646"/>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971550</xdr:colOff>
      <xdr:row>69</xdr:row>
      <xdr:rowOff>28575</xdr:rowOff>
    </xdr:from>
    <xdr:to>
      <xdr:col>1</xdr:col>
      <xdr:colOff>971550</xdr:colOff>
      <xdr:row>72</xdr:row>
      <xdr:rowOff>85725</xdr:rowOff>
    </xdr:to>
    <xdr:sp>
      <xdr:nvSpPr>
        <xdr:cNvPr id="2" name="7 Rectángulo"/>
        <xdr:cNvSpPr>
          <a:spLocks/>
        </xdr:cNvSpPr>
      </xdr:nvSpPr>
      <xdr:spPr>
        <a:xfrm>
          <a:off x="2066925" y="106070400"/>
          <a:ext cx="0" cy="628650"/>
        </a:xfrm>
        <a:prstGeom prst="rect">
          <a:avLst/>
        </a:prstGeom>
        <a:solidFill>
          <a:srgbClr val="4F6228"/>
        </a:solidFill>
        <a:ln w="9525" cmpd="sng">
          <a:solidFill>
            <a:srgbClr val="F79646"/>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971550</xdr:colOff>
      <xdr:row>69</xdr:row>
      <xdr:rowOff>85725</xdr:rowOff>
    </xdr:from>
    <xdr:to>
      <xdr:col>2</xdr:col>
      <xdr:colOff>657225</xdr:colOff>
      <xdr:row>72</xdr:row>
      <xdr:rowOff>28575</xdr:rowOff>
    </xdr:to>
    <xdr:sp>
      <xdr:nvSpPr>
        <xdr:cNvPr id="3" name="8 CuadroTexto"/>
        <xdr:cNvSpPr txBox="1">
          <a:spLocks noChangeArrowheads="1"/>
        </xdr:cNvSpPr>
      </xdr:nvSpPr>
      <xdr:spPr>
        <a:xfrm>
          <a:off x="2066925" y="106127550"/>
          <a:ext cx="657225" cy="5143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800" b="1" i="0" u="none" baseline="0">
              <a:solidFill>
                <a:srgbClr val="000000"/>
              </a:solidFill>
            </a:rPr>
            <a:t>IVC</a:t>
          </a:r>
        </a:p>
      </xdr:txBody>
    </xdr:sp>
    <xdr:clientData/>
  </xdr:twoCellAnchor>
  <xdr:twoCellAnchor>
    <xdr:from>
      <xdr:col>1</xdr:col>
      <xdr:colOff>971550</xdr:colOff>
      <xdr:row>74</xdr:row>
      <xdr:rowOff>85725</xdr:rowOff>
    </xdr:from>
    <xdr:to>
      <xdr:col>1</xdr:col>
      <xdr:colOff>971550</xdr:colOff>
      <xdr:row>78</xdr:row>
      <xdr:rowOff>9525</xdr:rowOff>
    </xdr:to>
    <xdr:sp>
      <xdr:nvSpPr>
        <xdr:cNvPr id="4" name="9 Rectángulo"/>
        <xdr:cNvSpPr>
          <a:spLocks/>
        </xdr:cNvSpPr>
      </xdr:nvSpPr>
      <xdr:spPr>
        <a:xfrm>
          <a:off x="2066925" y="107080050"/>
          <a:ext cx="0" cy="685800"/>
        </a:xfrm>
        <a:prstGeom prst="rect">
          <a:avLst/>
        </a:prstGeom>
        <a:solidFill>
          <a:srgbClr val="8064A2"/>
        </a:solidFill>
        <a:ln w="9525" cmpd="sng">
          <a:solidFill>
            <a:srgbClr val="F79646"/>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971550</xdr:colOff>
      <xdr:row>75</xdr:row>
      <xdr:rowOff>9525</xdr:rowOff>
    </xdr:from>
    <xdr:to>
      <xdr:col>2</xdr:col>
      <xdr:colOff>695325</xdr:colOff>
      <xdr:row>77</xdr:row>
      <xdr:rowOff>95250</xdr:rowOff>
    </xdr:to>
    <xdr:sp>
      <xdr:nvSpPr>
        <xdr:cNvPr id="5" name="10 CuadroTexto"/>
        <xdr:cNvSpPr txBox="1">
          <a:spLocks noChangeArrowheads="1"/>
        </xdr:cNvSpPr>
      </xdr:nvSpPr>
      <xdr:spPr>
        <a:xfrm>
          <a:off x="2066925" y="107194350"/>
          <a:ext cx="695325" cy="4667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800" b="1" i="0" u="none" baseline="0">
              <a:solidFill>
                <a:srgbClr val="000000"/>
              </a:solidFill>
              <a:latin typeface="Arial Narrow"/>
              <a:ea typeface="Arial Narrow"/>
              <a:cs typeface="Arial Narrow"/>
            </a:rPr>
            <a:t>GESTIÓN</a:t>
          </a:r>
          <a:r>
            <a:rPr lang="en-US" cap="none" sz="1800" b="1" i="0" u="none" baseline="0">
              <a:solidFill>
                <a:srgbClr val="000000"/>
              </a:solidFill>
              <a:latin typeface="Arial Narrow"/>
              <a:ea typeface="Arial Narrow"/>
              <a:cs typeface="Arial Narrow"/>
            </a:rPr>
            <a:t> CORPORATIVA LOCAL</a:t>
          </a:r>
        </a:p>
      </xdr:txBody>
    </xdr:sp>
    <xdr:clientData/>
  </xdr:twoCellAnchor>
  <xdr:twoCellAnchor>
    <xdr:from>
      <xdr:col>1</xdr:col>
      <xdr:colOff>971550</xdr:colOff>
      <xdr:row>79</xdr:row>
      <xdr:rowOff>95250</xdr:rowOff>
    </xdr:from>
    <xdr:to>
      <xdr:col>1</xdr:col>
      <xdr:colOff>971550</xdr:colOff>
      <xdr:row>83</xdr:row>
      <xdr:rowOff>28575</xdr:rowOff>
    </xdr:to>
    <xdr:sp>
      <xdr:nvSpPr>
        <xdr:cNvPr id="6" name="11 Rectángulo"/>
        <xdr:cNvSpPr>
          <a:spLocks/>
        </xdr:cNvSpPr>
      </xdr:nvSpPr>
      <xdr:spPr>
        <a:xfrm>
          <a:off x="2066925" y="108042075"/>
          <a:ext cx="0" cy="695325"/>
        </a:xfrm>
        <a:prstGeom prst="rect">
          <a:avLst/>
        </a:prstGeom>
        <a:solidFill>
          <a:srgbClr val="1F497D"/>
        </a:solidFill>
        <a:ln w="9525" cmpd="sng">
          <a:solidFill>
            <a:srgbClr val="F79646"/>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971550</xdr:colOff>
      <xdr:row>80</xdr:row>
      <xdr:rowOff>28575</xdr:rowOff>
    </xdr:from>
    <xdr:to>
      <xdr:col>2</xdr:col>
      <xdr:colOff>695325</xdr:colOff>
      <xdr:row>82</xdr:row>
      <xdr:rowOff>104775</xdr:rowOff>
    </xdr:to>
    <xdr:sp>
      <xdr:nvSpPr>
        <xdr:cNvPr id="7" name="12 CuadroTexto"/>
        <xdr:cNvSpPr txBox="1">
          <a:spLocks noChangeArrowheads="1"/>
        </xdr:cNvSpPr>
      </xdr:nvSpPr>
      <xdr:spPr>
        <a:xfrm>
          <a:off x="2066925" y="108165900"/>
          <a:ext cx="695325" cy="4572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800" b="1" i="0" u="none" baseline="0">
              <a:solidFill>
                <a:srgbClr val="000000"/>
              </a:solidFill>
              <a:latin typeface="Arial Narrow"/>
              <a:ea typeface="Arial Narrow"/>
              <a:cs typeface="Arial Narrow"/>
            </a:rPr>
            <a:t>RELACIONES</a:t>
          </a:r>
          <a:r>
            <a:rPr lang="en-US" cap="none" sz="1800" b="1" i="0" u="none" baseline="0">
              <a:solidFill>
                <a:srgbClr val="000000"/>
              </a:solidFill>
              <a:latin typeface="Arial Narrow"/>
              <a:ea typeface="Arial Narrow"/>
              <a:cs typeface="Arial Narrow"/>
            </a:rPr>
            <a:t> ESTRATEGICAS</a:t>
          </a:r>
        </a:p>
      </xdr:txBody>
    </xdr:sp>
    <xdr:clientData/>
  </xdr:twoCellAnchor>
  <xdr:twoCellAnchor>
    <xdr:from>
      <xdr:col>1</xdr:col>
      <xdr:colOff>971550</xdr:colOff>
      <xdr:row>86</xdr:row>
      <xdr:rowOff>0</xdr:rowOff>
    </xdr:from>
    <xdr:to>
      <xdr:col>1</xdr:col>
      <xdr:colOff>971550</xdr:colOff>
      <xdr:row>89</xdr:row>
      <xdr:rowOff>57150</xdr:rowOff>
    </xdr:to>
    <xdr:sp>
      <xdr:nvSpPr>
        <xdr:cNvPr id="8" name="13 Rectángulo"/>
        <xdr:cNvSpPr>
          <a:spLocks/>
        </xdr:cNvSpPr>
      </xdr:nvSpPr>
      <xdr:spPr>
        <a:xfrm>
          <a:off x="2066925" y="109280325"/>
          <a:ext cx="0" cy="628650"/>
        </a:xfrm>
        <a:prstGeom prst="rect">
          <a:avLst/>
        </a:prstGeom>
        <a:solidFill>
          <a:srgbClr val="632523"/>
        </a:solidFill>
        <a:ln w="9525" cmpd="sng">
          <a:solidFill>
            <a:srgbClr val="F79646"/>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971550</xdr:colOff>
      <xdr:row>86</xdr:row>
      <xdr:rowOff>57150</xdr:rowOff>
    </xdr:from>
    <xdr:to>
      <xdr:col>2</xdr:col>
      <xdr:colOff>723900</xdr:colOff>
      <xdr:row>89</xdr:row>
      <xdr:rowOff>9525</xdr:rowOff>
    </xdr:to>
    <xdr:sp>
      <xdr:nvSpPr>
        <xdr:cNvPr id="9" name="14 CuadroTexto"/>
        <xdr:cNvSpPr txBox="1">
          <a:spLocks noChangeArrowheads="1"/>
        </xdr:cNvSpPr>
      </xdr:nvSpPr>
      <xdr:spPr>
        <a:xfrm>
          <a:off x="2066925" y="109337475"/>
          <a:ext cx="723900" cy="52387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800" b="1" i="0" u="none" baseline="0">
              <a:solidFill>
                <a:srgbClr val="000000"/>
              </a:solidFill>
              <a:latin typeface="Arial Narrow"/>
              <a:ea typeface="Arial Narrow"/>
              <a:cs typeface="Arial Narrow"/>
            </a:rPr>
            <a:t>GESTIÓN</a:t>
          </a:r>
          <a:r>
            <a:rPr lang="en-US" cap="none" sz="1800" b="1" i="0" u="none" baseline="0">
              <a:solidFill>
                <a:srgbClr val="000000"/>
              </a:solidFill>
              <a:latin typeface="Arial Narrow"/>
              <a:ea typeface="Arial Narrow"/>
              <a:cs typeface="Arial Narrow"/>
            </a:rPr>
            <a:t> DEL PATRIMONIO DOCUMENTAL</a:t>
          </a:r>
        </a:p>
      </xdr:txBody>
    </xdr:sp>
    <xdr:clientData/>
  </xdr:twoCellAnchor>
  <xdr:twoCellAnchor>
    <xdr:from>
      <xdr:col>1</xdr:col>
      <xdr:colOff>971550</xdr:colOff>
      <xdr:row>91</xdr:row>
      <xdr:rowOff>66675</xdr:rowOff>
    </xdr:from>
    <xdr:to>
      <xdr:col>1</xdr:col>
      <xdr:colOff>971550</xdr:colOff>
      <xdr:row>95</xdr:row>
      <xdr:rowOff>0</xdr:rowOff>
    </xdr:to>
    <xdr:sp>
      <xdr:nvSpPr>
        <xdr:cNvPr id="10" name="15 Rectángulo"/>
        <xdr:cNvSpPr>
          <a:spLocks/>
        </xdr:cNvSpPr>
      </xdr:nvSpPr>
      <xdr:spPr>
        <a:xfrm>
          <a:off x="2066925" y="110299500"/>
          <a:ext cx="0" cy="695325"/>
        </a:xfrm>
        <a:prstGeom prst="rect">
          <a:avLst/>
        </a:prstGeom>
        <a:solidFill>
          <a:srgbClr val="4A452A"/>
        </a:solidFill>
        <a:ln w="9525" cmpd="sng">
          <a:solidFill>
            <a:srgbClr val="F79646"/>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971550</xdr:colOff>
      <xdr:row>91</xdr:row>
      <xdr:rowOff>123825</xdr:rowOff>
    </xdr:from>
    <xdr:to>
      <xdr:col>2</xdr:col>
      <xdr:colOff>695325</xdr:colOff>
      <xdr:row>94</xdr:row>
      <xdr:rowOff>85725</xdr:rowOff>
    </xdr:to>
    <xdr:sp>
      <xdr:nvSpPr>
        <xdr:cNvPr id="11" name="16 CuadroTexto"/>
        <xdr:cNvSpPr txBox="1">
          <a:spLocks noChangeArrowheads="1"/>
        </xdr:cNvSpPr>
      </xdr:nvSpPr>
      <xdr:spPr>
        <a:xfrm>
          <a:off x="2066925" y="110356650"/>
          <a:ext cx="695325" cy="5334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800" b="1" i="0" u="none" baseline="0">
              <a:solidFill>
                <a:srgbClr val="000000"/>
              </a:solidFill>
            </a:rPr>
            <a:t>GERENCIA DE TI</a:t>
          </a:r>
        </a:p>
      </xdr:txBody>
    </xdr:sp>
    <xdr:clientData/>
  </xdr:twoCellAnchor>
  <xdr:oneCellAnchor>
    <xdr:from>
      <xdr:col>4</xdr:col>
      <xdr:colOff>0</xdr:colOff>
      <xdr:row>4</xdr:row>
      <xdr:rowOff>0</xdr:rowOff>
    </xdr:from>
    <xdr:ext cx="295275" cy="295275"/>
    <xdr:sp>
      <xdr:nvSpPr>
        <xdr:cNvPr id="12" name="AutoShape 38" descr="Resultado de imagen para boton agregar icono"/>
        <xdr:cNvSpPr>
          <a:spLocks noChangeAspect="1"/>
        </xdr:cNvSpPr>
      </xdr:nvSpPr>
      <xdr:spPr>
        <a:xfrm>
          <a:off x="9058275" y="1962150"/>
          <a:ext cx="295275"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4</xdr:row>
      <xdr:rowOff>0</xdr:rowOff>
    </xdr:from>
    <xdr:ext cx="295275" cy="295275"/>
    <xdr:sp>
      <xdr:nvSpPr>
        <xdr:cNvPr id="13" name="AutoShape 39" descr="Resultado de imagen para boton agregar icono"/>
        <xdr:cNvSpPr>
          <a:spLocks noChangeAspect="1"/>
        </xdr:cNvSpPr>
      </xdr:nvSpPr>
      <xdr:spPr>
        <a:xfrm>
          <a:off x="9058275" y="1962150"/>
          <a:ext cx="295275"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4</xdr:row>
      <xdr:rowOff>0</xdr:rowOff>
    </xdr:from>
    <xdr:ext cx="295275" cy="295275"/>
    <xdr:sp>
      <xdr:nvSpPr>
        <xdr:cNvPr id="14" name="AutoShape 40" descr="Resultado de imagen para boton agregar icono"/>
        <xdr:cNvSpPr>
          <a:spLocks noChangeAspect="1"/>
        </xdr:cNvSpPr>
      </xdr:nvSpPr>
      <xdr:spPr>
        <a:xfrm>
          <a:off x="9058275" y="1962150"/>
          <a:ext cx="295275"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4</xdr:row>
      <xdr:rowOff>0</xdr:rowOff>
    </xdr:from>
    <xdr:ext cx="295275" cy="295275"/>
    <xdr:sp>
      <xdr:nvSpPr>
        <xdr:cNvPr id="15" name="AutoShape 42" descr="Z"/>
        <xdr:cNvSpPr>
          <a:spLocks noChangeAspect="1"/>
        </xdr:cNvSpPr>
      </xdr:nvSpPr>
      <xdr:spPr>
        <a:xfrm>
          <a:off x="9058275" y="1962150"/>
          <a:ext cx="295275"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gobiernobogota-my.sharepoint.com/personal/julian_perez_gobiernobogota_gov_co/Documents/Datos%20adjuntos%20de%20correo%20electr&#243;nico/AL20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AN GESTION POR PROCESO"/>
      <sheetName val="Hoja2"/>
    </sheetNames>
    <sheetDataSet>
      <sheetData sheetId="1">
        <row r="6">
          <cell r="C6" t="str">
            <v>RUTINARIA</v>
          </cell>
        </row>
        <row r="7">
          <cell r="C7" t="str">
            <v>RETADORA (MEJORA)</v>
          </cell>
        </row>
        <row r="8">
          <cell r="C8" t="str">
            <v>GESTIÓN</v>
          </cell>
        </row>
        <row r="9">
          <cell r="C9" t="str">
            <v>SOSTENIBILDIAD DEL SISTEMA DE GESTIÓN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I65"/>
  <sheetViews>
    <sheetView showGridLines="0" tabSelected="1" zoomScale="70" zoomScaleNormal="70" zoomScaleSheetLayoutView="25" zoomScalePageLayoutView="0" workbookViewId="0" topLeftCell="O13">
      <pane ySplit="1350" topLeftCell="A61" activePane="bottomLeft" state="split"/>
      <selection pane="topLeft" activeCell="Z13" sqref="Z1:AD16384"/>
      <selection pane="bottomLeft" activeCell="P48" sqref="P48"/>
    </sheetView>
  </sheetViews>
  <sheetFormatPr defaultColWidth="11.421875" defaultRowHeight="15"/>
  <cols>
    <col min="1" max="1" width="16.421875" style="34" customWidth="1"/>
    <col min="2" max="2" width="14.57421875" style="34" customWidth="1"/>
    <col min="3" max="3" width="34.140625" style="34" customWidth="1"/>
    <col min="4" max="4" width="70.7109375" style="162" customWidth="1"/>
    <col min="5" max="5" width="32.7109375" style="34" customWidth="1"/>
    <col min="6" max="6" width="51.00390625" style="34" customWidth="1"/>
    <col min="7" max="7" width="58.140625" style="34" customWidth="1"/>
    <col min="8" max="8" width="63.28125" style="34" customWidth="1"/>
    <col min="9" max="9" width="26.28125" style="34" customWidth="1"/>
    <col min="10" max="10" width="43.421875" style="34" customWidth="1"/>
    <col min="11" max="11" width="114.57421875" style="34" customWidth="1"/>
    <col min="12" max="13" width="21.421875" style="34" customWidth="1"/>
    <col min="14" max="14" width="12.8515625" style="34" customWidth="1"/>
    <col min="15" max="15" width="10.8515625" style="34" customWidth="1"/>
    <col min="16" max="16" width="10.57421875" style="34" customWidth="1"/>
    <col min="17" max="17" width="25.7109375" style="34" customWidth="1"/>
    <col min="18" max="18" width="19.421875" style="34" customWidth="1"/>
    <col min="19" max="19" width="21.140625" style="34" customWidth="1"/>
    <col min="20" max="20" width="45.7109375" style="34" hidden="1" customWidth="1"/>
    <col min="21" max="24" width="11.421875" style="34" hidden="1" customWidth="1"/>
    <col min="25" max="25" width="18.8515625" style="34" customWidth="1"/>
    <col min="26" max="26" width="26.7109375" style="268" customWidth="1"/>
    <col min="27" max="27" width="18.28125" style="268" customWidth="1"/>
    <col min="28" max="28" width="16.00390625" style="268" customWidth="1"/>
    <col min="29" max="29" width="18.421875" style="268" customWidth="1"/>
    <col min="30" max="30" width="47.57421875" style="268" customWidth="1"/>
    <col min="31" max="31" width="38.7109375" style="236" customWidth="1"/>
    <col min="32" max="32" width="30.8515625" style="34" customWidth="1"/>
    <col min="33" max="33" width="19.7109375" style="34" customWidth="1"/>
    <col min="34" max="35" width="16.421875" style="34" customWidth="1"/>
    <col min="36" max="36" width="29.140625" style="34" customWidth="1"/>
    <col min="37" max="37" width="17.8515625" style="34" customWidth="1"/>
    <col min="38" max="38" width="32.7109375" style="34" customWidth="1"/>
    <col min="39" max="43" width="11.421875" style="34" customWidth="1"/>
    <col min="44" max="44" width="29.57421875" style="34" customWidth="1"/>
    <col min="45" max="46" width="11.421875" style="34" customWidth="1"/>
    <col min="47" max="47" width="14.8515625" style="34" customWidth="1"/>
    <col min="48" max="48" width="14.57421875" style="34" customWidth="1"/>
    <col min="49" max="49" width="20.7109375" style="34" customWidth="1"/>
    <col min="50" max="50" width="24.140625" style="34" customWidth="1"/>
    <col min="51" max="51" width="19.140625" style="34" customWidth="1"/>
    <col min="52" max="52" width="18.421875" style="34" customWidth="1"/>
    <col min="53" max="54" width="21.8515625" style="34" customWidth="1"/>
    <col min="55" max="55" width="19.8515625" style="34" customWidth="1"/>
    <col min="56" max="16384" width="11.421875" style="34" customWidth="1"/>
  </cols>
  <sheetData>
    <row r="1" spans="1:25" ht="40.5" customHeight="1">
      <c r="A1" s="439"/>
      <c r="B1" s="440"/>
      <c r="C1" s="440"/>
      <c r="D1" s="440"/>
      <c r="E1" s="440"/>
      <c r="F1" s="440"/>
      <c r="G1" s="440"/>
      <c r="H1" s="440"/>
      <c r="I1" s="440"/>
      <c r="J1" s="440"/>
      <c r="K1" s="440"/>
      <c r="L1" s="440"/>
      <c r="M1" s="440"/>
      <c r="N1" s="440"/>
      <c r="O1" s="440"/>
      <c r="P1" s="440"/>
      <c r="Q1" s="440"/>
      <c r="R1" s="440"/>
      <c r="S1" s="440"/>
      <c r="T1" s="440"/>
      <c r="U1" s="440"/>
      <c r="V1" s="440"/>
      <c r="W1" s="440"/>
      <c r="X1" s="440"/>
      <c r="Y1" s="440"/>
    </row>
    <row r="2" spans="1:25" ht="40.5" customHeight="1" thickBot="1">
      <c r="A2" s="441" t="s">
        <v>0</v>
      </c>
      <c r="B2" s="441"/>
      <c r="C2" s="442"/>
      <c r="D2" s="442"/>
      <c r="E2" s="442"/>
      <c r="F2" s="442"/>
      <c r="G2" s="442"/>
      <c r="H2" s="442"/>
      <c r="I2" s="441"/>
      <c r="J2" s="441"/>
      <c r="K2" s="441"/>
      <c r="L2" s="441"/>
      <c r="M2" s="441"/>
      <c r="N2" s="441"/>
      <c r="O2" s="441"/>
      <c r="P2" s="441"/>
      <c r="Q2" s="441"/>
      <c r="R2" s="441"/>
      <c r="S2" s="441"/>
      <c r="T2" s="441"/>
      <c r="U2" s="441"/>
      <c r="V2" s="441"/>
      <c r="W2" s="441"/>
      <c r="X2" s="441"/>
      <c r="Y2" s="441"/>
    </row>
    <row r="3" spans="1:55" ht="36.75" customHeight="1">
      <c r="A3" s="35" t="s">
        <v>1</v>
      </c>
      <c r="B3" s="36">
        <v>2018</v>
      </c>
      <c r="C3" s="443" t="s">
        <v>2</v>
      </c>
      <c r="D3" s="444"/>
      <c r="E3" s="444"/>
      <c r="F3" s="444"/>
      <c r="G3" s="444"/>
      <c r="H3" s="445"/>
      <c r="I3" s="37"/>
      <c r="J3" s="37"/>
      <c r="K3" s="37"/>
      <c r="L3" s="37"/>
      <c r="M3" s="37"/>
      <c r="N3" s="37"/>
      <c r="O3" s="37"/>
      <c r="P3" s="37"/>
      <c r="Q3" s="37"/>
      <c r="R3" s="37"/>
      <c r="S3" s="37"/>
      <c r="T3" s="37"/>
      <c r="U3" s="37"/>
      <c r="V3" s="37"/>
      <c r="W3" s="37"/>
      <c r="X3" s="37"/>
      <c r="Y3" s="38"/>
      <c r="Z3" s="269"/>
      <c r="AA3" s="269"/>
      <c r="AB3" s="269"/>
      <c r="AC3" s="269"/>
      <c r="AD3" s="269"/>
      <c r="AE3" s="51"/>
      <c r="AF3" s="39"/>
      <c r="AG3" s="39"/>
      <c r="AH3" s="39"/>
      <c r="AI3" s="39"/>
      <c r="AJ3" s="39"/>
      <c r="AK3" s="39"/>
      <c r="AL3" s="39"/>
      <c r="AM3" s="39"/>
      <c r="AN3" s="39"/>
      <c r="AO3" s="39"/>
      <c r="AP3" s="39"/>
      <c r="AQ3" s="39"/>
      <c r="AR3" s="39"/>
      <c r="AS3" s="39"/>
      <c r="AT3" s="39"/>
      <c r="AU3" s="39"/>
      <c r="AV3" s="39"/>
      <c r="AW3" s="39"/>
      <c r="AX3" s="39"/>
      <c r="AY3" s="39"/>
      <c r="AZ3" s="39"/>
      <c r="BA3" s="39"/>
      <c r="BB3" s="39"/>
      <c r="BC3" s="39"/>
    </row>
    <row r="4" spans="1:55" ht="36.75" customHeight="1">
      <c r="A4" s="35" t="s">
        <v>3</v>
      </c>
      <c r="B4" s="36"/>
      <c r="C4" s="40" t="s">
        <v>4</v>
      </c>
      <c r="D4" s="41" t="s">
        <v>5</v>
      </c>
      <c r="E4" s="446" t="s">
        <v>6</v>
      </c>
      <c r="F4" s="446"/>
      <c r="G4" s="446"/>
      <c r="H4" s="447"/>
      <c r="I4" s="37"/>
      <c r="J4" s="37"/>
      <c r="K4" s="37"/>
      <c r="L4" s="37"/>
      <c r="M4" s="37"/>
      <c r="N4" s="37"/>
      <c r="O4" s="37"/>
      <c r="P4" s="37"/>
      <c r="Q4" s="37"/>
      <c r="R4" s="37"/>
      <c r="S4" s="37"/>
      <c r="T4" s="37"/>
      <c r="U4" s="37"/>
      <c r="V4" s="37"/>
      <c r="W4" s="37"/>
      <c r="X4" s="37"/>
      <c r="Y4" s="38"/>
      <c r="Z4" s="269"/>
      <c r="AA4" s="269"/>
      <c r="AB4" s="269"/>
      <c r="AC4" s="269"/>
      <c r="AD4" s="269"/>
      <c r="AE4" s="51"/>
      <c r="AF4" s="39"/>
      <c r="AG4" s="39"/>
      <c r="AH4" s="39"/>
      <c r="AI4" s="39"/>
      <c r="AJ4" s="39"/>
      <c r="AK4" s="39"/>
      <c r="AL4" s="39"/>
      <c r="AM4" s="39"/>
      <c r="AN4" s="39"/>
      <c r="AO4" s="39"/>
      <c r="AP4" s="39"/>
      <c r="AQ4" s="39"/>
      <c r="AR4" s="39"/>
      <c r="AS4" s="39"/>
      <c r="AT4" s="39"/>
      <c r="AU4" s="39"/>
      <c r="AV4" s="39"/>
      <c r="AW4" s="39"/>
      <c r="AX4" s="39"/>
      <c r="AY4" s="39"/>
      <c r="AZ4" s="39"/>
      <c r="BA4" s="39"/>
      <c r="BB4" s="39"/>
      <c r="BC4" s="39"/>
    </row>
    <row r="5" spans="1:55" ht="36.75" customHeight="1" thickBot="1">
      <c r="A5" s="35" t="s">
        <v>297</v>
      </c>
      <c r="B5" s="36"/>
      <c r="C5" s="43"/>
      <c r="D5" s="44"/>
      <c r="E5" s="448"/>
      <c r="F5" s="448"/>
      <c r="G5" s="448"/>
      <c r="H5" s="449"/>
      <c r="I5" s="37"/>
      <c r="J5" s="37"/>
      <c r="K5" s="37"/>
      <c r="L5" s="37"/>
      <c r="M5" s="37"/>
      <c r="N5" s="37"/>
      <c r="O5" s="37"/>
      <c r="P5" s="37"/>
      <c r="Q5" s="37"/>
      <c r="R5" s="37"/>
      <c r="S5" s="37"/>
      <c r="T5" s="37"/>
      <c r="U5" s="37"/>
      <c r="V5" s="37"/>
      <c r="W5" s="37"/>
      <c r="X5" s="37"/>
      <c r="Y5" s="38"/>
      <c r="Z5" s="270"/>
      <c r="AA5" s="271"/>
      <c r="AB5" s="271"/>
      <c r="AC5" s="271"/>
      <c r="AD5" s="271"/>
      <c r="AE5" s="219"/>
      <c r="AF5" s="45"/>
      <c r="AG5" s="45"/>
      <c r="AH5" s="45"/>
      <c r="AI5" s="45"/>
      <c r="AJ5" s="45"/>
      <c r="AK5" s="45"/>
      <c r="AL5" s="496"/>
      <c r="AM5" s="496"/>
      <c r="AN5" s="496"/>
      <c r="AO5" s="496"/>
      <c r="AP5" s="496"/>
      <c r="AQ5" s="496"/>
      <c r="AR5" s="496"/>
      <c r="AS5" s="496"/>
      <c r="AT5" s="496"/>
      <c r="AU5" s="496"/>
      <c r="AV5" s="496"/>
      <c r="AW5" s="496"/>
      <c r="AX5" s="496"/>
      <c r="AY5" s="496"/>
      <c r="AZ5" s="496"/>
      <c r="BA5" s="496"/>
      <c r="BB5" s="496"/>
      <c r="BC5" s="496"/>
    </row>
    <row r="6" spans="1:55" ht="14.25">
      <c r="A6" s="46"/>
      <c r="B6" s="42"/>
      <c r="C6" s="42"/>
      <c r="D6" s="47"/>
      <c r="E6" s="42"/>
      <c r="F6" s="42"/>
      <c r="G6" s="42"/>
      <c r="H6" s="42"/>
      <c r="I6" s="42"/>
      <c r="J6" s="42"/>
      <c r="K6" s="42"/>
      <c r="L6" s="42"/>
      <c r="M6" s="42"/>
      <c r="N6" s="42"/>
      <c r="O6" s="42"/>
      <c r="P6" s="42"/>
      <c r="Q6" s="39"/>
      <c r="R6" s="39"/>
      <c r="S6" s="39"/>
      <c r="T6" s="39"/>
      <c r="U6" s="39"/>
      <c r="V6" s="39"/>
      <c r="W6" s="39"/>
      <c r="X6" s="39"/>
      <c r="Y6" s="39"/>
      <c r="Z6" s="496"/>
      <c r="AA6" s="496"/>
      <c r="AB6" s="496"/>
      <c r="AC6" s="496"/>
      <c r="AD6" s="496"/>
      <c r="AE6" s="496"/>
      <c r="AF6" s="496"/>
      <c r="AG6" s="496"/>
      <c r="AH6" s="496"/>
      <c r="AI6" s="496"/>
      <c r="AJ6" s="496"/>
      <c r="AK6" s="496"/>
      <c r="AL6" s="496"/>
      <c r="AM6" s="496"/>
      <c r="AN6" s="496"/>
      <c r="AO6" s="496"/>
      <c r="AP6" s="496"/>
      <c r="AQ6" s="496"/>
      <c r="AR6" s="496"/>
      <c r="AS6" s="496"/>
      <c r="AT6" s="496"/>
      <c r="AU6" s="496"/>
      <c r="AV6" s="496"/>
      <c r="AW6" s="496"/>
      <c r="AX6" s="496"/>
      <c r="AY6" s="496"/>
      <c r="AZ6" s="496"/>
      <c r="BA6" s="496"/>
      <c r="BB6" s="496"/>
      <c r="BC6" s="496"/>
    </row>
    <row r="7" spans="1:55" ht="22.5">
      <c r="A7" s="42"/>
      <c r="B7" s="42"/>
      <c r="C7" s="42"/>
      <c r="D7" s="450"/>
      <c r="E7" s="450"/>
      <c r="F7" s="450"/>
      <c r="G7" s="450"/>
      <c r="H7" s="450"/>
      <c r="I7" s="450"/>
      <c r="J7" s="450"/>
      <c r="K7" s="450"/>
      <c r="L7" s="450"/>
      <c r="M7" s="450"/>
      <c r="N7" s="450"/>
      <c r="O7" s="450"/>
      <c r="P7" s="450"/>
      <c r="Q7" s="450"/>
      <c r="R7" s="450"/>
      <c r="S7" s="450"/>
      <c r="T7" s="48"/>
      <c r="U7" s="49"/>
      <c r="V7" s="39"/>
      <c r="W7" s="39"/>
      <c r="X7" s="39"/>
      <c r="Y7" s="39"/>
      <c r="Z7" s="272"/>
      <c r="AA7" s="272"/>
      <c r="AB7" s="272"/>
      <c r="AC7" s="272"/>
      <c r="AD7" s="272"/>
      <c r="AE7" s="219"/>
      <c r="AF7" s="50"/>
      <c r="AG7" s="50"/>
      <c r="AH7" s="50"/>
      <c r="AI7" s="50"/>
      <c r="AJ7" s="50"/>
      <c r="AK7" s="50"/>
      <c r="AL7" s="50"/>
      <c r="AM7" s="50"/>
      <c r="AN7" s="50"/>
      <c r="AO7" s="50"/>
      <c r="AP7" s="50"/>
      <c r="AQ7" s="50"/>
      <c r="AR7" s="50"/>
      <c r="AS7" s="50"/>
      <c r="AT7" s="50"/>
      <c r="AU7" s="50"/>
      <c r="AV7" s="50"/>
      <c r="AW7" s="50"/>
      <c r="AX7" s="50"/>
      <c r="AY7" s="50"/>
      <c r="AZ7" s="50"/>
      <c r="BA7" s="50"/>
      <c r="BB7" s="177"/>
      <c r="BC7" s="50"/>
    </row>
    <row r="8" spans="1:55" ht="22.5">
      <c r="A8" s="51"/>
      <c r="B8" s="39"/>
      <c r="C8" s="39"/>
      <c r="D8" s="451"/>
      <c r="E8" s="451"/>
      <c r="F8" s="451"/>
      <c r="G8" s="451"/>
      <c r="H8" s="451"/>
      <c r="I8" s="451"/>
      <c r="J8" s="451"/>
      <c r="K8" s="451"/>
      <c r="L8" s="497"/>
      <c r="M8" s="497"/>
      <c r="N8" s="497"/>
      <c r="O8" s="497"/>
      <c r="P8" s="50"/>
      <c r="Q8" s="50"/>
      <c r="R8" s="50"/>
      <c r="S8" s="50"/>
      <c r="T8" s="50"/>
      <c r="U8" s="50"/>
      <c r="V8" s="39"/>
      <c r="W8" s="39"/>
      <c r="X8" s="39"/>
      <c r="Y8" s="39"/>
      <c r="Z8" s="509"/>
      <c r="AA8" s="509"/>
      <c r="AB8" s="509"/>
      <c r="AC8" s="273"/>
      <c r="AD8" s="273"/>
      <c r="AE8" s="217"/>
      <c r="AF8" s="497"/>
      <c r="AG8" s="497"/>
      <c r="AH8" s="497"/>
      <c r="AI8" s="52"/>
      <c r="AJ8" s="52"/>
      <c r="AK8" s="52"/>
      <c r="AL8" s="497"/>
      <c r="AM8" s="497"/>
      <c r="AN8" s="497"/>
      <c r="AO8" s="52"/>
      <c r="AP8" s="52"/>
      <c r="AQ8" s="52"/>
      <c r="AR8" s="497"/>
      <c r="AS8" s="497"/>
      <c r="AT8" s="497"/>
      <c r="AU8" s="52"/>
      <c r="AV8" s="52"/>
      <c r="AW8" s="52"/>
      <c r="AX8" s="497"/>
      <c r="AY8" s="497"/>
      <c r="AZ8" s="497"/>
      <c r="BA8" s="52"/>
      <c r="BB8" s="178"/>
      <c r="BC8" s="52"/>
    </row>
    <row r="9" spans="1:55" ht="23.25" thickBot="1">
      <c r="A9" s="39"/>
      <c r="B9" s="39"/>
      <c r="C9" s="39"/>
      <c r="D9" s="53"/>
      <c r="E9" s="39"/>
      <c r="F9" s="39"/>
      <c r="G9" s="39"/>
      <c r="H9" s="39"/>
      <c r="I9" s="39"/>
      <c r="J9" s="39"/>
      <c r="K9" s="39"/>
      <c r="L9" s="39"/>
      <c r="M9" s="39"/>
      <c r="N9" s="39"/>
      <c r="O9" s="39"/>
      <c r="P9" s="39"/>
      <c r="Q9" s="39"/>
      <c r="R9" s="39"/>
      <c r="S9" s="39"/>
      <c r="T9" s="39"/>
      <c r="U9" s="39"/>
      <c r="V9" s="39"/>
      <c r="W9" s="39"/>
      <c r="X9" s="39"/>
      <c r="Y9" s="39"/>
      <c r="Z9" s="272"/>
      <c r="AA9" s="272"/>
      <c r="AB9" s="272"/>
      <c r="AC9" s="272"/>
      <c r="AD9" s="272"/>
      <c r="AE9" s="219"/>
      <c r="AF9" s="50"/>
      <c r="AG9" s="50"/>
      <c r="AH9" s="50"/>
      <c r="AI9" s="50"/>
      <c r="AJ9" s="50"/>
      <c r="AK9" s="50"/>
      <c r="AL9" s="50"/>
      <c r="AM9" s="50"/>
      <c r="AN9" s="50"/>
      <c r="AO9" s="50"/>
      <c r="AP9" s="50"/>
      <c r="AQ9" s="50"/>
      <c r="AR9" s="50"/>
      <c r="AS9" s="50"/>
      <c r="AT9" s="50"/>
      <c r="AU9" s="50"/>
      <c r="AV9" s="50"/>
      <c r="AW9" s="50"/>
      <c r="AX9" s="50"/>
      <c r="AY9" s="50"/>
      <c r="AZ9" s="50"/>
      <c r="BA9" s="50"/>
      <c r="BB9" s="177"/>
      <c r="BC9" s="50"/>
    </row>
    <row r="10" spans="1:55" ht="15" customHeight="1">
      <c r="A10" s="472" t="s">
        <v>7</v>
      </c>
      <c r="B10" s="473"/>
      <c r="C10" s="54"/>
      <c r="D10" s="482"/>
      <c r="E10" s="483"/>
      <c r="F10" s="483"/>
      <c r="G10" s="483"/>
      <c r="H10" s="483"/>
      <c r="I10" s="483"/>
      <c r="J10" s="483"/>
      <c r="K10" s="483"/>
      <c r="L10" s="483"/>
      <c r="M10" s="483"/>
      <c r="N10" s="483"/>
      <c r="O10" s="483"/>
      <c r="P10" s="483"/>
      <c r="Q10" s="483"/>
      <c r="R10" s="483"/>
      <c r="S10" s="483"/>
      <c r="T10" s="483"/>
      <c r="U10" s="483"/>
      <c r="V10" s="483"/>
      <c r="W10" s="483"/>
      <c r="X10" s="483"/>
      <c r="Y10" s="483"/>
      <c r="Z10" s="507" t="s">
        <v>8</v>
      </c>
      <c r="AA10" s="507"/>
      <c r="AB10" s="507"/>
      <c r="AC10" s="507"/>
      <c r="AD10" s="507"/>
      <c r="AE10" s="507"/>
      <c r="AF10" s="508" t="s">
        <v>8</v>
      </c>
      <c r="AG10" s="508"/>
      <c r="AH10" s="508"/>
      <c r="AI10" s="508"/>
      <c r="AJ10" s="508"/>
      <c r="AK10" s="508"/>
      <c r="AL10" s="502" t="s">
        <v>8</v>
      </c>
      <c r="AM10" s="502"/>
      <c r="AN10" s="502"/>
      <c r="AO10" s="502"/>
      <c r="AP10" s="502"/>
      <c r="AQ10" s="502"/>
      <c r="AR10" s="500" t="s">
        <v>8</v>
      </c>
      <c r="AS10" s="500"/>
      <c r="AT10" s="500"/>
      <c r="AU10" s="500"/>
      <c r="AV10" s="500"/>
      <c r="AW10" s="500"/>
      <c r="AX10" s="501" t="s">
        <v>8</v>
      </c>
      <c r="AY10" s="501"/>
      <c r="AZ10" s="501"/>
      <c r="BA10" s="501"/>
      <c r="BB10" s="501"/>
      <c r="BC10" s="501"/>
    </row>
    <row r="11" spans="1:55" ht="15" thickBot="1">
      <c r="A11" s="474"/>
      <c r="B11" s="475"/>
      <c r="C11" s="55"/>
      <c r="D11" s="484"/>
      <c r="E11" s="485"/>
      <c r="F11" s="485"/>
      <c r="G11" s="485"/>
      <c r="H11" s="485"/>
      <c r="I11" s="485"/>
      <c r="J11" s="485"/>
      <c r="K11" s="485"/>
      <c r="L11" s="485"/>
      <c r="M11" s="485"/>
      <c r="N11" s="485"/>
      <c r="O11" s="485"/>
      <c r="P11" s="485"/>
      <c r="Q11" s="485"/>
      <c r="R11" s="485"/>
      <c r="S11" s="485"/>
      <c r="T11" s="485"/>
      <c r="U11" s="485"/>
      <c r="V11" s="485"/>
      <c r="W11" s="485"/>
      <c r="X11" s="485"/>
      <c r="Y11" s="485"/>
      <c r="Z11" s="510" t="s">
        <v>9</v>
      </c>
      <c r="AA11" s="510"/>
      <c r="AB11" s="510"/>
      <c r="AC11" s="510"/>
      <c r="AD11" s="510"/>
      <c r="AE11" s="510"/>
      <c r="AF11" s="511" t="s">
        <v>10</v>
      </c>
      <c r="AG11" s="511"/>
      <c r="AH11" s="511"/>
      <c r="AI11" s="511"/>
      <c r="AJ11" s="511"/>
      <c r="AK11" s="511"/>
      <c r="AL11" s="499" t="s">
        <v>11</v>
      </c>
      <c r="AM11" s="499"/>
      <c r="AN11" s="499"/>
      <c r="AO11" s="499"/>
      <c r="AP11" s="499"/>
      <c r="AQ11" s="499"/>
      <c r="AR11" s="498" t="s">
        <v>12</v>
      </c>
      <c r="AS11" s="498"/>
      <c r="AT11" s="498"/>
      <c r="AU11" s="498"/>
      <c r="AV11" s="498"/>
      <c r="AW11" s="498"/>
      <c r="AX11" s="506" t="s">
        <v>13</v>
      </c>
      <c r="AY11" s="506"/>
      <c r="AZ11" s="506"/>
      <c r="BA11" s="506"/>
      <c r="BB11" s="506"/>
      <c r="BC11" s="506"/>
    </row>
    <row r="12" spans="1:55" ht="25.5" customHeight="1" thickBot="1">
      <c r="A12" s="476"/>
      <c r="B12" s="477"/>
      <c r="C12" s="55"/>
      <c r="D12" s="478" t="s">
        <v>14</v>
      </c>
      <c r="E12" s="479"/>
      <c r="F12" s="478"/>
      <c r="G12" s="478"/>
      <c r="H12" s="478"/>
      <c r="I12" s="478"/>
      <c r="J12" s="478"/>
      <c r="K12" s="478"/>
      <c r="L12" s="478"/>
      <c r="M12" s="478"/>
      <c r="N12" s="478"/>
      <c r="O12" s="478"/>
      <c r="P12" s="478"/>
      <c r="Q12" s="478"/>
      <c r="R12" s="478"/>
      <c r="S12" s="480"/>
      <c r="T12" s="56"/>
      <c r="U12" s="56"/>
      <c r="V12" s="488" t="s">
        <v>15</v>
      </c>
      <c r="W12" s="488"/>
      <c r="X12" s="488"/>
      <c r="Y12" s="488"/>
      <c r="Z12" s="489" t="s">
        <v>16</v>
      </c>
      <c r="AA12" s="489"/>
      <c r="AB12" s="489"/>
      <c r="AC12" s="490" t="s">
        <v>17</v>
      </c>
      <c r="AD12" s="489" t="s">
        <v>18</v>
      </c>
      <c r="AE12" s="456" t="s">
        <v>19</v>
      </c>
      <c r="AF12" s="458" t="s">
        <v>16</v>
      </c>
      <c r="AG12" s="458"/>
      <c r="AH12" s="458"/>
      <c r="AI12" s="458" t="s">
        <v>17</v>
      </c>
      <c r="AJ12" s="458" t="s">
        <v>18</v>
      </c>
      <c r="AK12" s="458" t="s">
        <v>19</v>
      </c>
      <c r="AL12" s="455" t="s">
        <v>16</v>
      </c>
      <c r="AM12" s="455"/>
      <c r="AN12" s="455"/>
      <c r="AO12" s="455" t="s">
        <v>17</v>
      </c>
      <c r="AP12" s="455" t="s">
        <v>18</v>
      </c>
      <c r="AQ12" s="455" t="s">
        <v>19</v>
      </c>
      <c r="AR12" s="493" t="s">
        <v>16</v>
      </c>
      <c r="AS12" s="493"/>
      <c r="AT12" s="493"/>
      <c r="AU12" s="493" t="s">
        <v>17</v>
      </c>
      <c r="AV12" s="493" t="s">
        <v>18</v>
      </c>
      <c r="AW12" s="493" t="s">
        <v>19</v>
      </c>
      <c r="AX12" s="487" t="s">
        <v>16</v>
      </c>
      <c r="AY12" s="487"/>
      <c r="AZ12" s="487"/>
      <c r="BA12" s="487" t="s">
        <v>17</v>
      </c>
      <c r="BB12" s="185"/>
      <c r="BC12" s="504" t="s">
        <v>20</v>
      </c>
    </row>
    <row r="13" spans="1:55" ht="64.5" thickBot="1">
      <c r="A13" s="57" t="s">
        <v>292</v>
      </c>
      <c r="B13" s="58" t="s">
        <v>21</v>
      </c>
      <c r="C13" s="486" t="s">
        <v>22</v>
      </c>
      <c r="D13" s="190" t="s">
        <v>23</v>
      </c>
      <c r="E13" s="59" t="s">
        <v>24</v>
      </c>
      <c r="F13" s="60" t="s">
        <v>25</v>
      </c>
      <c r="G13" s="61" t="s">
        <v>26</v>
      </c>
      <c r="H13" s="61" t="s">
        <v>27</v>
      </c>
      <c r="I13" s="61" t="s">
        <v>28</v>
      </c>
      <c r="J13" s="61" t="s">
        <v>29</v>
      </c>
      <c r="K13" s="61" t="s">
        <v>30</v>
      </c>
      <c r="L13" s="61" t="s">
        <v>31</v>
      </c>
      <c r="M13" s="61" t="s">
        <v>32</v>
      </c>
      <c r="N13" s="61" t="s">
        <v>33</v>
      </c>
      <c r="O13" s="61" t="s">
        <v>34</v>
      </c>
      <c r="P13" s="61" t="s">
        <v>35</v>
      </c>
      <c r="Q13" s="61" t="s">
        <v>36</v>
      </c>
      <c r="R13" s="61" t="s">
        <v>37</v>
      </c>
      <c r="S13" s="61" t="s">
        <v>38</v>
      </c>
      <c r="T13" s="61" t="s">
        <v>39</v>
      </c>
      <c r="U13" s="61" t="s">
        <v>40</v>
      </c>
      <c r="V13" s="62" t="s">
        <v>41</v>
      </c>
      <c r="W13" s="62" t="s">
        <v>42</v>
      </c>
      <c r="X13" s="201" t="s">
        <v>43</v>
      </c>
      <c r="Y13" s="62" t="s">
        <v>44</v>
      </c>
      <c r="Z13" s="432" t="s">
        <v>26</v>
      </c>
      <c r="AA13" s="433" t="s">
        <v>45</v>
      </c>
      <c r="AB13" s="433" t="s">
        <v>46</v>
      </c>
      <c r="AC13" s="491"/>
      <c r="AD13" s="492"/>
      <c r="AE13" s="457"/>
      <c r="AF13" s="62" t="s">
        <v>26</v>
      </c>
      <c r="AG13" s="62" t="s">
        <v>45</v>
      </c>
      <c r="AH13" s="62" t="s">
        <v>46</v>
      </c>
      <c r="AI13" s="481"/>
      <c r="AJ13" s="481"/>
      <c r="AK13" s="481"/>
      <c r="AL13" s="63" t="s">
        <v>26</v>
      </c>
      <c r="AM13" s="63" t="s">
        <v>45</v>
      </c>
      <c r="AN13" s="63" t="s">
        <v>46</v>
      </c>
      <c r="AO13" s="495"/>
      <c r="AP13" s="495"/>
      <c r="AQ13" s="495"/>
      <c r="AR13" s="64" t="s">
        <v>26</v>
      </c>
      <c r="AS13" s="64" t="s">
        <v>45</v>
      </c>
      <c r="AT13" s="64" t="s">
        <v>46</v>
      </c>
      <c r="AU13" s="494"/>
      <c r="AV13" s="494"/>
      <c r="AW13" s="494"/>
      <c r="AX13" s="65" t="s">
        <v>26</v>
      </c>
      <c r="AY13" s="65" t="s">
        <v>45</v>
      </c>
      <c r="AZ13" s="65" t="s">
        <v>46</v>
      </c>
      <c r="BA13" s="503"/>
      <c r="BB13" s="186" t="s">
        <v>295</v>
      </c>
      <c r="BC13" s="505"/>
    </row>
    <row r="14" spans="1:55" ht="23.25" thickBot="1">
      <c r="A14" s="66"/>
      <c r="B14" s="67"/>
      <c r="C14" s="486"/>
      <c r="D14" s="68" t="s">
        <v>47</v>
      </c>
      <c r="E14" s="69"/>
      <c r="F14" s="70" t="s">
        <v>47</v>
      </c>
      <c r="G14" s="71" t="s">
        <v>47</v>
      </c>
      <c r="H14" s="71" t="s">
        <v>47</v>
      </c>
      <c r="I14" s="71" t="s">
        <v>47</v>
      </c>
      <c r="J14" s="71" t="s">
        <v>47</v>
      </c>
      <c r="K14" s="71" t="s">
        <v>47</v>
      </c>
      <c r="L14" s="72" t="s">
        <v>47</v>
      </c>
      <c r="M14" s="72" t="s">
        <v>47</v>
      </c>
      <c r="N14" s="72" t="s">
        <v>47</v>
      </c>
      <c r="O14" s="72" t="s">
        <v>47</v>
      </c>
      <c r="P14" s="71" t="s">
        <v>47</v>
      </c>
      <c r="Q14" s="71" t="s">
        <v>47</v>
      </c>
      <c r="R14" s="71" t="s">
        <v>47</v>
      </c>
      <c r="S14" s="71" t="s">
        <v>47</v>
      </c>
      <c r="T14" s="71"/>
      <c r="U14" s="71"/>
      <c r="V14" s="73" t="s">
        <v>48</v>
      </c>
      <c r="W14" s="73" t="s">
        <v>47</v>
      </c>
      <c r="X14" s="73" t="s">
        <v>49</v>
      </c>
      <c r="Y14" s="73" t="s">
        <v>47</v>
      </c>
      <c r="Z14" s="434" t="s">
        <v>47</v>
      </c>
      <c r="AA14" s="434" t="s">
        <v>47</v>
      </c>
      <c r="AB14" s="434"/>
      <c r="AC14" s="435" t="s">
        <v>47</v>
      </c>
      <c r="AD14" s="434" t="s">
        <v>47</v>
      </c>
      <c r="AE14" s="436" t="s">
        <v>47</v>
      </c>
      <c r="AF14" s="73" t="s">
        <v>47</v>
      </c>
      <c r="AG14" s="73" t="s">
        <v>47</v>
      </c>
      <c r="AH14" s="73" t="s">
        <v>47</v>
      </c>
      <c r="AI14" s="73" t="s">
        <v>47</v>
      </c>
      <c r="AJ14" s="73" t="s">
        <v>47</v>
      </c>
      <c r="AK14" s="73" t="s">
        <v>47</v>
      </c>
      <c r="AL14" s="74" t="s">
        <v>47</v>
      </c>
      <c r="AM14" s="74" t="s">
        <v>47</v>
      </c>
      <c r="AN14" s="74" t="s">
        <v>47</v>
      </c>
      <c r="AO14" s="74"/>
      <c r="AP14" s="74" t="s">
        <v>47</v>
      </c>
      <c r="AQ14" s="74" t="s">
        <v>47</v>
      </c>
      <c r="AR14" s="75" t="s">
        <v>47</v>
      </c>
      <c r="AS14" s="75" t="s">
        <v>47</v>
      </c>
      <c r="AT14" s="75" t="s">
        <v>47</v>
      </c>
      <c r="AU14" s="75" t="s">
        <v>47</v>
      </c>
      <c r="AV14" s="75" t="s">
        <v>47</v>
      </c>
      <c r="AW14" s="75" t="s">
        <v>47</v>
      </c>
      <c r="AX14" s="76" t="s">
        <v>47</v>
      </c>
      <c r="AY14" s="76"/>
      <c r="AZ14" s="76" t="s">
        <v>47</v>
      </c>
      <c r="BA14" s="76" t="s">
        <v>47</v>
      </c>
      <c r="BB14" s="187"/>
      <c r="BC14" s="77" t="s">
        <v>47</v>
      </c>
    </row>
    <row r="15" spans="1:55" ht="150.75" customHeight="1" thickBot="1">
      <c r="A15" s="78">
        <v>1</v>
      </c>
      <c r="B15" s="316" t="s">
        <v>50</v>
      </c>
      <c r="C15" s="309" t="s">
        <v>51</v>
      </c>
      <c r="D15" s="167" t="s">
        <v>52</v>
      </c>
      <c r="E15" s="168">
        <v>0.03</v>
      </c>
      <c r="F15" s="81" t="s">
        <v>53</v>
      </c>
      <c r="G15" s="80" t="s">
        <v>54</v>
      </c>
      <c r="H15" s="80" t="s">
        <v>55</v>
      </c>
      <c r="I15" s="81"/>
      <c r="J15" s="145" t="s">
        <v>75</v>
      </c>
      <c r="K15" s="145" t="s">
        <v>56</v>
      </c>
      <c r="L15" s="238">
        <v>0.08</v>
      </c>
      <c r="M15" s="238">
        <v>0.23</v>
      </c>
      <c r="N15" s="238">
        <v>0.34</v>
      </c>
      <c r="O15" s="238">
        <v>0.3</v>
      </c>
      <c r="P15" s="238">
        <f>L15+M15+N15+O15</f>
        <v>0.95</v>
      </c>
      <c r="Q15" s="81" t="s">
        <v>57</v>
      </c>
      <c r="R15" s="205" t="s">
        <v>298</v>
      </c>
      <c r="S15" s="205" t="s">
        <v>299</v>
      </c>
      <c r="T15" s="82"/>
      <c r="U15" s="82"/>
      <c r="V15" s="83"/>
      <c r="W15" s="83"/>
      <c r="X15" s="83"/>
      <c r="Y15" s="84"/>
      <c r="Z15" s="274" t="str">
        <f>$G$15</f>
        <v>Porcentaje de Ejecución del Plan de Acción del Consejo Local de Gobierno</v>
      </c>
      <c r="AA15" s="238">
        <f>L15</f>
        <v>0.08</v>
      </c>
      <c r="AB15" s="238">
        <v>0.07</v>
      </c>
      <c r="AC15" s="238">
        <f>+AB15/AA15</f>
        <v>0.8750000000000001</v>
      </c>
      <c r="AD15" s="437" t="s">
        <v>346</v>
      </c>
      <c r="AE15" s="330" t="s">
        <v>347</v>
      </c>
      <c r="AF15" s="85" t="str">
        <f>$G$15</f>
        <v>Porcentaje de Ejecución del Plan de Acción del Consejo Local de Gobierno</v>
      </c>
      <c r="AG15" s="86">
        <f>M15</f>
        <v>0.23</v>
      </c>
      <c r="AH15" s="181"/>
      <c r="AI15" s="179">
        <f>AH15/AG15</f>
        <v>0</v>
      </c>
      <c r="AJ15" s="83"/>
      <c r="AK15" s="83"/>
      <c r="AL15" s="85" t="str">
        <f>$G$15</f>
        <v>Porcentaje de Ejecución del Plan de Acción del Consejo Local de Gobierno</v>
      </c>
      <c r="AM15" s="86">
        <f>N15</f>
        <v>0.34</v>
      </c>
      <c r="AN15" s="181"/>
      <c r="AO15" s="179">
        <f>AN15/AM15</f>
        <v>0</v>
      </c>
      <c r="AP15" s="83"/>
      <c r="AQ15" s="83"/>
      <c r="AR15" s="85" t="str">
        <f>$G$15</f>
        <v>Porcentaje de Ejecución del Plan de Acción del Consejo Local de Gobierno</v>
      </c>
      <c r="AS15" s="86">
        <f>O15</f>
        <v>0.3</v>
      </c>
      <c r="AT15" s="181"/>
      <c r="AU15" s="179">
        <f>AT15/AS15</f>
        <v>0</v>
      </c>
      <c r="AV15" s="87"/>
      <c r="AW15" s="83"/>
      <c r="AX15" s="85" t="str">
        <f>$G$15</f>
        <v>Porcentaje de Ejecución del Plan de Acción del Consejo Local de Gobierno</v>
      </c>
      <c r="AY15" s="86">
        <f>P15</f>
        <v>0.95</v>
      </c>
      <c r="AZ15" s="181"/>
      <c r="BA15" s="179">
        <f>AZ15/AY15</f>
        <v>0</v>
      </c>
      <c r="BB15" s="188">
        <f>BA15*E15</f>
        <v>0</v>
      </c>
      <c r="BC15" s="88"/>
    </row>
    <row r="16" spans="1:55" ht="179.25" customHeight="1" thickBot="1">
      <c r="A16" s="89">
        <v>2</v>
      </c>
      <c r="B16" s="317"/>
      <c r="C16" s="308"/>
      <c r="D16" s="166" t="s">
        <v>58</v>
      </c>
      <c r="E16" s="138">
        <v>0.04</v>
      </c>
      <c r="F16" s="92" t="s">
        <v>59</v>
      </c>
      <c r="G16" s="91" t="s">
        <v>60</v>
      </c>
      <c r="H16" s="91" t="s">
        <v>61</v>
      </c>
      <c r="I16" s="92"/>
      <c r="J16" s="145" t="s">
        <v>75</v>
      </c>
      <c r="K16" s="145" t="s">
        <v>62</v>
      </c>
      <c r="L16" s="239"/>
      <c r="M16" s="238"/>
      <c r="N16" s="238">
        <v>0.4</v>
      </c>
      <c r="O16" s="238"/>
      <c r="P16" s="238">
        <f>L16+M16+N16+O16</f>
        <v>0.4</v>
      </c>
      <c r="Q16" s="92" t="s">
        <v>57</v>
      </c>
      <c r="R16" s="206" t="s">
        <v>320</v>
      </c>
      <c r="S16" s="207" t="s">
        <v>301</v>
      </c>
      <c r="T16" s="93"/>
      <c r="U16" s="94"/>
      <c r="V16" s="95"/>
      <c r="W16" s="95"/>
      <c r="X16" s="95"/>
      <c r="Y16" s="96"/>
      <c r="Z16" s="274" t="str">
        <f>$G$16</f>
        <v>Porcentaje de Participación de los Ciudadanos en la Audiencia de Rendición de Cuentas</v>
      </c>
      <c r="AA16" s="238">
        <f>L16</f>
        <v>0</v>
      </c>
      <c r="AB16" s="238">
        <v>0</v>
      </c>
      <c r="AC16" s="275"/>
      <c r="AD16" s="437" t="s">
        <v>348</v>
      </c>
      <c r="AE16" s="330" t="s">
        <v>236</v>
      </c>
      <c r="AF16" s="85" t="str">
        <f>$G$16</f>
        <v>Porcentaje de Participación de los Ciudadanos en la Audiencia de Rendición de Cuentas</v>
      </c>
      <c r="AG16" s="86">
        <f>M16</f>
        <v>0</v>
      </c>
      <c r="AH16" s="181"/>
      <c r="AI16" s="179" t="e">
        <f>AH16/AG16</f>
        <v>#DIV/0!</v>
      </c>
      <c r="AJ16" s="83"/>
      <c r="AK16" s="83"/>
      <c r="AL16" s="85" t="str">
        <f>$G$16</f>
        <v>Porcentaje de Participación de los Ciudadanos en la Audiencia de Rendición de Cuentas</v>
      </c>
      <c r="AM16" s="86">
        <f>N16</f>
        <v>0.4</v>
      </c>
      <c r="AN16" s="181"/>
      <c r="AO16" s="179">
        <f>AN16/AM16</f>
        <v>0</v>
      </c>
      <c r="AP16" s="83"/>
      <c r="AQ16" s="83"/>
      <c r="AR16" s="85" t="str">
        <f>$G$16</f>
        <v>Porcentaje de Participación de los Ciudadanos en la Audiencia de Rendición de Cuentas</v>
      </c>
      <c r="AS16" s="86">
        <f>O16</f>
        <v>0</v>
      </c>
      <c r="AT16" s="181"/>
      <c r="AU16" s="179" t="e">
        <f>AT16/AS16</f>
        <v>#DIV/0!</v>
      </c>
      <c r="AV16" s="87"/>
      <c r="AW16" s="83"/>
      <c r="AX16" s="85" t="str">
        <f>$G$16</f>
        <v>Porcentaje de Participación de los Ciudadanos en la Audiencia de Rendición de Cuentas</v>
      </c>
      <c r="AY16" s="86">
        <f>P16</f>
        <v>0.4</v>
      </c>
      <c r="AZ16" s="181"/>
      <c r="BA16" s="179">
        <f>AZ16/AY16</f>
        <v>0</v>
      </c>
      <c r="BB16" s="188">
        <f>BA16*E16</f>
        <v>0</v>
      </c>
      <c r="BC16" s="88"/>
    </row>
    <row r="17" spans="1:55" s="235" customFormat="1" ht="111.75" customHeight="1" thickBot="1">
      <c r="A17" s="220">
        <v>3</v>
      </c>
      <c r="B17" s="317"/>
      <c r="C17" s="308"/>
      <c r="D17" s="197" t="s">
        <v>63</v>
      </c>
      <c r="E17" s="221">
        <v>0.1</v>
      </c>
      <c r="F17" s="198" t="s">
        <v>59</v>
      </c>
      <c r="G17" s="222" t="s">
        <v>64</v>
      </c>
      <c r="H17" s="223" t="s">
        <v>65</v>
      </c>
      <c r="I17" s="199"/>
      <c r="J17" s="196" t="s">
        <v>75</v>
      </c>
      <c r="K17" s="196" t="s">
        <v>66</v>
      </c>
      <c r="L17" s="240">
        <v>0.02</v>
      </c>
      <c r="M17" s="240">
        <v>0.11</v>
      </c>
      <c r="N17" s="240">
        <v>0.11</v>
      </c>
      <c r="O17" s="240">
        <v>0.11</v>
      </c>
      <c r="P17" s="241">
        <f>L17+M17+N17+O17</f>
        <v>0.35</v>
      </c>
      <c r="Q17" s="199" t="s">
        <v>67</v>
      </c>
      <c r="R17" s="208" t="s">
        <v>302</v>
      </c>
      <c r="S17" s="208" t="s">
        <v>321</v>
      </c>
      <c r="T17" s="224"/>
      <c r="U17" s="224"/>
      <c r="V17" s="225"/>
      <c r="W17" s="225"/>
      <c r="X17" s="225"/>
      <c r="Y17" s="226"/>
      <c r="Z17" s="276" t="str">
        <f>$G$17</f>
        <v>Porcentaje de Avance en el Cumplimiento Fisico del Plan de Desarrollo Local</v>
      </c>
      <c r="AA17" s="238">
        <f>L17</f>
        <v>0.02</v>
      </c>
      <c r="AB17" s="238">
        <f>11.8%-5.7%</f>
        <v>0.061000000000000006</v>
      </c>
      <c r="AC17" s="238">
        <v>1</v>
      </c>
      <c r="AD17" s="437" t="s">
        <v>344</v>
      </c>
      <c r="AE17" s="348" t="s">
        <v>345</v>
      </c>
      <c r="AF17" s="227" t="str">
        <f>$G$17</f>
        <v>Porcentaje de Avance en el Cumplimiento Fisico del Plan de Desarrollo Local</v>
      </c>
      <c r="AG17" s="228">
        <f>M17</f>
        <v>0.11</v>
      </c>
      <c r="AH17" s="229"/>
      <c r="AI17" s="230">
        <f>AH17/AG17</f>
        <v>0</v>
      </c>
      <c r="AJ17" s="231"/>
      <c r="AK17" s="231"/>
      <c r="AL17" s="227" t="str">
        <f>$G$17</f>
        <v>Porcentaje de Avance en el Cumplimiento Fisico del Plan de Desarrollo Local</v>
      </c>
      <c r="AM17" s="228">
        <f>N17</f>
        <v>0.11</v>
      </c>
      <c r="AN17" s="229"/>
      <c r="AO17" s="230">
        <f>AN17/AM17</f>
        <v>0</v>
      </c>
      <c r="AP17" s="231"/>
      <c r="AQ17" s="231"/>
      <c r="AR17" s="227" t="str">
        <f>$G$17</f>
        <v>Porcentaje de Avance en el Cumplimiento Fisico del Plan de Desarrollo Local</v>
      </c>
      <c r="AS17" s="228">
        <f>O17</f>
        <v>0.11</v>
      </c>
      <c r="AT17" s="229"/>
      <c r="AU17" s="230">
        <f>AT17/AS17</f>
        <v>0</v>
      </c>
      <c r="AV17" s="232"/>
      <c r="AW17" s="231"/>
      <c r="AX17" s="227" t="str">
        <f>$G$17</f>
        <v>Porcentaje de Avance en el Cumplimiento Fisico del Plan de Desarrollo Local</v>
      </c>
      <c r="AY17" s="228">
        <f>P17</f>
        <v>0.35</v>
      </c>
      <c r="AZ17" s="229"/>
      <c r="BA17" s="230">
        <f>AZ17/AY17</f>
        <v>0</v>
      </c>
      <c r="BB17" s="233">
        <f>BA17*E17</f>
        <v>0</v>
      </c>
      <c r="BC17" s="234"/>
    </row>
    <row r="18" spans="1:55" ht="77.25" customHeight="1" thickBot="1">
      <c r="A18" s="104"/>
      <c r="B18" s="317"/>
      <c r="C18" s="310"/>
      <c r="D18" s="128" t="s">
        <v>68</v>
      </c>
      <c r="E18" s="164">
        <v>0.17</v>
      </c>
      <c r="F18" s="165"/>
      <c r="G18" s="107"/>
      <c r="H18" s="108"/>
      <c r="I18" s="109"/>
      <c r="J18" s="145"/>
      <c r="K18" s="145"/>
      <c r="L18" s="242"/>
      <c r="M18" s="242"/>
      <c r="N18" s="242"/>
      <c r="O18" s="242"/>
      <c r="P18" s="242"/>
      <c r="Q18" s="109"/>
      <c r="R18" s="209"/>
      <c r="S18" s="209"/>
      <c r="T18" s="110"/>
      <c r="U18" s="110"/>
      <c r="V18" s="111"/>
      <c r="W18" s="111"/>
      <c r="X18" s="111"/>
      <c r="Y18" s="112"/>
      <c r="Z18" s="244"/>
      <c r="AA18" s="238"/>
      <c r="AB18" s="254"/>
      <c r="AC18" s="275"/>
      <c r="AD18" s="243"/>
      <c r="AE18" s="425"/>
      <c r="AF18" s="113"/>
      <c r="AG18" s="86"/>
      <c r="AH18" s="183"/>
      <c r="AI18" s="179"/>
      <c r="AJ18" s="111"/>
      <c r="AK18" s="111"/>
      <c r="AL18" s="113"/>
      <c r="AM18" s="86"/>
      <c r="AN18" s="183"/>
      <c r="AO18" s="179"/>
      <c r="AP18" s="111"/>
      <c r="AQ18" s="111"/>
      <c r="AR18" s="113"/>
      <c r="AS18" s="86"/>
      <c r="AT18" s="183"/>
      <c r="AU18" s="179"/>
      <c r="AV18" s="114"/>
      <c r="AW18" s="111"/>
      <c r="AX18" s="113"/>
      <c r="AY18" s="86"/>
      <c r="AZ18" s="183"/>
      <c r="BA18" s="179"/>
      <c r="BB18" s="188"/>
      <c r="BC18" s="115"/>
    </row>
    <row r="19" spans="1:55" ht="231" customHeight="1" thickBot="1">
      <c r="A19" s="78">
        <v>4</v>
      </c>
      <c r="B19" s="317"/>
      <c r="C19" s="303" t="s">
        <v>69</v>
      </c>
      <c r="D19" s="169" t="s">
        <v>70</v>
      </c>
      <c r="E19" s="147">
        <v>0.04</v>
      </c>
      <c r="F19" s="81" t="s">
        <v>53</v>
      </c>
      <c r="G19" s="116" t="s">
        <v>71</v>
      </c>
      <c r="H19" s="116" t="s">
        <v>72</v>
      </c>
      <c r="I19" s="81"/>
      <c r="J19" s="145" t="s">
        <v>73</v>
      </c>
      <c r="K19" s="145" t="s">
        <v>74</v>
      </c>
      <c r="L19" s="238">
        <v>1</v>
      </c>
      <c r="M19" s="238">
        <v>1</v>
      </c>
      <c r="N19" s="238">
        <v>1</v>
      </c>
      <c r="O19" s="238">
        <v>1</v>
      </c>
      <c r="P19" s="238">
        <v>1</v>
      </c>
      <c r="Q19" s="81" t="s">
        <v>57</v>
      </c>
      <c r="R19" s="210" t="s">
        <v>322</v>
      </c>
      <c r="S19" s="208" t="s">
        <v>323</v>
      </c>
      <c r="T19" s="82"/>
      <c r="U19" s="82"/>
      <c r="V19" s="83"/>
      <c r="W19" s="83"/>
      <c r="X19" s="83"/>
      <c r="Y19" s="84"/>
      <c r="Z19" s="274" t="str">
        <f>$G$19</f>
        <v>Porcentaje de Respuestas Oportunas de los ejercicios de control politico, derechos de petición y/o solicitudes de información que realice el Concejo de Bogota D.C y el Congreso de la República </v>
      </c>
      <c r="AA19" s="238">
        <f>L19</f>
        <v>1</v>
      </c>
      <c r="AB19" s="238">
        <v>1</v>
      </c>
      <c r="AC19" s="277">
        <v>1</v>
      </c>
      <c r="AD19" s="437" t="s">
        <v>349</v>
      </c>
      <c r="AE19" s="330" t="s">
        <v>350</v>
      </c>
      <c r="AF19" s="85" t="str">
        <f>$G$19</f>
        <v>Porcentaje de Respuestas Oportunas de los ejercicios de control politico, derechos de petición y/o solicitudes de información que realice el Concejo de Bogota D.C y el Congreso de la República </v>
      </c>
      <c r="AG19" s="86">
        <f>M19</f>
        <v>1</v>
      </c>
      <c r="AH19" s="181"/>
      <c r="AI19" s="179">
        <f>AH19/AG19</f>
        <v>0</v>
      </c>
      <c r="AJ19" s="83"/>
      <c r="AK19" s="83"/>
      <c r="AL19" s="85" t="str">
        <f>$G$19</f>
        <v>Porcentaje de Respuestas Oportunas de los ejercicios de control politico, derechos de petición y/o solicitudes de información que realice el Concejo de Bogota D.C y el Congreso de la República </v>
      </c>
      <c r="AM19" s="86">
        <f>N19</f>
        <v>1</v>
      </c>
      <c r="AN19" s="181"/>
      <c r="AO19" s="179">
        <f>AN19/AM19</f>
        <v>0</v>
      </c>
      <c r="AP19" s="83"/>
      <c r="AQ19" s="83"/>
      <c r="AR19" s="85" t="str">
        <f>$G$19</f>
        <v>Porcentaje de Respuestas Oportunas de los ejercicios de control politico, derechos de petición y/o solicitudes de información que realice el Concejo de Bogota D.C y el Congreso de la República </v>
      </c>
      <c r="AS19" s="86">
        <f>O19</f>
        <v>1</v>
      </c>
      <c r="AT19" s="181"/>
      <c r="AU19" s="179">
        <f>AT19/AS19</f>
        <v>0</v>
      </c>
      <c r="AV19" s="87"/>
      <c r="AW19" s="83"/>
      <c r="AX19" s="85" t="str">
        <f>$G$19</f>
        <v>Porcentaje de Respuestas Oportunas de los ejercicios de control politico, derechos de petición y/o solicitudes de información que realice el Concejo de Bogota D.C y el Congreso de la República </v>
      </c>
      <c r="AY19" s="86">
        <f>P19</f>
        <v>1</v>
      </c>
      <c r="AZ19" s="181"/>
      <c r="BA19" s="179">
        <f>AZ19/AY19</f>
        <v>0</v>
      </c>
      <c r="BB19" s="188">
        <f>BA19*E19</f>
        <v>0</v>
      </c>
      <c r="BC19" s="88"/>
    </row>
    <row r="20" spans="1:55" ht="41.25" customHeight="1" thickBot="1">
      <c r="A20" s="104"/>
      <c r="B20" s="317"/>
      <c r="C20" s="304"/>
      <c r="D20" s="128" t="s">
        <v>68</v>
      </c>
      <c r="E20" s="129">
        <v>0.04</v>
      </c>
      <c r="F20" s="130"/>
      <c r="G20" s="118"/>
      <c r="H20" s="119"/>
      <c r="I20" s="106"/>
      <c r="J20" s="145"/>
      <c r="K20" s="145"/>
      <c r="L20" s="243"/>
      <c r="M20" s="243"/>
      <c r="N20" s="243"/>
      <c r="O20" s="242"/>
      <c r="P20" s="244"/>
      <c r="Q20" s="109"/>
      <c r="R20" s="209"/>
      <c r="S20" s="211"/>
      <c r="T20" s="121"/>
      <c r="U20" s="110"/>
      <c r="V20" s="111"/>
      <c r="W20" s="111"/>
      <c r="X20" s="111"/>
      <c r="Y20" s="112"/>
      <c r="Z20" s="244"/>
      <c r="AA20" s="238"/>
      <c r="AB20" s="254"/>
      <c r="AC20" s="275"/>
      <c r="AD20" s="243"/>
      <c r="AE20" s="425"/>
      <c r="AF20" s="113"/>
      <c r="AG20" s="86"/>
      <c r="AH20" s="183"/>
      <c r="AI20" s="179"/>
      <c r="AJ20" s="111"/>
      <c r="AK20" s="111"/>
      <c r="AL20" s="113"/>
      <c r="AM20" s="86"/>
      <c r="AN20" s="183"/>
      <c r="AO20" s="179"/>
      <c r="AP20" s="111"/>
      <c r="AQ20" s="111"/>
      <c r="AR20" s="113"/>
      <c r="AS20" s="86"/>
      <c r="AT20" s="183"/>
      <c r="AU20" s="179"/>
      <c r="AV20" s="114"/>
      <c r="AW20" s="111"/>
      <c r="AX20" s="113"/>
      <c r="AY20" s="86"/>
      <c r="AZ20" s="183"/>
      <c r="BA20" s="179"/>
      <c r="BB20" s="188"/>
      <c r="BC20" s="115"/>
    </row>
    <row r="21" spans="1:55" ht="146.25" customHeight="1" thickBot="1">
      <c r="A21" s="78">
        <v>5</v>
      </c>
      <c r="B21" s="317"/>
      <c r="C21" s="313" t="s">
        <v>76</v>
      </c>
      <c r="D21" s="172" t="s">
        <v>77</v>
      </c>
      <c r="E21" s="175">
        <v>0.03</v>
      </c>
      <c r="F21" s="81" t="s">
        <v>53</v>
      </c>
      <c r="G21" s="176" t="s">
        <v>78</v>
      </c>
      <c r="H21" s="116" t="s">
        <v>79</v>
      </c>
      <c r="I21" s="81">
        <v>1</v>
      </c>
      <c r="J21" s="145" t="s">
        <v>75</v>
      </c>
      <c r="K21" s="145" t="s">
        <v>80</v>
      </c>
      <c r="L21" s="238"/>
      <c r="M21" s="245"/>
      <c r="N21" s="238"/>
      <c r="O21" s="246">
        <v>1</v>
      </c>
      <c r="P21" s="246">
        <v>1</v>
      </c>
      <c r="Q21" s="81" t="s">
        <v>57</v>
      </c>
      <c r="R21" s="212" t="s">
        <v>304</v>
      </c>
      <c r="S21" s="207" t="s">
        <v>301</v>
      </c>
      <c r="T21" s="82"/>
      <c r="U21" s="82"/>
      <c r="V21" s="83"/>
      <c r="W21" s="83"/>
      <c r="X21" s="83"/>
      <c r="Y21" s="84"/>
      <c r="Z21" s="274" t="str">
        <f>$G$21</f>
        <v>Plan de Comunicaciones Formulado e Implementado</v>
      </c>
      <c r="AA21" s="238">
        <f>L21</f>
        <v>0</v>
      </c>
      <c r="AB21" s="238">
        <f>M21</f>
        <v>0</v>
      </c>
      <c r="AC21" s="275"/>
      <c r="AD21" s="437" t="s">
        <v>351</v>
      </c>
      <c r="AE21" s="330" t="s">
        <v>236</v>
      </c>
      <c r="AF21" s="85" t="str">
        <f>$G$21</f>
        <v>Plan de Comunicaciones Formulado e Implementado</v>
      </c>
      <c r="AG21" s="180">
        <f>M21</f>
        <v>0</v>
      </c>
      <c r="AH21" s="181"/>
      <c r="AI21" s="179" t="e">
        <f aca="true" t="shared" si="0" ref="AI21:AI44">AH21/AG21</f>
        <v>#DIV/0!</v>
      </c>
      <c r="AJ21" s="83"/>
      <c r="AK21" s="83"/>
      <c r="AL21" s="85" t="str">
        <f>$G$21</f>
        <v>Plan de Comunicaciones Formulado e Implementado</v>
      </c>
      <c r="AM21" s="180">
        <f>N21</f>
        <v>0</v>
      </c>
      <c r="AN21" s="181"/>
      <c r="AO21" s="179" t="e">
        <f>AN21/AM21</f>
        <v>#DIV/0!</v>
      </c>
      <c r="AP21" s="83"/>
      <c r="AQ21" s="83"/>
      <c r="AR21" s="85" t="str">
        <f>$G$21</f>
        <v>Plan de Comunicaciones Formulado e Implementado</v>
      </c>
      <c r="AS21" s="180">
        <f>O21</f>
        <v>1</v>
      </c>
      <c r="AT21" s="181"/>
      <c r="AU21" s="179">
        <f>AT21/AS21</f>
        <v>0</v>
      </c>
      <c r="AV21" s="87"/>
      <c r="AW21" s="83"/>
      <c r="AX21" s="85" t="str">
        <f>$G$21</f>
        <v>Plan de Comunicaciones Formulado e Implementado</v>
      </c>
      <c r="AY21" s="180">
        <f>P21</f>
        <v>1</v>
      </c>
      <c r="AZ21" s="181"/>
      <c r="BA21" s="179">
        <f>AZ21/AY21</f>
        <v>0</v>
      </c>
      <c r="BB21" s="188">
        <f>BA21*E21</f>
        <v>0</v>
      </c>
      <c r="BC21" s="88"/>
    </row>
    <row r="22" spans="1:55" ht="195.75" customHeight="1" thickBot="1">
      <c r="A22" s="89">
        <v>6</v>
      </c>
      <c r="B22" s="317"/>
      <c r="C22" s="314"/>
      <c r="D22" s="173" t="s">
        <v>81</v>
      </c>
      <c r="E22" s="170">
        <v>0.02</v>
      </c>
      <c r="F22" s="92" t="s">
        <v>53</v>
      </c>
      <c r="G22" s="126" t="s">
        <v>82</v>
      </c>
      <c r="H22" s="122" t="s">
        <v>83</v>
      </c>
      <c r="I22" s="123" t="s">
        <v>235</v>
      </c>
      <c r="J22" s="145" t="s">
        <v>75</v>
      </c>
      <c r="K22" s="145" t="s">
        <v>84</v>
      </c>
      <c r="L22" s="247">
        <v>1</v>
      </c>
      <c r="M22" s="247"/>
      <c r="N22" s="247">
        <v>1</v>
      </c>
      <c r="O22" s="247">
        <v>1</v>
      </c>
      <c r="P22" s="248">
        <v>3</v>
      </c>
      <c r="Q22" s="123" t="s">
        <v>57</v>
      </c>
      <c r="R22" s="206" t="s">
        <v>300</v>
      </c>
      <c r="S22" s="207" t="s">
        <v>301</v>
      </c>
      <c r="T22" s="93"/>
      <c r="U22" s="93"/>
      <c r="V22" s="95"/>
      <c r="W22" s="95"/>
      <c r="X22" s="95"/>
      <c r="Y22" s="96"/>
      <c r="Z22" s="274" t="str">
        <f>$G$22</f>
        <v>Campañas Externas Realizadas</v>
      </c>
      <c r="AA22" s="246">
        <f>L22</f>
        <v>1</v>
      </c>
      <c r="AB22" s="246">
        <v>4</v>
      </c>
      <c r="AC22" s="277">
        <v>1</v>
      </c>
      <c r="AD22" s="329" t="s">
        <v>352</v>
      </c>
      <c r="AE22" s="438" t="s">
        <v>353</v>
      </c>
      <c r="AF22" s="85" t="str">
        <f>$G$22</f>
        <v>Campañas Externas Realizadas</v>
      </c>
      <c r="AG22" s="180">
        <f>M22</f>
        <v>0</v>
      </c>
      <c r="AH22" s="181"/>
      <c r="AI22" s="179" t="e">
        <f t="shared" si="0"/>
        <v>#DIV/0!</v>
      </c>
      <c r="AJ22" s="83"/>
      <c r="AK22" s="83"/>
      <c r="AL22" s="85" t="str">
        <f>$G$22</f>
        <v>Campañas Externas Realizadas</v>
      </c>
      <c r="AM22" s="180">
        <f>N22</f>
        <v>1</v>
      </c>
      <c r="AN22" s="181"/>
      <c r="AO22" s="179">
        <f>AN22/AM22</f>
        <v>0</v>
      </c>
      <c r="AP22" s="83"/>
      <c r="AQ22" s="83"/>
      <c r="AR22" s="85" t="str">
        <f>$G$22</f>
        <v>Campañas Externas Realizadas</v>
      </c>
      <c r="AS22" s="180">
        <f>O22</f>
        <v>1</v>
      </c>
      <c r="AT22" s="181"/>
      <c r="AU22" s="179">
        <f>AT22/AS22</f>
        <v>0</v>
      </c>
      <c r="AV22" s="87"/>
      <c r="AW22" s="83"/>
      <c r="AX22" s="85" t="str">
        <f>$G$22</f>
        <v>Campañas Externas Realizadas</v>
      </c>
      <c r="AY22" s="180">
        <f>P22</f>
        <v>3</v>
      </c>
      <c r="AZ22" s="181"/>
      <c r="BA22" s="179">
        <f>AZ22/AY22</f>
        <v>0</v>
      </c>
      <c r="BB22" s="188">
        <f>BA22*E22</f>
        <v>0</v>
      </c>
      <c r="BC22" s="88"/>
    </row>
    <row r="23" spans="1:55" ht="177.75" customHeight="1" thickBot="1">
      <c r="A23" s="78">
        <v>7</v>
      </c>
      <c r="B23" s="317"/>
      <c r="C23" s="314"/>
      <c r="D23" s="173" t="s">
        <v>85</v>
      </c>
      <c r="E23" s="170">
        <v>0.02</v>
      </c>
      <c r="F23" s="92" t="s">
        <v>53</v>
      </c>
      <c r="G23" s="127" t="s">
        <v>86</v>
      </c>
      <c r="H23" s="122" t="s">
        <v>87</v>
      </c>
      <c r="I23" s="123" t="s">
        <v>235</v>
      </c>
      <c r="J23" s="145" t="s">
        <v>75</v>
      </c>
      <c r="K23" s="145" t="s">
        <v>88</v>
      </c>
      <c r="L23" s="247">
        <v>1</v>
      </c>
      <c r="M23" s="247">
        <v>3</v>
      </c>
      <c r="N23" s="247">
        <v>3</v>
      </c>
      <c r="O23" s="247">
        <v>2</v>
      </c>
      <c r="P23" s="248">
        <v>9</v>
      </c>
      <c r="Q23" s="123" t="s">
        <v>57</v>
      </c>
      <c r="R23" s="206" t="s">
        <v>300</v>
      </c>
      <c r="S23" s="207" t="s">
        <v>301</v>
      </c>
      <c r="T23" s="93"/>
      <c r="U23" s="93"/>
      <c r="V23" s="95"/>
      <c r="W23" s="95"/>
      <c r="X23" s="95"/>
      <c r="Y23" s="96"/>
      <c r="Z23" s="274" t="str">
        <f>$G$23</f>
        <v>Campañas Internas Realizadas</v>
      </c>
      <c r="AA23" s="246">
        <f>L23</f>
        <v>1</v>
      </c>
      <c r="AB23" s="246">
        <v>2</v>
      </c>
      <c r="AC23" s="277">
        <v>1</v>
      </c>
      <c r="AD23" s="329" t="s">
        <v>354</v>
      </c>
      <c r="AE23" s="330" t="s">
        <v>355</v>
      </c>
      <c r="AF23" s="85" t="str">
        <f>$G$23</f>
        <v>Campañas Internas Realizadas</v>
      </c>
      <c r="AG23" s="180">
        <f>M23</f>
        <v>3</v>
      </c>
      <c r="AH23" s="181"/>
      <c r="AI23" s="179">
        <f t="shared" si="0"/>
        <v>0</v>
      </c>
      <c r="AJ23" s="83"/>
      <c r="AK23" s="83"/>
      <c r="AL23" s="85" t="str">
        <f>$G$23</f>
        <v>Campañas Internas Realizadas</v>
      </c>
      <c r="AM23" s="180">
        <f>N23</f>
        <v>3</v>
      </c>
      <c r="AN23" s="181"/>
      <c r="AO23" s="179">
        <f>AN23/AM23</f>
        <v>0</v>
      </c>
      <c r="AP23" s="83"/>
      <c r="AQ23" s="83"/>
      <c r="AR23" s="85" t="str">
        <f>$G$23</f>
        <v>Campañas Internas Realizadas</v>
      </c>
      <c r="AS23" s="180">
        <f>O23</f>
        <v>2</v>
      </c>
      <c r="AT23" s="181"/>
      <c r="AU23" s="179">
        <f>AT23/AS23</f>
        <v>0</v>
      </c>
      <c r="AV23" s="87"/>
      <c r="AW23" s="83"/>
      <c r="AX23" s="85" t="str">
        <f>$G$23</f>
        <v>Campañas Internas Realizadas</v>
      </c>
      <c r="AY23" s="180">
        <f>P23</f>
        <v>9</v>
      </c>
      <c r="AZ23" s="181"/>
      <c r="BA23" s="179">
        <f>AZ23/AY23</f>
        <v>0</v>
      </c>
      <c r="BB23" s="188">
        <f>BA23*E23</f>
        <v>0</v>
      </c>
      <c r="BC23" s="88"/>
    </row>
    <row r="24" spans="1:55" ht="97.5" customHeight="1" thickBot="1">
      <c r="A24" s="104"/>
      <c r="B24" s="317"/>
      <c r="C24" s="315"/>
      <c r="D24" s="174" t="s">
        <v>68</v>
      </c>
      <c r="E24" s="171">
        <v>0.07</v>
      </c>
      <c r="F24" s="130"/>
      <c r="G24" s="131"/>
      <c r="H24" s="119"/>
      <c r="I24" s="106"/>
      <c r="J24" s="145"/>
      <c r="K24" s="145"/>
      <c r="L24" s="243"/>
      <c r="M24" s="243"/>
      <c r="N24" s="243"/>
      <c r="O24" s="242"/>
      <c r="P24" s="244"/>
      <c r="Q24" s="109"/>
      <c r="R24" s="209"/>
      <c r="S24" s="211"/>
      <c r="T24" s="121"/>
      <c r="U24" s="110"/>
      <c r="V24" s="111"/>
      <c r="W24" s="111"/>
      <c r="X24" s="111"/>
      <c r="Y24" s="112"/>
      <c r="Z24" s="244"/>
      <c r="AA24" s="238"/>
      <c r="AB24" s="254"/>
      <c r="AC24" s="275"/>
      <c r="AD24" s="243"/>
      <c r="AE24" s="425"/>
      <c r="AF24" s="113"/>
      <c r="AG24" s="86"/>
      <c r="AH24" s="183"/>
      <c r="AI24" s="179"/>
      <c r="AJ24" s="111"/>
      <c r="AK24" s="111"/>
      <c r="AL24" s="113"/>
      <c r="AM24" s="86"/>
      <c r="AN24" s="183"/>
      <c r="AO24" s="179"/>
      <c r="AP24" s="111"/>
      <c r="AQ24" s="111"/>
      <c r="AR24" s="113"/>
      <c r="AS24" s="86"/>
      <c r="AT24" s="183"/>
      <c r="AU24" s="179"/>
      <c r="AV24" s="114"/>
      <c r="AW24" s="111"/>
      <c r="AX24" s="113"/>
      <c r="AY24" s="86"/>
      <c r="AZ24" s="183"/>
      <c r="BA24" s="179"/>
      <c r="BB24" s="188"/>
      <c r="BC24" s="115"/>
    </row>
    <row r="25" spans="1:55" s="337" customFormat="1" ht="114" customHeight="1" thickBot="1">
      <c r="A25" s="318">
        <v>8</v>
      </c>
      <c r="B25" s="319"/>
      <c r="C25" s="320" t="s">
        <v>89</v>
      </c>
      <c r="D25" s="267" t="s">
        <v>398</v>
      </c>
      <c r="E25" s="321">
        <v>0.02</v>
      </c>
      <c r="F25" s="322" t="s">
        <v>59</v>
      </c>
      <c r="G25" s="323" t="s">
        <v>390</v>
      </c>
      <c r="H25" s="323" t="s">
        <v>391</v>
      </c>
      <c r="I25" s="322">
        <v>1347</v>
      </c>
      <c r="J25" s="322" t="s">
        <v>75</v>
      </c>
      <c r="K25" s="322" t="s">
        <v>392</v>
      </c>
      <c r="L25" s="265">
        <v>24</v>
      </c>
      <c r="M25" s="265">
        <v>0</v>
      </c>
      <c r="N25" s="264">
        <v>661</v>
      </c>
      <c r="O25" s="264">
        <v>662</v>
      </c>
      <c r="P25" s="264">
        <v>1347</v>
      </c>
      <c r="Q25" s="322" t="s">
        <v>57</v>
      </c>
      <c r="R25" s="324" t="s">
        <v>393</v>
      </c>
      <c r="S25" s="325" t="s">
        <v>394</v>
      </c>
      <c r="T25" s="326" t="s">
        <v>395</v>
      </c>
      <c r="U25" s="324" t="s">
        <v>173</v>
      </c>
      <c r="V25" s="327"/>
      <c r="W25" s="327"/>
      <c r="X25" s="327"/>
      <c r="Y25" s="328"/>
      <c r="Z25" s="276" t="str">
        <f>$G$25</f>
        <v>Actuaciones de obras anteriores a la ley 1801/2016 archivadas en la vigencia 2018</v>
      </c>
      <c r="AA25" s="286">
        <v>24</v>
      </c>
      <c r="AB25" s="286">
        <v>24</v>
      </c>
      <c r="AC25" s="278">
        <f>(AB25)/AA25</f>
        <v>1</v>
      </c>
      <c r="AD25" s="329" t="s">
        <v>400</v>
      </c>
      <c r="AE25" s="330" t="s">
        <v>401</v>
      </c>
      <c r="AF25" s="327" t="str">
        <f>$G$25</f>
        <v>Actuaciones de obras anteriores a la ley 1801/2016 archivadas en la vigencia 2018</v>
      </c>
      <c r="AG25" s="331">
        <f aca="true" t="shared" si="1" ref="AG25:AG32">M25</f>
        <v>0</v>
      </c>
      <c r="AH25" s="332"/>
      <c r="AI25" s="333" t="e">
        <f t="shared" si="0"/>
        <v>#DIV/0!</v>
      </c>
      <c r="AJ25" s="327"/>
      <c r="AK25" s="327"/>
      <c r="AL25" s="327" t="str">
        <f>$G$25</f>
        <v>Actuaciones de obras anteriores a la ley 1801/2016 archivadas en la vigencia 2018</v>
      </c>
      <c r="AM25" s="331">
        <f aca="true" t="shared" si="2" ref="AM25:AM32">N25</f>
        <v>661</v>
      </c>
      <c r="AN25" s="332"/>
      <c r="AO25" s="333">
        <f aca="true" t="shared" si="3" ref="AO25:AO32">AN25/AM25</f>
        <v>0</v>
      </c>
      <c r="AP25" s="327"/>
      <c r="AQ25" s="327"/>
      <c r="AR25" s="327" t="str">
        <f>$G$25</f>
        <v>Actuaciones de obras anteriores a la ley 1801/2016 archivadas en la vigencia 2018</v>
      </c>
      <c r="AS25" s="331">
        <f aca="true" t="shared" si="4" ref="AS25:AS44">O25</f>
        <v>662</v>
      </c>
      <c r="AT25" s="332"/>
      <c r="AU25" s="333">
        <f aca="true" t="shared" si="5" ref="AU25:AU32">AT25/AS25</f>
        <v>0</v>
      </c>
      <c r="AV25" s="334"/>
      <c r="AW25" s="327"/>
      <c r="AX25" s="327" t="str">
        <f>$G$25</f>
        <v>Actuaciones de obras anteriores a la ley 1801/2016 archivadas en la vigencia 2018</v>
      </c>
      <c r="AY25" s="331">
        <f aca="true" t="shared" si="6" ref="AY25:AY32">P25</f>
        <v>1347</v>
      </c>
      <c r="AZ25" s="332"/>
      <c r="BA25" s="333">
        <f aca="true" t="shared" si="7" ref="BA25:BA32">AZ25/AY25</f>
        <v>0</v>
      </c>
      <c r="BB25" s="335">
        <f aca="true" t="shared" si="8" ref="BB25:BB32">BA25*E25</f>
        <v>0</v>
      </c>
      <c r="BC25" s="336"/>
    </row>
    <row r="26" spans="1:55" s="337" customFormat="1" ht="125.25" customHeight="1" thickBot="1">
      <c r="A26" s="338">
        <v>9</v>
      </c>
      <c r="B26" s="319"/>
      <c r="C26" s="320"/>
      <c r="D26" s="267" t="s">
        <v>432</v>
      </c>
      <c r="E26" s="339">
        <v>0.02</v>
      </c>
      <c r="F26" s="340" t="s">
        <v>53</v>
      </c>
      <c r="G26" s="323" t="s">
        <v>396</v>
      </c>
      <c r="H26" s="323" t="s">
        <v>397</v>
      </c>
      <c r="I26" s="340">
        <v>1042</v>
      </c>
      <c r="J26" s="322" t="s">
        <v>75</v>
      </c>
      <c r="K26" s="322" t="s">
        <v>392</v>
      </c>
      <c r="L26" s="263">
        <v>19</v>
      </c>
      <c r="M26" s="266">
        <v>0</v>
      </c>
      <c r="N26" s="263">
        <v>511</v>
      </c>
      <c r="O26" s="263">
        <v>512</v>
      </c>
      <c r="P26" s="266">
        <v>1042</v>
      </c>
      <c r="Q26" s="340" t="s">
        <v>57</v>
      </c>
      <c r="R26" s="324" t="s">
        <v>393</v>
      </c>
      <c r="S26" s="326" t="s">
        <v>394</v>
      </c>
      <c r="T26" s="326" t="s">
        <v>395</v>
      </c>
      <c r="U26" s="326" t="s">
        <v>173</v>
      </c>
      <c r="V26" s="341"/>
      <c r="W26" s="341"/>
      <c r="X26" s="341"/>
      <c r="Y26" s="342"/>
      <c r="Z26" s="276" t="str">
        <f>$G$26</f>
        <v>Actuaciones de establecimiento de comercio anteriores a la ley 1801/2016 archivadas en la vigencia 2018</v>
      </c>
      <c r="AA26" s="286">
        <f aca="true" t="shared" si="9" ref="AA26:AA32">L26</f>
        <v>19</v>
      </c>
      <c r="AB26" s="286">
        <v>19</v>
      </c>
      <c r="AC26" s="278">
        <f>(AB26)/AA26</f>
        <v>1</v>
      </c>
      <c r="AD26" s="329" t="s">
        <v>402</v>
      </c>
      <c r="AE26" s="330" t="s">
        <v>401</v>
      </c>
      <c r="AF26" s="327" t="str">
        <f>$G$26</f>
        <v>Actuaciones de establecimiento de comercio anteriores a la ley 1801/2016 archivadas en la vigencia 2018</v>
      </c>
      <c r="AG26" s="331">
        <f t="shared" si="1"/>
        <v>0</v>
      </c>
      <c r="AH26" s="332"/>
      <c r="AI26" s="333" t="e">
        <f t="shared" si="0"/>
        <v>#DIV/0!</v>
      </c>
      <c r="AJ26" s="327"/>
      <c r="AK26" s="327"/>
      <c r="AL26" s="327" t="str">
        <f>$G$26</f>
        <v>Actuaciones de establecimiento de comercio anteriores a la ley 1801/2016 archivadas en la vigencia 2018</v>
      </c>
      <c r="AM26" s="331">
        <f t="shared" si="2"/>
        <v>511</v>
      </c>
      <c r="AN26" s="332"/>
      <c r="AO26" s="333">
        <f t="shared" si="3"/>
        <v>0</v>
      </c>
      <c r="AP26" s="327"/>
      <c r="AQ26" s="327"/>
      <c r="AR26" s="327" t="str">
        <f>$G$26</f>
        <v>Actuaciones de establecimiento de comercio anteriores a la ley 1801/2016 archivadas en la vigencia 2018</v>
      </c>
      <c r="AS26" s="331">
        <f t="shared" si="4"/>
        <v>512</v>
      </c>
      <c r="AT26" s="332"/>
      <c r="AU26" s="333">
        <f t="shared" si="5"/>
        <v>0</v>
      </c>
      <c r="AV26" s="334"/>
      <c r="AW26" s="327"/>
      <c r="AX26" s="327" t="str">
        <f>$G$26</f>
        <v>Actuaciones de establecimiento de comercio anteriores a la ley 1801/2016 archivadas en la vigencia 2018</v>
      </c>
      <c r="AY26" s="331">
        <f t="shared" si="6"/>
        <v>1042</v>
      </c>
      <c r="AZ26" s="332"/>
      <c r="BA26" s="333">
        <f t="shared" si="7"/>
        <v>0</v>
      </c>
      <c r="BB26" s="335">
        <f t="shared" si="8"/>
        <v>0</v>
      </c>
      <c r="BC26" s="336"/>
    </row>
    <row r="27" spans="1:55" ht="147.75" customHeight="1" thickBot="1">
      <c r="A27" s="78">
        <v>10</v>
      </c>
      <c r="B27" s="317"/>
      <c r="C27" s="305"/>
      <c r="D27" s="133" t="s">
        <v>246</v>
      </c>
      <c r="E27" s="163">
        <v>0.03</v>
      </c>
      <c r="F27" s="90" t="s">
        <v>53</v>
      </c>
      <c r="G27" s="132" t="s">
        <v>90</v>
      </c>
      <c r="H27" s="132" t="s">
        <v>91</v>
      </c>
      <c r="I27" s="92"/>
      <c r="J27" s="145" t="s">
        <v>75</v>
      </c>
      <c r="K27" s="145" t="s">
        <v>92</v>
      </c>
      <c r="L27" s="249">
        <v>2</v>
      </c>
      <c r="M27" s="249">
        <v>6</v>
      </c>
      <c r="N27" s="249">
        <v>6</v>
      </c>
      <c r="O27" s="249">
        <v>6</v>
      </c>
      <c r="P27" s="249">
        <f>SUM(L27+M27+N27+O27)</f>
        <v>20</v>
      </c>
      <c r="Q27" s="81" t="s">
        <v>57</v>
      </c>
      <c r="R27" s="207" t="s">
        <v>305</v>
      </c>
      <c r="S27" s="207" t="s">
        <v>306</v>
      </c>
      <c r="T27" s="94"/>
      <c r="U27" s="94"/>
      <c r="V27" s="95"/>
      <c r="W27" s="95"/>
      <c r="X27" s="95"/>
      <c r="Y27" s="96"/>
      <c r="Z27" s="274" t="str">
        <f>$G$27</f>
        <v>Acciones de Control u Operativos en Materia de Urbanimos Relacionados con la Integridad del Espacio Público Realizados</v>
      </c>
      <c r="AA27" s="246">
        <f t="shared" si="9"/>
        <v>2</v>
      </c>
      <c r="AB27" s="246">
        <v>6</v>
      </c>
      <c r="AC27" s="277">
        <v>1</v>
      </c>
      <c r="AD27" s="329" t="s">
        <v>356</v>
      </c>
      <c r="AE27" s="330" t="s">
        <v>357</v>
      </c>
      <c r="AF27" s="85" t="str">
        <f>$G$27</f>
        <v>Acciones de Control u Operativos en Materia de Urbanimos Relacionados con la Integridad del Espacio Público Realizados</v>
      </c>
      <c r="AG27" s="180">
        <f t="shared" si="1"/>
        <v>6</v>
      </c>
      <c r="AH27" s="181"/>
      <c r="AI27" s="179">
        <f t="shared" si="0"/>
        <v>0</v>
      </c>
      <c r="AJ27" s="83"/>
      <c r="AK27" s="83"/>
      <c r="AL27" s="85" t="str">
        <f>$G$27</f>
        <v>Acciones de Control u Operativos en Materia de Urbanimos Relacionados con la Integridad del Espacio Público Realizados</v>
      </c>
      <c r="AM27" s="180">
        <f t="shared" si="2"/>
        <v>6</v>
      </c>
      <c r="AN27" s="181"/>
      <c r="AO27" s="179">
        <f t="shared" si="3"/>
        <v>0</v>
      </c>
      <c r="AP27" s="83"/>
      <c r="AQ27" s="83"/>
      <c r="AR27" s="85" t="str">
        <f>$G$27</f>
        <v>Acciones de Control u Operativos en Materia de Urbanimos Relacionados con la Integridad del Espacio Público Realizados</v>
      </c>
      <c r="AS27" s="180">
        <f t="shared" si="4"/>
        <v>6</v>
      </c>
      <c r="AT27" s="181"/>
      <c r="AU27" s="179">
        <f t="shared" si="5"/>
        <v>0</v>
      </c>
      <c r="AV27" s="87"/>
      <c r="AW27" s="83"/>
      <c r="AX27" s="85" t="str">
        <f>$G$27</f>
        <v>Acciones de Control u Operativos en Materia de Urbanimos Relacionados con la Integridad del Espacio Público Realizados</v>
      </c>
      <c r="AY27" s="180">
        <f t="shared" si="6"/>
        <v>20</v>
      </c>
      <c r="AZ27" s="181"/>
      <c r="BA27" s="179">
        <f t="shared" si="7"/>
        <v>0</v>
      </c>
      <c r="BB27" s="188">
        <f t="shared" si="8"/>
        <v>0</v>
      </c>
      <c r="BC27" s="88"/>
    </row>
    <row r="28" spans="1:55" ht="294" customHeight="1" thickBot="1">
      <c r="A28" s="89">
        <v>11</v>
      </c>
      <c r="B28" s="317"/>
      <c r="C28" s="305"/>
      <c r="D28" s="133" t="s">
        <v>93</v>
      </c>
      <c r="E28" s="163">
        <v>0.03</v>
      </c>
      <c r="F28" s="90" t="s">
        <v>53</v>
      </c>
      <c r="G28" s="132" t="s">
        <v>94</v>
      </c>
      <c r="H28" s="132" t="s">
        <v>95</v>
      </c>
      <c r="I28" s="92"/>
      <c r="J28" s="145" t="s">
        <v>75</v>
      </c>
      <c r="K28" s="145" t="s">
        <v>96</v>
      </c>
      <c r="L28" s="249">
        <v>9</v>
      </c>
      <c r="M28" s="249">
        <v>10</v>
      </c>
      <c r="N28" s="249">
        <v>12</v>
      </c>
      <c r="O28" s="249">
        <v>11</v>
      </c>
      <c r="P28" s="249">
        <f>SUM(L28+M28+N28+O28)</f>
        <v>42</v>
      </c>
      <c r="Q28" s="81" t="s">
        <v>57</v>
      </c>
      <c r="R28" s="207" t="s">
        <v>305</v>
      </c>
      <c r="S28" s="207" t="s">
        <v>306</v>
      </c>
      <c r="T28" s="94"/>
      <c r="U28" s="94"/>
      <c r="V28" s="95"/>
      <c r="W28" s="95"/>
      <c r="X28" s="95"/>
      <c r="Y28" s="96"/>
      <c r="Z28" s="274" t="str">
        <f>$G$28</f>
        <v>Acciones de Control u Operativos en materia de actividad economica Realizados</v>
      </c>
      <c r="AA28" s="246">
        <f t="shared" si="9"/>
        <v>9</v>
      </c>
      <c r="AB28" s="246">
        <v>9</v>
      </c>
      <c r="AC28" s="279">
        <f>AB28/AA28</f>
        <v>1</v>
      </c>
      <c r="AD28" s="329" t="s">
        <v>358</v>
      </c>
      <c r="AE28" s="330" t="s">
        <v>359</v>
      </c>
      <c r="AF28" s="85" t="str">
        <f>$G$28</f>
        <v>Acciones de Control u Operativos en materia de actividad economica Realizados</v>
      </c>
      <c r="AG28" s="180">
        <f t="shared" si="1"/>
        <v>10</v>
      </c>
      <c r="AH28" s="181"/>
      <c r="AI28" s="179">
        <f t="shared" si="0"/>
        <v>0</v>
      </c>
      <c r="AJ28" s="83"/>
      <c r="AK28" s="83"/>
      <c r="AL28" s="85" t="str">
        <f>$G$28</f>
        <v>Acciones de Control u Operativos en materia de actividad economica Realizados</v>
      </c>
      <c r="AM28" s="180">
        <f t="shared" si="2"/>
        <v>12</v>
      </c>
      <c r="AN28" s="181"/>
      <c r="AO28" s="179">
        <f t="shared" si="3"/>
        <v>0</v>
      </c>
      <c r="AP28" s="83"/>
      <c r="AQ28" s="83"/>
      <c r="AR28" s="85" t="str">
        <f>$G$28</f>
        <v>Acciones de Control u Operativos en materia de actividad economica Realizados</v>
      </c>
      <c r="AS28" s="180">
        <f t="shared" si="4"/>
        <v>11</v>
      </c>
      <c r="AT28" s="181"/>
      <c r="AU28" s="179">
        <f t="shared" si="5"/>
        <v>0</v>
      </c>
      <c r="AV28" s="87"/>
      <c r="AW28" s="83"/>
      <c r="AX28" s="85" t="str">
        <f>$G$28</f>
        <v>Acciones de Control u Operativos en materia de actividad economica Realizados</v>
      </c>
      <c r="AY28" s="180">
        <f t="shared" si="6"/>
        <v>42</v>
      </c>
      <c r="AZ28" s="181"/>
      <c r="BA28" s="179">
        <f t="shared" si="7"/>
        <v>0</v>
      </c>
      <c r="BB28" s="188">
        <f t="shared" si="8"/>
        <v>0</v>
      </c>
      <c r="BC28" s="88"/>
    </row>
    <row r="29" spans="1:55" ht="93.75" customHeight="1" thickBot="1">
      <c r="A29" s="78">
        <v>12</v>
      </c>
      <c r="B29" s="317"/>
      <c r="C29" s="305"/>
      <c r="D29" s="133" t="s">
        <v>97</v>
      </c>
      <c r="E29" s="163">
        <v>0.02</v>
      </c>
      <c r="F29" s="90" t="s">
        <v>53</v>
      </c>
      <c r="G29" s="132" t="s">
        <v>98</v>
      </c>
      <c r="H29" s="132" t="s">
        <v>99</v>
      </c>
      <c r="I29" s="92"/>
      <c r="J29" s="145" t="s">
        <v>75</v>
      </c>
      <c r="K29" s="145" t="s">
        <v>100</v>
      </c>
      <c r="L29" s="249"/>
      <c r="M29" s="249">
        <v>8</v>
      </c>
      <c r="N29" s="249">
        <v>8</v>
      </c>
      <c r="O29" s="249">
        <v>8</v>
      </c>
      <c r="P29" s="249">
        <f>SUM(L29+M29+N29+O29)</f>
        <v>24</v>
      </c>
      <c r="Q29" s="81" t="s">
        <v>57</v>
      </c>
      <c r="R29" s="207" t="s">
        <v>305</v>
      </c>
      <c r="S29" s="207" t="s">
        <v>307</v>
      </c>
      <c r="T29" s="94"/>
      <c r="U29" s="94"/>
      <c r="V29" s="95"/>
      <c r="W29" s="95"/>
      <c r="X29" s="95"/>
      <c r="Y29" s="96"/>
      <c r="Z29" s="274" t="str">
        <f>$G$29</f>
        <v>Acciones de control u operativos en materia de urbanismo relacionados con la integridad urbanistica Realizados</v>
      </c>
      <c r="AA29" s="246">
        <f t="shared" si="9"/>
        <v>0</v>
      </c>
      <c r="AB29" s="246">
        <v>0</v>
      </c>
      <c r="AC29" s="275"/>
      <c r="AD29" s="329" t="s">
        <v>348</v>
      </c>
      <c r="AE29" s="330" t="s">
        <v>236</v>
      </c>
      <c r="AF29" s="85" t="str">
        <f>$G$29</f>
        <v>Acciones de control u operativos en materia de urbanismo relacionados con la integridad urbanistica Realizados</v>
      </c>
      <c r="AG29" s="180">
        <f t="shared" si="1"/>
        <v>8</v>
      </c>
      <c r="AH29" s="181"/>
      <c r="AI29" s="179">
        <f t="shared" si="0"/>
        <v>0</v>
      </c>
      <c r="AJ29" s="83"/>
      <c r="AK29" s="83"/>
      <c r="AL29" s="85" t="str">
        <f>$G$29</f>
        <v>Acciones de control u operativos en materia de urbanismo relacionados con la integridad urbanistica Realizados</v>
      </c>
      <c r="AM29" s="180">
        <f t="shared" si="2"/>
        <v>8</v>
      </c>
      <c r="AN29" s="181"/>
      <c r="AO29" s="179">
        <f t="shared" si="3"/>
        <v>0</v>
      </c>
      <c r="AP29" s="83"/>
      <c r="AQ29" s="83"/>
      <c r="AR29" s="85" t="str">
        <f>$G$29</f>
        <v>Acciones de control u operativos en materia de urbanismo relacionados con la integridad urbanistica Realizados</v>
      </c>
      <c r="AS29" s="180">
        <f t="shared" si="4"/>
        <v>8</v>
      </c>
      <c r="AT29" s="181"/>
      <c r="AU29" s="179">
        <f t="shared" si="5"/>
        <v>0</v>
      </c>
      <c r="AV29" s="87"/>
      <c r="AW29" s="83"/>
      <c r="AX29" s="85" t="str">
        <f>$G$29</f>
        <v>Acciones de control u operativos en materia de urbanismo relacionados con la integridad urbanistica Realizados</v>
      </c>
      <c r="AY29" s="180">
        <f t="shared" si="6"/>
        <v>24</v>
      </c>
      <c r="AZ29" s="181"/>
      <c r="BA29" s="179">
        <f t="shared" si="7"/>
        <v>0</v>
      </c>
      <c r="BB29" s="188">
        <f t="shared" si="8"/>
        <v>0</v>
      </c>
      <c r="BC29" s="88"/>
    </row>
    <row r="30" spans="1:55" ht="369" customHeight="1" thickBot="1">
      <c r="A30" s="89">
        <v>13</v>
      </c>
      <c r="B30" s="317"/>
      <c r="C30" s="305"/>
      <c r="D30" s="133" t="s">
        <v>101</v>
      </c>
      <c r="E30" s="163">
        <v>0.02</v>
      </c>
      <c r="F30" s="90" t="s">
        <v>53</v>
      </c>
      <c r="G30" s="132" t="s">
        <v>102</v>
      </c>
      <c r="H30" s="132" t="s">
        <v>103</v>
      </c>
      <c r="I30" s="92"/>
      <c r="J30" s="145" t="s">
        <v>75</v>
      </c>
      <c r="K30" s="145" t="s">
        <v>104</v>
      </c>
      <c r="L30" s="249">
        <v>3</v>
      </c>
      <c r="M30" s="249">
        <v>3</v>
      </c>
      <c r="N30" s="249">
        <v>3</v>
      </c>
      <c r="O30" s="249">
        <v>3</v>
      </c>
      <c r="P30" s="249">
        <f>SUM(L30+M30+N30+O30)</f>
        <v>12</v>
      </c>
      <c r="Q30" s="81" t="s">
        <v>57</v>
      </c>
      <c r="R30" s="207" t="s">
        <v>308</v>
      </c>
      <c r="S30" s="207" t="s">
        <v>309</v>
      </c>
      <c r="T30" s="94"/>
      <c r="U30" s="94"/>
      <c r="V30" s="95"/>
      <c r="W30" s="95"/>
      <c r="X30" s="95"/>
      <c r="Y30" s="96"/>
      <c r="Z30" s="274" t="str">
        <f>$G$30</f>
        <v>Acciones de control u operativos en materia de ambiente, mineria y relaciones con los animales Realizados</v>
      </c>
      <c r="AA30" s="246">
        <f t="shared" si="9"/>
        <v>3</v>
      </c>
      <c r="AB30" s="246">
        <v>6</v>
      </c>
      <c r="AC30" s="277">
        <v>1</v>
      </c>
      <c r="AD30" s="329" t="s">
        <v>360</v>
      </c>
      <c r="AE30" s="330" t="s">
        <v>361</v>
      </c>
      <c r="AF30" s="85" t="str">
        <f>$G$30</f>
        <v>Acciones de control u operativos en materia de ambiente, mineria y relaciones con los animales Realizados</v>
      </c>
      <c r="AG30" s="180">
        <f t="shared" si="1"/>
        <v>3</v>
      </c>
      <c r="AH30" s="181"/>
      <c r="AI30" s="179">
        <f t="shared" si="0"/>
        <v>0</v>
      </c>
      <c r="AJ30" s="83"/>
      <c r="AK30" s="83"/>
      <c r="AL30" s="85" t="str">
        <f>$G$30</f>
        <v>Acciones de control u operativos en materia de ambiente, mineria y relaciones con los animales Realizados</v>
      </c>
      <c r="AM30" s="180">
        <f t="shared" si="2"/>
        <v>3</v>
      </c>
      <c r="AN30" s="181"/>
      <c r="AO30" s="179">
        <f t="shared" si="3"/>
        <v>0</v>
      </c>
      <c r="AP30" s="83"/>
      <c r="AQ30" s="83"/>
      <c r="AR30" s="85" t="str">
        <f>$G$30</f>
        <v>Acciones de control u operativos en materia de ambiente, mineria y relaciones con los animales Realizados</v>
      </c>
      <c r="AS30" s="180">
        <f t="shared" si="4"/>
        <v>3</v>
      </c>
      <c r="AT30" s="181"/>
      <c r="AU30" s="179">
        <f t="shared" si="5"/>
        <v>0</v>
      </c>
      <c r="AV30" s="87"/>
      <c r="AW30" s="83"/>
      <c r="AX30" s="85" t="str">
        <f>$G$30</f>
        <v>Acciones de control u operativos en materia de ambiente, mineria y relaciones con los animales Realizados</v>
      </c>
      <c r="AY30" s="180">
        <f t="shared" si="6"/>
        <v>12</v>
      </c>
      <c r="AZ30" s="181"/>
      <c r="BA30" s="179">
        <f t="shared" si="7"/>
        <v>0</v>
      </c>
      <c r="BB30" s="188">
        <f t="shared" si="8"/>
        <v>0</v>
      </c>
      <c r="BC30" s="88"/>
    </row>
    <row r="31" spans="1:55" ht="128.25" customHeight="1" thickBot="1">
      <c r="A31" s="78">
        <v>14</v>
      </c>
      <c r="B31" s="317"/>
      <c r="C31" s="305"/>
      <c r="D31" s="133" t="s">
        <v>105</v>
      </c>
      <c r="E31" s="163">
        <v>0.01</v>
      </c>
      <c r="F31" s="90" t="s">
        <v>53</v>
      </c>
      <c r="G31" s="132" t="s">
        <v>106</v>
      </c>
      <c r="H31" s="132" t="s">
        <v>107</v>
      </c>
      <c r="I31" s="92"/>
      <c r="J31" s="145" t="s">
        <v>75</v>
      </c>
      <c r="K31" s="145" t="s">
        <v>108</v>
      </c>
      <c r="L31" s="250"/>
      <c r="M31" s="250"/>
      <c r="N31" s="250"/>
      <c r="O31" s="249">
        <v>10</v>
      </c>
      <c r="P31" s="249">
        <f>SUM(L31+M31+N31+O31)</f>
        <v>10</v>
      </c>
      <c r="Q31" s="81" t="s">
        <v>57</v>
      </c>
      <c r="R31" s="207" t="s">
        <v>308</v>
      </c>
      <c r="S31" s="207" t="s">
        <v>310</v>
      </c>
      <c r="T31" s="94"/>
      <c r="U31" s="94"/>
      <c r="V31" s="95"/>
      <c r="W31" s="95"/>
      <c r="X31" s="95"/>
      <c r="Y31" s="96"/>
      <c r="Z31" s="274" t="str">
        <f>$G$31</f>
        <v>Acciones de control u operativos en materia de convivencia relacionados con articulos pirotécnicos y sustancias peligrosas Realizados</v>
      </c>
      <c r="AA31" s="246">
        <f t="shared" si="9"/>
        <v>0</v>
      </c>
      <c r="AB31" s="246">
        <v>0</v>
      </c>
      <c r="AC31" s="275"/>
      <c r="AD31" s="329" t="s">
        <v>348</v>
      </c>
      <c r="AE31" s="330" t="s">
        <v>236</v>
      </c>
      <c r="AF31" s="85" t="str">
        <f>$G$31</f>
        <v>Acciones de control u operativos en materia de convivencia relacionados con articulos pirotécnicos y sustancias peligrosas Realizados</v>
      </c>
      <c r="AG31" s="180">
        <f t="shared" si="1"/>
        <v>0</v>
      </c>
      <c r="AH31" s="181"/>
      <c r="AI31" s="179" t="e">
        <f t="shared" si="0"/>
        <v>#DIV/0!</v>
      </c>
      <c r="AJ31" s="83"/>
      <c r="AK31" s="83"/>
      <c r="AL31" s="85" t="str">
        <f>$G$31</f>
        <v>Acciones de control u operativos en materia de convivencia relacionados con articulos pirotécnicos y sustancias peligrosas Realizados</v>
      </c>
      <c r="AM31" s="180">
        <f t="shared" si="2"/>
        <v>0</v>
      </c>
      <c r="AN31" s="181"/>
      <c r="AO31" s="179" t="e">
        <f t="shared" si="3"/>
        <v>#DIV/0!</v>
      </c>
      <c r="AP31" s="83"/>
      <c r="AQ31" s="83"/>
      <c r="AR31" s="85" t="str">
        <f>$G$31</f>
        <v>Acciones de control u operativos en materia de convivencia relacionados con articulos pirotécnicos y sustancias peligrosas Realizados</v>
      </c>
      <c r="AS31" s="180">
        <f t="shared" si="4"/>
        <v>10</v>
      </c>
      <c r="AT31" s="181"/>
      <c r="AU31" s="179">
        <f t="shared" si="5"/>
        <v>0</v>
      </c>
      <c r="AV31" s="87"/>
      <c r="AW31" s="83"/>
      <c r="AX31" s="85" t="str">
        <f>$G$31</f>
        <v>Acciones de control u operativos en materia de convivencia relacionados con articulos pirotécnicos y sustancias peligrosas Realizados</v>
      </c>
      <c r="AY31" s="180">
        <f t="shared" si="6"/>
        <v>10</v>
      </c>
      <c r="AZ31" s="181"/>
      <c r="BA31" s="179">
        <f t="shared" si="7"/>
        <v>0</v>
      </c>
      <c r="BB31" s="188">
        <f t="shared" si="8"/>
        <v>0</v>
      </c>
      <c r="BC31" s="88"/>
    </row>
    <row r="32" spans="1:55" ht="141" customHeight="1" thickBot="1">
      <c r="A32" s="89">
        <v>15</v>
      </c>
      <c r="B32" s="317"/>
      <c r="C32" s="305"/>
      <c r="D32" s="290" t="s">
        <v>403</v>
      </c>
      <c r="E32" s="289">
        <v>0.01</v>
      </c>
      <c r="F32" s="299" t="s">
        <v>53</v>
      </c>
      <c r="G32" s="300" t="s">
        <v>244</v>
      </c>
      <c r="H32" s="292" t="s">
        <v>404</v>
      </c>
      <c r="I32" s="299" t="s">
        <v>236</v>
      </c>
      <c r="J32" s="299" t="s">
        <v>73</v>
      </c>
      <c r="K32" s="299" t="s">
        <v>245</v>
      </c>
      <c r="L32" s="301"/>
      <c r="M32" s="301"/>
      <c r="N32" s="301">
        <v>0.85</v>
      </c>
      <c r="O32" s="301">
        <v>0.85</v>
      </c>
      <c r="P32" s="301">
        <v>0.85</v>
      </c>
      <c r="Q32" s="299" t="s">
        <v>57</v>
      </c>
      <c r="R32" s="298" t="s">
        <v>405</v>
      </c>
      <c r="S32" s="298" t="s">
        <v>394</v>
      </c>
      <c r="T32" s="298" t="s">
        <v>406</v>
      </c>
      <c r="U32" s="298" t="s">
        <v>173</v>
      </c>
      <c r="V32" s="95"/>
      <c r="W32" s="95"/>
      <c r="X32" s="95"/>
      <c r="Y32" s="96"/>
      <c r="Z32" s="274" t="str">
        <f>$G$32</f>
        <v>Porcentaje de auto que avocan conocimiento</v>
      </c>
      <c r="AA32" s="238">
        <f t="shared" si="9"/>
        <v>0</v>
      </c>
      <c r="AB32" s="238" t="s">
        <v>413</v>
      </c>
      <c r="AC32" s="238" t="s">
        <v>413</v>
      </c>
      <c r="AD32" s="238" t="s">
        <v>413</v>
      </c>
      <c r="AE32" s="238" t="s">
        <v>413</v>
      </c>
      <c r="AF32" s="85" t="str">
        <f>$G$32</f>
        <v>Porcentaje de auto que avocan conocimiento</v>
      </c>
      <c r="AG32" s="86">
        <f t="shared" si="1"/>
        <v>0</v>
      </c>
      <c r="AH32" s="181"/>
      <c r="AI32" s="179" t="e">
        <f t="shared" si="0"/>
        <v>#DIV/0!</v>
      </c>
      <c r="AJ32" s="83"/>
      <c r="AK32" s="83"/>
      <c r="AL32" s="85" t="str">
        <f>$G$32</f>
        <v>Porcentaje de auto que avocan conocimiento</v>
      </c>
      <c r="AM32" s="86">
        <f t="shared" si="2"/>
        <v>0.85</v>
      </c>
      <c r="AN32" s="181"/>
      <c r="AO32" s="179">
        <f t="shared" si="3"/>
        <v>0</v>
      </c>
      <c r="AP32" s="83"/>
      <c r="AQ32" s="83"/>
      <c r="AR32" s="85" t="str">
        <f>$G$32</f>
        <v>Porcentaje de auto que avocan conocimiento</v>
      </c>
      <c r="AS32" s="86">
        <f t="shared" si="4"/>
        <v>0.85</v>
      </c>
      <c r="AT32" s="181"/>
      <c r="AU32" s="179">
        <f t="shared" si="5"/>
        <v>0</v>
      </c>
      <c r="AV32" s="87"/>
      <c r="AW32" s="83"/>
      <c r="AX32" s="85" t="str">
        <f>$G$32</f>
        <v>Porcentaje de auto que avocan conocimiento</v>
      </c>
      <c r="AY32" s="86">
        <f t="shared" si="6"/>
        <v>0.85</v>
      </c>
      <c r="AZ32" s="181"/>
      <c r="BA32" s="179">
        <f t="shared" si="7"/>
        <v>0</v>
      </c>
      <c r="BB32" s="188">
        <f t="shared" si="8"/>
        <v>0</v>
      </c>
      <c r="BC32" s="88"/>
    </row>
    <row r="33" spans="1:55" ht="141" customHeight="1" thickBot="1">
      <c r="A33" s="104"/>
      <c r="B33" s="317"/>
      <c r="C33" s="305"/>
      <c r="D33" s="291" t="s">
        <v>407</v>
      </c>
      <c r="E33" s="289">
        <v>0.02</v>
      </c>
      <c r="F33" s="299" t="s">
        <v>53</v>
      </c>
      <c r="G33" s="300" t="s">
        <v>408</v>
      </c>
      <c r="H33" s="293" t="s">
        <v>409</v>
      </c>
      <c r="I33" s="299" t="s">
        <v>236</v>
      </c>
      <c r="J33" s="299" t="s">
        <v>139</v>
      </c>
      <c r="K33" s="299" t="s">
        <v>410</v>
      </c>
      <c r="L33" s="301">
        <v>0</v>
      </c>
      <c r="M33" s="301">
        <v>0</v>
      </c>
      <c r="N33" s="301">
        <v>0.3</v>
      </c>
      <c r="O33" s="301">
        <v>0.5</v>
      </c>
      <c r="P33" s="301">
        <v>0.5</v>
      </c>
      <c r="Q33" s="299" t="s">
        <v>57</v>
      </c>
      <c r="R33" s="298"/>
      <c r="S33" s="298" t="s">
        <v>411</v>
      </c>
      <c r="T33" s="298"/>
      <c r="U33" s="298" t="s">
        <v>412</v>
      </c>
      <c r="V33" s="99"/>
      <c r="W33" s="99"/>
      <c r="X33" s="99"/>
      <c r="Y33" s="100"/>
      <c r="Z33" s="274" t="str">
        <f>$G$33</f>
        <v>Porcentaje de actuaciones policivas resuletas</v>
      </c>
      <c r="AA33" s="238">
        <f>L33</f>
        <v>0</v>
      </c>
      <c r="AB33" s="238" t="s">
        <v>413</v>
      </c>
      <c r="AC33" s="238" t="s">
        <v>413</v>
      </c>
      <c r="AD33" s="238" t="s">
        <v>413</v>
      </c>
      <c r="AE33" s="238" t="s">
        <v>413</v>
      </c>
      <c r="AF33" s="85"/>
      <c r="AG33" s="86"/>
      <c r="AH33" s="181"/>
      <c r="AI33" s="179"/>
      <c r="AJ33" s="83"/>
      <c r="AK33" s="83"/>
      <c r="AL33" s="85"/>
      <c r="AM33" s="86"/>
      <c r="AN33" s="181"/>
      <c r="AO33" s="179"/>
      <c r="AP33" s="83"/>
      <c r="AQ33" s="83"/>
      <c r="AR33" s="85"/>
      <c r="AS33" s="86"/>
      <c r="AT33" s="181"/>
      <c r="AU33" s="179"/>
      <c r="AV33" s="87"/>
      <c r="AW33" s="83"/>
      <c r="AX33" s="85"/>
      <c r="AY33" s="86"/>
      <c r="AZ33" s="181"/>
      <c r="BA33" s="179"/>
      <c r="BB33" s="188"/>
      <c r="BC33" s="88"/>
    </row>
    <row r="34" spans="1:55" ht="93.75" customHeight="1" thickBot="1">
      <c r="A34" s="104"/>
      <c r="B34" s="317"/>
      <c r="C34" s="117"/>
      <c r="D34" s="128" t="s">
        <v>68</v>
      </c>
      <c r="E34" s="288">
        <f>E25+E26+E27+E28+E29+E30+E31+E32+E33</f>
        <v>0.18000000000000002</v>
      </c>
      <c r="F34" s="130"/>
      <c r="G34" s="118"/>
      <c r="H34" s="119"/>
      <c r="I34" s="106"/>
      <c r="J34" s="145"/>
      <c r="K34" s="145"/>
      <c r="L34" s="243"/>
      <c r="M34" s="243"/>
      <c r="N34" s="243"/>
      <c r="O34" s="242"/>
      <c r="P34" s="244"/>
      <c r="Q34" s="109"/>
      <c r="R34" s="209"/>
      <c r="S34" s="211"/>
      <c r="T34" s="121"/>
      <c r="U34" s="110"/>
      <c r="V34" s="111"/>
      <c r="W34" s="111"/>
      <c r="X34" s="111"/>
      <c r="Y34" s="112"/>
      <c r="Z34" s="244"/>
      <c r="AA34" s="238"/>
      <c r="AB34" s="254"/>
      <c r="AC34" s="275"/>
      <c r="AD34" s="243"/>
      <c r="AE34" s="425"/>
      <c r="AF34" s="113"/>
      <c r="AG34" s="86"/>
      <c r="AH34" s="183"/>
      <c r="AI34" s="179"/>
      <c r="AJ34" s="111"/>
      <c r="AK34" s="111"/>
      <c r="AL34" s="113"/>
      <c r="AM34" s="86"/>
      <c r="AN34" s="183"/>
      <c r="AO34" s="179"/>
      <c r="AP34" s="111"/>
      <c r="AQ34" s="111"/>
      <c r="AR34" s="113"/>
      <c r="AS34" s="86">
        <f t="shared" si="4"/>
        <v>0</v>
      </c>
      <c r="AT34" s="183"/>
      <c r="AU34" s="179"/>
      <c r="AV34" s="114"/>
      <c r="AW34" s="111"/>
      <c r="AX34" s="113"/>
      <c r="AY34" s="86"/>
      <c r="AZ34" s="183"/>
      <c r="BA34" s="179"/>
      <c r="BB34" s="188"/>
      <c r="BC34" s="115"/>
    </row>
    <row r="35" spans="1:55" ht="131.25" customHeight="1" thickBot="1">
      <c r="A35" s="78">
        <v>17</v>
      </c>
      <c r="B35" s="317"/>
      <c r="C35" s="306" t="s">
        <v>109</v>
      </c>
      <c r="D35" s="134" t="s">
        <v>247</v>
      </c>
      <c r="E35" s="135">
        <v>0.02</v>
      </c>
      <c r="F35" s="79" t="s">
        <v>59</v>
      </c>
      <c r="G35" s="132" t="s">
        <v>110</v>
      </c>
      <c r="H35" s="132" t="s">
        <v>111</v>
      </c>
      <c r="I35" s="81"/>
      <c r="J35" s="145" t="s">
        <v>75</v>
      </c>
      <c r="K35" s="145" t="s">
        <v>112</v>
      </c>
      <c r="L35" s="238">
        <v>0.1</v>
      </c>
      <c r="M35" s="238">
        <v>0.4</v>
      </c>
      <c r="N35" s="238">
        <v>0.15</v>
      </c>
      <c r="O35" s="238">
        <v>0.3</v>
      </c>
      <c r="P35" s="238">
        <f>L35+M35+N35+O35</f>
        <v>0.95</v>
      </c>
      <c r="Q35" s="81" t="s">
        <v>113</v>
      </c>
      <c r="R35" s="205" t="s">
        <v>312</v>
      </c>
      <c r="S35" s="213" t="s">
        <v>303</v>
      </c>
      <c r="T35" s="82"/>
      <c r="U35" s="82"/>
      <c r="V35" s="83"/>
      <c r="W35" s="83"/>
      <c r="X35" s="83"/>
      <c r="Y35" s="84"/>
      <c r="Z35" s="274" t="str">
        <f>$G$35</f>
        <v>Porcentaje de Compromisos del Presupuesto de Inversión Directa Disponible a la Vigencia para el FDL</v>
      </c>
      <c r="AA35" s="238">
        <f aca="true" t="shared" si="10" ref="AA35:AB44">L35</f>
        <v>0.1</v>
      </c>
      <c r="AB35" s="238">
        <v>0.1842</v>
      </c>
      <c r="AC35" s="238">
        <v>1</v>
      </c>
      <c r="AD35" s="329" t="s">
        <v>363</v>
      </c>
      <c r="AE35" s="363" t="s">
        <v>362</v>
      </c>
      <c r="AF35" s="85" t="str">
        <f>$G$35</f>
        <v>Porcentaje de Compromisos del Presupuesto de Inversión Directa Disponible a la Vigencia para el FDL</v>
      </c>
      <c r="AG35" s="86">
        <f aca="true" t="shared" si="11" ref="AG35:AG44">M35</f>
        <v>0.4</v>
      </c>
      <c r="AH35" s="181"/>
      <c r="AI35" s="179">
        <f t="shared" si="0"/>
        <v>0</v>
      </c>
      <c r="AJ35" s="83"/>
      <c r="AK35" s="83"/>
      <c r="AL35" s="85" t="str">
        <f>$G$35</f>
        <v>Porcentaje de Compromisos del Presupuesto de Inversión Directa Disponible a la Vigencia para el FDL</v>
      </c>
      <c r="AM35" s="86">
        <f aca="true" t="shared" si="12" ref="AM35:AM44">N35</f>
        <v>0.15</v>
      </c>
      <c r="AN35" s="181"/>
      <c r="AO35" s="179">
        <f aca="true" t="shared" si="13" ref="AO35:AO44">AN35/AM35</f>
        <v>0</v>
      </c>
      <c r="AP35" s="83"/>
      <c r="AQ35" s="83"/>
      <c r="AR35" s="85" t="str">
        <f>$G$35</f>
        <v>Porcentaje de Compromisos del Presupuesto de Inversión Directa Disponible a la Vigencia para el FDL</v>
      </c>
      <c r="AS35" s="86">
        <f t="shared" si="4"/>
        <v>0.3</v>
      </c>
      <c r="AT35" s="181"/>
      <c r="AU35" s="179">
        <f aca="true" t="shared" si="14" ref="AU35:AU44">AT35/AS35</f>
        <v>0</v>
      </c>
      <c r="AV35" s="87"/>
      <c r="AW35" s="83"/>
      <c r="AX35" s="85" t="str">
        <f>$G$35</f>
        <v>Porcentaje de Compromisos del Presupuesto de Inversión Directa Disponible a la Vigencia para el FDL</v>
      </c>
      <c r="AY35" s="86">
        <f aca="true" t="shared" si="15" ref="AY35:AY44">P35</f>
        <v>0.95</v>
      </c>
      <c r="AZ35" s="181"/>
      <c r="BA35" s="179">
        <f aca="true" t="shared" si="16" ref="BA35:BA44">AZ35/AY35</f>
        <v>0</v>
      </c>
      <c r="BB35" s="188">
        <f aca="true" t="shared" si="17" ref="BB35:BB44">BA35*E35</f>
        <v>0</v>
      </c>
      <c r="BC35" s="88"/>
    </row>
    <row r="36" spans="1:55" ht="71.25" customHeight="1" thickBot="1">
      <c r="A36" s="89">
        <v>18</v>
      </c>
      <c r="B36" s="317"/>
      <c r="C36" s="307"/>
      <c r="D36" s="134" t="s">
        <v>248</v>
      </c>
      <c r="E36" s="135">
        <v>0.02</v>
      </c>
      <c r="F36" s="90" t="s">
        <v>53</v>
      </c>
      <c r="G36" s="132" t="s">
        <v>114</v>
      </c>
      <c r="H36" s="132" t="s">
        <v>115</v>
      </c>
      <c r="I36" s="123"/>
      <c r="J36" s="145" t="s">
        <v>75</v>
      </c>
      <c r="K36" s="145" t="s">
        <v>116</v>
      </c>
      <c r="L36" s="250">
        <v>0.05</v>
      </c>
      <c r="M36" s="250">
        <v>0.05</v>
      </c>
      <c r="N36" s="250">
        <v>0.1</v>
      </c>
      <c r="O36" s="250">
        <v>0.1</v>
      </c>
      <c r="P36" s="238">
        <f>L36+M36+N36+O36</f>
        <v>0.30000000000000004</v>
      </c>
      <c r="Q36" s="81" t="s">
        <v>113</v>
      </c>
      <c r="R36" s="205" t="s">
        <v>312</v>
      </c>
      <c r="S36" s="213" t="s">
        <v>303</v>
      </c>
      <c r="T36" s="93"/>
      <c r="U36" s="93"/>
      <c r="V36" s="124"/>
      <c r="W36" s="124"/>
      <c r="X36" s="124"/>
      <c r="Y36" s="125"/>
      <c r="Z36" s="274" t="str">
        <f>$G$36</f>
        <v>Porcentaje de Giros de Presupuesto de Inversión Directa Realizados</v>
      </c>
      <c r="AA36" s="238">
        <f t="shared" si="10"/>
        <v>0.05</v>
      </c>
      <c r="AB36" s="238">
        <v>0.032</v>
      </c>
      <c r="AC36" s="238">
        <f>AB36/AA36</f>
        <v>0.64</v>
      </c>
      <c r="AD36" s="329" t="s">
        <v>399</v>
      </c>
      <c r="AE36" s="363" t="s">
        <v>362</v>
      </c>
      <c r="AF36" s="85" t="str">
        <f>$G$36</f>
        <v>Porcentaje de Giros de Presupuesto de Inversión Directa Realizados</v>
      </c>
      <c r="AG36" s="86">
        <f t="shared" si="11"/>
        <v>0.05</v>
      </c>
      <c r="AH36" s="181"/>
      <c r="AI36" s="179">
        <f t="shared" si="0"/>
        <v>0</v>
      </c>
      <c r="AJ36" s="83"/>
      <c r="AK36" s="83"/>
      <c r="AL36" s="85" t="str">
        <f>$G$36</f>
        <v>Porcentaje de Giros de Presupuesto de Inversión Directa Realizados</v>
      </c>
      <c r="AM36" s="86">
        <f t="shared" si="12"/>
        <v>0.1</v>
      </c>
      <c r="AN36" s="181"/>
      <c r="AO36" s="179">
        <f t="shared" si="13"/>
        <v>0</v>
      </c>
      <c r="AP36" s="83"/>
      <c r="AQ36" s="83"/>
      <c r="AR36" s="85" t="str">
        <f>$G$36</f>
        <v>Porcentaje de Giros de Presupuesto de Inversión Directa Realizados</v>
      </c>
      <c r="AS36" s="86">
        <f t="shared" si="4"/>
        <v>0.1</v>
      </c>
      <c r="AT36" s="181"/>
      <c r="AU36" s="179">
        <f t="shared" si="14"/>
        <v>0</v>
      </c>
      <c r="AV36" s="87"/>
      <c r="AW36" s="83"/>
      <c r="AX36" s="85" t="str">
        <f>$G$36</f>
        <v>Porcentaje de Giros de Presupuesto de Inversión Directa Realizados</v>
      </c>
      <c r="AY36" s="86">
        <f t="shared" si="15"/>
        <v>0.30000000000000004</v>
      </c>
      <c r="AZ36" s="181"/>
      <c r="BA36" s="179">
        <f t="shared" si="16"/>
        <v>0</v>
      </c>
      <c r="BB36" s="188">
        <f t="shared" si="17"/>
        <v>0</v>
      </c>
      <c r="BC36" s="88"/>
    </row>
    <row r="37" spans="1:55" ht="147" customHeight="1" thickBot="1">
      <c r="A37" s="78">
        <v>19</v>
      </c>
      <c r="B37" s="317"/>
      <c r="C37" s="307"/>
      <c r="D37" s="134" t="s">
        <v>249</v>
      </c>
      <c r="E37" s="135">
        <v>0.02</v>
      </c>
      <c r="F37" s="90" t="s">
        <v>53</v>
      </c>
      <c r="G37" s="132" t="s">
        <v>117</v>
      </c>
      <c r="H37" s="132" t="s">
        <v>118</v>
      </c>
      <c r="I37" s="92"/>
      <c r="J37" s="145" t="s">
        <v>75</v>
      </c>
      <c r="K37" s="145" t="s">
        <v>119</v>
      </c>
      <c r="L37" s="250"/>
      <c r="M37" s="250">
        <v>0.03</v>
      </c>
      <c r="N37" s="250">
        <v>0.2</v>
      </c>
      <c r="O37" s="250">
        <v>0.27</v>
      </c>
      <c r="P37" s="238">
        <f>L37+M37+N37+O37</f>
        <v>0.5</v>
      </c>
      <c r="Q37" s="81" t="s">
        <v>113</v>
      </c>
      <c r="R37" s="213" t="s">
        <v>313</v>
      </c>
      <c r="S37" s="213" t="s">
        <v>303</v>
      </c>
      <c r="T37" s="93"/>
      <c r="U37" s="94"/>
      <c r="V37" s="95"/>
      <c r="W37" s="95"/>
      <c r="X37" s="95"/>
      <c r="Y37" s="96"/>
      <c r="Z37" s="274" t="str">
        <f>$G$37</f>
        <v>Porcentaje de Giros de Presupuesto Comprometido Constituido como Obligaciones por Pagar de la Vigencia 2017 Realizados</v>
      </c>
      <c r="AA37" s="238">
        <f t="shared" si="10"/>
        <v>0</v>
      </c>
      <c r="AB37" s="238">
        <v>0.4771</v>
      </c>
      <c r="AC37" s="238">
        <v>1</v>
      </c>
      <c r="AD37" s="329" t="s">
        <v>364</v>
      </c>
      <c r="AE37" s="363" t="s">
        <v>362</v>
      </c>
      <c r="AF37" s="85" t="str">
        <f>$G$37</f>
        <v>Porcentaje de Giros de Presupuesto Comprometido Constituido como Obligaciones por Pagar de la Vigencia 2017 Realizados</v>
      </c>
      <c r="AG37" s="86">
        <f t="shared" si="11"/>
        <v>0.03</v>
      </c>
      <c r="AH37" s="181"/>
      <c r="AI37" s="179">
        <f t="shared" si="0"/>
        <v>0</v>
      </c>
      <c r="AJ37" s="83"/>
      <c r="AK37" s="83"/>
      <c r="AL37" s="85" t="str">
        <f>$G$37</f>
        <v>Porcentaje de Giros de Presupuesto Comprometido Constituido como Obligaciones por Pagar de la Vigencia 2017 Realizados</v>
      </c>
      <c r="AM37" s="86">
        <f t="shared" si="12"/>
        <v>0.2</v>
      </c>
      <c r="AN37" s="181"/>
      <c r="AO37" s="179">
        <f t="shared" si="13"/>
        <v>0</v>
      </c>
      <c r="AP37" s="83"/>
      <c r="AQ37" s="83"/>
      <c r="AR37" s="85" t="str">
        <f>$G$37</f>
        <v>Porcentaje de Giros de Presupuesto Comprometido Constituido como Obligaciones por Pagar de la Vigencia 2017 Realizados</v>
      </c>
      <c r="AS37" s="86">
        <f t="shared" si="4"/>
        <v>0.27</v>
      </c>
      <c r="AT37" s="181"/>
      <c r="AU37" s="179">
        <f t="shared" si="14"/>
        <v>0</v>
      </c>
      <c r="AV37" s="87"/>
      <c r="AW37" s="83"/>
      <c r="AX37" s="85" t="str">
        <f>$G$37</f>
        <v>Porcentaje de Giros de Presupuesto Comprometido Constituido como Obligaciones por Pagar de la Vigencia 2017 Realizados</v>
      </c>
      <c r="AY37" s="86">
        <f t="shared" si="15"/>
        <v>0.5</v>
      </c>
      <c r="AZ37" s="181"/>
      <c r="BA37" s="179">
        <f t="shared" si="16"/>
        <v>0</v>
      </c>
      <c r="BB37" s="188">
        <f t="shared" si="17"/>
        <v>0</v>
      </c>
      <c r="BC37" s="88"/>
    </row>
    <row r="38" spans="1:55" ht="139.5" customHeight="1" thickBot="1">
      <c r="A38" s="89">
        <v>20</v>
      </c>
      <c r="B38" s="317"/>
      <c r="C38" s="307"/>
      <c r="D38" s="134" t="s">
        <v>250</v>
      </c>
      <c r="E38" s="135">
        <v>0.02</v>
      </c>
      <c r="F38" s="90" t="s">
        <v>53</v>
      </c>
      <c r="G38" s="132" t="s">
        <v>120</v>
      </c>
      <c r="H38" s="132" t="s">
        <v>121</v>
      </c>
      <c r="I38" s="92"/>
      <c r="J38" s="145" t="s">
        <v>75</v>
      </c>
      <c r="K38" s="145" t="s">
        <v>122</v>
      </c>
      <c r="L38" s="250"/>
      <c r="M38" s="250"/>
      <c r="N38" s="250">
        <v>1</v>
      </c>
      <c r="O38" s="250"/>
      <c r="P38" s="250">
        <v>1</v>
      </c>
      <c r="Q38" s="92" t="s">
        <v>57</v>
      </c>
      <c r="R38" s="213" t="s">
        <v>314</v>
      </c>
      <c r="S38" s="213" t="s">
        <v>303</v>
      </c>
      <c r="T38" s="94"/>
      <c r="U38" s="94"/>
      <c r="V38" s="95"/>
      <c r="W38" s="95"/>
      <c r="X38" s="95"/>
      <c r="Y38" s="96"/>
      <c r="Z38" s="274" t="str">
        <f>$G$38</f>
        <v>Porcentaje de Procesos Contractuales de Malla Vial y Parques de la Vigencia 2018 Realizados Utilizando los Pliegos Tipo</v>
      </c>
      <c r="AA38" s="238">
        <f t="shared" si="10"/>
        <v>0</v>
      </c>
      <c r="AB38" s="238">
        <f t="shared" si="10"/>
        <v>0</v>
      </c>
      <c r="AC38" s="275"/>
      <c r="AD38" s="329" t="s">
        <v>348</v>
      </c>
      <c r="AE38" s="330" t="s">
        <v>236</v>
      </c>
      <c r="AF38" s="85" t="str">
        <f>$G$38</f>
        <v>Porcentaje de Procesos Contractuales de Malla Vial y Parques de la Vigencia 2018 Realizados Utilizando los Pliegos Tipo</v>
      </c>
      <c r="AG38" s="86">
        <f t="shared" si="11"/>
        <v>0</v>
      </c>
      <c r="AH38" s="181"/>
      <c r="AI38" s="179" t="e">
        <f t="shared" si="0"/>
        <v>#DIV/0!</v>
      </c>
      <c r="AJ38" s="83"/>
      <c r="AK38" s="83"/>
      <c r="AL38" s="85" t="str">
        <f>$G$38</f>
        <v>Porcentaje de Procesos Contractuales de Malla Vial y Parques de la Vigencia 2018 Realizados Utilizando los Pliegos Tipo</v>
      </c>
      <c r="AM38" s="86">
        <f t="shared" si="12"/>
        <v>1</v>
      </c>
      <c r="AN38" s="181"/>
      <c r="AO38" s="179">
        <f t="shared" si="13"/>
        <v>0</v>
      </c>
      <c r="AP38" s="83"/>
      <c r="AQ38" s="83"/>
      <c r="AR38" s="85" t="str">
        <f>$G$38</f>
        <v>Porcentaje de Procesos Contractuales de Malla Vial y Parques de la Vigencia 2018 Realizados Utilizando los Pliegos Tipo</v>
      </c>
      <c r="AS38" s="86">
        <f t="shared" si="4"/>
        <v>0</v>
      </c>
      <c r="AT38" s="181"/>
      <c r="AU38" s="179" t="e">
        <f t="shared" si="14"/>
        <v>#DIV/0!</v>
      </c>
      <c r="AV38" s="87"/>
      <c r="AW38" s="83"/>
      <c r="AX38" s="85" t="str">
        <f>$G$38</f>
        <v>Porcentaje de Procesos Contractuales de Malla Vial y Parques de la Vigencia 2018 Realizados Utilizando los Pliegos Tipo</v>
      </c>
      <c r="AY38" s="86">
        <f t="shared" si="15"/>
        <v>1</v>
      </c>
      <c r="AZ38" s="181"/>
      <c r="BA38" s="179">
        <f t="shared" si="16"/>
        <v>0</v>
      </c>
      <c r="BB38" s="188">
        <f t="shared" si="17"/>
        <v>0</v>
      </c>
      <c r="BC38" s="88"/>
    </row>
    <row r="39" spans="1:55" ht="313.5" customHeight="1" thickBot="1">
      <c r="A39" s="78">
        <v>21</v>
      </c>
      <c r="B39" s="317"/>
      <c r="C39" s="307"/>
      <c r="D39" s="134" t="s">
        <v>251</v>
      </c>
      <c r="E39" s="136">
        <v>0.02</v>
      </c>
      <c r="F39" s="90" t="s">
        <v>53</v>
      </c>
      <c r="G39" s="132" t="s">
        <v>123</v>
      </c>
      <c r="H39" s="132" t="s">
        <v>124</v>
      </c>
      <c r="I39" s="92"/>
      <c r="J39" s="145" t="s">
        <v>73</v>
      </c>
      <c r="K39" s="145" t="s">
        <v>125</v>
      </c>
      <c r="L39" s="250">
        <v>1</v>
      </c>
      <c r="M39" s="250">
        <v>1</v>
      </c>
      <c r="N39" s="250">
        <v>1</v>
      </c>
      <c r="O39" s="250">
        <v>1</v>
      </c>
      <c r="P39" s="250">
        <v>1</v>
      </c>
      <c r="Q39" s="92" t="s">
        <v>57</v>
      </c>
      <c r="R39" s="213" t="s">
        <v>324</v>
      </c>
      <c r="S39" s="213" t="s">
        <v>325</v>
      </c>
      <c r="T39" s="94"/>
      <c r="U39" s="94"/>
      <c r="V39" s="95"/>
      <c r="W39" s="95"/>
      <c r="X39" s="95"/>
      <c r="Y39" s="96"/>
      <c r="Z39" s="274" t="str">
        <f>$G$39</f>
        <v>Porcentaje de Publicación de los Procesos Contractuales del FDL y Modificaciones Contractuales Realizado</v>
      </c>
      <c r="AA39" s="238">
        <f t="shared" si="10"/>
        <v>1</v>
      </c>
      <c r="AB39" s="238">
        <f t="shared" si="10"/>
        <v>1</v>
      </c>
      <c r="AC39" s="277">
        <f>AB39/AA39</f>
        <v>1</v>
      </c>
      <c r="AD39" s="329" t="s">
        <v>365</v>
      </c>
      <c r="AE39" s="330" t="s">
        <v>366</v>
      </c>
      <c r="AF39" s="85" t="str">
        <f>$G$39</f>
        <v>Porcentaje de Publicación de los Procesos Contractuales del FDL y Modificaciones Contractuales Realizado</v>
      </c>
      <c r="AG39" s="86">
        <f t="shared" si="11"/>
        <v>1</v>
      </c>
      <c r="AH39" s="181"/>
      <c r="AI39" s="179">
        <f t="shared" si="0"/>
        <v>0</v>
      </c>
      <c r="AJ39" s="83"/>
      <c r="AK39" s="83"/>
      <c r="AL39" s="85" t="str">
        <f>$G$39</f>
        <v>Porcentaje de Publicación de los Procesos Contractuales del FDL y Modificaciones Contractuales Realizado</v>
      </c>
      <c r="AM39" s="86">
        <f t="shared" si="12"/>
        <v>1</v>
      </c>
      <c r="AN39" s="181"/>
      <c r="AO39" s="179">
        <f t="shared" si="13"/>
        <v>0</v>
      </c>
      <c r="AP39" s="83"/>
      <c r="AQ39" s="83"/>
      <c r="AR39" s="85" t="str">
        <f>$G$39</f>
        <v>Porcentaje de Publicación de los Procesos Contractuales del FDL y Modificaciones Contractuales Realizado</v>
      </c>
      <c r="AS39" s="86">
        <f t="shared" si="4"/>
        <v>1</v>
      </c>
      <c r="AT39" s="181"/>
      <c r="AU39" s="179">
        <f t="shared" si="14"/>
        <v>0</v>
      </c>
      <c r="AV39" s="87"/>
      <c r="AW39" s="83"/>
      <c r="AX39" s="85" t="str">
        <f>$G$39</f>
        <v>Porcentaje de Publicación de los Procesos Contractuales del FDL y Modificaciones Contractuales Realizado</v>
      </c>
      <c r="AY39" s="86">
        <f t="shared" si="15"/>
        <v>1</v>
      </c>
      <c r="AZ39" s="181"/>
      <c r="BA39" s="179">
        <f t="shared" si="16"/>
        <v>0</v>
      </c>
      <c r="BB39" s="188">
        <f t="shared" si="17"/>
        <v>0</v>
      </c>
      <c r="BC39" s="88"/>
    </row>
    <row r="40" spans="1:55" ht="93.75" customHeight="1" thickBot="1">
      <c r="A40" s="89">
        <v>22</v>
      </c>
      <c r="B40" s="317"/>
      <c r="C40" s="307"/>
      <c r="D40" s="134" t="s">
        <v>252</v>
      </c>
      <c r="E40" s="137">
        <v>0.01</v>
      </c>
      <c r="F40" s="90" t="s">
        <v>53</v>
      </c>
      <c r="G40" s="91" t="s">
        <v>294</v>
      </c>
      <c r="H40" s="91" t="s">
        <v>294</v>
      </c>
      <c r="I40" s="92"/>
      <c r="J40" s="145" t="s">
        <v>75</v>
      </c>
      <c r="K40" s="145" t="s">
        <v>126</v>
      </c>
      <c r="L40" s="250"/>
      <c r="M40" s="250"/>
      <c r="N40" s="250">
        <v>0.4</v>
      </c>
      <c r="O40" s="250">
        <v>0.4</v>
      </c>
      <c r="P40" s="250">
        <f>N40+O40</f>
        <v>0.8</v>
      </c>
      <c r="Q40" s="92" t="s">
        <v>57</v>
      </c>
      <c r="R40" s="213" t="s">
        <v>314</v>
      </c>
      <c r="S40" s="213" t="s">
        <v>326</v>
      </c>
      <c r="T40" s="94"/>
      <c r="U40" s="94"/>
      <c r="V40" s="95"/>
      <c r="W40" s="95"/>
      <c r="X40" s="95"/>
      <c r="Y40" s="96"/>
      <c r="Z40" s="274" t="str">
        <f>$G$40</f>
        <v>Porcentaje de bienes de caracteristicas tecnicas uniformes de común utilización aquiridos a través del portal CCE</v>
      </c>
      <c r="AA40" s="238">
        <f t="shared" si="10"/>
        <v>0</v>
      </c>
      <c r="AB40" s="238">
        <f t="shared" si="10"/>
        <v>0</v>
      </c>
      <c r="AC40" s="275"/>
      <c r="AD40" s="329" t="s">
        <v>348</v>
      </c>
      <c r="AE40" s="330" t="s">
        <v>236</v>
      </c>
      <c r="AF40" s="85" t="str">
        <f>$G$40</f>
        <v>Porcentaje de bienes de caracteristicas tecnicas uniformes de común utilización aquiridos a través del portal CCE</v>
      </c>
      <c r="AG40" s="86">
        <f t="shared" si="11"/>
        <v>0</v>
      </c>
      <c r="AH40" s="181"/>
      <c r="AI40" s="179" t="e">
        <f t="shared" si="0"/>
        <v>#DIV/0!</v>
      </c>
      <c r="AJ40" s="83"/>
      <c r="AK40" s="83"/>
      <c r="AL40" s="85" t="str">
        <f>$G$40</f>
        <v>Porcentaje de bienes de caracteristicas tecnicas uniformes de común utilización aquiridos a través del portal CCE</v>
      </c>
      <c r="AM40" s="86">
        <f t="shared" si="12"/>
        <v>0.4</v>
      </c>
      <c r="AN40" s="181"/>
      <c r="AO40" s="179">
        <f t="shared" si="13"/>
        <v>0</v>
      </c>
      <c r="AP40" s="83"/>
      <c r="AQ40" s="83"/>
      <c r="AR40" s="85" t="str">
        <f>$G$40</f>
        <v>Porcentaje de bienes de caracteristicas tecnicas uniformes de común utilización aquiridos a través del portal CCE</v>
      </c>
      <c r="AS40" s="86">
        <f t="shared" si="4"/>
        <v>0.4</v>
      </c>
      <c r="AT40" s="181"/>
      <c r="AU40" s="179">
        <f t="shared" si="14"/>
        <v>0</v>
      </c>
      <c r="AV40" s="87"/>
      <c r="AW40" s="83"/>
      <c r="AX40" s="85" t="str">
        <f>$G$40</f>
        <v>Porcentaje de bienes de caracteristicas tecnicas uniformes de común utilización aquiridos a través del portal CCE</v>
      </c>
      <c r="AY40" s="86">
        <f t="shared" si="15"/>
        <v>0.8</v>
      </c>
      <c r="AZ40" s="181"/>
      <c r="BA40" s="179">
        <f t="shared" si="16"/>
        <v>0</v>
      </c>
      <c r="BB40" s="188">
        <f t="shared" si="17"/>
        <v>0</v>
      </c>
      <c r="BC40" s="88"/>
    </row>
    <row r="41" spans="1:55" ht="129" customHeight="1" thickBot="1">
      <c r="A41" s="78">
        <v>23</v>
      </c>
      <c r="B41" s="317"/>
      <c r="C41" s="307"/>
      <c r="D41" s="134" t="s">
        <v>127</v>
      </c>
      <c r="E41" s="136">
        <v>0.01</v>
      </c>
      <c r="F41" s="90" t="s">
        <v>53</v>
      </c>
      <c r="G41" s="91" t="s">
        <v>128</v>
      </c>
      <c r="H41" s="91" t="s">
        <v>129</v>
      </c>
      <c r="I41" s="97"/>
      <c r="J41" s="145" t="s">
        <v>73</v>
      </c>
      <c r="K41" s="145" t="s">
        <v>130</v>
      </c>
      <c r="L41" s="251">
        <v>1</v>
      </c>
      <c r="M41" s="251">
        <v>1</v>
      </c>
      <c r="N41" s="251">
        <v>1</v>
      </c>
      <c r="O41" s="251">
        <v>1</v>
      </c>
      <c r="P41" s="251">
        <v>1</v>
      </c>
      <c r="Q41" s="92" t="s">
        <v>57</v>
      </c>
      <c r="R41" s="208" t="s">
        <v>327</v>
      </c>
      <c r="S41" s="213" t="s">
        <v>325</v>
      </c>
      <c r="T41" s="98"/>
      <c r="U41" s="98"/>
      <c r="V41" s="99"/>
      <c r="W41" s="99"/>
      <c r="X41" s="99"/>
      <c r="Y41" s="100"/>
      <c r="Z41" s="274" t="str">
        <f>$G$41</f>
        <v>Porcentaje de Lineamientos Establecidos en la Directiva 12 de 2016 o Aquella que la Modifique Aplicados</v>
      </c>
      <c r="AA41" s="238">
        <f t="shared" si="10"/>
        <v>1</v>
      </c>
      <c r="AB41" s="238">
        <v>0.73</v>
      </c>
      <c r="AC41" s="238">
        <f>AB41/AA41</f>
        <v>0.73</v>
      </c>
      <c r="AD41" s="329" t="s">
        <v>367</v>
      </c>
      <c r="AE41" s="363" t="s">
        <v>368</v>
      </c>
      <c r="AF41" s="85" t="str">
        <f>$G$41</f>
        <v>Porcentaje de Lineamientos Establecidos en la Directiva 12 de 2016 o Aquella que la Modifique Aplicados</v>
      </c>
      <c r="AG41" s="86">
        <f t="shared" si="11"/>
        <v>1</v>
      </c>
      <c r="AH41" s="181"/>
      <c r="AI41" s="179">
        <f t="shared" si="0"/>
        <v>0</v>
      </c>
      <c r="AJ41" s="83"/>
      <c r="AK41" s="83"/>
      <c r="AL41" s="85" t="str">
        <f>$G$41</f>
        <v>Porcentaje de Lineamientos Establecidos en la Directiva 12 de 2016 o Aquella que la Modifique Aplicados</v>
      </c>
      <c r="AM41" s="86">
        <f t="shared" si="12"/>
        <v>1</v>
      </c>
      <c r="AN41" s="181"/>
      <c r="AO41" s="179">
        <f t="shared" si="13"/>
        <v>0</v>
      </c>
      <c r="AP41" s="83"/>
      <c r="AQ41" s="83"/>
      <c r="AR41" s="85" t="str">
        <f>$G$41</f>
        <v>Porcentaje de Lineamientos Establecidos en la Directiva 12 de 2016 o Aquella que la Modifique Aplicados</v>
      </c>
      <c r="AS41" s="86">
        <f t="shared" si="4"/>
        <v>1</v>
      </c>
      <c r="AT41" s="181"/>
      <c r="AU41" s="179">
        <f t="shared" si="14"/>
        <v>0</v>
      </c>
      <c r="AV41" s="87"/>
      <c r="AW41" s="83"/>
      <c r="AX41" s="85" t="str">
        <f>$G$41</f>
        <v>Porcentaje de Lineamientos Establecidos en la Directiva 12 de 2016 o Aquella que la Modifique Aplicados</v>
      </c>
      <c r="AY41" s="86">
        <f t="shared" si="15"/>
        <v>1</v>
      </c>
      <c r="AZ41" s="181"/>
      <c r="BA41" s="179">
        <f t="shared" si="16"/>
        <v>0</v>
      </c>
      <c r="BB41" s="188">
        <f t="shared" si="17"/>
        <v>0</v>
      </c>
      <c r="BC41" s="88"/>
    </row>
    <row r="42" spans="1:55" s="337" customFormat="1" ht="93.75" customHeight="1" thickBot="1">
      <c r="A42" s="338">
        <v>24</v>
      </c>
      <c r="B42" s="319"/>
      <c r="C42" s="343"/>
      <c r="D42" s="302" t="s">
        <v>131</v>
      </c>
      <c r="E42" s="339">
        <v>0.02</v>
      </c>
      <c r="F42" s="340" t="s">
        <v>53</v>
      </c>
      <c r="G42" s="344" t="s">
        <v>132</v>
      </c>
      <c r="H42" s="340" t="s">
        <v>133</v>
      </c>
      <c r="I42" s="340" t="s">
        <v>236</v>
      </c>
      <c r="J42" s="340" t="s">
        <v>75</v>
      </c>
      <c r="K42" s="340" t="s">
        <v>134</v>
      </c>
      <c r="L42" s="301"/>
      <c r="M42" s="301">
        <v>1</v>
      </c>
      <c r="N42" s="301">
        <v>1</v>
      </c>
      <c r="O42" s="301">
        <v>1</v>
      </c>
      <c r="P42" s="301">
        <v>1</v>
      </c>
      <c r="Q42" s="340" t="s">
        <v>57</v>
      </c>
      <c r="R42" s="326" t="s">
        <v>426</v>
      </c>
      <c r="S42" s="326" t="s">
        <v>427</v>
      </c>
      <c r="T42" s="326" t="s">
        <v>426</v>
      </c>
      <c r="U42" s="326" t="s">
        <v>173</v>
      </c>
      <c r="V42" s="345"/>
      <c r="W42" s="345"/>
      <c r="X42" s="345"/>
      <c r="Y42" s="346"/>
      <c r="Z42" s="276" t="str">
        <f>$G$42</f>
        <v>Porcentaje de Ejecución del Plan de Implementación del SIPSE Local</v>
      </c>
      <c r="AA42" s="240">
        <f t="shared" si="10"/>
        <v>0</v>
      </c>
      <c r="AB42" s="240" t="s">
        <v>413</v>
      </c>
      <c r="AC42" s="240" t="s">
        <v>413</v>
      </c>
      <c r="AD42" s="240" t="s">
        <v>413</v>
      </c>
      <c r="AE42" s="240" t="s">
        <v>413</v>
      </c>
      <c r="AF42" s="327" t="str">
        <f>$G$42</f>
        <v>Porcentaje de Ejecución del Plan de Implementación del SIPSE Local</v>
      </c>
      <c r="AG42" s="331">
        <f t="shared" si="11"/>
        <v>1</v>
      </c>
      <c r="AH42" s="347"/>
      <c r="AI42" s="333">
        <f t="shared" si="0"/>
        <v>0</v>
      </c>
      <c r="AJ42" s="348"/>
      <c r="AK42" s="348"/>
      <c r="AL42" s="327" t="str">
        <f>$G$42</f>
        <v>Porcentaje de Ejecución del Plan de Implementación del SIPSE Local</v>
      </c>
      <c r="AM42" s="331">
        <f t="shared" si="12"/>
        <v>1</v>
      </c>
      <c r="AN42" s="347"/>
      <c r="AO42" s="333">
        <f t="shared" si="13"/>
        <v>0</v>
      </c>
      <c r="AP42" s="348"/>
      <c r="AQ42" s="348"/>
      <c r="AR42" s="327" t="str">
        <f>$G$42</f>
        <v>Porcentaje de Ejecución del Plan de Implementación del SIPSE Local</v>
      </c>
      <c r="AS42" s="331">
        <f t="shared" si="4"/>
        <v>1</v>
      </c>
      <c r="AT42" s="347"/>
      <c r="AU42" s="333">
        <f t="shared" si="14"/>
        <v>0</v>
      </c>
      <c r="AV42" s="349"/>
      <c r="AW42" s="348"/>
      <c r="AX42" s="327" t="str">
        <f>$G$42</f>
        <v>Porcentaje de Ejecución del Plan de Implementación del SIPSE Local</v>
      </c>
      <c r="AY42" s="331">
        <f t="shared" si="15"/>
        <v>1</v>
      </c>
      <c r="AZ42" s="347"/>
      <c r="BA42" s="333">
        <f t="shared" si="16"/>
        <v>0</v>
      </c>
      <c r="BB42" s="335">
        <f t="shared" si="17"/>
        <v>0</v>
      </c>
      <c r="BC42" s="350"/>
    </row>
    <row r="43" spans="1:55" s="369" customFormat="1" ht="129" customHeight="1" thickBot="1">
      <c r="A43" s="351">
        <v>25</v>
      </c>
      <c r="B43" s="319"/>
      <c r="C43" s="352"/>
      <c r="D43" s="353" t="s">
        <v>293</v>
      </c>
      <c r="E43" s="354">
        <v>0.01</v>
      </c>
      <c r="F43" s="355" t="s">
        <v>53</v>
      </c>
      <c r="G43" s="356" t="s">
        <v>135</v>
      </c>
      <c r="H43" s="357" t="s">
        <v>136</v>
      </c>
      <c r="I43" s="357"/>
      <c r="J43" s="256" t="s">
        <v>73</v>
      </c>
      <c r="K43" s="256" t="s">
        <v>263</v>
      </c>
      <c r="L43" s="251">
        <v>1</v>
      </c>
      <c r="M43" s="251">
        <v>1</v>
      </c>
      <c r="N43" s="251">
        <v>1</v>
      </c>
      <c r="O43" s="251">
        <v>1</v>
      </c>
      <c r="P43" s="251">
        <v>1</v>
      </c>
      <c r="Q43" s="357" t="s">
        <v>57</v>
      </c>
      <c r="R43" s="358" t="s">
        <v>311</v>
      </c>
      <c r="S43" s="359" t="s">
        <v>328</v>
      </c>
      <c r="T43" s="360"/>
      <c r="U43" s="360"/>
      <c r="V43" s="361"/>
      <c r="W43" s="361"/>
      <c r="X43" s="361"/>
      <c r="Y43" s="362"/>
      <c r="Z43" s="274" t="str">
        <f>$G$43</f>
        <v>Porcentaje de asistencia a las jornadas programadas por la Dirección Financiera de la SDG</v>
      </c>
      <c r="AA43" s="238">
        <f t="shared" si="10"/>
        <v>1</v>
      </c>
      <c r="AB43" s="238">
        <f t="shared" si="10"/>
        <v>1</v>
      </c>
      <c r="AC43" s="277">
        <v>1</v>
      </c>
      <c r="AD43" s="277" t="s">
        <v>428</v>
      </c>
      <c r="AE43" s="330" t="s">
        <v>429</v>
      </c>
      <c r="AF43" s="363" t="str">
        <f>$G$43</f>
        <v>Porcentaje de asistencia a las jornadas programadas por la Dirección Financiera de la SDG</v>
      </c>
      <c r="AG43" s="364">
        <f t="shared" si="11"/>
        <v>1</v>
      </c>
      <c r="AH43" s="365"/>
      <c r="AI43" s="366">
        <f t="shared" si="0"/>
        <v>0</v>
      </c>
      <c r="AJ43" s="361"/>
      <c r="AK43" s="361"/>
      <c r="AL43" s="363" t="str">
        <f>$G$43</f>
        <v>Porcentaje de asistencia a las jornadas programadas por la Dirección Financiera de la SDG</v>
      </c>
      <c r="AM43" s="364">
        <f t="shared" si="12"/>
        <v>1</v>
      </c>
      <c r="AN43" s="365"/>
      <c r="AO43" s="366">
        <f t="shared" si="13"/>
        <v>0</v>
      </c>
      <c r="AP43" s="361"/>
      <c r="AQ43" s="361"/>
      <c r="AR43" s="363" t="str">
        <f>$G$43</f>
        <v>Porcentaje de asistencia a las jornadas programadas por la Dirección Financiera de la SDG</v>
      </c>
      <c r="AS43" s="364">
        <f t="shared" si="4"/>
        <v>1</v>
      </c>
      <c r="AT43" s="365"/>
      <c r="AU43" s="366">
        <f t="shared" si="14"/>
        <v>0</v>
      </c>
      <c r="AV43" s="367"/>
      <c r="AW43" s="361"/>
      <c r="AX43" s="363" t="str">
        <f>$G$43</f>
        <v>Porcentaje de asistencia a las jornadas programadas por la Dirección Financiera de la SDG</v>
      </c>
      <c r="AY43" s="364">
        <f t="shared" si="15"/>
        <v>1</v>
      </c>
      <c r="AZ43" s="365"/>
      <c r="BA43" s="366">
        <f t="shared" si="16"/>
        <v>0</v>
      </c>
      <c r="BB43" s="368">
        <f t="shared" si="17"/>
        <v>0</v>
      </c>
      <c r="BC43" s="367"/>
    </row>
    <row r="44" spans="1:55" ht="180" customHeight="1" thickBot="1">
      <c r="A44" s="89">
        <v>26</v>
      </c>
      <c r="B44" s="317"/>
      <c r="C44" s="308"/>
      <c r="D44" s="192" t="s">
        <v>329</v>
      </c>
      <c r="E44" s="139">
        <v>0.02</v>
      </c>
      <c r="F44" s="97" t="s">
        <v>59</v>
      </c>
      <c r="G44" s="91" t="s">
        <v>137</v>
      </c>
      <c r="H44" s="97" t="s">
        <v>138</v>
      </c>
      <c r="I44" s="97"/>
      <c r="J44" s="145" t="s">
        <v>73</v>
      </c>
      <c r="K44" s="145" t="s">
        <v>264</v>
      </c>
      <c r="L44" s="251">
        <v>1</v>
      </c>
      <c r="M44" s="251">
        <v>1</v>
      </c>
      <c r="N44" s="251">
        <v>1</v>
      </c>
      <c r="O44" s="251">
        <v>1</v>
      </c>
      <c r="P44" s="251">
        <v>1</v>
      </c>
      <c r="Q44" s="92" t="s">
        <v>57</v>
      </c>
      <c r="R44" s="207" t="s">
        <v>315</v>
      </c>
      <c r="S44" s="214" t="s">
        <v>330</v>
      </c>
      <c r="T44" s="98"/>
      <c r="U44" s="98"/>
      <c r="V44" s="99"/>
      <c r="W44" s="99"/>
      <c r="X44" s="99"/>
      <c r="Y44" s="100"/>
      <c r="Z44" s="274" t="str">
        <f>$G$44</f>
        <v>Porcentaje de reporte de información insumo para contabilidad</v>
      </c>
      <c r="AA44" s="238">
        <f t="shared" si="10"/>
        <v>1</v>
      </c>
      <c r="AB44" s="238">
        <f t="shared" si="10"/>
        <v>1</v>
      </c>
      <c r="AC44" s="277">
        <f>AB44/AA44</f>
        <v>1</v>
      </c>
      <c r="AD44" s="329" t="s">
        <v>369</v>
      </c>
      <c r="AE44" s="330" t="s">
        <v>370</v>
      </c>
      <c r="AF44" s="85" t="str">
        <f>$G$44</f>
        <v>Porcentaje de reporte de información insumo para contabilidad</v>
      </c>
      <c r="AG44" s="86">
        <f t="shared" si="11"/>
        <v>1</v>
      </c>
      <c r="AH44" s="184"/>
      <c r="AI44" s="179">
        <f t="shared" si="0"/>
        <v>0</v>
      </c>
      <c r="AJ44" s="99"/>
      <c r="AK44" s="99"/>
      <c r="AL44" s="85" t="str">
        <f>$G$44</f>
        <v>Porcentaje de reporte de información insumo para contabilidad</v>
      </c>
      <c r="AM44" s="86">
        <f t="shared" si="12"/>
        <v>1</v>
      </c>
      <c r="AN44" s="184"/>
      <c r="AO44" s="179">
        <f t="shared" si="13"/>
        <v>0</v>
      </c>
      <c r="AP44" s="99"/>
      <c r="AQ44" s="99"/>
      <c r="AR44" s="85" t="str">
        <f>$G$44</f>
        <v>Porcentaje de reporte de información insumo para contabilidad</v>
      </c>
      <c r="AS44" s="86">
        <f t="shared" si="4"/>
        <v>1</v>
      </c>
      <c r="AT44" s="184"/>
      <c r="AU44" s="179">
        <f t="shared" si="14"/>
        <v>0</v>
      </c>
      <c r="AV44" s="140"/>
      <c r="AW44" s="99"/>
      <c r="AX44" s="85" t="str">
        <f>$G$44</f>
        <v>Porcentaje de reporte de información insumo para contabilidad</v>
      </c>
      <c r="AY44" s="86">
        <f t="shared" si="15"/>
        <v>1</v>
      </c>
      <c r="AZ44" s="184"/>
      <c r="BA44" s="179">
        <f t="shared" si="16"/>
        <v>0</v>
      </c>
      <c r="BB44" s="188">
        <f t="shared" si="17"/>
        <v>0</v>
      </c>
      <c r="BC44" s="140"/>
    </row>
    <row r="45" spans="1:55" ht="93.75" customHeight="1" thickBot="1">
      <c r="A45" s="141"/>
      <c r="B45" s="317"/>
      <c r="C45" s="308"/>
      <c r="D45" s="105" t="s">
        <v>68</v>
      </c>
      <c r="E45" s="193">
        <v>0.17</v>
      </c>
      <c r="F45" s="194"/>
      <c r="G45" s="195"/>
      <c r="H45" s="195"/>
      <c r="I45" s="194"/>
      <c r="J45" s="109"/>
      <c r="K45" s="109"/>
      <c r="L45" s="252"/>
      <c r="M45" s="252"/>
      <c r="N45" s="252"/>
      <c r="O45" s="252"/>
      <c r="P45" s="253"/>
      <c r="Q45" s="191"/>
      <c r="R45" s="215"/>
      <c r="S45" s="215"/>
      <c r="T45" s="142"/>
      <c r="U45" s="142"/>
      <c r="V45" s="143"/>
      <c r="W45" s="143"/>
      <c r="X45" s="143"/>
      <c r="Y45" s="144"/>
      <c r="Z45" s="274"/>
      <c r="AA45" s="238"/>
      <c r="AB45" s="280"/>
      <c r="AC45" s="275"/>
      <c r="AD45" s="384"/>
      <c r="AE45" s="387"/>
      <c r="AF45" s="85"/>
      <c r="AG45" s="86"/>
      <c r="AH45" s="182"/>
      <c r="AI45" s="179"/>
      <c r="AJ45" s="101"/>
      <c r="AK45" s="101"/>
      <c r="AL45" s="85"/>
      <c r="AM45" s="86"/>
      <c r="AN45" s="182"/>
      <c r="AO45" s="179"/>
      <c r="AP45" s="101"/>
      <c r="AQ45" s="101"/>
      <c r="AR45" s="85"/>
      <c r="AS45" s="86"/>
      <c r="AT45" s="182"/>
      <c r="AU45" s="179"/>
      <c r="AV45" s="102"/>
      <c r="AW45" s="101"/>
      <c r="AX45" s="85"/>
      <c r="AY45" s="86"/>
      <c r="AZ45" s="182"/>
      <c r="BA45" s="179"/>
      <c r="BB45" s="188"/>
      <c r="BC45" s="103"/>
    </row>
    <row r="46" spans="1:55" ht="141.75" customHeight="1" thickBot="1">
      <c r="A46" s="78">
        <v>27</v>
      </c>
      <c r="B46" s="317"/>
      <c r="C46" s="311" t="s">
        <v>140</v>
      </c>
      <c r="D46" s="200" t="s">
        <v>141</v>
      </c>
      <c r="E46" s="193">
        <v>0.07</v>
      </c>
      <c r="F46" s="202" t="s">
        <v>53</v>
      </c>
      <c r="G46" s="203" t="s">
        <v>142</v>
      </c>
      <c r="H46" s="204" t="s">
        <v>271</v>
      </c>
      <c r="I46" s="202"/>
      <c r="J46" s="202" t="s">
        <v>73</v>
      </c>
      <c r="K46" s="202" t="s">
        <v>143</v>
      </c>
      <c r="L46" s="251">
        <v>1</v>
      </c>
      <c r="M46" s="251">
        <v>1</v>
      </c>
      <c r="N46" s="251">
        <v>1</v>
      </c>
      <c r="O46" s="251">
        <v>1</v>
      </c>
      <c r="P46" s="251">
        <v>1</v>
      </c>
      <c r="Q46" s="145" t="s">
        <v>57</v>
      </c>
      <c r="R46" s="216" t="s">
        <v>331</v>
      </c>
      <c r="S46" s="214" t="s">
        <v>330</v>
      </c>
      <c r="T46" s="146"/>
      <c r="U46" s="146"/>
      <c r="V46" s="143"/>
      <c r="W46" s="143"/>
      <c r="X46" s="143"/>
      <c r="Y46" s="144"/>
      <c r="Z46" s="274" t="str">
        <f>$G$46</f>
        <v>Porcentaje de Requerimientos Asignados a la Alcaldia Local Respondidos</v>
      </c>
      <c r="AA46" s="238">
        <f>L46</f>
        <v>1</v>
      </c>
      <c r="AB46" s="238">
        <v>0.509</v>
      </c>
      <c r="AC46" s="238">
        <f>AB46/AA46</f>
        <v>0.509</v>
      </c>
      <c r="AD46" s="329" t="s">
        <v>371</v>
      </c>
      <c r="AE46" s="387" t="s">
        <v>372</v>
      </c>
      <c r="AF46" s="85" t="str">
        <f>$G$46</f>
        <v>Porcentaje de Requerimientos Asignados a la Alcaldia Local Respondidos</v>
      </c>
      <c r="AG46" s="86">
        <f>M46</f>
        <v>1</v>
      </c>
      <c r="AH46" s="182"/>
      <c r="AI46" s="179">
        <f>AH46/AG46</f>
        <v>0</v>
      </c>
      <c r="AJ46" s="101"/>
      <c r="AK46" s="101"/>
      <c r="AL46" s="85" t="str">
        <f>$G$46</f>
        <v>Porcentaje de Requerimientos Asignados a la Alcaldia Local Respondidos</v>
      </c>
      <c r="AM46" s="86">
        <f>N46</f>
        <v>1</v>
      </c>
      <c r="AN46" s="182"/>
      <c r="AO46" s="179">
        <f>AN46/AM46</f>
        <v>0</v>
      </c>
      <c r="AP46" s="101"/>
      <c r="AQ46" s="101"/>
      <c r="AR46" s="85" t="str">
        <f>$G$46</f>
        <v>Porcentaje de Requerimientos Asignados a la Alcaldia Local Respondidos</v>
      </c>
      <c r="AS46" s="86">
        <f>O46</f>
        <v>1</v>
      </c>
      <c r="AT46" s="182"/>
      <c r="AU46" s="179">
        <f>AT46/AS46</f>
        <v>0</v>
      </c>
      <c r="AV46" s="102"/>
      <c r="AW46" s="101"/>
      <c r="AX46" s="85" t="str">
        <f>$G$46</f>
        <v>Porcentaje de Requerimientos Asignados a la Alcaldia Local Respondidos</v>
      </c>
      <c r="AY46" s="86">
        <f>P46</f>
        <v>1</v>
      </c>
      <c r="AZ46" s="182"/>
      <c r="BA46" s="179">
        <f>AZ46/AY46</f>
        <v>0</v>
      </c>
      <c r="BB46" s="188">
        <f>BA46*E46</f>
        <v>0</v>
      </c>
      <c r="BC46" s="103"/>
    </row>
    <row r="47" spans="1:55" ht="93.75" customHeight="1" thickBot="1">
      <c r="A47" s="78"/>
      <c r="B47" s="317"/>
      <c r="C47" s="312"/>
      <c r="D47" s="105" t="s">
        <v>68</v>
      </c>
      <c r="E47" s="147">
        <v>0.07</v>
      </c>
      <c r="F47" s="109"/>
      <c r="G47" s="120"/>
      <c r="H47" s="120"/>
      <c r="I47" s="109"/>
      <c r="J47" s="145"/>
      <c r="K47" s="145"/>
      <c r="L47" s="254"/>
      <c r="M47" s="254"/>
      <c r="N47" s="254"/>
      <c r="O47" s="254"/>
      <c r="P47" s="254"/>
      <c r="Q47" s="109"/>
      <c r="R47" s="209"/>
      <c r="S47" s="216"/>
      <c r="T47" s="110"/>
      <c r="U47" s="110"/>
      <c r="V47" s="148"/>
      <c r="W47" s="148"/>
      <c r="X47" s="148"/>
      <c r="Y47" s="149"/>
      <c r="Z47" s="274"/>
      <c r="AA47" s="238"/>
      <c r="AB47" s="254"/>
      <c r="AC47" s="275"/>
      <c r="AD47" s="243"/>
      <c r="AE47" s="425"/>
      <c r="AF47" s="85"/>
      <c r="AG47" s="86"/>
      <c r="AH47" s="183"/>
      <c r="AI47" s="179"/>
      <c r="AJ47" s="111"/>
      <c r="AK47" s="111"/>
      <c r="AL47" s="85"/>
      <c r="AM47" s="86"/>
      <c r="AN47" s="183"/>
      <c r="AO47" s="179"/>
      <c r="AP47" s="111"/>
      <c r="AQ47" s="111"/>
      <c r="AR47" s="85"/>
      <c r="AS47" s="86"/>
      <c r="AT47" s="183"/>
      <c r="AU47" s="179"/>
      <c r="AV47" s="114"/>
      <c r="AW47" s="111"/>
      <c r="AX47" s="85"/>
      <c r="AY47" s="86"/>
      <c r="AZ47" s="183"/>
      <c r="BA47" s="179"/>
      <c r="BB47" s="188"/>
      <c r="BC47" s="115"/>
    </row>
    <row r="48" spans="1:55" s="369" customFormat="1" ht="177.75" customHeight="1" thickBot="1">
      <c r="A48" s="351">
        <v>28</v>
      </c>
      <c r="B48" s="319"/>
      <c r="C48" s="370" t="s">
        <v>144</v>
      </c>
      <c r="D48" s="295" t="s">
        <v>414</v>
      </c>
      <c r="E48" s="371">
        <v>0.05</v>
      </c>
      <c r="F48" s="294" t="s">
        <v>59</v>
      </c>
      <c r="G48" s="372" t="s">
        <v>415</v>
      </c>
      <c r="H48" s="372" t="s">
        <v>416</v>
      </c>
      <c r="I48" s="294" t="s">
        <v>433</v>
      </c>
      <c r="J48" s="373" t="s">
        <v>75</v>
      </c>
      <c r="K48" s="373" t="s">
        <v>417</v>
      </c>
      <c r="L48" s="294"/>
      <c r="M48" s="294"/>
      <c r="N48" s="296" t="s">
        <v>434</v>
      </c>
      <c r="O48" s="296" t="s">
        <v>434</v>
      </c>
      <c r="P48" s="296">
        <v>1</v>
      </c>
      <c r="Q48" s="294" t="s">
        <v>57</v>
      </c>
      <c r="R48" s="374" t="s">
        <v>237</v>
      </c>
      <c r="S48" s="374" t="s">
        <v>418</v>
      </c>
      <c r="T48" s="375" t="s">
        <v>419</v>
      </c>
      <c r="U48" s="375" t="s">
        <v>173</v>
      </c>
      <c r="V48" s="363"/>
      <c r="W48" s="363"/>
      <c r="X48" s="363"/>
      <c r="Y48" s="376"/>
      <c r="Z48" s="274" t="str">
        <f>$G$48</f>
        <v>TRD de contratos aplicada para la serie de contratos en la alcaldía local para la documentación producida entre el 29 de diciembre de 2006 al 29 de septiembre de 2016</v>
      </c>
      <c r="AA48" s="246">
        <f>L48</f>
        <v>0</v>
      </c>
      <c r="AB48" s="246" t="s">
        <v>413</v>
      </c>
      <c r="AC48" s="246" t="s">
        <v>413</v>
      </c>
      <c r="AD48" s="246" t="s">
        <v>413</v>
      </c>
      <c r="AE48" s="246" t="s">
        <v>413</v>
      </c>
      <c r="AF48" s="363" t="str">
        <f>$G$48</f>
        <v>TRD de contratos aplicada para la serie de contratos en la alcaldía local para la documentación producida entre el 29 de diciembre de 2006 al 29 de septiembre de 2016</v>
      </c>
      <c r="AG48" s="377">
        <f>M48</f>
        <v>0</v>
      </c>
      <c r="AH48" s="377"/>
      <c r="AI48" s="366" t="e">
        <f>AH48/AG48</f>
        <v>#DIV/0!</v>
      </c>
      <c r="AJ48" s="363"/>
      <c r="AK48" s="363"/>
      <c r="AL48" s="363" t="str">
        <f>$G$48</f>
        <v>TRD de contratos aplicada para la serie de contratos en la alcaldía local para la documentación producida entre el 29 de diciembre de 2006 al 29 de septiembre de 2016</v>
      </c>
      <c r="AM48" s="377" t="str">
        <f>N48</f>
        <v>50% (325)</v>
      </c>
      <c r="AN48" s="377"/>
      <c r="AO48" s="366" t="e">
        <f>AN48/AM48</f>
        <v>#VALUE!</v>
      </c>
      <c r="AP48" s="363"/>
      <c r="AQ48" s="363"/>
      <c r="AR48" s="363" t="str">
        <f>$G$48</f>
        <v>TRD de contratos aplicada para la serie de contratos en la alcaldía local para la documentación producida entre el 29 de diciembre de 2006 al 29 de septiembre de 2016</v>
      </c>
      <c r="AS48" s="377" t="str">
        <f>O48</f>
        <v>50% (325)</v>
      </c>
      <c r="AT48" s="377"/>
      <c r="AU48" s="366" t="e">
        <f>AT48/AS48</f>
        <v>#VALUE!</v>
      </c>
      <c r="AV48" s="378"/>
      <c r="AW48" s="363"/>
      <c r="AX48" s="363" t="str">
        <f>$G$48</f>
        <v>TRD de contratos aplicada para la serie de contratos en la alcaldía local para la documentación producida entre el 29 de diciembre de 2006 al 29 de septiembre de 2016</v>
      </c>
      <c r="AY48" s="377">
        <f>P48</f>
        <v>1</v>
      </c>
      <c r="AZ48" s="377"/>
      <c r="BA48" s="366">
        <f>AZ48/AY48</f>
        <v>0</v>
      </c>
      <c r="BB48" s="368">
        <f>BA48*E48</f>
        <v>0</v>
      </c>
      <c r="BC48" s="379"/>
    </row>
    <row r="49" spans="1:55" s="369" customFormat="1" ht="81" customHeight="1" thickBot="1">
      <c r="A49" s="380"/>
      <c r="B49" s="319"/>
      <c r="C49" s="381"/>
      <c r="D49" s="382" t="s">
        <v>68</v>
      </c>
      <c r="E49" s="383">
        <v>0.05</v>
      </c>
      <c r="F49" s="256"/>
      <c r="G49" s="384"/>
      <c r="H49" s="384"/>
      <c r="I49" s="256"/>
      <c r="J49" s="256"/>
      <c r="K49" s="256"/>
      <c r="L49" s="255"/>
      <c r="M49" s="255"/>
      <c r="N49" s="255"/>
      <c r="O49" s="255"/>
      <c r="P49" s="256"/>
      <c r="Q49" s="256"/>
      <c r="R49" s="385"/>
      <c r="S49" s="385"/>
      <c r="T49" s="386"/>
      <c r="U49" s="386"/>
      <c r="V49" s="387"/>
      <c r="W49" s="387"/>
      <c r="X49" s="387"/>
      <c r="Y49" s="388"/>
      <c r="Z49" s="274"/>
      <c r="AA49" s="238"/>
      <c r="AB49" s="280"/>
      <c r="AC49" s="275"/>
      <c r="AD49" s="384"/>
      <c r="AE49" s="387"/>
      <c r="AF49" s="363"/>
      <c r="AG49" s="364"/>
      <c r="AH49" s="389"/>
      <c r="AI49" s="366"/>
      <c r="AJ49" s="387"/>
      <c r="AK49" s="387"/>
      <c r="AL49" s="363"/>
      <c r="AM49" s="364"/>
      <c r="AN49" s="389"/>
      <c r="AO49" s="366"/>
      <c r="AP49" s="387"/>
      <c r="AQ49" s="387"/>
      <c r="AR49" s="363"/>
      <c r="AS49" s="364"/>
      <c r="AT49" s="389"/>
      <c r="AU49" s="366"/>
      <c r="AV49" s="390"/>
      <c r="AW49" s="387"/>
      <c r="AX49" s="363"/>
      <c r="AY49" s="364"/>
      <c r="AZ49" s="389"/>
      <c r="BA49" s="366"/>
      <c r="BB49" s="368"/>
      <c r="BC49" s="391"/>
    </row>
    <row r="50" spans="1:55" s="369" customFormat="1" ht="114.75" customHeight="1" thickBot="1">
      <c r="A50" s="351">
        <v>31</v>
      </c>
      <c r="B50" s="319"/>
      <c r="C50" s="392" t="s">
        <v>145</v>
      </c>
      <c r="D50" s="295" t="s">
        <v>420</v>
      </c>
      <c r="E50" s="371">
        <v>0.05</v>
      </c>
      <c r="F50" s="373" t="s">
        <v>53</v>
      </c>
      <c r="G50" s="393" t="s">
        <v>421</v>
      </c>
      <c r="H50" s="373" t="s">
        <v>422</v>
      </c>
      <c r="I50" s="373" t="s">
        <v>236</v>
      </c>
      <c r="J50" s="373" t="s">
        <v>73</v>
      </c>
      <c r="K50" s="373" t="s">
        <v>146</v>
      </c>
      <c r="L50" s="297"/>
      <c r="M50" s="297"/>
      <c r="N50" s="297">
        <v>1</v>
      </c>
      <c r="O50" s="297">
        <v>1</v>
      </c>
      <c r="P50" s="297">
        <v>1</v>
      </c>
      <c r="Q50" s="373" t="s">
        <v>57</v>
      </c>
      <c r="R50" s="375" t="s">
        <v>423</v>
      </c>
      <c r="S50" s="375" t="s">
        <v>424</v>
      </c>
      <c r="T50" s="375" t="s">
        <v>425</v>
      </c>
      <c r="U50" s="375" t="s">
        <v>173</v>
      </c>
      <c r="V50" s="387"/>
      <c r="W50" s="387"/>
      <c r="X50" s="387"/>
      <c r="Y50" s="388"/>
      <c r="Z50" s="274" t="str">
        <f>$G$50</f>
        <v>Porcentaje del lineamientos de gestión de TIC Impartidas por la DTI del nivel central Cumplidas</v>
      </c>
      <c r="AA50" s="238">
        <f>L50</f>
        <v>0</v>
      </c>
      <c r="AB50" s="246" t="s">
        <v>413</v>
      </c>
      <c r="AC50" s="246" t="s">
        <v>413</v>
      </c>
      <c r="AD50" s="246" t="s">
        <v>413</v>
      </c>
      <c r="AE50" s="246" t="s">
        <v>413</v>
      </c>
      <c r="AF50" s="363" t="str">
        <f>$G$50</f>
        <v>Porcentaje del lineamientos de gestión de TIC Impartidas por la DTI del nivel central Cumplidas</v>
      </c>
      <c r="AG50" s="364">
        <f>M50</f>
        <v>0</v>
      </c>
      <c r="AH50" s="394"/>
      <c r="AI50" s="366" t="e">
        <f>AH50/AG50</f>
        <v>#DIV/0!</v>
      </c>
      <c r="AJ50" s="387"/>
      <c r="AK50" s="387"/>
      <c r="AL50" s="363" t="str">
        <f>$G$50</f>
        <v>Porcentaje del lineamientos de gestión de TIC Impartidas por la DTI del nivel central Cumplidas</v>
      </c>
      <c r="AM50" s="364">
        <f>N50</f>
        <v>1</v>
      </c>
      <c r="AN50" s="394"/>
      <c r="AO50" s="366">
        <f>AN50/AM50</f>
        <v>0</v>
      </c>
      <c r="AP50" s="387"/>
      <c r="AQ50" s="387"/>
      <c r="AR50" s="363" t="str">
        <f>$G$50</f>
        <v>Porcentaje del lineamientos de gestión de TIC Impartidas por la DTI del nivel central Cumplidas</v>
      </c>
      <c r="AS50" s="364">
        <f>O50</f>
        <v>1</v>
      </c>
      <c r="AT50" s="394"/>
      <c r="AU50" s="366">
        <f>AT50/AS50</f>
        <v>0</v>
      </c>
      <c r="AV50" s="390"/>
      <c r="AW50" s="387"/>
      <c r="AX50" s="363" t="str">
        <f>$G$50</f>
        <v>Porcentaje del lineamientos de gestión de TIC Impartidas por la DTI del nivel central Cumplidas</v>
      </c>
      <c r="AY50" s="364">
        <f>P50</f>
        <v>1</v>
      </c>
      <c r="AZ50" s="394"/>
      <c r="BA50" s="366">
        <f>AZ50/AY50</f>
        <v>0</v>
      </c>
      <c r="BB50" s="368">
        <f>BA50*E50</f>
        <v>0</v>
      </c>
      <c r="BC50" s="391"/>
    </row>
    <row r="51" spans="1:55" s="369" customFormat="1" ht="93.75" customHeight="1" thickBot="1">
      <c r="A51" s="351"/>
      <c r="B51" s="395"/>
      <c r="C51" s="396"/>
      <c r="D51" s="397" t="s">
        <v>68</v>
      </c>
      <c r="E51" s="383">
        <v>0.05</v>
      </c>
      <c r="F51" s="357"/>
      <c r="G51" s="384"/>
      <c r="H51" s="256"/>
      <c r="I51" s="256"/>
      <c r="J51" s="256"/>
      <c r="K51" s="256"/>
      <c r="L51" s="255"/>
      <c r="M51" s="255"/>
      <c r="N51" s="255"/>
      <c r="O51" s="255"/>
      <c r="P51" s="255"/>
      <c r="Q51" s="256"/>
      <c r="R51" s="385"/>
      <c r="S51" s="385"/>
      <c r="T51" s="386"/>
      <c r="U51" s="386"/>
      <c r="V51" s="387"/>
      <c r="W51" s="387"/>
      <c r="X51" s="387"/>
      <c r="Y51" s="388"/>
      <c r="Z51" s="274"/>
      <c r="AA51" s="238"/>
      <c r="AB51" s="281"/>
      <c r="AC51" s="275"/>
      <c r="AD51" s="384"/>
      <c r="AE51" s="387"/>
      <c r="AF51" s="363"/>
      <c r="AG51" s="364"/>
      <c r="AH51" s="394"/>
      <c r="AI51" s="366"/>
      <c r="AJ51" s="387"/>
      <c r="AK51" s="387"/>
      <c r="AL51" s="363"/>
      <c r="AM51" s="364"/>
      <c r="AN51" s="394"/>
      <c r="AO51" s="366"/>
      <c r="AP51" s="387"/>
      <c r="AQ51" s="387"/>
      <c r="AR51" s="363"/>
      <c r="AS51" s="364"/>
      <c r="AT51" s="394"/>
      <c r="AU51" s="366"/>
      <c r="AV51" s="390"/>
      <c r="AW51" s="387"/>
      <c r="AX51" s="363"/>
      <c r="AY51" s="364"/>
      <c r="AZ51" s="394"/>
      <c r="BA51" s="366"/>
      <c r="BB51" s="368"/>
      <c r="BC51" s="391"/>
    </row>
    <row r="52" spans="1:55" s="369" customFormat="1" ht="218.25" customHeight="1" thickBot="1">
      <c r="A52" s="351">
        <v>32</v>
      </c>
      <c r="B52" s="461" t="s">
        <v>147</v>
      </c>
      <c r="C52" s="452" t="s">
        <v>148</v>
      </c>
      <c r="D52" s="398" t="s">
        <v>385</v>
      </c>
      <c r="E52" s="399">
        <v>0.01</v>
      </c>
      <c r="F52" s="400" t="s">
        <v>166</v>
      </c>
      <c r="G52" s="401" t="s">
        <v>265</v>
      </c>
      <c r="H52" s="401" t="s">
        <v>266</v>
      </c>
      <c r="I52" s="402"/>
      <c r="J52" s="256" t="s">
        <v>75</v>
      </c>
      <c r="K52" s="256" t="s">
        <v>253</v>
      </c>
      <c r="L52" s="245"/>
      <c r="M52" s="245"/>
      <c r="N52" s="257"/>
      <c r="O52" s="245">
        <v>1</v>
      </c>
      <c r="P52" s="245">
        <f>M52+O52</f>
        <v>1</v>
      </c>
      <c r="Q52" s="274" t="s">
        <v>57</v>
      </c>
      <c r="R52" s="403" t="s">
        <v>234</v>
      </c>
      <c r="S52" s="404" t="s">
        <v>332</v>
      </c>
      <c r="T52" s="405"/>
      <c r="U52" s="405"/>
      <c r="V52" s="363"/>
      <c r="W52" s="363"/>
      <c r="X52" s="363"/>
      <c r="Y52" s="376"/>
      <c r="Z52" s="274" t="str">
        <f>$G$52</f>
        <v>Ejercicios de evaluación de los requisitos legales aplicables el proceso/Alcaldía realizados</v>
      </c>
      <c r="AA52" s="246">
        <f aca="true" t="shared" si="18" ref="AA52:AB63">L52</f>
        <v>0</v>
      </c>
      <c r="AB52" s="246">
        <v>0</v>
      </c>
      <c r="AC52" s="275"/>
      <c r="AD52" s="329" t="s">
        <v>348</v>
      </c>
      <c r="AE52" s="330" t="s">
        <v>236</v>
      </c>
      <c r="AF52" s="363" t="str">
        <f>$G$52</f>
        <v>Ejercicios de evaluación de los requisitos legales aplicables el proceso/Alcaldía realizados</v>
      </c>
      <c r="AG52" s="377">
        <f aca="true" t="shared" si="19" ref="AG52:AG63">M52</f>
        <v>0</v>
      </c>
      <c r="AH52" s="377"/>
      <c r="AI52" s="366" t="e">
        <f aca="true" t="shared" si="20" ref="AI52:AI63">AH52/AG52</f>
        <v>#DIV/0!</v>
      </c>
      <c r="AJ52" s="363"/>
      <c r="AK52" s="363"/>
      <c r="AL52" s="363" t="str">
        <f>$G$52</f>
        <v>Ejercicios de evaluación de los requisitos legales aplicables el proceso/Alcaldía realizados</v>
      </c>
      <c r="AM52" s="377">
        <f aca="true" t="shared" si="21" ref="AM52:AM63">N52</f>
        <v>0</v>
      </c>
      <c r="AN52" s="377"/>
      <c r="AO52" s="366" t="e">
        <f aca="true" t="shared" si="22" ref="AO52:AO63">AN52/AM52</f>
        <v>#DIV/0!</v>
      </c>
      <c r="AP52" s="363"/>
      <c r="AQ52" s="363"/>
      <c r="AR52" s="363" t="str">
        <f>$G$52</f>
        <v>Ejercicios de evaluación de los requisitos legales aplicables el proceso/Alcaldía realizados</v>
      </c>
      <c r="AS52" s="377">
        <f aca="true" t="shared" si="23" ref="AS52:AS63">O52</f>
        <v>1</v>
      </c>
      <c r="AT52" s="377"/>
      <c r="AU52" s="366">
        <f aca="true" t="shared" si="24" ref="AU52:AU63">AT52/AS52</f>
        <v>0</v>
      </c>
      <c r="AV52" s="378"/>
      <c r="AW52" s="363"/>
      <c r="AX52" s="363" t="str">
        <f>$G$52</f>
        <v>Ejercicios de evaluación de los requisitos legales aplicables el proceso/Alcaldía realizados</v>
      </c>
      <c r="AY52" s="377">
        <f aca="true" t="shared" si="25" ref="AY52:AY63">P52</f>
        <v>1</v>
      </c>
      <c r="AZ52" s="377"/>
      <c r="BA52" s="366">
        <f aca="true" t="shared" si="26" ref="BA52:BA63">AZ52/AY52</f>
        <v>0</v>
      </c>
      <c r="BB52" s="368">
        <f aca="true" t="shared" si="27" ref="BB52:BB63">BA52*E52</f>
        <v>0</v>
      </c>
      <c r="BC52" s="379"/>
    </row>
    <row r="53" spans="1:55" s="369" customFormat="1" ht="162" customHeight="1" thickBot="1">
      <c r="A53" s="406">
        <v>33</v>
      </c>
      <c r="B53" s="462"/>
      <c r="C53" s="453"/>
      <c r="D53" s="398" t="s">
        <v>291</v>
      </c>
      <c r="E53" s="399">
        <v>0.025</v>
      </c>
      <c r="F53" s="400" t="s">
        <v>166</v>
      </c>
      <c r="G53" s="401" t="s">
        <v>231</v>
      </c>
      <c r="H53" s="401" t="s">
        <v>254</v>
      </c>
      <c r="I53" s="407"/>
      <c r="J53" s="256" t="s">
        <v>73</v>
      </c>
      <c r="K53" s="256" t="s">
        <v>232</v>
      </c>
      <c r="L53" s="258"/>
      <c r="M53" s="258">
        <v>1</v>
      </c>
      <c r="N53" s="258">
        <v>1</v>
      </c>
      <c r="O53" s="259">
        <v>1</v>
      </c>
      <c r="P53" s="259">
        <v>1</v>
      </c>
      <c r="Q53" s="357" t="s">
        <v>57</v>
      </c>
      <c r="R53" s="408" t="s">
        <v>233</v>
      </c>
      <c r="S53" s="408" t="s">
        <v>318</v>
      </c>
      <c r="T53" s="360"/>
      <c r="U53" s="360"/>
      <c r="V53" s="361"/>
      <c r="W53" s="361"/>
      <c r="X53" s="361"/>
      <c r="Y53" s="362"/>
      <c r="Z53" s="274" t="str">
        <f>$G$53</f>
        <v>Porcentaje de cumplimiento de las acciones según el Plan de Implementación del Modelo Integrado de Planeación</v>
      </c>
      <c r="AA53" s="238">
        <f t="shared" si="18"/>
        <v>0</v>
      </c>
      <c r="AB53" s="238">
        <f t="shared" si="18"/>
        <v>1</v>
      </c>
      <c r="AC53" s="275"/>
      <c r="AD53" s="329" t="s">
        <v>348</v>
      </c>
      <c r="AE53" s="330" t="s">
        <v>236</v>
      </c>
      <c r="AF53" s="363" t="str">
        <f>$G$53</f>
        <v>Porcentaje de cumplimiento de las acciones según el Plan de Implementación del Modelo Integrado de Planeación</v>
      </c>
      <c r="AG53" s="364">
        <f t="shared" si="19"/>
        <v>1</v>
      </c>
      <c r="AH53" s="377"/>
      <c r="AI53" s="366">
        <f t="shared" si="20"/>
        <v>0</v>
      </c>
      <c r="AJ53" s="363"/>
      <c r="AK53" s="363"/>
      <c r="AL53" s="363" t="str">
        <f>$G$53</f>
        <v>Porcentaje de cumplimiento de las acciones según el Plan de Implementación del Modelo Integrado de Planeación</v>
      </c>
      <c r="AM53" s="364">
        <f t="shared" si="21"/>
        <v>1</v>
      </c>
      <c r="AN53" s="377"/>
      <c r="AO53" s="366">
        <f t="shared" si="22"/>
        <v>0</v>
      </c>
      <c r="AP53" s="363"/>
      <c r="AQ53" s="363"/>
      <c r="AR53" s="363" t="str">
        <f>$G$53</f>
        <v>Porcentaje de cumplimiento de las acciones según el Plan de Implementación del Modelo Integrado de Planeación</v>
      </c>
      <c r="AS53" s="364">
        <f t="shared" si="23"/>
        <v>1</v>
      </c>
      <c r="AT53" s="377"/>
      <c r="AU53" s="366">
        <f t="shared" si="24"/>
        <v>0</v>
      </c>
      <c r="AV53" s="378"/>
      <c r="AW53" s="363"/>
      <c r="AX53" s="363" t="str">
        <f>$G$53</f>
        <v>Porcentaje de cumplimiento de las acciones según el Plan de Implementación del Modelo Integrado de Planeación</v>
      </c>
      <c r="AY53" s="364">
        <f t="shared" si="25"/>
        <v>1</v>
      </c>
      <c r="AZ53" s="377"/>
      <c r="BA53" s="366">
        <f t="shared" si="26"/>
        <v>0</v>
      </c>
      <c r="BB53" s="368">
        <f t="shared" si="27"/>
        <v>0</v>
      </c>
      <c r="BC53" s="379"/>
    </row>
    <row r="54" spans="1:55" s="369" customFormat="1" ht="268.5" customHeight="1" thickBot="1">
      <c r="A54" s="351">
        <v>34</v>
      </c>
      <c r="B54" s="462"/>
      <c r="C54" s="453"/>
      <c r="D54" s="398" t="s">
        <v>269</v>
      </c>
      <c r="E54" s="399">
        <v>0.015</v>
      </c>
      <c r="F54" s="400" t="s">
        <v>166</v>
      </c>
      <c r="G54" s="401" t="s">
        <v>267</v>
      </c>
      <c r="H54" s="401" t="s">
        <v>270</v>
      </c>
      <c r="I54" s="407"/>
      <c r="J54" s="407" t="s">
        <v>73</v>
      </c>
      <c r="K54" s="256" t="s">
        <v>268</v>
      </c>
      <c r="L54" s="258">
        <v>1</v>
      </c>
      <c r="M54" s="258">
        <v>1</v>
      </c>
      <c r="N54" s="258">
        <v>1</v>
      </c>
      <c r="O54" s="259">
        <v>1</v>
      </c>
      <c r="P54" s="259">
        <v>1</v>
      </c>
      <c r="Q54" s="357" t="s">
        <v>57</v>
      </c>
      <c r="R54" s="408" t="s">
        <v>238</v>
      </c>
      <c r="S54" s="408" t="s">
        <v>318</v>
      </c>
      <c r="T54" s="360"/>
      <c r="U54" s="360"/>
      <c r="V54" s="361"/>
      <c r="W54" s="361"/>
      <c r="X54" s="361"/>
      <c r="Y54" s="362"/>
      <c r="Z54" s="274" t="str">
        <f>$G$54</f>
        <v>Porcentaje de servidores públicos entrenados en puesto de trabajo</v>
      </c>
      <c r="AA54" s="238">
        <f t="shared" si="18"/>
        <v>1</v>
      </c>
      <c r="AB54" s="238">
        <f t="shared" si="18"/>
        <v>1</v>
      </c>
      <c r="AC54" s="277">
        <f>AB54/AA54</f>
        <v>1</v>
      </c>
      <c r="AD54" s="329" t="s">
        <v>373</v>
      </c>
      <c r="AE54" s="330" t="s">
        <v>374</v>
      </c>
      <c r="AF54" s="363" t="str">
        <f>$G$54</f>
        <v>Porcentaje de servidores públicos entrenados en puesto de trabajo</v>
      </c>
      <c r="AG54" s="364">
        <f t="shared" si="19"/>
        <v>1</v>
      </c>
      <c r="AH54" s="377"/>
      <c r="AI54" s="366">
        <f t="shared" si="20"/>
        <v>0</v>
      </c>
      <c r="AJ54" s="363"/>
      <c r="AK54" s="363"/>
      <c r="AL54" s="363" t="str">
        <f>$G$54</f>
        <v>Porcentaje de servidores públicos entrenados en puesto de trabajo</v>
      </c>
      <c r="AM54" s="364">
        <f t="shared" si="21"/>
        <v>1</v>
      </c>
      <c r="AN54" s="377"/>
      <c r="AO54" s="366">
        <f t="shared" si="22"/>
        <v>0</v>
      </c>
      <c r="AP54" s="363"/>
      <c r="AQ54" s="363"/>
      <c r="AR54" s="363" t="str">
        <f>$G$54</f>
        <v>Porcentaje de servidores públicos entrenados en puesto de trabajo</v>
      </c>
      <c r="AS54" s="364">
        <f t="shared" si="23"/>
        <v>1</v>
      </c>
      <c r="AT54" s="377"/>
      <c r="AU54" s="366">
        <f t="shared" si="24"/>
        <v>0</v>
      </c>
      <c r="AV54" s="378"/>
      <c r="AW54" s="363"/>
      <c r="AX54" s="363" t="str">
        <f>$G$54</f>
        <v>Porcentaje de servidores públicos entrenados en puesto de trabajo</v>
      </c>
      <c r="AY54" s="364">
        <f t="shared" si="25"/>
        <v>1</v>
      </c>
      <c r="AZ54" s="377"/>
      <c r="BA54" s="366">
        <f t="shared" si="26"/>
        <v>0</v>
      </c>
      <c r="BB54" s="368">
        <f t="shared" si="27"/>
        <v>0</v>
      </c>
      <c r="BC54" s="379"/>
    </row>
    <row r="55" spans="1:55" s="369" customFormat="1" ht="162" customHeight="1" thickBot="1">
      <c r="A55" s="406">
        <v>35</v>
      </c>
      <c r="B55" s="462"/>
      <c r="C55" s="453"/>
      <c r="D55" s="398" t="s">
        <v>255</v>
      </c>
      <c r="E55" s="399">
        <v>0.015</v>
      </c>
      <c r="F55" s="400" t="s">
        <v>166</v>
      </c>
      <c r="G55" s="401" t="s">
        <v>256</v>
      </c>
      <c r="H55" s="401" t="s">
        <v>258</v>
      </c>
      <c r="I55" s="407"/>
      <c r="J55" s="256" t="s">
        <v>73</v>
      </c>
      <c r="K55" s="256" t="s">
        <v>259</v>
      </c>
      <c r="L55" s="258"/>
      <c r="M55" s="258">
        <v>1</v>
      </c>
      <c r="N55" s="258"/>
      <c r="O55" s="259">
        <v>1</v>
      </c>
      <c r="P55" s="259"/>
      <c r="Q55" s="357" t="s">
        <v>57</v>
      </c>
      <c r="R55" s="408" t="s">
        <v>239</v>
      </c>
      <c r="S55" s="404" t="s">
        <v>333</v>
      </c>
      <c r="T55" s="360"/>
      <c r="U55" s="360"/>
      <c r="V55" s="361"/>
      <c r="W55" s="361"/>
      <c r="X55" s="361"/>
      <c r="Y55" s="362"/>
      <c r="Z55" s="274" t="str">
        <f>$G$55</f>
        <v>Porcentaje de cumplimiento de las actividades y tareas asignadas al proceso/Alcaldía Local en el PAAC 2018</v>
      </c>
      <c r="AA55" s="238">
        <f t="shared" si="18"/>
        <v>0</v>
      </c>
      <c r="AB55" s="246"/>
      <c r="AC55" s="275"/>
      <c r="AD55" s="329" t="s">
        <v>375</v>
      </c>
      <c r="AE55" s="330" t="s">
        <v>376</v>
      </c>
      <c r="AF55" s="363" t="str">
        <f>$G$55</f>
        <v>Porcentaje de cumplimiento de las actividades y tareas asignadas al proceso/Alcaldía Local en el PAAC 2018</v>
      </c>
      <c r="AG55" s="364">
        <f t="shared" si="19"/>
        <v>1</v>
      </c>
      <c r="AH55" s="377"/>
      <c r="AI55" s="366">
        <f t="shared" si="20"/>
        <v>0</v>
      </c>
      <c r="AJ55" s="363"/>
      <c r="AK55" s="363"/>
      <c r="AL55" s="363" t="str">
        <f>$G$55</f>
        <v>Porcentaje de cumplimiento de las actividades y tareas asignadas al proceso/Alcaldía Local en el PAAC 2018</v>
      </c>
      <c r="AM55" s="364">
        <f t="shared" si="21"/>
        <v>0</v>
      </c>
      <c r="AN55" s="377"/>
      <c r="AO55" s="366" t="e">
        <f t="shared" si="22"/>
        <v>#DIV/0!</v>
      </c>
      <c r="AP55" s="363"/>
      <c r="AQ55" s="363"/>
      <c r="AR55" s="363" t="str">
        <f>$G$55</f>
        <v>Porcentaje de cumplimiento de las actividades y tareas asignadas al proceso/Alcaldía Local en el PAAC 2018</v>
      </c>
      <c r="AS55" s="364">
        <f t="shared" si="23"/>
        <v>1</v>
      </c>
      <c r="AT55" s="377"/>
      <c r="AU55" s="366">
        <f t="shared" si="24"/>
        <v>0</v>
      </c>
      <c r="AV55" s="378"/>
      <c r="AW55" s="363"/>
      <c r="AX55" s="363" t="str">
        <f>$G$55</f>
        <v>Porcentaje de cumplimiento de las actividades y tareas asignadas al proceso/Alcaldía Local en el PAAC 2018</v>
      </c>
      <c r="AY55" s="364">
        <f t="shared" si="25"/>
        <v>0</v>
      </c>
      <c r="AZ55" s="377"/>
      <c r="BA55" s="366" t="e">
        <f t="shared" si="26"/>
        <v>#DIV/0!</v>
      </c>
      <c r="BB55" s="368" t="e">
        <f t="shared" si="27"/>
        <v>#DIV/0!</v>
      </c>
      <c r="BC55" s="379"/>
    </row>
    <row r="56" spans="1:55" s="369" customFormat="1" ht="162" customHeight="1" thickBot="1">
      <c r="A56" s="351">
        <v>36</v>
      </c>
      <c r="B56" s="462"/>
      <c r="C56" s="453"/>
      <c r="D56" s="398" t="s">
        <v>257</v>
      </c>
      <c r="E56" s="399">
        <v>0.015</v>
      </c>
      <c r="F56" s="400" t="s">
        <v>166</v>
      </c>
      <c r="G56" s="401" t="s">
        <v>240</v>
      </c>
      <c r="H56" s="401" t="s">
        <v>241</v>
      </c>
      <c r="I56" s="407"/>
      <c r="J56" s="407" t="s">
        <v>75</v>
      </c>
      <c r="K56" s="256" t="s">
        <v>240</v>
      </c>
      <c r="L56" s="258"/>
      <c r="M56" s="260">
        <v>1</v>
      </c>
      <c r="N56" s="258"/>
      <c r="O56" s="260">
        <v>1</v>
      </c>
      <c r="P56" s="260">
        <f>M56+O56</f>
        <v>2</v>
      </c>
      <c r="Q56" s="357" t="s">
        <v>57</v>
      </c>
      <c r="R56" s="408" t="s">
        <v>334</v>
      </c>
      <c r="S56" s="408" t="s">
        <v>319</v>
      </c>
      <c r="T56" s="360"/>
      <c r="U56" s="360"/>
      <c r="V56" s="361"/>
      <c r="W56" s="361"/>
      <c r="X56" s="361"/>
      <c r="Y56" s="362"/>
      <c r="Z56" s="274" t="str">
        <f>$G$56</f>
        <v>Mediciones de desempeño ambiental realizadas en el proceso/alcaldia local</v>
      </c>
      <c r="AA56" s="246">
        <f t="shared" si="18"/>
        <v>0</v>
      </c>
      <c r="AB56" s="246">
        <v>0</v>
      </c>
      <c r="AC56" s="275"/>
      <c r="AD56" s="329" t="s">
        <v>348</v>
      </c>
      <c r="AE56" s="330" t="s">
        <v>236</v>
      </c>
      <c r="AF56" s="363" t="str">
        <f>$G$56</f>
        <v>Mediciones de desempeño ambiental realizadas en el proceso/alcaldia local</v>
      </c>
      <c r="AG56" s="377">
        <f t="shared" si="19"/>
        <v>1</v>
      </c>
      <c r="AH56" s="377"/>
      <c r="AI56" s="366">
        <f t="shared" si="20"/>
        <v>0</v>
      </c>
      <c r="AJ56" s="363"/>
      <c r="AK56" s="363"/>
      <c r="AL56" s="363" t="str">
        <f>$G$56</f>
        <v>Mediciones de desempeño ambiental realizadas en el proceso/alcaldia local</v>
      </c>
      <c r="AM56" s="377">
        <f t="shared" si="21"/>
        <v>0</v>
      </c>
      <c r="AN56" s="377"/>
      <c r="AO56" s="366" t="e">
        <f t="shared" si="22"/>
        <v>#DIV/0!</v>
      </c>
      <c r="AP56" s="363"/>
      <c r="AQ56" s="363"/>
      <c r="AR56" s="363" t="str">
        <f>$G$56</f>
        <v>Mediciones de desempeño ambiental realizadas en el proceso/alcaldia local</v>
      </c>
      <c r="AS56" s="377">
        <f t="shared" si="23"/>
        <v>1</v>
      </c>
      <c r="AT56" s="377"/>
      <c r="AU56" s="366">
        <f t="shared" si="24"/>
        <v>0</v>
      </c>
      <c r="AV56" s="378"/>
      <c r="AW56" s="363"/>
      <c r="AX56" s="363" t="str">
        <f>$G$56</f>
        <v>Mediciones de desempeño ambiental realizadas en el proceso/alcaldia local</v>
      </c>
      <c r="AY56" s="377">
        <f t="shared" si="25"/>
        <v>2</v>
      </c>
      <c r="AZ56" s="377"/>
      <c r="BA56" s="366">
        <f t="shared" si="26"/>
        <v>0</v>
      </c>
      <c r="BB56" s="368">
        <f t="shared" si="27"/>
        <v>0</v>
      </c>
      <c r="BC56" s="379"/>
    </row>
    <row r="57" spans="1:55" s="369" customFormat="1" ht="408.75" customHeight="1" thickBot="1">
      <c r="A57" s="406">
        <v>37</v>
      </c>
      <c r="B57" s="462"/>
      <c r="C57" s="453"/>
      <c r="D57" s="398" t="s">
        <v>280</v>
      </c>
      <c r="E57" s="409">
        <v>0.025</v>
      </c>
      <c r="F57" s="410" t="s">
        <v>166</v>
      </c>
      <c r="G57" s="411" t="s">
        <v>272</v>
      </c>
      <c r="H57" s="411" t="s">
        <v>273</v>
      </c>
      <c r="I57" s="412">
        <v>534</v>
      </c>
      <c r="J57" s="412" t="s">
        <v>167</v>
      </c>
      <c r="K57" s="413"/>
      <c r="L57" s="431">
        <v>474</v>
      </c>
      <c r="M57" s="431">
        <v>200</v>
      </c>
      <c r="N57" s="431">
        <v>100</v>
      </c>
      <c r="O57" s="431">
        <v>0</v>
      </c>
      <c r="P57" s="259">
        <v>0</v>
      </c>
      <c r="Q57" s="261" t="s">
        <v>57</v>
      </c>
      <c r="R57" s="359" t="s">
        <v>335</v>
      </c>
      <c r="S57" s="408" t="s">
        <v>336</v>
      </c>
      <c r="T57" s="360"/>
      <c r="U57" s="360"/>
      <c r="V57" s="361"/>
      <c r="W57" s="361"/>
      <c r="X57" s="361"/>
      <c r="Y57" s="362"/>
      <c r="Z57" s="274" t="str">
        <f>$G$57</f>
        <v>Disminución de requerimientos ciudadanos vencidos asignados al proceso/Alcaldía Local</v>
      </c>
      <c r="AA57" s="246">
        <f>L57*100%</f>
        <v>474</v>
      </c>
      <c r="AB57" s="246">
        <v>474</v>
      </c>
      <c r="AC57" s="277">
        <v>1</v>
      </c>
      <c r="AD57" s="329" t="s">
        <v>430</v>
      </c>
      <c r="AE57" s="330" t="s">
        <v>431</v>
      </c>
      <c r="AF57" s="363" t="str">
        <f>$G$57</f>
        <v>Disminución de requerimientos ciudadanos vencidos asignados al proceso/Alcaldía Local</v>
      </c>
      <c r="AG57" s="377">
        <f t="shared" si="19"/>
        <v>200</v>
      </c>
      <c r="AH57" s="377"/>
      <c r="AI57" s="366">
        <f t="shared" si="20"/>
        <v>0</v>
      </c>
      <c r="AJ57" s="363"/>
      <c r="AK57" s="363"/>
      <c r="AL57" s="363" t="str">
        <f>$G$57</f>
        <v>Disminución de requerimientos ciudadanos vencidos asignados al proceso/Alcaldía Local</v>
      </c>
      <c r="AM57" s="377">
        <f t="shared" si="21"/>
        <v>100</v>
      </c>
      <c r="AN57" s="377"/>
      <c r="AO57" s="366">
        <f t="shared" si="22"/>
        <v>0</v>
      </c>
      <c r="AP57" s="363"/>
      <c r="AQ57" s="363"/>
      <c r="AR57" s="363" t="str">
        <f>$G$57</f>
        <v>Disminución de requerimientos ciudadanos vencidos asignados al proceso/Alcaldía Local</v>
      </c>
      <c r="AS57" s="377">
        <f t="shared" si="23"/>
        <v>0</v>
      </c>
      <c r="AT57" s="377"/>
      <c r="AU57" s="366" t="e">
        <f t="shared" si="24"/>
        <v>#DIV/0!</v>
      </c>
      <c r="AV57" s="378"/>
      <c r="AW57" s="363"/>
      <c r="AX57" s="363" t="str">
        <f>$G$57</f>
        <v>Disminución de requerimientos ciudadanos vencidos asignados al proceso/Alcaldía Local</v>
      </c>
      <c r="AY57" s="377">
        <f t="shared" si="25"/>
        <v>0</v>
      </c>
      <c r="AZ57" s="377"/>
      <c r="BA57" s="366" t="e">
        <f t="shared" si="26"/>
        <v>#DIV/0!</v>
      </c>
      <c r="BB57" s="368" t="e">
        <f t="shared" si="27"/>
        <v>#DIV/0!</v>
      </c>
      <c r="BC57" s="379"/>
    </row>
    <row r="58" spans="1:55" s="369" customFormat="1" ht="150" customHeight="1" thickBot="1">
      <c r="A58" s="351">
        <v>38</v>
      </c>
      <c r="B58" s="462"/>
      <c r="C58" s="453"/>
      <c r="D58" s="398" t="s">
        <v>281</v>
      </c>
      <c r="E58" s="399">
        <v>0.025</v>
      </c>
      <c r="F58" s="400" t="s">
        <v>166</v>
      </c>
      <c r="G58" s="401" t="s">
        <v>242</v>
      </c>
      <c r="H58" s="401" t="s">
        <v>282</v>
      </c>
      <c r="I58" s="407"/>
      <c r="J58" s="407" t="s">
        <v>75</v>
      </c>
      <c r="K58" s="256" t="s">
        <v>243</v>
      </c>
      <c r="L58" s="261"/>
      <c r="M58" s="262">
        <v>1</v>
      </c>
      <c r="N58" s="261"/>
      <c r="O58" s="262">
        <v>1</v>
      </c>
      <c r="P58" s="261">
        <v>2</v>
      </c>
      <c r="Q58" s="261" t="s">
        <v>57</v>
      </c>
      <c r="R58" s="359" t="s">
        <v>337</v>
      </c>
      <c r="S58" s="408" t="s">
        <v>336</v>
      </c>
      <c r="T58" s="360"/>
      <c r="U58" s="360"/>
      <c r="V58" s="361"/>
      <c r="W58" s="361"/>
      <c r="X58" s="361"/>
      <c r="Y58" s="362"/>
      <c r="Z58" s="274" t="str">
        <f>$G$58</f>
        <v>Buenas practicas y lecciones aprendidas identificadas por proceso o Alcaldía Local en la herramienta de gestión del conocimiento (AGORA)</v>
      </c>
      <c r="AA58" s="246">
        <f t="shared" si="18"/>
        <v>0</v>
      </c>
      <c r="AB58" s="246">
        <v>0</v>
      </c>
      <c r="AC58" s="275"/>
      <c r="AD58" s="329" t="s">
        <v>348</v>
      </c>
      <c r="AE58" s="330" t="s">
        <v>236</v>
      </c>
      <c r="AF58" s="363" t="str">
        <f>$G$58</f>
        <v>Buenas practicas y lecciones aprendidas identificadas por proceso o Alcaldía Local en la herramienta de gestión del conocimiento (AGORA)</v>
      </c>
      <c r="AG58" s="377">
        <f t="shared" si="19"/>
        <v>1</v>
      </c>
      <c r="AH58" s="377"/>
      <c r="AI58" s="366">
        <f t="shared" si="20"/>
        <v>0</v>
      </c>
      <c r="AJ58" s="363"/>
      <c r="AK58" s="363"/>
      <c r="AL58" s="363" t="str">
        <f>$G$58</f>
        <v>Buenas practicas y lecciones aprendidas identificadas por proceso o Alcaldía Local en la herramienta de gestión del conocimiento (AGORA)</v>
      </c>
      <c r="AM58" s="377">
        <f t="shared" si="21"/>
        <v>0</v>
      </c>
      <c r="AN58" s="377"/>
      <c r="AO58" s="366" t="e">
        <f t="shared" si="22"/>
        <v>#DIV/0!</v>
      </c>
      <c r="AP58" s="363"/>
      <c r="AQ58" s="363"/>
      <c r="AR58" s="363" t="str">
        <f>$G$58</f>
        <v>Buenas practicas y lecciones aprendidas identificadas por proceso o Alcaldía Local en la herramienta de gestión del conocimiento (AGORA)</v>
      </c>
      <c r="AS58" s="377">
        <f t="shared" si="23"/>
        <v>1</v>
      </c>
      <c r="AT58" s="377"/>
      <c r="AU58" s="366">
        <f t="shared" si="24"/>
        <v>0</v>
      </c>
      <c r="AV58" s="378"/>
      <c r="AW58" s="363"/>
      <c r="AX58" s="363" t="str">
        <f>$G$58</f>
        <v>Buenas practicas y lecciones aprendidas identificadas por proceso o Alcaldía Local en la herramienta de gestión del conocimiento (AGORA)</v>
      </c>
      <c r="AY58" s="377">
        <f t="shared" si="25"/>
        <v>2</v>
      </c>
      <c r="AZ58" s="377"/>
      <c r="BA58" s="366">
        <f t="shared" si="26"/>
        <v>0</v>
      </c>
      <c r="BB58" s="368">
        <f t="shared" si="27"/>
        <v>0</v>
      </c>
      <c r="BC58" s="379"/>
    </row>
    <row r="59" spans="1:55" s="369" customFormat="1" ht="150" customHeight="1" thickBot="1">
      <c r="A59" s="406">
        <v>39</v>
      </c>
      <c r="B59" s="462"/>
      <c r="C59" s="453"/>
      <c r="D59" s="398" t="s">
        <v>283</v>
      </c>
      <c r="E59" s="399">
        <v>0.014</v>
      </c>
      <c r="F59" s="400" t="s">
        <v>166</v>
      </c>
      <c r="G59" s="401" t="s">
        <v>260</v>
      </c>
      <c r="H59" s="401" t="s">
        <v>261</v>
      </c>
      <c r="I59" s="414"/>
      <c r="J59" s="414" t="s">
        <v>73</v>
      </c>
      <c r="K59" s="256" t="s">
        <v>262</v>
      </c>
      <c r="L59" s="258"/>
      <c r="M59" s="258">
        <v>1</v>
      </c>
      <c r="N59" s="258"/>
      <c r="O59" s="259">
        <v>1</v>
      </c>
      <c r="P59" s="259">
        <v>1</v>
      </c>
      <c r="Q59" s="261" t="s">
        <v>57</v>
      </c>
      <c r="R59" s="359" t="s">
        <v>341</v>
      </c>
      <c r="S59" s="408" t="s">
        <v>336</v>
      </c>
      <c r="T59" s="415"/>
      <c r="U59" s="415"/>
      <c r="V59" s="416"/>
      <c r="W59" s="416"/>
      <c r="X59" s="416"/>
      <c r="Y59" s="417"/>
      <c r="Z59" s="274" t="str">
        <f>$G$59</f>
        <v>Porcentaje de depuración de las comunicaciones en el aplicatio de gestión documental</v>
      </c>
      <c r="AA59" s="238">
        <f t="shared" si="18"/>
        <v>0</v>
      </c>
      <c r="AB59" s="238">
        <v>0.9</v>
      </c>
      <c r="AC59" s="238"/>
      <c r="AD59" s="329" t="s">
        <v>377</v>
      </c>
      <c r="AE59" s="330" t="s">
        <v>378</v>
      </c>
      <c r="AF59" s="363" t="str">
        <f>$G$59</f>
        <v>Porcentaje de depuración de las comunicaciones en el aplicatio de gestión documental</v>
      </c>
      <c r="AG59" s="364">
        <f t="shared" si="19"/>
        <v>1</v>
      </c>
      <c r="AH59" s="389"/>
      <c r="AI59" s="366">
        <f t="shared" si="20"/>
        <v>0</v>
      </c>
      <c r="AJ59" s="387"/>
      <c r="AK59" s="387"/>
      <c r="AL59" s="363" t="str">
        <f>$G$59</f>
        <v>Porcentaje de depuración de las comunicaciones en el aplicatio de gestión documental</v>
      </c>
      <c r="AM59" s="364">
        <f t="shared" si="21"/>
        <v>0</v>
      </c>
      <c r="AN59" s="389"/>
      <c r="AO59" s="366" t="e">
        <f t="shared" si="22"/>
        <v>#DIV/0!</v>
      </c>
      <c r="AP59" s="387"/>
      <c r="AQ59" s="387"/>
      <c r="AR59" s="363" t="str">
        <f>$G$59</f>
        <v>Porcentaje de depuración de las comunicaciones en el aplicatio de gestión documental</v>
      </c>
      <c r="AS59" s="364">
        <f t="shared" si="23"/>
        <v>1</v>
      </c>
      <c r="AT59" s="389"/>
      <c r="AU59" s="366">
        <f t="shared" si="24"/>
        <v>0</v>
      </c>
      <c r="AV59" s="390"/>
      <c r="AW59" s="387"/>
      <c r="AX59" s="363" t="str">
        <f>$G$59</f>
        <v>Porcentaje de depuración de las comunicaciones en el aplicatio de gestión documental</v>
      </c>
      <c r="AY59" s="364">
        <f t="shared" si="25"/>
        <v>1</v>
      </c>
      <c r="AZ59" s="389"/>
      <c r="BA59" s="366">
        <f t="shared" si="26"/>
        <v>0</v>
      </c>
      <c r="BB59" s="368">
        <f t="shared" si="27"/>
        <v>0</v>
      </c>
      <c r="BC59" s="391"/>
    </row>
    <row r="60" spans="1:55" s="369" customFormat="1" ht="206.25" customHeight="1" thickBot="1">
      <c r="A60" s="351">
        <v>40</v>
      </c>
      <c r="B60" s="462"/>
      <c r="C60" s="453"/>
      <c r="D60" s="398" t="s">
        <v>276</v>
      </c>
      <c r="E60" s="399">
        <v>0.014</v>
      </c>
      <c r="F60" s="400" t="s">
        <v>166</v>
      </c>
      <c r="G60" s="401" t="s">
        <v>274</v>
      </c>
      <c r="H60" s="401" t="s">
        <v>284</v>
      </c>
      <c r="I60" s="256" t="s">
        <v>236</v>
      </c>
      <c r="J60" s="256" t="s">
        <v>73</v>
      </c>
      <c r="K60" s="256" t="s">
        <v>275</v>
      </c>
      <c r="L60" s="258">
        <v>1</v>
      </c>
      <c r="M60" s="258">
        <v>1</v>
      </c>
      <c r="N60" s="258">
        <v>1</v>
      </c>
      <c r="O60" s="259">
        <v>1</v>
      </c>
      <c r="P60" s="259">
        <v>1</v>
      </c>
      <c r="Q60" s="261" t="s">
        <v>57</v>
      </c>
      <c r="R60" s="359" t="s">
        <v>339</v>
      </c>
      <c r="S60" s="408" t="s">
        <v>336</v>
      </c>
      <c r="T60" s="415"/>
      <c r="U60" s="415"/>
      <c r="V60" s="416"/>
      <c r="W60" s="416"/>
      <c r="X60" s="416"/>
      <c r="Y60" s="417"/>
      <c r="Z60" s="274" t="str">
        <f>$G$60</f>
        <v>Cumplimiento en reportes de riesgos de manera oportuna</v>
      </c>
      <c r="AA60" s="238">
        <f t="shared" si="18"/>
        <v>1</v>
      </c>
      <c r="AB60" s="255">
        <v>1</v>
      </c>
      <c r="AC60" s="277">
        <f>AB60/AA60</f>
        <v>1</v>
      </c>
      <c r="AD60" s="329" t="s">
        <v>386</v>
      </c>
      <c r="AE60" s="330" t="s">
        <v>379</v>
      </c>
      <c r="AF60" s="363" t="str">
        <f>$G$60</f>
        <v>Cumplimiento en reportes de riesgos de manera oportuna</v>
      </c>
      <c r="AG60" s="364">
        <f t="shared" si="19"/>
        <v>1</v>
      </c>
      <c r="AH60" s="389"/>
      <c r="AI60" s="366">
        <f t="shared" si="20"/>
        <v>0</v>
      </c>
      <c r="AJ60" s="387"/>
      <c r="AK60" s="387"/>
      <c r="AL60" s="363" t="str">
        <f>$G$60</f>
        <v>Cumplimiento en reportes de riesgos de manera oportuna</v>
      </c>
      <c r="AM60" s="364">
        <f t="shared" si="21"/>
        <v>1</v>
      </c>
      <c r="AN60" s="389"/>
      <c r="AO60" s="366">
        <f t="shared" si="22"/>
        <v>0</v>
      </c>
      <c r="AP60" s="387"/>
      <c r="AQ60" s="387"/>
      <c r="AR60" s="363" t="str">
        <f>$G$60</f>
        <v>Cumplimiento en reportes de riesgos de manera oportuna</v>
      </c>
      <c r="AS60" s="364">
        <f t="shared" si="23"/>
        <v>1</v>
      </c>
      <c r="AT60" s="389"/>
      <c r="AU60" s="366">
        <f t="shared" si="24"/>
        <v>0</v>
      </c>
      <c r="AV60" s="390"/>
      <c r="AW60" s="387"/>
      <c r="AX60" s="363" t="str">
        <f>$G$60</f>
        <v>Cumplimiento en reportes de riesgos de manera oportuna</v>
      </c>
      <c r="AY60" s="364">
        <f t="shared" si="25"/>
        <v>1</v>
      </c>
      <c r="AZ60" s="389"/>
      <c r="BA60" s="366">
        <f t="shared" si="26"/>
        <v>0</v>
      </c>
      <c r="BB60" s="368">
        <f t="shared" si="27"/>
        <v>0</v>
      </c>
      <c r="BC60" s="391"/>
    </row>
    <row r="61" spans="1:55" s="369" customFormat="1" ht="206.25" customHeight="1" thickBot="1">
      <c r="A61" s="406">
        <v>41</v>
      </c>
      <c r="B61" s="462"/>
      <c r="C61" s="453"/>
      <c r="D61" s="398" t="s">
        <v>285</v>
      </c>
      <c r="E61" s="399">
        <v>0.014</v>
      </c>
      <c r="F61" s="400" t="s">
        <v>166</v>
      </c>
      <c r="G61" s="401" t="s">
        <v>277</v>
      </c>
      <c r="H61" s="401" t="s">
        <v>278</v>
      </c>
      <c r="I61" s="256" t="s">
        <v>236</v>
      </c>
      <c r="J61" s="256" t="s">
        <v>73</v>
      </c>
      <c r="K61" s="256" t="s">
        <v>279</v>
      </c>
      <c r="L61" s="258"/>
      <c r="M61" s="258">
        <v>1</v>
      </c>
      <c r="N61" s="258">
        <v>1</v>
      </c>
      <c r="O61" s="259">
        <v>1</v>
      </c>
      <c r="P61" s="259">
        <v>1</v>
      </c>
      <c r="Q61" s="261" t="s">
        <v>57</v>
      </c>
      <c r="R61" s="359" t="s">
        <v>342</v>
      </c>
      <c r="S61" s="404" t="s">
        <v>338</v>
      </c>
      <c r="T61" s="415"/>
      <c r="U61" s="415"/>
      <c r="V61" s="416"/>
      <c r="W61" s="416"/>
      <c r="X61" s="416"/>
      <c r="Y61" s="417"/>
      <c r="Z61" s="274" t="str">
        <f>$G$61</f>
        <v>Cumplimiento del plan de actualización de los procesos en el marco del Sistema de Gestión</v>
      </c>
      <c r="AA61" s="238">
        <f t="shared" si="18"/>
        <v>0</v>
      </c>
      <c r="AB61" s="238">
        <f t="shared" si="18"/>
        <v>1</v>
      </c>
      <c r="AC61" s="238"/>
      <c r="AD61" s="329" t="s">
        <v>387</v>
      </c>
      <c r="AE61" s="330" t="s">
        <v>380</v>
      </c>
      <c r="AF61" s="363" t="str">
        <f>$G$61</f>
        <v>Cumplimiento del plan de actualización de los procesos en el marco del Sistema de Gestión</v>
      </c>
      <c r="AG61" s="364">
        <f t="shared" si="19"/>
        <v>1</v>
      </c>
      <c r="AH61" s="389"/>
      <c r="AI61" s="366">
        <f t="shared" si="20"/>
        <v>0</v>
      </c>
      <c r="AJ61" s="387"/>
      <c r="AK61" s="387"/>
      <c r="AL61" s="363" t="str">
        <f>$G$61</f>
        <v>Cumplimiento del plan de actualización de los procesos en el marco del Sistema de Gestión</v>
      </c>
      <c r="AM61" s="364">
        <f t="shared" si="21"/>
        <v>1</v>
      </c>
      <c r="AN61" s="389"/>
      <c r="AO61" s="366">
        <f t="shared" si="22"/>
        <v>0</v>
      </c>
      <c r="AP61" s="387"/>
      <c r="AQ61" s="387"/>
      <c r="AR61" s="363" t="str">
        <f>$G$61</f>
        <v>Cumplimiento del plan de actualización de los procesos en el marco del Sistema de Gestión</v>
      </c>
      <c r="AS61" s="364">
        <f t="shared" si="23"/>
        <v>1</v>
      </c>
      <c r="AT61" s="389"/>
      <c r="AU61" s="366">
        <f t="shared" si="24"/>
        <v>0</v>
      </c>
      <c r="AV61" s="390"/>
      <c r="AW61" s="387"/>
      <c r="AX61" s="363" t="str">
        <f>$G$61</f>
        <v>Cumplimiento del plan de actualización de los procesos en el marco del Sistema de Gestión</v>
      </c>
      <c r="AY61" s="364">
        <f t="shared" si="25"/>
        <v>1</v>
      </c>
      <c r="AZ61" s="389"/>
      <c r="BA61" s="366">
        <f t="shared" si="26"/>
        <v>0</v>
      </c>
      <c r="BB61" s="368">
        <f t="shared" si="27"/>
        <v>0</v>
      </c>
      <c r="BC61" s="391"/>
    </row>
    <row r="62" spans="1:61" s="369" customFormat="1" ht="206.25" customHeight="1" thickBot="1">
      <c r="A62" s="351">
        <v>42</v>
      </c>
      <c r="B62" s="462"/>
      <c r="C62" s="453"/>
      <c r="D62" s="398" t="s">
        <v>286</v>
      </c>
      <c r="E62" s="399">
        <v>0.014</v>
      </c>
      <c r="F62" s="400" t="s">
        <v>166</v>
      </c>
      <c r="G62" s="401" t="s">
        <v>287</v>
      </c>
      <c r="H62" s="401" t="s">
        <v>288</v>
      </c>
      <c r="I62" s="256" t="s">
        <v>236</v>
      </c>
      <c r="J62" s="256" t="s">
        <v>73</v>
      </c>
      <c r="K62" s="256" t="s">
        <v>279</v>
      </c>
      <c r="L62" s="258">
        <v>1</v>
      </c>
      <c r="M62" s="258">
        <v>1</v>
      </c>
      <c r="N62" s="258">
        <v>1</v>
      </c>
      <c r="O62" s="259">
        <v>1</v>
      </c>
      <c r="P62" s="259">
        <v>1</v>
      </c>
      <c r="Q62" s="261" t="s">
        <v>57</v>
      </c>
      <c r="R62" s="359" t="s">
        <v>343</v>
      </c>
      <c r="S62" s="408" t="s">
        <v>336</v>
      </c>
      <c r="T62" s="415"/>
      <c r="U62" s="415"/>
      <c r="V62" s="416"/>
      <c r="W62" s="416"/>
      <c r="X62" s="416"/>
      <c r="Y62" s="417"/>
      <c r="Z62" s="274" t="str">
        <f>$G$62</f>
        <v>Acciones correctivas documentadas y vigentes</v>
      </c>
      <c r="AA62" s="238">
        <f t="shared" si="18"/>
        <v>1</v>
      </c>
      <c r="AB62" s="238">
        <f>(1-BF62)*0.5+(1-BH62)*0.5</f>
        <v>0.835</v>
      </c>
      <c r="AC62" s="238">
        <f>AB62/AA62</f>
        <v>0.835</v>
      </c>
      <c r="AD62" s="329" t="s">
        <v>381</v>
      </c>
      <c r="AE62" s="330" t="s">
        <v>382</v>
      </c>
      <c r="AF62" s="363" t="str">
        <f>$G$62</f>
        <v>Acciones correctivas documentadas y vigentes</v>
      </c>
      <c r="AG62" s="364">
        <f t="shared" si="19"/>
        <v>1</v>
      </c>
      <c r="AH62" s="389"/>
      <c r="AI62" s="366">
        <f t="shared" si="20"/>
        <v>0</v>
      </c>
      <c r="AJ62" s="387"/>
      <c r="AK62" s="387"/>
      <c r="AL62" s="363" t="str">
        <f>$G$62</f>
        <v>Acciones correctivas documentadas y vigentes</v>
      </c>
      <c r="AM62" s="364">
        <f t="shared" si="21"/>
        <v>1</v>
      </c>
      <c r="AN62" s="389"/>
      <c r="AO62" s="366">
        <f t="shared" si="22"/>
        <v>0</v>
      </c>
      <c r="AP62" s="387"/>
      <c r="AQ62" s="387"/>
      <c r="AR62" s="363" t="str">
        <f>$G$62</f>
        <v>Acciones correctivas documentadas y vigentes</v>
      </c>
      <c r="AS62" s="364">
        <f t="shared" si="23"/>
        <v>1</v>
      </c>
      <c r="AT62" s="389"/>
      <c r="AU62" s="366">
        <f t="shared" si="24"/>
        <v>0</v>
      </c>
      <c r="AV62" s="390"/>
      <c r="AW62" s="387"/>
      <c r="AX62" s="363" t="str">
        <f>$G$62</f>
        <v>Acciones correctivas documentadas y vigentes</v>
      </c>
      <c r="AY62" s="364">
        <f t="shared" si="25"/>
        <v>1</v>
      </c>
      <c r="AZ62" s="389"/>
      <c r="BA62" s="366">
        <f t="shared" si="26"/>
        <v>0</v>
      </c>
      <c r="BB62" s="368">
        <f t="shared" si="27"/>
        <v>0</v>
      </c>
      <c r="BC62" s="391"/>
      <c r="BF62" s="418">
        <v>0.29</v>
      </c>
      <c r="BG62" s="369" t="s">
        <v>388</v>
      </c>
      <c r="BH62" s="418">
        <v>0.04</v>
      </c>
      <c r="BI62" s="369" t="s">
        <v>389</v>
      </c>
    </row>
    <row r="63" spans="1:55" s="369" customFormat="1" ht="163.5" customHeight="1" thickBot="1">
      <c r="A63" s="406">
        <v>43</v>
      </c>
      <c r="B63" s="462"/>
      <c r="C63" s="454"/>
      <c r="D63" s="398" t="s">
        <v>289</v>
      </c>
      <c r="E63" s="419">
        <v>0.014</v>
      </c>
      <c r="F63" s="400" t="s">
        <v>166</v>
      </c>
      <c r="G63" s="401" t="s">
        <v>290</v>
      </c>
      <c r="H63" s="401" t="s">
        <v>296</v>
      </c>
      <c r="I63" s="420"/>
      <c r="J63" s="256" t="s">
        <v>73</v>
      </c>
      <c r="K63" s="276" t="s">
        <v>316</v>
      </c>
      <c r="L63" s="258">
        <v>1</v>
      </c>
      <c r="M63" s="258">
        <v>1</v>
      </c>
      <c r="N63" s="258">
        <v>1</v>
      </c>
      <c r="O63" s="259">
        <v>1</v>
      </c>
      <c r="P63" s="259">
        <v>1</v>
      </c>
      <c r="Q63" s="261" t="s">
        <v>57</v>
      </c>
      <c r="R63" s="359" t="s">
        <v>340</v>
      </c>
      <c r="S63" s="421" t="s">
        <v>317</v>
      </c>
      <c r="T63" s="422"/>
      <c r="U63" s="422"/>
      <c r="V63" s="237"/>
      <c r="W63" s="237"/>
      <c r="X63" s="237"/>
      <c r="Y63" s="423"/>
      <c r="Z63" s="274" t="str">
        <f>$G$63</f>
        <v>Información publicada según lineamientos de la ley de transparencia 1712 de 2014</v>
      </c>
      <c r="AA63" s="238">
        <f t="shared" si="18"/>
        <v>1</v>
      </c>
      <c r="AB63" s="238">
        <v>0.95</v>
      </c>
      <c r="AC63" s="238">
        <f>AB63/AA63</f>
        <v>0.95</v>
      </c>
      <c r="AD63" s="329" t="s">
        <v>383</v>
      </c>
      <c r="AE63" s="330" t="s">
        <v>384</v>
      </c>
      <c r="AF63" s="363" t="str">
        <f>$G$63</f>
        <v>Información publicada según lineamientos de la ley de transparencia 1712 de 2014</v>
      </c>
      <c r="AG63" s="364">
        <f t="shared" si="19"/>
        <v>1</v>
      </c>
      <c r="AH63" s="424"/>
      <c r="AI63" s="366">
        <f t="shared" si="20"/>
        <v>0</v>
      </c>
      <c r="AJ63" s="425"/>
      <c r="AK63" s="425"/>
      <c r="AL63" s="363" t="str">
        <f>$G$63</f>
        <v>Información publicada según lineamientos de la ley de transparencia 1712 de 2014</v>
      </c>
      <c r="AM63" s="364">
        <f t="shared" si="21"/>
        <v>1</v>
      </c>
      <c r="AN63" s="424"/>
      <c r="AO63" s="366">
        <f t="shared" si="22"/>
        <v>0</v>
      </c>
      <c r="AP63" s="425"/>
      <c r="AQ63" s="425"/>
      <c r="AR63" s="363" t="str">
        <f>$G$63</f>
        <v>Información publicada según lineamientos de la ley de transparencia 1712 de 2014</v>
      </c>
      <c r="AS63" s="364">
        <f t="shared" si="23"/>
        <v>1</v>
      </c>
      <c r="AT63" s="424"/>
      <c r="AU63" s="366">
        <f t="shared" si="24"/>
        <v>0</v>
      </c>
      <c r="AV63" s="426"/>
      <c r="AW63" s="425"/>
      <c r="AX63" s="363" t="str">
        <f>$G$63</f>
        <v>Información publicada según lineamientos de la ley de transparencia 1712 de 2014</v>
      </c>
      <c r="AY63" s="364">
        <f t="shared" si="25"/>
        <v>1</v>
      </c>
      <c r="AZ63" s="424"/>
      <c r="BA63" s="366">
        <f t="shared" si="26"/>
        <v>0</v>
      </c>
      <c r="BB63" s="368">
        <f t="shared" si="27"/>
        <v>0</v>
      </c>
      <c r="BC63" s="427"/>
    </row>
    <row r="64" spans="1:55" s="369" customFormat="1" ht="112.5" customHeight="1" thickBot="1">
      <c r="A64" s="428"/>
      <c r="B64" s="459" t="s">
        <v>149</v>
      </c>
      <c r="C64" s="460"/>
      <c r="D64" s="460"/>
      <c r="E64" s="287">
        <f>SUM(E52:E63,E51,E49,E47,E45,E34,E24,E20,E18)</f>
        <v>1</v>
      </c>
      <c r="F64" s="150"/>
      <c r="G64" s="429"/>
      <c r="H64" s="151"/>
      <c r="I64" s="151"/>
      <c r="J64" s="151"/>
      <c r="K64" s="151"/>
      <c r="L64" s="151"/>
      <c r="M64" s="151"/>
      <c r="N64" s="151"/>
      <c r="O64" s="151"/>
      <c r="P64" s="430"/>
      <c r="Q64" s="151"/>
      <c r="R64" s="151"/>
      <c r="S64" s="152"/>
      <c r="T64" s="152"/>
      <c r="U64" s="152"/>
      <c r="V64" s="152"/>
      <c r="W64" s="152"/>
      <c r="X64" s="152"/>
      <c r="Y64" s="152"/>
      <c r="Z64" s="465" t="s">
        <v>150</v>
      </c>
      <c r="AA64" s="465"/>
      <c r="AB64" s="465"/>
      <c r="AC64" s="282">
        <f>AVERAGE(AC15:AC63)</f>
        <v>0.9364782608695653</v>
      </c>
      <c r="AD64" s="283"/>
      <c r="AE64" s="237"/>
      <c r="AF64" s="464" t="s">
        <v>151</v>
      </c>
      <c r="AG64" s="464"/>
      <c r="AH64" s="464"/>
      <c r="AI64" s="153" t="e">
        <f>AVERAGE(AI15:AI63)</f>
        <v>#DIV/0!</v>
      </c>
      <c r="AJ64" s="153"/>
      <c r="AK64" s="152"/>
      <c r="AL64" s="466" t="s">
        <v>152</v>
      </c>
      <c r="AM64" s="466"/>
      <c r="AN64" s="466"/>
      <c r="AO64" s="153" t="e">
        <f>AVERAGE(AO15:AO63)</f>
        <v>#DIV/0!</v>
      </c>
      <c r="AP64" s="153"/>
      <c r="AQ64" s="154"/>
      <c r="AR64" s="467" t="s">
        <v>153</v>
      </c>
      <c r="AS64" s="467"/>
      <c r="AT64" s="467"/>
      <c r="AU64" s="153" t="e">
        <f>AVERAGE(AU15:AU63)</f>
        <v>#DIV/0!</v>
      </c>
      <c r="AV64" s="153"/>
      <c r="AW64" s="468" t="s">
        <v>154</v>
      </c>
      <c r="AX64" s="469"/>
      <c r="AY64" s="470"/>
      <c r="AZ64" s="155" t="e">
        <f>SUM(BB15:BB17,BB19,BB21:BB23,BB25:BB33,BB35:BB44,BB46,BB48:BB48,BB50,BB52:BB63)</f>
        <v>#DIV/0!</v>
      </c>
      <c r="BA64" s="155"/>
      <c r="BB64" s="189"/>
      <c r="BC64" s="156"/>
    </row>
    <row r="65" spans="1:55" ht="15.75" customHeight="1">
      <c r="A65" s="51"/>
      <c r="B65" s="157"/>
      <c r="C65" s="157"/>
      <c r="D65" s="158"/>
      <c r="E65" s="159"/>
      <c r="F65" s="157"/>
      <c r="G65" s="157"/>
      <c r="H65" s="39"/>
      <c r="I65" s="39"/>
      <c r="J65" s="39"/>
      <c r="K65" s="39"/>
      <c r="L65" s="39"/>
      <c r="M65" s="39"/>
      <c r="N65" s="39"/>
      <c r="O65" s="39"/>
      <c r="P65" s="39"/>
      <c r="Q65" s="39"/>
      <c r="R65" s="39"/>
      <c r="S65" s="39"/>
      <c r="T65" s="39"/>
      <c r="U65" s="39"/>
      <c r="V65" s="39"/>
      <c r="W65" s="39"/>
      <c r="X65" s="39"/>
      <c r="Y65" s="39"/>
      <c r="Z65" s="471"/>
      <c r="AA65" s="471"/>
      <c r="AB65" s="471"/>
      <c r="AC65" s="284"/>
      <c r="AD65" s="285"/>
      <c r="AE65" s="218"/>
      <c r="AF65" s="463"/>
      <c r="AG65" s="463"/>
      <c r="AH65" s="463"/>
      <c r="AI65" s="160"/>
      <c r="AJ65" s="161"/>
      <c r="AK65" s="161"/>
      <c r="AL65" s="463"/>
      <c r="AM65" s="463"/>
      <c r="AN65" s="463"/>
      <c r="AO65" s="160"/>
      <c r="AP65" s="161"/>
      <c r="AQ65" s="161"/>
      <c r="AR65" s="463"/>
      <c r="AS65" s="463"/>
      <c r="AT65" s="463"/>
      <c r="AU65" s="160"/>
      <c r="AV65" s="161"/>
      <c r="AW65" s="161"/>
      <c r="AX65" s="463"/>
      <c r="AY65" s="463"/>
      <c r="AZ65" s="463"/>
      <c r="BA65" s="160"/>
      <c r="BB65" s="160"/>
      <c r="BC65" s="161"/>
    </row>
  </sheetData>
  <sheetProtection password="D127" sheet="1"/>
  <mergeCells count="68">
    <mergeCell ref="AF11:AK11"/>
    <mergeCell ref="L8:O8"/>
    <mergeCell ref="BA12:BA13"/>
    <mergeCell ref="BC12:BC13"/>
    <mergeCell ref="AV12:AV13"/>
    <mergeCell ref="AR12:AT12"/>
    <mergeCell ref="AU12:AU13"/>
    <mergeCell ref="AX11:BC11"/>
    <mergeCell ref="AR11:AW11"/>
    <mergeCell ref="AL5:AQ5"/>
    <mergeCell ref="AL11:AQ11"/>
    <mergeCell ref="AL8:AN8"/>
    <mergeCell ref="AR10:AW10"/>
    <mergeCell ref="AX10:BC10"/>
    <mergeCell ref="AL10:AQ10"/>
    <mergeCell ref="AR6:AW6"/>
    <mergeCell ref="AX6:BC6"/>
    <mergeCell ref="AX8:AZ8"/>
    <mergeCell ref="AF8:AH8"/>
    <mergeCell ref="AR5:AW5"/>
    <mergeCell ref="AX5:BC5"/>
    <mergeCell ref="AR8:AT8"/>
    <mergeCell ref="AQ12:AQ13"/>
    <mergeCell ref="AP12:AP13"/>
    <mergeCell ref="AO12:AO13"/>
    <mergeCell ref="Z6:AE6"/>
    <mergeCell ref="AF6:AK6"/>
    <mergeCell ref="AL6:AQ6"/>
    <mergeCell ref="Z10:AE10"/>
    <mergeCell ref="AF10:AK10"/>
    <mergeCell ref="Z8:AB8"/>
    <mergeCell ref="Z11:AE11"/>
    <mergeCell ref="AJ12:AJ13"/>
    <mergeCell ref="D10:Y11"/>
    <mergeCell ref="C13:C14"/>
    <mergeCell ref="AK12:AK13"/>
    <mergeCell ref="AX12:AZ12"/>
    <mergeCell ref="V12:Y12"/>
    <mergeCell ref="Z12:AB12"/>
    <mergeCell ref="AC12:AC13"/>
    <mergeCell ref="AD12:AD13"/>
    <mergeCell ref="AW12:AW13"/>
    <mergeCell ref="AX65:AZ65"/>
    <mergeCell ref="AF64:AH64"/>
    <mergeCell ref="Z64:AB64"/>
    <mergeCell ref="AL64:AN64"/>
    <mergeCell ref="AR64:AT64"/>
    <mergeCell ref="AW64:AY64"/>
    <mergeCell ref="Z65:AB65"/>
    <mergeCell ref="AF65:AH65"/>
    <mergeCell ref="AL65:AN65"/>
    <mergeCell ref="AR65:AT65"/>
    <mergeCell ref="D8:K8"/>
    <mergeCell ref="C52:C63"/>
    <mergeCell ref="AL12:AN12"/>
    <mergeCell ref="AE12:AE13"/>
    <mergeCell ref="AF12:AH12"/>
    <mergeCell ref="B64:D64"/>
    <mergeCell ref="B52:B63"/>
    <mergeCell ref="A10:B12"/>
    <mergeCell ref="D12:S12"/>
    <mergeCell ref="AI12:AI13"/>
    <mergeCell ref="A1:Y1"/>
    <mergeCell ref="A2:Y2"/>
    <mergeCell ref="C3:H3"/>
    <mergeCell ref="E4:H4"/>
    <mergeCell ref="E5:H5"/>
    <mergeCell ref="D7:S7"/>
  </mergeCells>
  <conditionalFormatting sqref="AC64:AD64 AI64:AJ64 AO64:AP64 AU64:AV64 AZ64:BC64 AI64:AI65 AU64:AU65 AO64:AO65 BA64:BB65 AC18:AC31 AC38:AC40 AC43:AC45 AC16 AC60 AC64:AC65 AC47 AC49 AC51:AC58 AC34">
    <cfRule type="containsText" priority="319" dxfId="2" operator="containsText" text="N/A">
      <formula>NOT(ISERROR(SEARCH("N/A",AC16)))</formula>
    </cfRule>
    <cfRule type="cellIs" priority="320" dxfId="1" operator="between">
      <formula>'PLAN GESTION POR PROCESO'!#REF!</formula>
      <formula>'PLAN GESTION POR PROCESO'!#REF!</formula>
    </cfRule>
    <cfRule type="cellIs" priority="321" dxfId="0" operator="between">
      <formula>'PLAN GESTION POR PROCESO'!#REF!</formula>
      <formula>'PLAN GESTION POR PROCESO'!#REF!</formula>
    </cfRule>
    <cfRule type="cellIs" priority="322" dxfId="18" operator="between">
      <formula>'PLAN GESTION POR PROCESO'!#REF!</formula>
      <formula>'PLAN GESTION POR PROCESO'!#REF!</formula>
    </cfRule>
  </conditionalFormatting>
  <conditionalFormatting sqref="AO65 AU65 BA65:BB65 AI65 AC65">
    <cfRule type="containsText" priority="383" dxfId="2" operator="containsText" text="N/A">
      <formula>NOT(ISERROR(SEARCH("N/A",AC65)))</formula>
    </cfRule>
    <cfRule type="cellIs" priority="384" dxfId="1" operator="between">
      <formula>$B$11</formula>
      <formula>'PLAN GESTION POR PROCESO'!#REF!</formula>
    </cfRule>
    <cfRule type="cellIs" priority="385" dxfId="0" operator="between">
      <formula>$B$9</formula>
      <formula>'PLAN GESTION POR PROCESO'!#REF!</formula>
    </cfRule>
    <cfRule type="cellIs" priority="386" dxfId="18" operator="between">
      <formula>'PLAN GESTION POR PROCESO'!#REF!</formula>
      <formula>'PLAN GESTION POR PROCESO'!#REF!</formula>
    </cfRule>
  </conditionalFormatting>
  <conditionalFormatting sqref="BA65:BB65 AO65 AU65 AI65 AC65">
    <cfRule type="containsText" priority="423" dxfId="2" operator="containsText" text="N/A">
      <formula>NOT(ISERROR(SEARCH("N/A",AC65)))</formula>
    </cfRule>
    <cfRule type="cellIs" priority="424" dxfId="1" operator="between">
      <formula>'PLAN GESTION POR PROCESO'!#REF!</formula>
      <formula>'PLAN GESTION POR PROCESO'!#REF!</formula>
    </cfRule>
    <cfRule type="cellIs" priority="425" dxfId="0" operator="between">
      <formula>$B$9</formula>
      <formula>'PLAN GESTION POR PROCESO'!#REF!</formula>
    </cfRule>
    <cfRule type="cellIs" priority="426" dxfId="18" operator="between">
      <formula>'PLAN GESTION POR PROCESO'!#REF!</formula>
      <formula>'PLAN GESTION POR PROCESO'!#REF!</formula>
    </cfRule>
  </conditionalFormatting>
  <conditionalFormatting sqref="AD64">
    <cfRule type="colorScale" priority="98" dxfId="19">
      <colorScale>
        <cfvo type="min" val="0"/>
        <cfvo type="percentile" val="50"/>
        <cfvo type="max"/>
        <color rgb="FFF8696B"/>
        <color rgb="FFFFEB84"/>
        <color rgb="FF63BE7B"/>
      </colorScale>
    </cfRule>
  </conditionalFormatting>
  <conditionalFormatting sqref="AJ64">
    <cfRule type="colorScale" priority="97" dxfId="19">
      <colorScale>
        <cfvo type="min" val="0"/>
        <cfvo type="percentile" val="50"/>
        <cfvo type="max"/>
        <color rgb="FFF8696B"/>
        <color rgb="FFFFEB84"/>
        <color rgb="FF63BE7B"/>
      </colorScale>
    </cfRule>
  </conditionalFormatting>
  <conditionalFormatting sqref="AP64">
    <cfRule type="colorScale" priority="96" dxfId="19">
      <colorScale>
        <cfvo type="min" val="0"/>
        <cfvo type="percentile" val="50"/>
        <cfvo type="max"/>
        <color rgb="FFF8696B"/>
        <color rgb="FFFFEB84"/>
        <color rgb="FF63BE7B"/>
      </colorScale>
    </cfRule>
  </conditionalFormatting>
  <conditionalFormatting sqref="AV64">
    <cfRule type="colorScale" priority="95" dxfId="19">
      <colorScale>
        <cfvo type="min" val="0"/>
        <cfvo type="percentile" val="50"/>
        <cfvo type="max"/>
        <color rgb="FFF8696B"/>
        <color rgb="FFFFEB84"/>
        <color rgb="FF63BE7B"/>
      </colorScale>
    </cfRule>
  </conditionalFormatting>
  <conditionalFormatting sqref="BA64:BB64">
    <cfRule type="colorScale" priority="94" dxfId="19">
      <colorScale>
        <cfvo type="min" val="0"/>
        <cfvo type="percentile" val="50"/>
        <cfvo type="max"/>
        <color rgb="FFF8696B"/>
        <color rgb="FFFFEB84"/>
        <color rgb="FF63BE7B"/>
      </colorScale>
    </cfRule>
  </conditionalFormatting>
  <conditionalFormatting sqref="AC64">
    <cfRule type="colorScale" priority="85" dxfId="19">
      <colorScale>
        <cfvo type="min" val="0"/>
        <cfvo type="percentile" val="50"/>
        <cfvo type="max"/>
        <color rgb="FFF8696B"/>
        <color rgb="FFFFEB84"/>
        <color rgb="FF63BE7B"/>
      </colorScale>
    </cfRule>
  </conditionalFormatting>
  <conditionalFormatting sqref="AI64">
    <cfRule type="colorScale" priority="76" dxfId="19">
      <colorScale>
        <cfvo type="min" val="0"/>
        <cfvo type="percentile" val="50"/>
        <cfvo type="max"/>
        <color rgb="FFF8696B"/>
        <color rgb="FFFFEB84"/>
        <color rgb="FF63BE7B"/>
      </colorScale>
    </cfRule>
  </conditionalFormatting>
  <conditionalFormatting sqref="AO64">
    <cfRule type="colorScale" priority="67" dxfId="19">
      <colorScale>
        <cfvo type="min" val="0"/>
        <cfvo type="percentile" val="50"/>
        <cfvo type="max"/>
        <color rgb="FFF8696B"/>
        <color rgb="FFFFEB84"/>
        <color rgb="FF63BE7B"/>
      </colorScale>
    </cfRule>
  </conditionalFormatting>
  <conditionalFormatting sqref="AU64">
    <cfRule type="colorScale" priority="58" dxfId="19">
      <colorScale>
        <cfvo type="min" val="0"/>
        <cfvo type="percentile" val="50"/>
        <cfvo type="max"/>
        <color rgb="FFF8696B"/>
        <color rgb="FFFFEB84"/>
        <color rgb="FF63BE7B"/>
      </colorScale>
    </cfRule>
  </conditionalFormatting>
  <conditionalFormatting sqref="AZ64">
    <cfRule type="colorScale" priority="46" dxfId="19">
      <colorScale>
        <cfvo type="min" val="0"/>
        <cfvo type="percentile" val="50"/>
        <cfvo type="max"/>
        <color rgb="FF63BE7B"/>
        <color rgb="FFFFEB84"/>
        <color rgb="FFF8696B"/>
      </colorScale>
    </cfRule>
  </conditionalFormatting>
  <conditionalFormatting sqref="AU64">
    <cfRule type="iconSet" priority="1983" dxfId="19">
      <iconSet iconSet="4Arrows">
        <cfvo type="percent" val="0"/>
        <cfvo type="percent" val="25"/>
        <cfvo type="percent" val="50"/>
        <cfvo type="percent" val="75"/>
      </iconSet>
    </cfRule>
  </conditionalFormatting>
  <conditionalFormatting sqref="AZ64">
    <cfRule type="colorScale" priority="1988" dxfId="19">
      <colorScale>
        <cfvo type="num" val="0.45"/>
        <cfvo type="percent" val="0.65"/>
        <cfvo type="percent" val="100"/>
        <color rgb="FFF8696B"/>
        <color rgb="FFFFEB84"/>
        <color rgb="FF63BE7B"/>
      </colorScale>
    </cfRule>
  </conditionalFormatting>
  <conditionalFormatting sqref="BA15:BB63">
    <cfRule type="containsText" priority="5" dxfId="2" operator="containsText" text="N/A">
      <formula>NOT(ISERROR(SEARCH("N/A",BA15)))</formula>
    </cfRule>
    <cfRule type="cellIs" priority="6" dxfId="1" operator="between">
      <formula>'PLAN GESTION POR PROCESO'!#REF!</formula>
      <formula>'PLAN GESTION POR PROCESO'!#REF!</formula>
    </cfRule>
    <cfRule type="cellIs" priority="7" dxfId="0" operator="between">
      <formula>'PLAN GESTION POR PROCESO'!#REF!</formula>
      <formula>'PLAN GESTION POR PROCESO'!#REF!</formula>
    </cfRule>
    <cfRule type="cellIs" priority="8" dxfId="18" operator="between">
      <formula>'PLAN GESTION POR PROCESO'!#REF!</formula>
      <formula>'PLAN GESTION POR PROCESO'!#REF!</formula>
    </cfRule>
  </conditionalFormatting>
  <conditionalFormatting sqref="AI15:AI63 AO15:AO63 AU15:AU63">
    <cfRule type="containsText" priority="17" dxfId="2" operator="containsText" text="N/A">
      <formula>NOT(ISERROR(SEARCH("N/A",AI15)))</formula>
    </cfRule>
    <cfRule type="cellIs" priority="18" dxfId="1" operator="between">
      <formula>'PLAN GESTION POR PROCESO'!#REF!</formula>
      <formula>'PLAN GESTION POR PROCESO'!#REF!</formula>
    </cfRule>
    <cfRule type="cellIs" priority="19" dxfId="0" operator="between">
      <formula>'PLAN GESTION POR PROCESO'!#REF!</formula>
      <formula>'PLAN GESTION POR PROCESO'!#REF!</formula>
    </cfRule>
    <cfRule type="cellIs" priority="20" dxfId="18" operator="between">
      <formula>'PLAN GESTION POR PROCESO'!#REF!</formula>
      <formula>'PLAN GESTION POR PROCESO'!#REF!</formula>
    </cfRule>
  </conditionalFormatting>
  <conditionalFormatting sqref="AD43">
    <cfRule type="containsText" priority="1" dxfId="2" operator="containsText" text="N/A">
      <formula>NOT(ISERROR(SEARCH("N/A",AD43)))</formula>
    </cfRule>
    <cfRule type="cellIs" priority="2" dxfId="1" operator="between">
      <formula>'PLAN GESTION POR PROCESO'!#REF!</formula>
      <formula>'PLAN GESTION POR PROCESO'!#REF!</formula>
    </cfRule>
    <cfRule type="cellIs" priority="3" dxfId="0" operator="between">
      <formula>'PLAN GESTION POR PROCESO'!#REF!</formula>
      <formula>'PLAN GESTION POR PROCESO'!#REF!</formula>
    </cfRule>
    <cfRule type="cellIs" priority="4" dxfId="18" operator="between">
      <formula>'PLAN GESTION POR PROCESO'!#REF!</formula>
      <formula>'PLAN GESTION POR PROCESO'!#REF!</formula>
    </cfRule>
  </conditionalFormatting>
  <dataValidations count="8">
    <dataValidation type="list" allowBlank="1" showInputMessage="1" showErrorMessage="1" sqref="B4">
      <formula1>DEPENDENCIA</formula1>
    </dataValidation>
    <dataValidation type="list" allowBlank="1" showInputMessage="1" showErrorMessage="1" sqref="B5">
      <formula1>LIDERPROCESO</formula1>
    </dataValidation>
    <dataValidation type="list" allowBlank="1" showInputMessage="1" showErrorMessage="1" promptTitle="Cualquier contenido" error="Escriba un texto " sqref="F63 F15:F59">
      <formula1>META2</formula1>
    </dataValidation>
    <dataValidation type="list" allowBlank="1" showInputMessage="1" showErrorMessage="1" sqref="J15:J17 J19:J63">
      <formula1>PROGRAMACION</formula1>
    </dataValidation>
    <dataValidation type="list" allowBlank="1" showInputMessage="1" showErrorMessage="1" sqref="Q15:Q63">
      <formula1>INDICADOR</formula1>
    </dataValidation>
    <dataValidation type="list" allowBlank="1" showInputMessage="1" showErrorMessage="1" sqref="V15:V63">
      <formula1>FUENTE</formula1>
    </dataValidation>
    <dataValidation type="list" allowBlank="1" showInputMessage="1" showErrorMessage="1" sqref="W15:W63">
      <formula1>RUBROS</formula1>
    </dataValidation>
    <dataValidation type="list" allowBlank="1" showInputMessage="1" showErrorMessage="1" sqref="U15:U63">
      <formula1>CONTRALORIA</formula1>
    </dataValidation>
  </dataValidations>
  <printOptions horizontalCentered="1" verticalCentered="1"/>
  <pageMargins left="0.2362204724409449" right="0.2362204724409449" top="0.7480314960629921" bottom="0.7480314960629921" header="0.31496062992125984" footer="0.31496062992125984"/>
  <pageSetup horizontalDpi="600" verticalDpi="600" orientation="landscape" paperSize="14" scale="25" r:id="rId4"/>
  <headerFooter>
    <oddFooter>&amp;RCódigo: PLE-PIN-F018
Versión: 1
Vigencia desde: 8 septiembre de 2017</oddFooter>
  </headerFooter>
  <colBreaks count="1" manualBreakCount="1">
    <brk id="25" max="42" man="1"/>
  </colBreaks>
  <drawing r:id="rId3"/>
  <legacyDrawing r:id="rId2"/>
</worksheet>
</file>

<file path=xl/worksheets/sheet2.xml><?xml version="1.0" encoding="utf-8"?>
<worksheet xmlns="http://schemas.openxmlformats.org/spreadsheetml/2006/main" xmlns:r="http://schemas.openxmlformats.org/officeDocument/2006/relationships">
  <dimension ref="A1:H137"/>
  <sheetViews>
    <sheetView zoomScale="55" zoomScaleNormal="55" zoomScalePageLayoutView="0" workbookViewId="0" topLeftCell="A1">
      <selection activeCell="P15" sqref="P15"/>
    </sheetView>
  </sheetViews>
  <sheetFormatPr defaultColWidth="11.421875" defaultRowHeight="15"/>
  <cols>
    <col min="1" max="1" width="25.140625" style="0" customWidth="1"/>
    <col min="2" max="2" width="46.00390625" style="0" customWidth="1"/>
    <col min="3" max="3" width="56.57421875" style="0" bestFit="1" customWidth="1"/>
    <col min="4" max="4" width="43.28125" style="0" customWidth="1"/>
    <col min="5" max="5" width="13.28125" style="0" customWidth="1"/>
  </cols>
  <sheetData>
    <row r="1" spans="1:6" ht="15">
      <c r="A1" t="s">
        <v>155</v>
      </c>
      <c r="B1" t="s">
        <v>41</v>
      </c>
      <c r="C1" t="s">
        <v>156</v>
      </c>
      <c r="D1" t="s">
        <v>157</v>
      </c>
      <c r="F1" t="s">
        <v>158</v>
      </c>
    </row>
    <row r="2" spans="1:6" ht="15">
      <c r="A2" t="s">
        <v>159</v>
      </c>
      <c r="B2" t="s">
        <v>160</v>
      </c>
      <c r="C2" t="s">
        <v>59</v>
      </c>
      <c r="D2" t="s">
        <v>75</v>
      </c>
      <c r="F2" t="s">
        <v>113</v>
      </c>
    </row>
    <row r="3" spans="1:6" ht="15">
      <c r="A3" t="s">
        <v>161</v>
      </c>
      <c r="B3" t="s">
        <v>162</v>
      </c>
      <c r="C3" t="s">
        <v>163</v>
      </c>
      <c r="D3" t="s">
        <v>73</v>
      </c>
      <c r="F3" t="s">
        <v>57</v>
      </c>
    </row>
    <row r="4" spans="1:6" ht="15">
      <c r="A4" t="s">
        <v>164</v>
      </c>
      <c r="C4" t="s">
        <v>53</v>
      </c>
      <c r="D4" t="s">
        <v>139</v>
      </c>
      <c r="F4" t="s">
        <v>67</v>
      </c>
    </row>
    <row r="5" spans="1:4" ht="15">
      <c r="A5" t="s">
        <v>165</v>
      </c>
      <c r="C5" t="s">
        <v>166</v>
      </c>
      <c r="D5" t="s">
        <v>167</v>
      </c>
    </row>
    <row r="6" spans="1:7" ht="15">
      <c r="A6" t="s">
        <v>168</v>
      </c>
      <c r="E6" t="s">
        <v>169</v>
      </c>
      <c r="G6" t="s">
        <v>170</v>
      </c>
    </row>
    <row r="7" spans="1:7" ht="15">
      <c r="A7" t="s">
        <v>171</v>
      </c>
      <c r="E7" t="s">
        <v>172</v>
      </c>
      <c r="G7" t="s">
        <v>173</v>
      </c>
    </row>
    <row r="8" spans="5:7" ht="15">
      <c r="E8" t="s">
        <v>174</v>
      </c>
      <c r="G8" t="s">
        <v>175</v>
      </c>
    </row>
    <row r="9" ht="15">
      <c r="E9" t="s">
        <v>176</v>
      </c>
    </row>
    <row r="10" ht="15">
      <c r="E10" t="s">
        <v>177</v>
      </c>
    </row>
    <row r="12" spans="1:8" s="3" customFormat="1" ht="74.25" customHeight="1">
      <c r="A12" s="11"/>
      <c r="C12" s="12"/>
      <c r="D12" s="6"/>
      <c r="H12" s="3" t="s">
        <v>178</v>
      </c>
    </row>
    <row r="13" spans="1:8" s="3" customFormat="1" ht="74.25" customHeight="1">
      <c r="A13" s="11"/>
      <c r="C13" s="12"/>
      <c r="D13" s="6"/>
      <c r="H13" s="3" t="s">
        <v>179</v>
      </c>
    </row>
    <row r="14" spans="1:8" s="3" customFormat="1" ht="74.25" customHeight="1">
      <c r="A14" s="11"/>
      <c r="C14" s="12"/>
      <c r="D14" s="2"/>
      <c r="H14" s="3" t="s">
        <v>180</v>
      </c>
    </row>
    <row r="15" spans="1:8" s="3" customFormat="1" ht="74.25" customHeight="1">
      <c r="A15" s="11"/>
      <c r="C15" s="12"/>
      <c r="D15" s="2"/>
      <c r="H15" s="3" t="s">
        <v>181</v>
      </c>
    </row>
    <row r="16" spans="1:4" s="3" customFormat="1" ht="74.25" customHeight="1" thickBot="1">
      <c r="A16" s="11"/>
      <c r="C16" s="12"/>
      <c r="D16" s="5"/>
    </row>
    <row r="17" spans="1:4" s="3" customFormat="1" ht="74.25" customHeight="1">
      <c r="A17" s="11"/>
      <c r="C17" s="12"/>
      <c r="D17" s="4"/>
    </row>
    <row r="18" spans="1:4" s="3" customFormat="1" ht="74.25" customHeight="1">
      <c r="A18" s="11"/>
      <c r="C18" s="12"/>
      <c r="D18" s="6"/>
    </row>
    <row r="19" spans="1:4" s="3" customFormat="1" ht="74.25" customHeight="1">
      <c r="A19" s="11"/>
      <c r="C19" s="12"/>
      <c r="D19" s="6"/>
    </row>
    <row r="20" spans="1:4" s="3" customFormat="1" ht="74.25" customHeight="1">
      <c r="A20" s="11"/>
      <c r="C20" s="12"/>
      <c r="D20" s="6"/>
    </row>
    <row r="21" spans="1:4" s="3" customFormat="1" ht="74.25" customHeight="1" thickBot="1">
      <c r="A21" s="11"/>
      <c r="C21" s="13"/>
      <c r="D21" s="6"/>
    </row>
    <row r="22" spans="3:4" ht="18.75" thickBot="1">
      <c r="C22" s="13"/>
      <c r="D22" s="4"/>
    </row>
    <row r="23" spans="3:4" ht="18.75" thickBot="1">
      <c r="C23" s="13"/>
      <c r="D23" s="1"/>
    </row>
    <row r="24" spans="3:4" ht="18">
      <c r="C24" s="14"/>
      <c r="D24" s="4"/>
    </row>
    <row r="25" spans="3:4" ht="18">
      <c r="C25" s="14"/>
      <c r="D25" s="6"/>
    </row>
    <row r="26" spans="3:4" ht="18">
      <c r="C26" s="14"/>
      <c r="D26" s="6"/>
    </row>
    <row r="27" spans="3:4" ht="18.75" thickBot="1">
      <c r="C27" s="14"/>
      <c r="D27" s="5"/>
    </row>
    <row r="28" spans="3:4" ht="18">
      <c r="C28" s="14"/>
      <c r="D28" s="4"/>
    </row>
    <row r="29" spans="3:4" ht="18">
      <c r="C29" s="14"/>
      <c r="D29" s="6"/>
    </row>
    <row r="30" spans="3:4" ht="18">
      <c r="C30" s="14"/>
      <c r="D30" s="6"/>
    </row>
    <row r="31" spans="3:4" ht="18">
      <c r="C31" s="14"/>
      <c r="D31" s="6"/>
    </row>
    <row r="32" spans="3:4" ht="18">
      <c r="C32" s="15"/>
      <c r="D32" s="6"/>
    </row>
    <row r="33" spans="3:4" ht="18">
      <c r="C33" s="15"/>
      <c r="D33" s="6"/>
    </row>
    <row r="34" spans="3:4" ht="18">
      <c r="C34" s="15"/>
      <c r="D34" s="5"/>
    </row>
    <row r="35" spans="3:4" ht="18">
      <c r="C35" s="15"/>
      <c r="D35" s="5"/>
    </row>
    <row r="36" spans="3:4" ht="18">
      <c r="C36" s="15"/>
      <c r="D36" s="5"/>
    </row>
    <row r="37" spans="3:4" ht="18">
      <c r="C37" s="15"/>
      <c r="D37" s="5"/>
    </row>
    <row r="38" spans="3:4" ht="18">
      <c r="C38" s="15"/>
      <c r="D38" s="8"/>
    </row>
    <row r="39" spans="3:4" ht="18">
      <c r="C39" s="15"/>
      <c r="D39" s="8"/>
    </row>
    <row r="40" spans="3:4" ht="18">
      <c r="C40" s="16"/>
      <c r="D40" s="8"/>
    </row>
    <row r="41" spans="3:4" ht="18">
      <c r="C41" s="16"/>
      <c r="D41" s="8"/>
    </row>
    <row r="42" spans="3:4" ht="18.75" thickBot="1">
      <c r="C42" s="17"/>
      <c r="D42" s="8"/>
    </row>
    <row r="43" spans="3:4" ht="18">
      <c r="C43" s="18"/>
      <c r="D43" s="4"/>
    </row>
    <row r="44" spans="3:4" ht="18">
      <c r="C44" s="19"/>
      <c r="D44" s="5"/>
    </row>
    <row r="45" spans="3:4" ht="18">
      <c r="C45" s="19"/>
      <c r="D45" s="5"/>
    </row>
    <row r="46" spans="3:4" ht="18">
      <c r="C46" s="19"/>
      <c r="D46" s="8"/>
    </row>
    <row r="47" spans="3:4" ht="18.75" thickBot="1">
      <c r="C47" s="20"/>
      <c r="D47" s="7"/>
    </row>
    <row r="48" ht="18">
      <c r="C48" s="21"/>
    </row>
    <row r="49" ht="18">
      <c r="C49" s="21"/>
    </row>
    <row r="50" ht="18">
      <c r="C50" s="21"/>
    </row>
    <row r="51" ht="18">
      <c r="C51" s="21"/>
    </row>
    <row r="52" ht="18">
      <c r="C52" s="22"/>
    </row>
    <row r="53" ht="18">
      <c r="C53" s="22"/>
    </row>
    <row r="54" ht="18">
      <c r="C54" s="22"/>
    </row>
    <row r="55" ht="18">
      <c r="C55" s="22"/>
    </row>
    <row r="56" ht="18">
      <c r="C56" s="23"/>
    </row>
    <row r="57" ht="18">
      <c r="C57" s="24"/>
    </row>
    <row r="58" ht="18">
      <c r="C58" s="24"/>
    </row>
    <row r="59" ht="18">
      <c r="C59" s="24"/>
    </row>
    <row r="60" ht="18.75" thickBot="1">
      <c r="C60" s="25"/>
    </row>
    <row r="61" ht="18">
      <c r="C61" s="26"/>
    </row>
    <row r="62" ht="18">
      <c r="C62" s="27"/>
    </row>
    <row r="63" ht="18">
      <c r="C63" s="27"/>
    </row>
    <row r="64" ht="18">
      <c r="C64" s="27"/>
    </row>
    <row r="65" ht="18">
      <c r="C65" s="27"/>
    </row>
    <row r="66" ht="18">
      <c r="C66" s="28"/>
    </row>
    <row r="67" ht="18">
      <c r="C67" s="28"/>
    </row>
    <row r="68" ht="18">
      <c r="C68" s="28"/>
    </row>
    <row r="69" ht="18">
      <c r="C69" s="28"/>
    </row>
    <row r="70" ht="18">
      <c r="C70" s="28"/>
    </row>
    <row r="71" ht="18">
      <c r="C71" s="29"/>
    </row>
    <row r="72" ht="18">
      <c r="C72" s="28"/>
    </row>
    <row r="73" ht="18">
      <c r="C73" s="28"/>
    </row>
    <row r="74" ht="18">
      <c r="C74" s="28"/>
    </row>
    <row r="75" ht="18">
      <c r="C75" s="28"/>
    </row>
    <row r="76" ht="18">
      <c r="C76" s="28"/>
    </row>
    <row r="77" ht="18">
      <c r="C77" s="28"/>
    </row>
    <row r="78" ht="18">
      <c r="C78" s="28"/>
    </row>
    <row r="79" ht="18">
      <c r="C79" s="27"/>
    </row>
    <row r="80" ht="18">
      <c r="C80" s="27"/>
    </row>
    <row r="81" ht="18">
      <c r="C81" s="27"/>
    </row>
    <row r="82" ht="18">
      <c r="C82" s="27"/>
    </row>
    <row r="83" ht="18">
      <c r="C83" s="27"/>
    </row>
    <row r="84" ht="18">
      <c r="C84" s="27"/>
    </row>
    <row r="85" ht="18">
      <c r="C85" s="30"/>
    </row>
    <row r="86" ht="18">
      <c r="C86" s="27"/>
    </row>
    <row r="87" ht="18">
      <c r="C87" s="27"/>
    </row>
    <row r="88" ht="18.75" thickBot="1">
      <c r="C88" s="31"/>
    </row>
    <row r="89" ht="18">
      <c r="C89" s="32"/>
    </row>
    <row r="90" ht="18">
      <c r="C90" s="28"/>
    </row>
    <row r="91" ht="18">
      <c r="C91" s="28"/>
    </row>
    <row r="92" ht="18">
      <c r="C92" s="28"/>
    </row>
    <row r="93" ht="18">
      <c r="C93" s="28"/>
    </row>
    <row r="94" ht="18.75" thickBot="1">
      <c r="C94" s="33"/>
    </row>
    <row r="99" spans="2:3" ht="15">
      <c r="B99" t="s">
        <v>49</v>
      </c>
      <c r="C99" t="s">
        <v>182</v>
      </c>
    </row>
    <row r="100" spans="2:3" ht="30">
      <c r="B100" s="10">
        <v>1167</v>
      </c>
      <c r="C100" s="3" t="s">
        <v>183</v>
      </c>
    </row>
    <row r="101" spans="2:3" ht="30">
      <c r="B101" s="10">
        <v>1131</v>
      </c>
      <c r="C101" s="3" t="s">
        <v>184</v>
      </c>
    </row>
    <row r="102" spans="2:3" ht="30">
      <c r="B102" s="10">
        <v>1177</v>
      </c>
      <c r="C102" s="3" t="s">
        <v>185</v>
      </c>
    </row>
    <row r="103" spans="2:3" ht="30">
      <c r="B103" s="10">
        <v>1094</v>
      </c>
      <c r="C103" s="3" t="s">
        <v>186</v>
      </c>
    </row>
    <row r="104" spans="2:3" ht="30">
      <c r="B104" s="10">
        <v>1128</v>
      </c>
      <c r="C104" s="3" t="s">
        <v>187</v>
      </c>
    </row>
    <row r="105" spans="2:3" ht="30">
      <c r="B105" s="10">
        <v>1095</v>
      </c>
      <c r="C105" s="3" t="s">
        <v>188</v>
      </c>
    </row>
    <row r="106" spans="2:3" ht="45">
      <c r="B106" s="10">
        <v>1129</v>
      </c>
      <c r="C106" s="3" t="s">
        <v>189</v>
      </c>
    </row>
    <row r="107" spans="2:3" ht="45">
      <c r="B107" s="10">
        <v>1120</v>
      </c>
      <c r="C107" s="3" t="s">
        <v>190</v>
      </c>
    </row>
    <row r="108" ht="15">
      <c r="B108" s="9"/>
    </row>
    <row r="109" ht="15">
      <c r="B109" s="9"/>
    </row>
    <row r="117" ht="15">
      <c r="B117" t="s">
        <v>3</v>
      </c>
    </row>
    <row r="118" spans="2:3" ht="15">
      <c r="B118" t="s">
        <v>191</v>
      </c>
      <c r="C118" t="s">
        <v>192</v>
      </c>
    </row>
    <row r="119" spans="2:3" ht="15">
      <c r="B119" t="s">
        <v>193</v>
      </c>
      <c r="C119" t="s">
        <v>194</v>
      </c>
    </row>
    <row r="120" spans="2:3" ht="15">
      <c r="B120" t="s">
        <v>195</v>
      </c>
      <c r="C120" t="s">
        <v>196</v>
      </c>
    </row>
    <row r="121" spans="2:3" ht="15">
      <c r="B121" t="s">
        <v>197</v>
      </c>
      <c r="C121" t="s">
        <v>198</v>
      </c>
    </row>
    <row r="122" spans="2:3" ht="15">
      <c r="B122" t="s">
        <v>199</v>
      </c>
      <c r="C122" t="s">
        <v>200</v>
      </c>
    </row>
    <row r="123" spans="2:3" ht="15">
      <c r="B123" t="s">
        <v>201</v>
      </c>
      <c r="C123" t="s">
        <v>202</v>
      </c>
    </row>
    <row r="124" spans="2:3" ht="15">
      <c r="B124" t="s">
        <v>203</v>
      </c>
      <c r="C124" t="s">
        <v>204</v>
      </c>
    </row>
    <row r="125" spans="2:3" ht="15">
      <c r="B125" t="s">
        <v>205</v>
      </c>
      <c r="C125" t="s">
        <v>206</v>
      </c>
    </row>
    <row r="126" spans="2:3" ht="15">
      <c r="B126" t="s">
        <v>207</v>
      </c>
      <c r="C126" t="s">
        <v>208</v>
      </c>
    </row>
    <row r="127" spans="2:3" ht="15">
      <c r="B127" t="s">
        <v>209</v>
      </c>
      <c r="C127" t="s">
        <v>210</v>
      </c>
    </row>
    <row r="128" spans="2:3" ht="15">
      <c r="B128" t="s">
        <v>211</v>
      </c>
      <c r="C128" t="s">
        <v>212</v>
      </c>
    </row>
    <row r="129" spans="2:3" ht="15">
      <c r="B129" t="s">
        <v>213</v>
      </c>
      <c r="C129" t="s">
        <v>214</v>
      </c>
    </row>
    <row r="130" spans="2:3" ht="15">
      <c r="B130" t="s">
        <v>215</v>
      </c>
      <c r="C130" t="s">
        <v>216</v>
      </c>
    </row>
    <row r="131" spans="2:3" ht="15">
      <c r="B131" t="s">
        <v>217</v>
      </c>
      <c r="C131" t="s">
        <v>218</v>
      </c>
    </row>
    <row r="132" spans="2:3" ht="15">
      <c r="B132" t="s">
        <v>219</v>
      </c>
      <c r="C132" t="s">
        <v>220</v>
      </c>
    </row>
    <row r="133" spans="2:3" ht="15">
      <c r="B133" t="s">
        <v>221</v>
      </c>
      <c r="C133" t="s">
        <v>222</v>
      </c>
    </row>
    <row r="134" spans="2:3" ht="15">
      <c r="B134" t="s">
        <v>223</v>
      </c>
      <c r="C134" t="s">
        <v>224</v>
      </c>
    </row>
    <row r="135" spans="2:3" ht="15">
      <c r="B135" t="s">
        <v>225</v>
      </c>
      <c r="C135" t="s">
        <v>226</v>
      </c>
    </row>
    <row r="136" spans="2:3" ht="15">
      <c r="B136" t="s">
        <v>227</v>
      </c>
      <c r="C136" t="s">
        <v>228</v>
      </c>
    </row>
    <row r="137" spans="2:3" ht="15">
      <c r="B137" t="s">
        <v>229</v>
      </c>
      <c r="C137" t="s">
        <v>230</v>
      </c>
    </row>
  </sheetData>
  <sheetProtection/>
  <conditionalFormatting sqref="C13">
    <cfRule type="colorScale" priority="1" dxfId="19">
      <colorScale>
        <cfvo type="min" val="0"/>
        <cfvo type="max"/>
        <color rgb="FFFF7128"/>
        <color rgb="FFFFEF9C"/>
      </colorScale>
    </cfRule>
  </conditionalFormatting>
  <printOptions/>
  <pageMargins left="0.7" right="0.7" top="0.75" bottom="0.75" header="0.3" footer="0.3"/>
  <pageSetup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juan.jimenez</dc:creator>
  <cp:keywords/>
  <dc:description/>
  <cp:lastModifiedBy>Juan Sebastian Jimenez Castro</cp:lastModifiedBy>
  <cp:lastPrinted>2018-02-20T16:36:08Z</cp:lastPrinted>
  <dcterms:created xsi:type="dcterms:W3CDTF">2016-04-29T15:58:00Z</dcterms:created>
  <dcterms:modified xsi:type="dcterms:W3CDTF">2018-06-27T20:52:19Z</dcterms:modified>
  <cp:category/>
  <cp:version/>
  <cp:contentType/>
  <cp:contentStatus/>
</cp:coreProperties>
</file>