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Users\juan.jimenez\Desktop\JSJC\EVIDENCIAS JUNIO 2018\I TRIMESTRE CON SIG\NL\DEFINITIVO AL I TRI\OneDrive_2018-05-28\NL TRANSVERSALES I TRIMESTRE\CANDELARIA\"/>
    </mc:Choice>
  </mc:AlternateContent>
  <bookViews>
    <workbookView xWindow="0" yWindow="0" windowWidth="28800" windowHeight="12210" tabRatio="725"/>
  </bookViews>
  <sheets>
    <sheet name="PLAN GESTION POR PROCESO" sheetId="1" r:id="rId1"/>
    <sheet name="Hoja2" sheetId="2" state="hidden" r:id="rId2"/>
  </sheets>
  <externalReferences>
    <externalReference r:id="rId3"/>
  </externalReferences>
  <definedNames>
    <definedName name="_xlnm._FilterDatabase" localSheetId="0" hidden="1">'PLAN GESTION POR PROCESO'!$A$13:$IW$62</definedName>
    <definedName name="_xlnm.Print_Area" localSheetId="0">'PLAN GESTION POR PROCESO'!$D$50:$K$61</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71027"/>
</workbook>
</file>

<file path=xl/calcChain.xml><?xml version="1.0" encoding="utf-8"?>
<calcChain xmlns="http://schemas.openxmlformats.org/spreadsheetml/2006/main">
  <c r="AA48" i="1" l="1"/>
  <c r="AB48" i="1"/>
  <c r="AG48" i="1"/>
  <c r="AH48" i="1"/>
  <c r="AJ48" i="1" s="1"/>
  <c r="AM48" i="1"/>
  <c r="AN48" i="1"/>
  <c r="AP48" i="1"/>
  <c r="AS48" i="1"/>
  <c r="AT48" i="1"/>
  <c r="AV48" i="1"/>
  <c r="AY48" i="1"/>
  <c r="AZ48" i="1"/>
  <c r="BB48" i="1" s="1"/>
  <c r="BC48" i="1" s="1"/>
  <c r="AB19" i="1" l="1"/>
  <c r="AD19" i="1" s="1"/>
  <c r="AA15" i="1"/>
  <c r="AB15" i="1"/>
  <c r="AD15" i="1" s="1"/>
  <c r="AB16" i="1"/>
  <c r="AC35" i="1"/>
  <c r="AC34" i="1"/>
  <c r="AC33" i="1"/>
  <c r="AZ15" i="1"/>
  <c r="BB15" i="1" s="1"/>
  <c r="BC15" i="1" s="1"/>
  <c r="AZ16" i="1"/>
  <c r="BB16" i="1" s="1"/>
  <c r="BC16" i="1" s="1"/>
  <c r="AZ17" i="1"/>
  <c r="BB17" i="1" s="1"/>
  <c r="BC17" i="1" s="1"/>
  <c r="AZ19" i="1"/>
  <c r="BB19" i="1" s="1"/>
  <c r="BC19" i="1" s="1"/>
  <c r="AZ21" i="1"/>
  <c r="BB21" i="1" s="1"/>
  <c r="BC21" i="1" s="1"/>
  <c r="AZ22" i="1"/>
  <c r="BB22" i="1" s="1"/>
  <c r="BC22" i="1" s="1"/>
  <c r="AZ23" i="1"/>
  <c r="BB23" i="1"/>
  <c r="BC23" i="1" s="1"/>
  <c r="AZ25" i="1"/>
  <c r="BB25" i="1" s="1"/>
  <c r="BC25" i="1" s="1"/>
  <c r="AZ26" i="1"/>
  <c r="BB26" i="1" s="1"/>
  <c r="BC26" i="1" s="1"/>
  <c r="AZ27" i="1"/>
  <c r="BB27" i="1"/>
  <c r="BC27" i="1" s="1"/>
  <c r="AZ28" i="1"/>
  <c r="BB28" i="1" s="1"/>
  <c r="BC28" i="1" s="1"/>
  <c r="AZ29" i="1"/>
  <c r="BB29" i="1" s="1"/>
  <c r="BC29" i="1" s="1"/>
  <c r="AZ30" i="1"/>
  <c r="BB30" i="1" s="1"/>
  <c r="BC30" i="1" s="1"/>
  <c r="AZ31" i="1"/>
  <c r="BB31" i="1" s="1"/>
  <c r="BC31" i="1" s="1"/>
  <c r="AZ33" i="1"/>
  <c r="BB33" i="1" s="1"/>
  <c r="BC33" i="1" s="1"/>
  <c r="AZ34" i="1"/>
  <c r="BB34" i="1" s="1"/>
  <c r="BC34" i="1" s="1"/>
  <c r="AZ35" i="1"/>
  <c r="BB35" i="1" s="1"/>
  <c r="BC35" i="1" s="1"/>
  <c r="AZ36" i="1"/>
  <c r="BB36" i="1" s="1"/>
  <c r="BC36" i="1" s="1"/>
  <c r="AZ37" i="1"/>
  <c r="BB37" i="1" s="1"/>
  <c r="BC37" i="1" s="1"/>
  <c r="AZ38" i="1"/>
  <c r="BB38" i="1" s="1"/>
  <c r="BC38" i="1" s="1"/>
  <c r="AZ39" i="1"/>
  <c r="BB39" i="1" s="1"/>
  <c r="BC39" i="1" s="1"/>
  <c r="AZ40" i="1"/>
  <c r="BB40" i="1" s="1"/>
  <c r="BC40" i="1" s="1"/>
  <c r="AZ41" i="1"/>
  <c r="BB41" i="1"/>
  <c r="BC41" i="1" s="1"/>
  <c r="AZ42" i="1"/>
  <c r="BB42" i="1" s="1"/>
  <c r="BC42" i="1" s="1"/>
  <c r="AZ44" i="1"/>
  <c r="BB44" i="1" s="1"/>
  <c r="BC44" i="1" s="1"/>
  <c r="AZ46" i="1"/>
  <c r="BB46" i="1" s="1"/>
  <c r="BC46" i="1" s="1"/>
  <c r="AZ50" i="1"/>
  <c r="BB50" i="1" s="1"/>
  <c r="BC50" i="1" s="1"/>
  <c r="AZ51" i="1"/>
  <c r="BB51" i="1" s="1"/>
  <c r="BC51" i="1" s="1"/>
  <c r="AZ52" i="1"/>
  <c r="BB52" i="1" s="1"/>
  <c r="BC52" i="1" s="1"/>
  <c r="AZ53" i="1"/>
  <c r="BB53" i="1" s="1"/>
  <c r="BC53" i="1" s="1"/>
  <c r="AZ54" i="1"/>
  <c r="BB54" i="1" s="1"/>
  <c r="BC54" i="1" s="1"/>
  <c r="AZ55" i="1"/>
  <c r="BB55" i="1" s="1"/>
  <c r="BC55" i="1" s="1"/>
  <c r="AZ56" i="1"/>
  <c r="BB56" i="1"/>
  <c r="BC56" i="1" s="1"/>
  <c r="AZ57" i="1"/>
  <c r="BB57" i="1" s="1"/>
  <c r="BC57" i="1" s="1"/>
  <c r="AZ58" i="1"/>
  <c r="BB58" i="1" s="1"/>
  <c r="BC58" i="1" s="1"/>
  <c r="AZ59" i="1"/>
  <c r="BB59" i="1" s="1"/>
  <c r="BC59" i="1" s="1"/>
  <c r="AZ60" i="1"/>
  <c r="BB60" i="1" s="1"/>
  <c r="BC60" i="1" s="1"/>
  <c r="AZ61" i="1"/>
  <c r="BB61" i="1" s="1"/>
  <c r="BC61" i="1" s="1"/>
  <c r="AY61" i="1"/>
  <c r="AY60" i="1"/>
  <c r="AY59" i="1"/>
  <c r="AY58" i="1"/>
  <c r="AY57" i="1"/>
  <c r="AY56" i="1"/>
  <c r="AY55" i="1"/>
  <c r="AY54" i="1"/>
  <c r="AY53" i="1"/>
  <c r="AY52" i="1"/>
  <c r="AY51" i="1"/>
  <c r="AY50" i="1"/>
  <c r="AY46" i="1"/>
  <c r="AY44" i="1"/>
  <c r="AY42" i="1"/>
  <c r="AY41" i="1"/>
  <c r="AY40" i="1"/>
  <c r="AY39" i="1"/>
  <c r="AY38" i="1"/>
  <c r="AY37" i="1"/>
  <c r="AY36" i="1"/>
  <c r="AY35" i="1"/>
  <c r="AY34" i="1"/>
  <c r="AY33" i="1"/>
  <c r="AY31" i="1"/>
  <c r="AY30" i="1"/>
  <c r="AY29" i="1"/>
  <c r="AY28" i="1"/>
  <c r="AY27" i="1"/>
  <c r="AY26" i="1"/>
  <c r="AY25" i="1"/>
  <c r="AY23" i="1"/>
  <c r="AY22" i="1"/>
  <c r="AY21" i="1"/>
  <c r="AY19" i="1"/>
  <c r="AY17" i="1"/>
  <c r="AY16" i="1"/>
  <c r="AY15" i="1"/>
  <c r="AT50" i="1"/>
  <c r="AV50" i="1" s="1"/>
  <c r="AT16" i="1"/>
  <c r="AV16" i="1" s="1"/>
  <c r="AT17" i="1"/>
  <c r="AV17" i="1" s="1"/>
  <c r="AT19" i="1"/>
  <c r="AT21" i="1"/>
  <c r="AV21" i="1" s="1"/>
  <c r="AT22" i="1"/>
  <c r="AV22" i="1" s="1"/>
  <c r="AT23" i="1"/>
  <c r="AV23" i="1" s="1"/>
  <c r="AT25" i="1"/>
  <c r="AV25" i="1" s="1"/>
  <c r="AT26" i="1"/>
  <c r="AV26" i="1" s="1"/>
  <c r="AT27" i="1"/>
  <c r="AV27" i="1" s="1"/>
  <c r="AT28" i="1"/>
  <c r="AV28" i="1" s="1"/>
  <c r="AT29" i="1"/>
  <c r="AV29" i="1" s="1"/>
  <c r="AT30" i="1"/>
  <c r="AV30" i="1" s="1"/>
  <c r="AT31" i="1"/>
  <c r="AV31" i="1" s="1"/>
  <c r="AT32" i="1"/>
  <c r="AT33" i="1"/>
  <c r="AV33" i="1" s="1"/>
  <c r="AT34" i="1"/>
  <c r="AV34" i="1" s="1"/>
  <c r="AT35" i="1"/>
  <c r="AT36" i="1"/>
  <c r="AV36" i="1" s="1"/>
  <c r="AT37" i="1"/>
  <c r="AV37" i="1" s="1"/>
  <c r="AT38" i="1"/>
  <c r="AV38" i="1" s="1"/>
  <c r="AT39" i="1"/>
  <c r="AV39" i="1" s="1"/>
  <c r="AT40" i="1"/>
  <c r="AV40" i="1" s="1"/>
  <c r="AT41" i="1"/>
  <c r="AV41" i="1" s="1"/>
  <c r="AT42" i="1"/>
  <c r="AT44" i="1"/>
  <c r="AV44" i="1" s="1"/>
  <c r="AT46" i="1"/>
  <c r="AV46" i="1" s="1"/>
  <c r="AT51" i="1"/>
  <c r="AV51" i="1" s="1"/>
  <c r="AT52" i="1"/>
  <c r="AV52" i="1" s="1"/>
  <c r="AT53" i="1"/>
  <c r="AT54" i="1"/>
  <c r="AV54" i="1" s="1"/>
  <c r="AT55" i="1"/>
  <c r="AV55" i="1" s="1"/>
  <c r="AT56" i="1"/>
  <c r="AT57" i="1"/>
  <c r="AV57" i="1" s="1"/>
  <c r="AT58" i="1"/>
  <c r="AV58" i="1" s="1"/>
  <c r="AT59" i="1"/>
  <c r="AV59" i="1" s="1"/>
  <c r="AT60" i="1"/>
  <c r="AT61" i="1"/>
  <c r="AV61" i="1" s="1"/>
  <c r="AT15" i="1"/>
  <c r="AV15" i="1" s="1"/>
  <c r="AS61" i="1"/>
  <c r="AV60" i="1"/>
  <c r="AS60" i="1"/>
  <c r="AS59" i="1"/>
  <c r="AS58" i="1"/>
  <c r="AS57" i="1"/>
  <c r="AV56" i="1"/>
  <c r="AS56" i="1"/>
  <c r="AS55" i="1"/>
  <c r="AS54" i="1"/>
  <c r="AV53" i="1"/>
  <c r="AS53" i="1"/>
  <c r="AS52" i="1"/>
  <c r="AS51" i="1"/>
  <c r="AS50" i="1"/>
  <c r="AS46" i="1"/>
  <c r="AS44" i="1"/>
  <c r="AV42" i="1"/>
  <c r="AS42" i="1"/>
  <c r="AS41" i="1"/>
  <c r="AS40" i="1"/>
  <c r="AS39" i="1"/>
  <c r="AS38" i="1"/>
  <c r="AS37" i="1"/>
  <c r="AS36" i="1"/>
  <c r="AV35" i="1"/>
  <c r="AS35" i="1"/>
  <c r="AS34" i="1"/>
  <c r="AS33" i="1"/>
  <c r="AS31" i="1"/>
  <c r="AS30" i="1"/>
  <c r="AS29" i="1"/>
  <c r="AS28" i="1"/>
  <c r="AS27" i="1"/>
  <c r="AS26" i="1"/>
  <c r="AS25" i="1"/>
  <c r="AS23" i="1"/>
  <c r="AS22" i="1"/>
  <c r="AS21" i="1"/>
  <c r="AV19" i="1"/>
  <c r="AS19" i="1"/>
  <c r="AS17" i="1"/>
  <c r="AS16" i="1"/>
  <c r="AS15" i="1"/>
  <c r="AN16" i="1"/>
  <c r="AP16" i="1" s="1"/>
  <c r="AN17" i="1"/>
  <c r="AP17" i="1" s="1"/>
  <c r="AN19" i="1"/>
  <c r="AP19" i="1" s="1"/>
  <c r="AN21" i="1"/>
  <c r="AP21" i="1" s="1"/>
  <c r="AN22" i="1"/>
  <c r="AP22" i="1" s="1"/>
  <c r="AN23" i="1"/>
  <c r="AP23" i="1" s="1"/>
  <c r="AN25" i="1"/>
  <c r="AP25" i="1" s="1"/>
  <c r="AN26" i="1"/>
  <c r="AP26" i="1" s="1"/>
  <c r="AN27" i="1"/>
  <c r="AP27" i="1" s="1"/>
  <c r="AN28" i="1"/>
  <c r="AP28" i="1" s="1"/>
  <c r="AN29" i="1"/>
  <c r="AP29" i="1" s="1"/>
  <c r="AN30" i="1"/>
  <c r="AP30" i="1" s="1"/>
  <c r="AN31" i="1"/>
  <c r="AP31" i="1" s="1"/>
  <c r="AN33" i="1"/>
  <c r="AP33" i="1" s="1"/>
  <c r="AN34" i="1"/>
  <c r="AP34" i="1" s="1"/>
  <c r="AN35" i="1"/>
  <c r="AP35" i="1" s="1"/>
  <c r="AN36" i="1"/>
  <c r="AP36" i="1" s="1"/>
  <c r="AN37" i="1"/>
  <c r="AP37" i="1" s="1"/>
  <c r="AN38" i="1"/>
  <c r="AP38" i="1" s="1"/>
  <c r="AN39" i="1"/>
  <c r="AP39" i="1" s="1"/>
  <c r="AN40" i="1"/>
  <c r="AP40" i="1" s="1"/>
  <c r="AN41" i="1"/>
  <c r="AP41" i="1" s="1"/>
  <c r="AN42" i="1"/>
  <c r="AP42" i="1" s="1"/>
  <c r="AN44" i="1"/>
  <c r="AP44" i="1" s="1"/>
  <c r="AN46" i="1"/>
  <c r="AP46" i="1" s="1"/>
  <c r="AN50" i="1"/>
  <c r="AP50" i="1" s="1"/>
  <c r="AN51" i="1"/>
  <c r="AN52" i="1"/>
  <c r="AP52" i="1" s="1"/>
  <c r="AN53" i="1"/>
  <c r="AP53" i="1" s="1"/>
  <c r="AN54" i="1"/>
  <c r="AP54" i="1" s="1"/>
  <c r="AN55" i="1"/>
  <c r="AP55" i="1" s="1"/>
  <c r="AN56" i="1"/>
  <c r="AP56" i="1" s="1"/>
  <c r="AN57" i="1"/>
  <c r="AP57" i="1" s="1"/>
  <c r="AN58" i="1"/>
  <c r="AP58" i="1" s="1"/>
  <c r="AN59" i="1"/>
  <c r="AP59" i="1" s="1"/>
  <c r="AN60" i="1"/>
  <c r="AP60" i="1" s="1"/>
  <c r="AN61" i="1"/>
  <c r="AP61" i="1" s="1"/>
  <c r="AN15" i="1"/>
  <c r="AP15" i="1" s="1"/>
  <c r="AM61" i="1"/>
  <c r="AM60" i="1"/>
  <c r="AM59" i="1"/>
  <c r="AM58" i="1"/>
  <c r="AM57" i="1"/>
  <c r="AM56" i="1"/>
  <c r="AM55" i="1"/>
  <c r="AM54" i="1"/>
  <c r="AM53" i="1"/>
  <c r="AM52" i="1"/>
  <c r="AP51" i="1"/>
  <c r="AM51" i="1"/>
  <c r="AM50" i="1"/>
  <c r="AM46" i="1"/>
  <c r="AM44" i="1"/>
  <c r="AM42" i="1"/>
  <c r="AM41" i="1"/>
  <c r="AM40" i="1"/>
  <c r="AM39" i="1"/>
  <c r="AM38" i="1"/>
  <c r="AM37" i="1"/>
  <c r="AM36" i="1"/>
  <c r="AM35" i="1"/>
  <c r="AM34" i="1"/>
  <c r="AM33" i="1"/>
  <c r="AM31" i="1"/>
  <c r="AM30" i="1"/>
  <c r="AM29" i="1"/>
  <c r="AM28" i="1"/>
  <c r="AM27" i="1"/>
  <c r="AM26" i="1"/>
  <c r="AM25" i="1"/>
  <c r="AM23" i="1"/>
  <c r="AM22" i="1"/>
  <c r="AM21" i="1"/>
  <c r="AM19" i="1"/>
  <c r="AM17" i="1"/>
  <c r="AM16" i="1"/>
  <c r="AM15" i="1"/>
  <c r="AH46" i="1"/>
  <c r="AJ46" i="1" s="1"/>
  <c r="AH27" i="1"/>
  <c r="AJ27" i="1" s="1"/>
  <c r="AH16" i="1"/>
  <c r="AJ16" i="1" s="1"/>
  <c r="AH17" i="1"/>
  <c r="AJ17" i="1" s="1"/>
  <c r="AH19" i="1"/>
  <c r="AJ19" i="1" s="1"/>
  <c r="AH21" i="1"/>
  <c r="AJ21" i="1" s="1"/>
  <c r="AH22" i="1"/>
  <c r="AJ22" i="1" s="1"/>
  <c r="AH23" i="1"/>
  <c r="AJ23" i="1" s="1"/>
  <c r="AH25" i="1"/>
  <c r="AJ25" i="1" s="1"/>
  <c r="AH26" i="1"/>
  <c r="AJ26" i="1" s="1"/>
  <c r="AH28" i="1"/>
  <c r="AJ28" i="1" s="1"/>
  <c r="AH29" i="1"/>
  <c r="AJ29" i="1" s="1"/>
  <c r="AH30" i="1"/>
  <c r="AJ30" i="1" s="1"/>
  <c r="AH31" i="1"/>
  <c r="AJ31" i="1" s="1"/>
  <c r="AH33" i="1"/>
  <c r="AJ33" i="1" s="1"/>
  <c r="AH34" i="1"/>
  <c r="AJ34" i="1" s="1"/>
  <c r="AH35" i="1"/>
  <c r="AJ35" i="1" s="1"/>
  <c r="AH36" i="1"/>
  <c r="AJ36" i="1" s="1"/>
  <c r="AH37" i="1"/>
  <c r="AJ37" i="1" s="1"/>
  <c r="AH38" i="1"/>
  <c r="AJ38" i="1" s="1"/>
  <c r="AH39" i="1"/>
  <c r="AJ39" i="1" s="1"/>
  <c r="AH40" i="1"/>
  <c r="AJ40" i="1" s="1"/>
  <c r="AH41" i="1"/>
  <c r="AJ41" i="1" s="1"/>
  <c r="AH42" i="1"/>
  <c r="AJ42" i="1" s="1"/>
  <c r="AH44" i="1"/>
  <c r="AJ44" i="1" s="1"/>
  <c r="AH50" i="1"/>
  <c r="AJ50" i="1" s="1"/>
  <c r="AH51" i="1"/>
  <c r="AJ51" i="1" s="1"/>
  <c r="AH52" i="1"/>
  <c r="AJ52" i="1" s="1"/>
  <c r="AH53" i="1"/>
  <c r="AJ53" i="1" s="1"/>
  <c r="AH54" i="1"/>
  <c r="AJ54" i="1" s="1"/>
  <c r="AH55" i="1"/>
  <c r="AJ55" i="1" s="1"/>
  <c r="AH56" i="1"/>
  <c r="AJ56" i="1" s="1"/>
  <c r="AH57" i="1"/>
  <c r="AJ57" i="1" s="1"/>
  <c r="AH58" i="1"/>
  <c r="AJ58" i="1" s="1"/>
  <c r="AH59" i="1"/>
  <c r="AJ59" i="1" s="1"/>
  <c r="AH60" i="1"/>
  <c r="AJ60" i="1" s="1"/>
  <c r="AH61" i="1"/>
  <c r="AJ61" i="1" s="1"/>
  <c r="AH15" i="1"/>
  <c r="AJ15" i="1" s="1"/>
  <c r="AG61" i="1"/>
  <c r="AG60" i="1"/>
  <c r="AG59" i="1"/>
  <c r="AG58" i="1"/>
  <c r="AG57" i="1"/>
  <c r="AG56" i="1"/>
  <c r="AG55" i="1"/>
  <c r="AG54" i="1"/>
  <c r="AG53" i="1"/>
  <c r="AG52" i="1"/>
  <c r="AG51" i="1"/>
  <c r="AG50" i="1"/>
  <c r="AG46" i="1"/>
  <c r="AG44" i="1"/>
  <c r="AG42" i="1"/>
  <c r="AG41" i="1"/>
  <c r="AG40" i="1"/>
  <c r="AG39" i="1"/>
  <c r="AG38" i="1"/>
  <c r="AG37" i="1"/>
  <c r="AG36" i="1"/>
  <c r="AG35" i="1"/>
  <c r="AG34" i="1"/>
  <c r="AG33" i="1"/>
  <c r="AG31" i="1"/>
  <c r="AG30" i="1"/>
  <c r="AG29" i="1"/>
  <c r="AG28" i="1"/>
  <c r="AG27" i="1"/>
  <c r="AG26" i="1"/>
  <c r="AG25" i="1"/>
  <c r="AG23" i="1"/>
  <c r="AG22" i="1"/>
  <c r="AG21" i="1"/>
  <c r="AG19" i="1"/>
  <c r="AG17" i="1"/>
  <c r="AG16" i="1"/>
  <c r="AG15" i="1"/>
  <c r="AA61" i="1"/>
  <c r="AA60" i="1"/>
  <c r="AA59" i="1"/>
  <c r="AA58" i="1"/>
  <c r="AA57" i="1"/>
  <c r="AA56" i="1"/>
  <c r="AA55" i="1"/>
  <c r="AA54" i="1"/>
  <c r="AA53" i="1"/>
  <c r="AA52" i="1"/>
  <c r="AA51" i="1"/>
  <c r="AA50" i="1"/>
  <c r="AA46" i="1"/>
  <c r="AA44" i="1"/>
  <c r="AA42" i="1"/>
  <c r="AA41" i="1"/>
  <c r="AA40" i="1"/>
  <c r="AA39" i="1"/>
  <c r="AA38" i="1"/>
  <c r="AA37" i="1"/>
  <c r="AA36" i="1"/>
  <c r="AA35" i="1"/>
  <c r="AA34" i="1"/>
  <c r="AA33" i="1"/>
  <c r="AA31" i="1"/>
  <c r="AA30" i="1"/>
  <c r="AA29" i="1"/>
  <c r="AA28" i="1"/>
  <c r="AA27" i="1"/>
  <c r="AA26" i="1"/>
  <c r="AA25" i="1"/>
  <c r="AA23" i="1"/>
  <c r="AA22" i="1"/>
  <c r="AA21" i="1"/>
  <c r="AA19" i="1"/>
  <c r="AA17" i="1"/>
  <c r="AA16" i="1"/>
  <c r="AB17" i="1"/>
  <c r="AB21" i="1"/>
  <c r="AB22" i="1"/>
  <c r="AD22" i="1" s="1"/>
  <c r="AB23" i="1"/>
  <c r="AB25" i="1"/>
  <c r="AB26" i="1"/>
  <c r="AB27" i="1"/>
  <c r="AD27" i="1" s="1"/>
  <c r="AB28" i="1"/>
  <c r="AD28" i="1" s="1"/>
  <c r="AB29" i="1"/>
  <c r="AB30" i="1"/>
  <c r="AB31" i="1"/>
  <c r="AB33" i="1"/>
  <c r="AB34" i="1"/>
  <c r="AB35" i="1"/>
  <c r="AB36" i="1"/>
  <c r="AB37" i="1"/>
  <c r="AD37" i="1" s="1"/>
  <c r="AB38" i="1"/>
  <c r="AD38" i="1" s="1"/>
  <c r="AB39" i="1"/>
  <c r="AD39" i="1" s="1"/>
  <c r="AB40" i="1"/>
  <c r="AB41" i="1"/>
  <c r="AD41" i="1" s="1"/>
  <c r="AB42" i="1"/>
  <c r="AD42" i="1" s="1"/>
  <c r="AB44" i="1"/>
  <c r="AD44" i="1" s="1"/>
  <c r="AB46" i="1"/>
  <c r="AB50" i="1"/>
  <c r="AB51" i="1"/>
  <c r="AB52" i="1"/>
  <c r="AD52" i="1" s="1"/>
  <c r="AB53" i="1"/>
  <c r="AB54" i="1"/>
  <c r="AB56" i="1"/>
  <c r="AB57" i="1"/>
  <c r="AB58" i="1"/>
  <c r="AD58" i="1" s="1"/>
  <c r="AB59" i="1"/>
  <c r="AB60" i="1"/>
  <c r="AD60" i="1" s="1"/>
  <c r="AB61" i="1"/>
  <c r="AD61" i="1" s="1"/>
  <c r="E62" i="1"/>
  <c r="AV62" i="1" l="1"/>
  <c r="AP62" i="1"/>
  <c r="AJ62" i="1"/>
  <c r="AD62" i="1"/>
  <c r="BA62" i="1"/>
</calcChain>
</file>

<file path=xl/comments1.xml><?xml version="1.0" encoding="utf-8"?>
<comments xmlns="http://schemas.openxmlformats.org/spreadsheetml/2006/main">
  <authors>
    <author>juan.jimenez</author>
  </authors>
  <commentList>
    <comment ref="J13" authorId="0" shapeId="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authors>
    <author>Sandy.Calderon</author>
  </authors>
  <commentList>
    <comment ref="C91" authorId="0" shape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<sst xmlns="http://schemas.openxmlformats.org/spreadsheetml/2006/main" count="731" uniqueCount="433">
  <si>
    <t>SECRETARIA DISTRITAL DE GOBIERNO</t>
  </si>
  <si>
    <t>VIGENCIA DE LA PLANEACIÓN</t>
  </si>
  <si>
    <t>CONTROL DE CAMBIOS</t>
  </si>
  <si>
    <t>DEPENDENCIA</t>
  </si>
  <si>
    <t>VERSIÓN</t>
  </si>
  <si>
    <t>FECHA</t>
  </si>
  <si>
    <t>DESCRIPCIÓN DE LA MODIFICACIÓN</t>
  </si>
  <si>
    <t>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</si>
  <si>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</si>
  <si>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</si>
  <si>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</si>
  <si>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</si>
  <si>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</si>
  <si>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</si>
  <si>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</si>
  <si>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</si>
  <si>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</si>
  <si>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</si>
  <si>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</si>
  <si>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</si>
  <si>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</si>
  <si>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</si>
  <si>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</si>
  <si>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</si>
  <si>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</si>
  <si>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</si>
  <si>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</si>
  <si>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</si>
  <si>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</si>
  <si>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</si>
  <si>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</si>
  <si>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</si>
  <si>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</si>
  <si>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</si>
  <si>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</si>
  <si>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</si>
  <si>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</si>
  <si>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</si>
  <si>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</si>
  <si>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</si>
  <si>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</si>
  <si>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</si>
  <si>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</si>
  <si>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</si>
  <si>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</si>
  <si>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</si>
  <si>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</si>
  <si>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</si>
  <si>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</si>
  <si>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</si>
  <si>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</si>
  <si>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</si>
  <si>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</si>
  <si>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</si>
  <si>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</si>
  <si>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</si>
  <si>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</si>
  <si>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</si>
  <si>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</si>
  <si>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</si>
  <si>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100% 
Plan de acción 2017</t>
  </si>
  <si>
    <t>SUMA</t>
  </si>
  <si>
    <t>Plan de Acción del Consejo Local de Gobierno</t>
  </si>
  <si>
    <t>EFICACIA</t>
  </si>
  <si>
    <t>Matriz plan de acción con seguimiento</t>
  </si>
  <si>
    <t>Alcaldía Local
Sectores</t>
  </si>
  <si>
    <t>SI</t>
  </si>
  <si>
    <t>Se identificaron las problematicas del territorio y se formularon las estrategias de intervención del mismo.  Fueron escogidos los puntos de intervención vigencia 2018. Y se definio la metodologia de abordaje territorial. Trabajo presentado en matriz del plan de acción, aprobada en el CLG del 21 de marzo de 2018.</t>
  </si>
  <si>
    <t>One Drive: https://gobiernobogota-my.sharepoint.com/personal/dimelza_mendoza_gobiernobogota_gov_co/_layouts/15/onedrive.aspx?id=%2Fpersonal%2Fdimelza_mendoza_gobiernobogota_gov_co%2FDocuments%2FLA%20CANDELARIA%20PG%202018%2FI%20TRIMESTRE%2FMETA%201
Matriz plan de accion y acta de reunión que reposan en la carpeta del consejo local de Gobierno 2018.</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</si>
  <si>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</si>
  <si>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</si>
  <si>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</si>
  <si>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</si>
  <si>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320 ciudadanos asistentes a la audiencia de Rendición de Cuentas según listados de asistencia que reposan en la carpeta del contrato</t>
  </si>
  <si>
    <t>Proporción de Ciudanos Participantes en la Rendición de Cuentas 2017</t>
  </si>
  <si>
    <t>Listados de asistencia audiencia de rendición de cuentas</t>
  </si>
  <si>
    <t>Planeación
comunitarias</t>
  </si>
  <si>
    <t>Carpeta contrato rendición de cuentas</t>
  </si>
  <si>
    <t>Para este trimestre no está programada esta meta</t>
  </si>
  <si>
    <t>N.A.</t>
  </si>
  <si>
    <t>Lograr el 40% de avance en el cumplimiento fisico del Plan de Desarrollo Local</t>
  </si>
  <si>
    <t>Porcentaje de Avance en el Cumplimiento Fisico del Plan de Desarrollo Local</t>
  </si>
  <si>
    <t>Porcentaje de Avance Acumulado en el cumplimiento fisico del Plan de Desarrollo Local</t>
  </si>
  <si>
    <t>11,8% según informe de avance PDL 2017-2020 a 31/12/2017</t>
  </si>
  <si>
    <t>CRECIENTE</t>
  </si>
  <si>
    <t>Avance Acumulado Fisico en el Cumplimiento del Plan de Desarrollo Local</t>
  </si>
  <si>
    <t>EFECTIVIDAD</t>
  </si>
  <si>
    <t>Matriz de seguimiento a la Inversión 2017 - 2020</t>
  </si>
  <si>
    <t>Planeación
Contratación</t>
  </si>
  <si>
    <t>Para este trimestre conforme al avance en el cumplimiento fisico del Plan de Desarrollo Local de la Matriz MUSI, se ha alcanzado un 21.8%</t>
  </si>
  <si>
    <t>One Drive: https://gobiernobogota-my.sharepoint.com/personal/dimelza_mendoza_gobiernobogota_gov_co/_layouts/15/onedrive.aspx?id=%2Fpersonal%2Fdimelza_mendoza_gobiernobogota_gov_co%2FDocuments%2FLA%20CANDELARIA%20PG%202018%2FI%20TRIMESTRE%2FMETA%203
Matriz MUSI</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</si>
  <si>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</si>
  <si>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</si>
  <si>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</si>
  <si>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</si>
  <si>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</si>
  <si>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13 aproximadamente, desde el mes de julio de 2017</t>
  </si>
  <si>
    <t>CONSTANTE</t>
  </si>
  <si>
    <t xml:space="preserve">Respuestas Oportunas de los ejercicios de control politico, derechos de petición y/o solicitudes de información que realice el Concejo de Bogota D.C y el Congreso de la República </t>
  </si>
  <si>
    <t>Base de datos</t>
  </si>
  <si>
    <t>Auxiliar Administrativo Grupo IVC</t>
  </si>
  <si>
    <t>Orfeo</t>
  </si>
  <si>
    <t>Se lleva una base de datos como control en la Oficina de IVC sobre los ejercicios de control político recibidos (Proposiciones) e igualmente se verifica en la base datos de Reporte Preventivo Alcaldía Local de Candelaria 2018. A la fecha todas las respuestas de los ejercicios de control politico, derechos de petición y/o solicitudes de información que realizó el Concejo de Bogota D.C y el Congreso de la República se emitieron en oportunidad.</t>
  </si>
  <si>
    <t>One Drive: https://gobiernobogota-my.sharepoint.com/personal/dimelza_mendoza_gobiernobogota_gov_co/_layouts/15/onedrive.aspx?id=%2Fpersonal%2Fdimelza_mendoza_gobiernobogota_gov_co%2FDocuments%2FLA%20CANDELARIA%20PG%202018%2FI%20TRIMESTRE%2FMETA%204</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</si>
  <si>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</si>
  <si>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</si>
  <si>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</si>
  <si>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</si>
  <si>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</si>
  <si>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</si>
  <si>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Plan de comunicaciones</t>
  </si>
  <si>
    <t>Jefe de Prensa</t>
  </si>
  <si>
    <t>Plan de comunicaciones formulado y debidamente aprobado</t>
  </si>
  <si>
    <t>Realizar  tres campañas externas de posicionamiento y difusión de los resultados obtenidos en la ejecución del Plan de Desarrollo Local.</t>
  </si>
  <si>
    <t>Campañas Externas Realizadas</t>
  </si>
  <si>
    <t xml:space="preserve">Número de campañas externas de difusión de los resultados obtenidos en la ejecución del PDL realizadas </t>
  </si>
  <si>
    <t>CAMPAÑA EXTERNAS</t>
  </si>
  <si>
    <t>Redes sociales, piezas comunicativas, emisora Radio Candelaria</t>
  </si>
  <si>
    <t>Piezas comunicativas.
Redes sociales: 
Emisora Radio Candelaria: http://radiocandelaria.co/</t>
  </si>
  <si>
    <t>Para el trimestre se adelantó la socialización y divulgación de los diálogos ciudadanos, para difundir con la ciudadanía los resultados obtenidos en la ejecución del Plan de Desarrollo Local vigencia 2017, a través de sistema radio candelaria, radio DC, piezas comunicativas y redes sociales (Twitter, facebook, Youtube).
Se realizó un video con la ciudadanía para que ellos mismos invitaran a la comunidad a participar activamente de estas jornadas que se adelantaron los días 3,10 y 24 d emarzo y 7 de abril de 2018 en las casas comunitarias Culturales</t>
  </si>
  <si>
    <t>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</si>
  <si>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</si>
  <si>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</si>
  <si>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</si>
  <si>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Redes sociales, Carteleras Alcaldía Local, Casas Comunitarias, emisora radio Candelaria</t>
  </si>
  <si>
    <t>Carteleras Alcaldía Local, Casas Comunitarias, http://radiocandelaria.co/</t>
  </si>
  <si>
    <t>IVC</t>
  </si>
  <si>
    <t>Grupo IVC</t>
  </si>
  <si>
    <t>Acciones de Control u Operativos en Materia de Urbanimos Relacionados con la Integridad del Espacio Público Realizados</t>
  </si>
  <si>
    <t>Numero de Acciones de Control u Operativos en Materia de Urbanimo Relacionados con la Integridad del Espacio Público Realizados</t>
  </si>
  <si>
    <t>19 acciones de control u operativos en materia de urbanismo relacionados con la integridad del Espacio Público</t>
  </si>
  <si>
    <t>Acciones de Control u Operativos en Materia de Urbanimo</t>
  </si>
  <si>
    <t>Actas</t>
  </si>
  <si>
    <t>Actas y cronograma de operativos</t>
  </si>
  <si>
    <t xml:space="preserve">En el trimestre se adelantaron los siguientes cinco (5) operativos:
- 31/01/2018: Barrio Belén
- 08/02/2018: Barrio Aguas
- 12/02/2018: Barrio Aguas - recorrido interinstitucional
- 15/02/2018: Barrio Egipto y Centro Administrativo
- 19/02/2018: Barrio Egipto
</t>
  </si>
  <si>
    <t>One Drive: https://gobiernobogota-my.sharepoint.com/personal/dimelza_mendoza_gobiernobogota_gov_co/_layouts/15/onedrive.aspx?id=%2Fpersonal%2Fdimelza_mendoza_gobiernobogota_gov_co%2FDocuments%2FLA%20CANDELARIA%20PG%202018%2FI%20TRIMESTRE%2FMETA%2010
Carpeta que reposa en la Oficina de Obras - Operativos</t>
  </si>
  <si>
    <t>Realizar 42 acciones de control u operativos en materia de actividad economica</t>
  </si>
  <si>
    <t>Acciones de Control u Operativos en materia de actividad economica Realizados</t>
  </si>
  <si>
    <t>Numero de Acciones de Control u Operativos en materia de actividad economica</t>
  </si>
  <si>
    <t>42 acciones de control u operativos en materia de actividad economica</t>
  </si>
  <si>
    <t>Acciones de Control u Operativos en Materia de Actividad Economica</t>
  </si>
  <si>
    <t>En el trimestre se realizaron los siguientes diez (10) operativos:
- 05/01/2018
- 12/01/2018
- 23/01/2018
- 13/02/2018
- 16/02/2018
- 21/02/2018
- 23/02/2018
- 09/03/2018
- 15/03/2018
- 15/03/2018</t>
  </si>
  <si>
    <t>One Drive: https://gobiernobogota-my.sharepoint.com/personal/dimelza_mendoza_gobiernobogota_gov_co/_layouts/15/onedrive.aspx?id=%2Fpersonal%2Fdimelza_mendoza_gobiernobogota_gov_co%2FDocuments%2FLA%20CANDELARIA%20PG%202018%2FI%20TRIMESTRE%2FMETA%2011
Carpeta de operativos que reposa en la oficina Jurídica</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</si>
  <si>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</si>
  <si>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</si>
  <si>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</si>
  <si>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28 acciones de control u operativos en materia de urbanismo relacionados con la integridad urbanistica</t>
  </si>
  <si>
    <t>Acciones de control u operativos en materia de urbanismo relacionados con la integridad urbanistica</t>
  </si>
  <si>
    <t>En el trimestre se realizaron los siguientes trece (13) operativos:
- 08/02/2018: Universidad de los Andes - Centro Japón
- 08/02/2018: Universidad de los Andes - Facultad de Arquitectura
- 08/02/2018: Universidad de los Andes - Edificio del Silencio
- 09/02/2018: Universidda Externado
- 10/02/2018: Neos Moda
- 10/02/2018: Carrera 9 N° 10-37
- 12/02/2018: recorrido interinstitucional con Ministerio de Cultura
- 14/02/2018: Universidad Autónoma de Colombia
- 14/02/2018: Calle 16 a N° 2-84/88
- 16/02/2018: Carrera 9 N° 10-37 y calle 6 a N° 5 -23
- 07/03/2018: calle 6 a N° 5 -23
- 23/03/2018: Carrera 2 N° 11-54
- 23/03/2018: Teatro Colón 
Vale la pena destacar que se superó la meta, previendo que en el segundo trimestre las condiciones climátoica sno son tan faborables por la temporada de lluvia.</t>
  </si>
  <si>
    <t>One Drive: https://gobiernobogota-my.sharepoint.com/personal/dimelza_mendoza_gobiernobogota_gov_co/_layouts/15/onedrive.aspx?id=%2Fpersonal%2Fdimelza_mendoza_gobiernobogota_gov_co%2FDocuments%2FLA%20CANDELARIA%20PG%202018%2FI%20TRIMESTRE%2FMETA%2012
Carpeta que reposa en la Oficina de Obras - Operativos</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</si>
  <si>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</si>
  <si>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</si>
  <si>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</si>
  <si>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12 acciones de control u operativos en materia de ambiente, mineria y relaciones con los animales</t>
  </si>
  <si>
    <t>Acciones de control u operativos en materia de ambiente, mineria y relaciones con los animale</t>
  </si>
  <si>
    <t>Actas de reunión - Carpeta</t>
  </si>
  <si>
    <t>En el trimestre se realizaron los siguientes cuatro (4) operativos:
- 02/03/2018: serealizó recorrido por las principales fuentes hídricas de la localidad con el fin de identificar la invasión de las rondas de las quebradas
- 15/03/2018: se realizó una jornada de eco reciclatón con apoyo de la SDA en el punto Guía verde
- 21/03/2018: operativo de sensibilización para la comunidad de los barrios santa Bárbara, centro Administrativo frente a horarios y frecuencia de recolección de basura.
- 26/03/2018: Cambio y plantación de 30 individuos arbóreos sobre el separador de la Avenida presidencial.</t>
  </si>
  <si>
    <t>One Drive: https://gobiernobogota-my.sharepoint.com/personal/dimelza_mendoza_gobiernobogota_gov_co/_layouts/15/onedrive.aspx?id=%2Fpersonal%2Fdimelza_mendoza_gobiernobogota_gov_co%2FDocuments%2FLA%20CANDELARIA%20PG%202018%2FI%20TRIMESTRE%2FMETA%2013
Carpeta de operativos Locales que reposa en la oficina Ambiental</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</si>
  <si>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</si>
  <si>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</si>
  <si>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</si>
  <si>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 xml:space="preserve"> 3 operativos en materia de convivencia relacionados con articulos pirotécnicos </t>
  </si>
  <si>
    <t>Acciones de control u operativos en materia de convivencia relacionados con articulos pirotécnicos y sustancias peligrosas</t>
  </si>
  <si>
    <t xml:space="preserve">GESTIÓN CORPORATIVA LOCAL
</t>
  </si>
  <si>
    <r>
      <t xml:space="preserve">Comprometer al 30 de junio del 2018 el </t>
    </r>
    <r>
      <rPr>
        <b/>
        <sz val="18"/>
        <color indexed="10"/>
        <rFont val="Arial Rounded MT Bold"/>
        <family val="2"/>
      </rPr>
      <t>50%</t>
    </r>
    <r>
      <rPr>
        <sz val="18"/>
        <rFont val="Arial Rounded MT Bold"/>
        <family val="2"/>
      </rPr>
      <t xml:space="preserve"> del presupuesto de inversión directa disponible a la vigencia para el FDL y el </t>
    </r>
    <r>
      <rPr>
        <b/>
        <sz val="18"/>
        <color indexed="10"/>
        <rFont val="Arial Rounded MT Bold"/>
        <family val="2"/>
      </rPr>
      <t>95%</t>
    </r>
    <r>
      <rPr>
        <sz val="18"/>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</si>
  <si>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</si>
  <si>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</si>
  <si>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Del presupuesto de inversión directa correspondiente a la vigencia 2017 se comprometieron:
- A 30 de junio de 2017: 10,6%
- A 31 de diciembre de 2017: 89%</t>
  </si>
  <si>
    <t xml:space="preserve">Porcentaje de Compromisos del Presupuesto de Inversión Directa </t>
  </si>
  <si>
    <t>EFICIENCIA</t>
  </si>
  <si>
    <t>PREDIS</t>
  </si>
  <si>
    <t>Presupuesto
Contratación
Planeación
Despacho</t>
  </si>
  <si>
    <t>Durante el primer trimestre del 2018 el Fondo de Desarrollo Local de La Candelaria contó con un presupuesto de inversión directa de $10,991,333,000, de los que  comprometió  $ 3,825,462,662;  alcanzando un porcentaje de compromisos del 34,80% sobre el total de recursos de inversión directa apropiados.</t>
  </si>
  <si>
    <r>
      <t xml:space="preserve">Girar mínimo el </t>
    </r>
    <r>
      <rPr>
        <b/>
        <sz val="18"/>
        <color indexed="10"/>
        <rFont val="Arial Rounded MT Bold"/>
        <family val="2"/>
      </rPr>
      <t>30%</t>
    </r>
    <r>
      <rPr>
        <sz val="18"/>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</si>
  <si>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</si>
  <si>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</si>
  <si>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Giros de inversión directa a 31/12/2017: 33%</t>
  </si>
  <si>
    <t xml:space="preserve">Giros de Presupuesto de Inversión Directa </t>
  </si>
  <si>
    <t>Presupuesto
Planeación
Despacho
Apoyos a la supervisión</t>
  </si>
  <si>
    <t>Durante el primer trimestre del 2018 el Fondo de Desarrollo Local de La Candelaria contó con un presupuesto de inversión directa de $10,991,333,000, de los que  giró $ 526,697,192;  alcanzando un porcentaje de giros del 4,79% sobre el total de recursos de inversión directa apropiados.</t>
  </si>
  <si>
    <r>
      <t xml:space="preserve">Girar el </t>
    </r>
    <r>
      <rPr>
        <b/>
        <sz val="18"/>
        <color theme="4"/>
        <rFont val="Arial Rounded MT Bold"/>
        <family val="2"/>
      </rPr>
      <t>70%</t>
    </r>
    <r>
      <rPr>
        <sz val="18"/>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</si>
  <si>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</si>
  <si>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</si>
  <si>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Giros de OxP a 31/12/2017: 76,78%</t>
  </si>
  <si>
    <t xml:space="preserve">Giros de Presupuesto Comprometido Constituido como Obligaciones por Pagar de la Vigencia 2017 </t>
  </si>
  <si>
    <t>Para el 2018 el Fondo de Desarrollo Local de La Candelaria constituyó obligaciones por pagar de  $ 8.856.751.027  de los que a 31/03/2018 giró $1.265.172.279, alcanzando un porcentaje de ejecución del 14,28%.</t>
  </si>
  <si>
    <t>Matriz de control de OXP
Predis</t>
  </si>
  <si>
    <r>
      <t>Adelantar el</t>
    </r>
    <r>
      <rPr>
        <b/>
        <sz val="18"/>
        <rFont val="Arial Rounded MT Bold"/>
        <family val="2"/>
      </rPr>
      <t xml:space="preserve"> </t>
    </r>
    <r>
      <rPr>
        <b/>
        <sz val="18"/>
        <color indexed="10"/>
        <rFont val="Arial Rounded MT Bold"/>
        <family val="2"/>
      </rPr>
      <t>100%</t>
    </r>
    <r>
      <rPr>
        <sz val="18"/>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</si>
  <si>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</si>
  <si>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</si>
  <si>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100% de los procesos contractuales de malla vial y parques de la vigencia 2018, utilizando los pliegos tipo.</t>
  </si>
  <si>
    <t>Procesos Contractuales de Malla Vial y Parques de la Vigencia 2018</t>
  </si>
  <si>
    <t>SECOP</t>
  </si>
  <si>
    <t>Oficina de Infraestructura
Contratación
Comité de Contratación</t>
  </si>
  <si>
    <r>
      <t>Publicar el</t>
    </r>
    <r>
      <rPr>
        <b/>
        <sz val="18"/>
        <color indexed="10"/>
        <rFont val="Arial Rounded MT Bold"/>
        <family val="2"/>
      </rPr>
      <t xml:space="preserve"> 100% </t>
    </r>
    <r>
      <rPr>
        <sz val="18"/>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</si>
  <si>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</si>
  <si>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</si>
  <si>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El 100% de la contratación directa se publicó en el portal SECOP I; de resto la totalidad de procesos licitatorios y mínimas cuantías se publicó a partir del mes de septiembre de 2017, en el Portal SECOP II.</t>
  </si>
  <si>
    <t xml:space="preserve"> Publicación de los Procesos Contractuales del FDL y Modificaciones Contractuales </t>
  </si>
  <si>
    <t>Contratación</t>
  </si>
  <si>
    <t xml:space="preserve">Se han publicado 68 contratos en el portal SECOP II con sus correspondientes modificaciones contractuales, de este se encuentra un porceso competitivo en curso. En SECOP I a los contratos que aun se encuentran en ejecución  también se les publica las modificaciones a lugar. 
A marzo de 2018 se encuentran seis (6) versiones del PAA publicados en el portal SECOP II
</t>
  </si>
  <si>
    <t>SECOP II</t>
  </si>
  <si>
    <r>
      <t xml:space="preserve">Adquirir el </t>
    </r>
    <r>
      <rPr>
        <b/>
        <sz val="18"/>
        <color indexed="10"/>
        <rFont val="Arial Rounded MT Bold"/>
        <family val="2"/>
      </rPr>
      <t>80%</t>
    </r>
    <r>
      <rPr>
        <sz val="18"/>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</si>
  <si>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</si>
  <si>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60% de los bienes de Características Técnicas Uniformes de Común Utilización a través del portal Colombia Compra Eficiente.
Aseo y cafetería (1er trimestre)
Combustible (1er trimestre)
Cámaras de seguridad(4to trimestre)
Intermediación de seguros (1er trimestre)
Suministro de Tonners para impresoras (1er trimestre)</t>
  </si>
  <si>
    <t>Bienes de Características Técnicas Uniformes de Común Utilización a través del portal Colombia Compra Eficiente Aquiridos</t>
  </si>
  <si>
    <t>A través del acuerdo marco de precios, a corte primer trimestre se han contratado:
- Combustible, orden de compra N° 25815
- Aseo y cafetería: orden de compra 26188</t>
  </si>
  <si>
    <t>Colombia compra eficiente</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</si>
  <si>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</si>
  <si>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</si>
  <si>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</si>
  <si>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95% de los lineamientos establecidos en la Directiva 12 de 2016  o aquella que la mofique o susutituya.</t>
  </si>
  <si>
    <t>Lineamientos Establecidos en la Directiva 12 de 2016 o Aquella que la Modifique</t>
  </si>
  <si>
    <t>Solicitud e no Hay
Solicitud de adiciones
Solicitudes de viabilidad</t>
  </si>
  <si>
    <t>ORFEO</t>
  </si>
  <si>
    <t xml:space="preserve">A. Lineamiento general para los procesos contractuales con cargo a los proyectos de inversión y rubro de funcionamiento de los FDL.
1. Plan Anual de Adquisiciones: las seis (6) versiones de este documento se encuentran publicadas en SECOP II
2. Remisión de los documentos por parte de los FDL a la Secretaría Distrital de Gobierno: A marzo no s eha requerdio enviar ningún documento a la SDG ya que se encuentra en etapa de formulación.
3. Contratación de personal profesional y/o de apoyo a la gestión para los FDL: Se obtuvieron las 68 certificados de No existencia de personal solicitados a la Dirección de Gestión del Talento Humano.
</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</si>
  <si>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</si>
  <si>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</si>
  <si>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</si>
  <si>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</si>
  <si>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</si>
  <si>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</si>
  <si>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</si>
  <si>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</si>
  <si>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Actas de reunión</t>
  </si>
  <si>
    <t>Oficina de Contabilidad</t>
  </si>
  <si>
    <t>Actas de reunión Vs. Cronograma</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</si>
  <si>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</si>
  <si>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</si>
  <si>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</si>
  <si>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Mensualmente: multas, almacén, presupuesto, liquidación del contrato, avance contratos de obra.
Sin embargo, esos reportes no se hacían a través del aplicativo ORFEO</t>
  </si>
  <si>
    <t>Reportes realizados</t>
  </si>
  <si>
    <t>Contratación
Presupuesto
Almacén 
IVC</t>
  </si>
  <si>
    <t>Los reportes respecto de multas se allegan mensualmente vía ORFEO por parte del grupo IVC, la relación de contratos suscritos en el período lo suministra contratación vía correo electrónico, el cruce con Almacén se hace por SI CAPITAL, sin embargo, en el primer trimestre no fue posible acceder a este reporte, por lo que no ha sido posible conciliar con esta dependencia, las órdenes de pago con presupuesto de manera mensual, la liquidación de contratos se conocen dado que para el pago final es requisito tener el acta de liquidación. Sin embargo, se establece el 100% de cumplimiento dado que se tiene la información necesaria en la oficina de contabilidad y el correoe lectrónico institucional también es un mecanismo ofiical de información.</t>
  </si>
  <si>
    <t>One Drive: https://gobiernobogota-my.sharepoint.com/personal/dimelza_mendoza_gobiernobogota_gov_co/_layouts/15/onedrive.aspx?id=%2Fpersonal%2Fdimelza_mendoza_gobiernobogota_gov_co%2FDocuments%2FLA%20CANDELARIA%20PG%202018%2FI%20TRIMESTRE%2FMETA%2026</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</si>
  <si>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</si>
  <si>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</si>
  <si>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</si>
  <si>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</si>
  <si>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</si>
  <si>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MATRIZ DE SEGUIMIENTO Atención a la Ciudadanía</t>
  </si>
  <si>
    <t>todos los servidores públicos - Alcaldía Local</t>
  </si>
  <si>
    <t>MATRIZ DE SEGUIMIENTO Atención a la Ciudadanía
Reportes  oficina de Atención a la Ciudadanía</t>
  </si>
  <si>
    <t>De los 366 requerimientos reinidos en el mes, cuatro (4) no han sido respondidos: 20176710079072, 20186710002542, 20186710007412 y 20186710009892 a cierre del trimestre. Se realizó seguimiento y solicitud de respuesta a los responsables.</t>
  </si>
  <si>
    <t>One Drive: https://gobiernobogota-my.sharepoint.com/personal/dimelza_mendoza_gobiernobogota_gov_co/_layouts/15/onedrive.aspx?id=%2Fpersonal%2Fdimelza_mendoza_gobiernobogota_gov_co%2FDocuments%2FLA%20CANDELARIA%20PG%202018%2FI%20TRIMESTRE%2FMETA%2027
Matriz compartida de seguimiento de atención a la ciudadanía: https://docs.google.com/spreadsheets/d/1IlOYcQcCrlH3zc2A6a0vrzS_zE1UXm4JmIIf6uPtg54/edit#gid=961346261</t>
  </si>
  <si>
    <t>GESTIÓN DEL PATRIMONIO DOCUMENTAL</t>
  </si>
  <si>
    <t>N/A</t>
  </si>
  <si>
    <t xml:space="preserve">GERENCIA DE TI
</t>
  </si>
  <si>
    <t>Politicas de Gestión de TIC Impartidas por la DTI Cumplidas</t>
  </si>
  <si>
    <t>Integrar las herramientas de planeación, gestión y control, con enfoque de innovación, mejoramiento continuo, responsabilidad social, desarrollo integral del talento humano y transparencia</t>
  </si>
  <si>
    <t>IMPLEMENTACIÓN DEL MODELO INTEGRADO DE PLANEACIÓN Y GESTIÓN</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</si>
  <si>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</si>
  <si>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</si>
  <si>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</si>
  <si>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</si>
  <si>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</si>
  <si>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Cumplir el 100% de las acciones asignadas al proceso/Alcaldía Local en el Plan de Implementación del Modelo Integrado de Planeación.</t>
  </si>
  <si>
    <t>Porcentaje de cumplimiento de las acciones según el Plan de Implementación del Modelo Integrado de Planeación</t>
  </si>
  <si>
    <t>(Numero de acciones cumplidas de responsabilidad del proceso/Alcaldía Local en el Plan de Implementación del MIPG/Numero total de acciones de responsabilidad del proceso en el Plan de Implementación del MIPG)*100</t>
  </si>
  <si>
    <t>ACCIONES SEGÚN EL PLAN DE IMPLEMENTACIÓN DEL MODELO INTEGRADO DE PLANEACIÓN</t>
  </si>
  <si>
    <t>Seguimiento al Plan de Implementación del MIPG</t>
  </si>
  <si>
    <t>Realizar entrenamiento en puesto de trabajo al 100% de los servidores públicos nuevos vinculados al proceso/Alcaldía Local durante la vigencia</t>
  </si>
  <si>
    <t>Porcentaje de servidores públicos entrenados en puesto de trabajo</t>
  </si>
  <si>
    <t>(Numero de servidores públicos nuevos vinculados al proceso/Alcaldía Local entrenados en puesto de trabajo/Numero total de servidores públicos vinculados al proceso/Alcaldía)*100</t>
  </si>
  <si>
    <t>Porcentaje de personas entrenadas en puesto de trabajo</t>
  </si>
  <si>
    <t>Actas de Reunión</t>
  </si>
  <si>
    <t>Se han adelantado las capacitaciones del personal nuevo vinculado a la Alcaldía, una gran jornada de inducción y reinducción el día 01 d efebrero de 2018 y las específicas en los puestos de trabajo de los contratistas que ingresaron a la Alcaldía Nuevos en el primer trimestre. personal de planta no ha sido asignado en el período</t>
  </si>
  <si>
    <t>Cumplir con el 100% de las actividades y tareas asignadas al proceso/Alcaldía Local en el PAAC 2018</t>
  </si>
  <si>
    <t>Porcentaje de cumplimiento de las actividades y tareas asignadas al proceso/Alcaldía Local en el PAAC 2018</t>
  </si>
  <si>
    <t>(No. De acciones del plan anticorrupción cumplidas en el trimestre/No. De acciones del plan antocorrupción formuladas para el trimestre en la versión vigente del plan anticorrupción)*100</t>
  </si>
  <si>
    <t>Porcentaje de cumplimiento de las acciones y tareas asignadas en el PAAC 2018</t>
  </si>
  <si>
    <t>Modificacionesl PAAC</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</si>
  <si>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</si>
  <si>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</si>
  <si>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</si>
  <si>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</si>
  <si>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</si>
  <si>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</si>
  <si>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</si>
  <si>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ORFEO
Matriz de seguimiento SDQS</t>
  </si>
  <si>
    <t>Todos los servidores públicos de la Alcaldía Local</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</si>
  <si>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</si>
  <si>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</si>
  <si>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</si>
  <si>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</si>
  <si>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</si>
  <si>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Depurar el 100% de las comunicaciones en el aplicativo de gestión documental (a excepción de los derechos de petición)</t>
  </si>
  <si>
    <t>(Número de comunicaciones depuradas en el aplicativo de gestión documental ORFEO/Numero total de comunicaciones que se encuentran asignadas en el AGD ORFEO)*100</t>
  </si>
  <si>
    <t>Comunicaciones en el aplicativo de gestión documental ORFEO</t>
  </si>
  <si>
    <t>Cumplir con el 100% de reportes de riesgos del proceso de manera oportuna con destino a la mejora del Sistema de Gestión de la Entidad</t>
  </si>
  <si>
    <t>Cumplimiento en reportes de riesgos de manera oportuna</t>
  </si>
  <si>
    <t>(No. de reportes  de riesgos remitidos oportunamente a la OAP/ No. De reportes de riesgos relacionados con el Sistema de gestion de la entidad)*100</t>
  </si>
  <si>
    <t>Reportes de Riesgos y Servicio No Conforme</t>
  </si>
  <si>
    <t>REPORTES GESTION DEL RIESGO</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</si>
  <si>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</si>
  <si>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</si>
  <si>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</si>
  <si>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</si>
  <si>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</si>
  <si>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Mantener el 100% de las acciones de mejora asignadas al proceso/Alcaldía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</si>
  <si>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</si>
  <si>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</si>
  <si>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</si>
  <si>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</si>
  <si>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</si>
  <si>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</si>
  <si>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</si>
  <si>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</si>
  <si>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</si>
  <si>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</si>
  <si>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</si>
  <si>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</si>
  <si>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RUBROSFUNCIONAMIENTO</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</si>
  <si>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</si>
  <si>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</si>
  <si>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</si>
  <si>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</si>
  <si>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</si>
  <si>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</si>
  <si>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</si>
  <si>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</si>
  <si>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</si>
  <si>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</si>
  <si>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</si>
  <si>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</si>
  <si>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</si>
  <si>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</si>
  <si>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</si>
  <si>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</si>
  <si>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</si>
  <si>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</si>
  <si>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</si>
  <si>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</si>
  <si>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</si>
  <si>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</si>
  <si>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</si>
  <si>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</si>
  <si>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</si>
  <si>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</si>
  <si>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</si>
  <si>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</si>
  <si>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</si>
  <si>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</si>
  <si>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</si>
  <si>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</si>
  <si>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</si>
  <si>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</si>
  <si>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</si>
  <si>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</si>
  <si>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</si>
  <si>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</si>
  <si>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</si>
  <si>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</si>
  <si>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</si>
  <si>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</si>
  <si>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</si>
  <si>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</si>
  <si>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</si>
  <si>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</si>
  <si>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</si>
  <si>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</si>
  <si>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</si>
  <si>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</si>
  <si>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</si>
  <si>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</si>
  <si>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</si>
  <si>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</si>
  <si>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</si>
  <si>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</si>
  <si>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</si>
  <si>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</si>
  <si>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</si>
  <si>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</si>
  <si>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</si>
  <si>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</si>
  <si>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</si>
  <si>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</si>
  <si>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</si>
  <si>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</si>
  <si>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</si>
  <si>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</si>
  <si>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</si>
  <si>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</si>
  <si>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</si>
  <si>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</si>
  <si>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</si>
  <si>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Hacer un (1) ejercicio de evaluación del normograma  aplicables al proceso/Alcaldía Local de conformidad con el procedimiento  "Procedimiento para la identificación y evaluación de requisitos legales"</t>
  </si>
  <si>
    <t>Se tomara como evidencia  el informe cuatrimestral realizado por control interno.</t>
  </si>
  <si>
    <t>Meta no programada para el I trimestre</t>
  </si>
  <si>
    <t>Vencimiento planes de mejoramiento internos</t>
  </si>
  <si>
    <t>Reporte entregado despues del 16 de abril, cumpliendo con los lineamientos dados.</t>
  </si>
  <si>
    <t>Informe analista</t>
  </si>
  <si>
    <t>Vencimiento planes externos</t>
  </si>
  <si>
    <t>Informe analista- Informe contraloria</t>
  </si>
  <si>
    <t>http://www.lacandelaria.gov.co/transparencia/instrumentos-gestion-informacion-publica/relacionados-informacion</t>
  </si>
  <si>
    <t>Según el Registro de publicaciones la alcaldía local  de los 137 criterios faltan por cumplir 17,</t>
  </si>
  <si>
    <t>Información pubicada según lineamientos de la Ley 1712 de 2014</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</si>
  <si>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</si>
  <si>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</si>
  <si>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</si>
  <si>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</si>
  <si>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</si>
  <si>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</si>
  <si>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Actuaciones de establecimiento de comercio anteriores a la ley 1801/2016 archivadas en la vigencia 2018</t>
  </si>
  <si>
    <t>Numero de actuaciones de establecimientos de comercio anteriores a la ley 1801 /2016 archivadas en la vigencia 2018</t>
  </si>
  <si>
    <t>Archivar 262 actuaciones de obras anteriores a la ley 1801/2016 en la vigencia 2018</t>
  </si>
  <si>
    <t>Según cifras de SIACTUA y del proyecto DIAL, la alcaldía local de la candelaria archivó 60 actuaciones de obras anteriores a la ley 1801 de 2016 en el primer trimestre</t>
  </si>
  <si>
    <t>Cifras SIACTUA y Proyecto DIAL</t>
  </si>
  <si>
    <t>Según cifras de SIACTUA y del proyecto DIAL, la alcaldía local de la candelaria archivó 7 actuaciones de establecimiento de comercio anteriores a la ley 1801 de 2016 en el primer trimestre</t>
  </si>
  <si>
    <r>
      <t xml:space="preserve">Realizar </t>
    </r>
    <r>
      <rPr>
        <sz val="18"/>
        <rFont val="Arial Rounded MT Bold"/>
        <family val="2"/>
      </rPr>
      <t>20 acciones de control u operativos en materia de urbanismo relacionados con la integridad del Espacio Público</t>
    </r>
  </si>
  <si>
    <t>Según la subsecretaría de gestión institucional y la dirección financiera, la alcaldía local de  la candelaria asistió a todas las mesas citadas para unificación criterios contables</t>
  </si>
  <si>
    <t>Radicado 20184000255093</t>
  </si>
  <si>
    <t>SIPSE
Archivo Físico</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</si>
  <si>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</si>
  <si>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</si>
  <si>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</si>
  <si>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</si>
  <si>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Área de Gestión Corporativa Local</t>
  </si>
  <si>
    <t>Aplicación de las TRD a serie contratos</t>
  </si>
  <si>
    <t>NO PROGRAMADO</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</si>
  <si>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</si>
  <si>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</si>
  <si>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</si>
  <si>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Sistema de Gestión Documental
Aplicativo Hola
Archivo área de Sistemas</t>
  </si>
  <si>
    <t>Administrador de red
Alcaldía Local de Antonio Nariño</t>
  </si>
  <si>
    <t>Seguimiento al Porcentaje de Políticas de Gestión TIC</t>
  </si>
  <si>
    <t>Porcentaje de depuración de las comunicaciones en el aplicatiVo de gestión documental</t>
  </si>
  <si>
    <t>Nivel de vencimeinto planes internos: 2%
Nivel de vencimiento planes externos: 5%</t>
  </si>
  <si>
    <t>RESPUESTAS A REQUERIMIENTOS CIUDADANOS VENCIDOS</t>
  </si>
  <si>
    <t>Según reporte de servicio a la ciudadanía la alcaldía local de la candelaria pasó de tener 203 requerimientos vencidos de 2017 a 162 durante el primer trimestre del año</t>
  </si>
  <si>
    <t>radicado 20184600227103</t>
  </si>
  <si>
    <t>Archivar 48 actuaciones de establecimiento de comercio anteriores a la ley 1801/2016 en la vigencia 2018</t>
  </si>
  <si>
    <t>50% (503)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</si>
</sst>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 #,##0.00\ _€_-;\-* #,##0.00\ _€_-;_-* &quot;-&quot;??\ _€_-;_-@_-"/>
    <numFmt numFmtId="165" formatCode="[$$-240A]\ #,##0.00"/>
    <numFmt numFmtId="166" formatCode="* #,##0.00&quot;    &quot;;\-* #,##0.00&quot;    &quot;;* \-#&quot;    &quot;;@\ "/>
    <numFmt numFmtId="167" formatCode="0.0%"/>
  </numFmts>
  <fonts count="49"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8"/>
      <color theme="1"/>
      <name val="Arial Rounded MT Bold"/>
      <family val="2"/>
    </font>
    <font>
      <sz val="11"/>
      <color theme="1"/>
      <name val="Arial Rounded MT Bold"/>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0"/>
      <color theme="1"/>
      <name val="Arial Rounded MT Bold"/>
      <family val="2"/>
    </font>
    <font>
      <sz val="12"/>
      <name val="Arial Rounded MT Bold"/>
      <family val="2"/>
    </font>
    <font>
      <sz val="10"/>
      <name val="Arial Rounded MT Bold"/>
      <family val="2"/>
    </font>
    <font>
      <b/>
      <sz val="10"/>
      <color indexed="8"/>
      <name val="Arial Rounded MT Bold"/>
      <family val="2"/>
    </font>
    <font>
      <b/>
      <sz val="10"/>
      <color theme="1"/>
      <name val="Arial Rounded MT Bold"/>
      <family val="2"/>
    </font>
    <font>
      <b/>
      <sz val="18"/>
      <name val="Arial Rounded MT Bold"/>
      <family val="2"/>
    </font>
    <font>
      <b/>
      <sz val="22"/>
      <color theme="1"/>
      <name val="Arial Rounded MT Bold"/>
      <family val="2"/>
    </font>
    <font>
      <sz val="18"/>
      <name val="Arial Rounded MT Bold"/>
      <family val="2"/>
    </font>
    <font>
      <sz val="18"/>
      <color theme="1"/>
      <name val="Arial Rounded MT Bold"/>
      <family val="2"/>
    </font>
    <font>
      <sz val="16"/>
      <color theme="1"/>
      <name val="Arial Rounded MT Bold"/>
      <family val="2"/>
    </font>
    <font>
      <sz val="12"/>
      <color theme="1"/>
      <name val="Arial Rounded MT Bold"/>
      <family val="2"/>
    </font>
    <font>
      <b/>
      <sz val="20"/>
      <color theme="1"/>
      <name val="Arial Rounded MT Bold"/>
      <family val="2"/>
    </font>
    <font>
      <b/>
      <sz val="18"/>
      <color indexed="10"/>
      <name val="Arial Rounded MT Bold"/>
      <family val="2"/>
    </font>
    <font>
      <b/>
      <sz val="16"/>
      <color theme="1"/>
      <name val="Arial Rounded MT Bold"/>
      <family val="2"/>
    </font>
    <font>
      <b/>
      <sz val="26"/>
      <color theme="1"/>
      <name val="Arial Rounded MT Bold"/>
      <family val="2"/>
    </font>
    <font>
      <b/>
      <sz val="11"/>
      <color theme="1"/>
      <name val="Arial Rounded MT Bold"/>
      <family val="2"/>
    </font>
    <font>
      <b/>
      <sz val="22"/>
      <name val="Arial Rounded MT Bold"/>
      <family val="2"/>
    </font>
    <font>
      <b/>
      <sz val="24"/>
      <color theme="1"/>
      <name val="Arial Rounded MT Bold"/>
      <family val="2"/>
    </font>
    <font>
      <sz val="20"/>
      <name val="Arial Rounded MT Bold"/>
      <family val="2"/>
    </font>
    <font>
      <sz val="20"/>
      <color theme="1"/>
      <name val="Arial Rounded MT Bold"/>
      <family val="2"/>
    </font>
    <font>
      <sz val="24"/>
      <color theme="1"/>
      <name val="Arial Rounded MT Bold"/>
      <family val="2"/>
    </font>
    <font>
      <b/>
      <sz val="18"/>
      <color theme="4"/>
      <name val="Arial Rounded MT Bold"/>
      <family val="2"/>
    </font>
    <font>
      <b/>
      <sz val="18"/>
      <color indexed="16"/>
      <name val="Arial Rounded MT Bold"/>
      <family val="2"/>
    </font>
    <font>
      <b/>
      <sz val="18"/>
      <color indexed="8"/>
      <name val="Arial Rounded MT Bold"/>
      <family val="2"/>
    </font>
    <font>
      <sz val="10"/>
      <color rgb="FF000000"/>
      <name val="Arial Rounded MT Bold"/>
      <family val="2"/>
    </font>
    <font>
      <u/>
      <sz val="11"/>
      <color theme="10"/>
      <name val="Calibri"/>
      <family val="2"/>
      <scheme val="minor"/>
    </font>
    <font>
      <sz val="18"/>
      <name val="Arial"/>
      <family val="2"/>
    </font>
    <font>
      <sz val="16"/>
      <color theme="1"/>
      <name val="Arial"/>
      <family val="2"/>
    </font>
    <font>
      <b/>
      <sz val="28"/>
      <color theme="1"/>
      <name val="Arial"/>
      <family val="2"/>
    </font>
    <font>
      <sz val="18"/>
      <color theme="1"/>
      <name val="Arial"/>
      <family val="2"/>
    </font>
    <font>
      <sz val="16"/>
      <name val="Arial"/>
      <family val="2"/>
    </font>
    <font>
      <sz val="18"/>
      <color rgb="FF00000A"/>
      <name val="Arial"/>
      <family val="2"/>
    </font>
    <font>
      <sz val="16"/>
      <name val="Arial Rounded MT Bold"/>
      <family val="2"/>
    </font>
  </fonts>
  <fills count="2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0"/>
        <bgColor rgb="FFD7E4BD"/>
      </patternFill>
    </fill>
    <fill>
      <patternFill patternType="solid">
        <fgColor theme="4" tint="0.39997558519241921"/>
        <bgColor indexed="64"/>
      </patternFill>
    </fill>
    <fill>
      <patternFill patternType="solid">
        <fgColor theme="9"/>
        <bgColor indexed="64"/>
      </patternFill>
    </fill>
    <fill>
      <patternFill patternType="solid">
        <fgColor rgb="FFFFFFFF"/>
        <bgColor indexed="64"/>
      </patternFill>
    </fill>
  </fills>
  <borders count="7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rgb="FF1A1A1A"/>
      </bottom>
      <diagonal/>
    </border>
    <border>
      <left/>
      <right style="medium">
        <color indexed="64"/>
      </right>
      <top style="thin">
        <color rgb="FF1A1A1A"/>
      </top>
      <bottom style="thin">
        <color rgb="FF1A1A1A"/>
      </bottom>
      <diagonal/>
    </border>
    <border>
      <left/>
      <right style="medium">
        <color indexed="64"/>
      </right>
      <top style="thin">
        <color rgb="FF1A1A1A"/>
      </top>
      <bottom/>
      <diagonal/>
    </border>
    <border>
      <left/>
      <right style="medium">
        <color indexed="64"/>
      </right>
      <top style="thin">
        <color rgb="FF1A1A1A"/>
      </top>
      <bottom style="medium">
        <color indexed="64"/>
      </bottom>
      <diagonal/>
    </border>
  </borders>
  <cellStyleXfs count="19">
    <xf numFmtId="0" fontId="0" fillId="0" borderId="0"/>
    <xf numFmtId="0" fontId="1" fillId="2" borderId="0" applyNumberFormat="0" applyBorder="0" applyAlignment="0" applyProtection="0"/>
    <xf numFmtId="164" fontId="5" fillId="0" borderId="0" applyFont="0" applyFill="0" applyBorder="0" applyAlignment="0" applyProtection="0"/>
    <xf numFmtId="166" fontId="1" fillId="0" borderId="0" applyFill="0" applyBorder="0" applyAlignment="0" applyProtection="0"/>
    <xf numFmtId="0" fontId="1" fillId="0" borderId="0"/>
    <xf numFmtId="9" fontId="5"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1" fillId="0" borderId="0" applyNumberFormat="0" applyFill="0" applyBorder="0" applyAlignment="0" applyProtection="0"/>
    <xf numFmtId="41" fontId="5" fillId="0" borderId="0" applyFont="0" applyFill="0" applyBorder="0" applyAlignment="0" applyProtection="0"/>
    <xf numFmtId="0" fontId="41" fillId="0" borderId="0" applyNumberFormat="0" applyFill="0" applyBorder="0" applyAlignment="0" applyProtection="0"/>
  </cellStyleXfs>
  <cellXfs count="554">
    <xf numFmtId="0" fontId="0" fillId="0" borderId="0" xfId="0"/>
    <xf numFmtId="0" fontId="6" fillId="0" borderId="4"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0" fillId="0" borderId="0" xfId="0" applyAlignment="1">
      <alignment wrapText="1"/>
    </xf>
    <xf numFmtId="0" fontId="6" fillId="0" borderId="5"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7" fillId="0" borderId="0" xfId="0" applyFont="1" applyAlignment="1">
      <alignment horizontal="justify"/>
    </xf>
    <xf numFmtId="0" fontId="8" fillId="9" borderId="8" xfId="0" applyFont="1" applyFill="1" applyBorder="1" applyAlignment="1">
      <alignment horizontal="justify" vertical="center" wrapText="1"/>
    </xf>
    <xf numFmtId="0" fontId="8" fillId="6" borderId="8" xfId="0" applyFont="1" applyFill="1" applyBorder="1" applyAlignment="1">
      <alignment horizontal="justify" vertical="center" wrapText="1"/>
    </xf>
    <xf numFmtId="0" fontId="4" fillId="10" borderId="2" xfId="0" applyFont="1" applyFill="1" applyBorder="1" applyAlignment="1">
      <alignment horizontal="center" vertical="center" wrapText="1"/>
    </xf>
    <xf numFmtId="0" fontId="4" fillId="10" borderId="2" xfId="0" applyFont="1" applyFill="1" applyBorder="1" applyAlignment="1">
      <alignment horizontal="justify" vertical="center" wrapText="1"/>
    </xf>
    <xf numFmtId="0" fontId="8" fillId="10" borderId="8" xfId="0" applyFont="1" applyFill="1" applyBorder="1" applyAlignment="1">
      <alignment horizontal="justify" vertical="center" wrapText="1"/>
    </xf>
    <xf numFmtId="0" fontId="8" fillId="10" borderId="9" xfId="0" applyFont="1" applyFill="1" applyBorder="1" applyAlignment="1">
      <alignment horizontal="justify" vertical="center" wrapText="1"/>
    </xf>
    <xf numFmtId="0" fontId="4" fillId="11" borderId="10" xfId="0" applyFont="1" applyFill="1" applyBorder="1" applyAlignment="1">
      <alignment horizontal="justify" vertical="center" wrapText="1"/>
    </xf>
    <xf numFmtId="0" fontId="4" fillId="11" borderId="8" xfId="0" applyFont="1" applyFill="1" applyBorder="1" applyAlignment="1">
      <alignment horizontal="justify" vertical="center" wrapText="1"/>
    </xf>
    <xf numFmtId="0" fontId="4" fillId="12" borderId="2"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4" fillId="13" borderId="8" xfId="0" applyFont="1" applyFill="1" applyBorder="1" applyAlignment="1">
      <alignment horizontal="justify" vertical="center" wrapText="1"/>
    </xf>
    <xf numFmtId="0" fontId="8" fillId="13" borderId="11" xfId="0" applyFont="1" applyFill="1" applyBorder="1" applyAlignment="1">
      <alignment horizontal="justify" vertical="center" wrapText="1"/>
    </xf>
    <xf numFmtId="0" fontId="8" fillId="13" borderId="8" xfId="0" applyFont="1" applyFill="1" applyBorder="1" applyAlignment="1">
      <alignment horizontal="justify" vertical="center" wrapText="1"/>
    </xf>
    <xf numFmtId="0" fontId="4" fillId="13" borderId="2" xfId="0" applyFont="1" applyFill="1" applyBorder="1" applyAlignment="1">
      <alignment vertical="center" wrapText="1"/>
    </xf>
    <xf numFmtId="0" fontId="8" fillId="14" borderId="10" xfId="0" applyFont="1" applyFill="1" applyBorder="1" applyAlignment="1">
      <alignment horizontal="justify" vertical="center" wrapText="1"/>
    </xf>
    <xf numFmtId="0" fontId="8" fillId="14" borderId="8" xfId="0" applyFont="1" applyFill="1" applyBorder="1" applyAlignment="1">
      <alignment horizontal="justify" vertical="center" wrapText="1"/>
    </xf>
    <xf numFmtId="0" fontId="4" fillId="14" borderId="8" xfId="0" applyFont="1" applyFill="1" applyBorder="1" applyAlignment="1">
      <alignment horizontal="justify" vertical="center" wrapText="1"/>
    </xf>
    <xf numFmtId="0" fontId="9" fillId="14" borderId="8" xfId="0" applyFont="1" applyFill="1" applyBorder="1" applyAlignment="1">
      <alignment horizontal="justify" vertical="center" wrapText="1"/>
    </xf>
    <xf numFmtId="0" fontId="8" fillId="14" borderId="12" xfId="0" applyFont="1" applyFill="1" applyBorder="1" applyAlignment="1">
      <alignment horizontal="left" vertical="center" wrapText="1"/>
    </xf>
    <xf numFmtId="0" fontId="8" fillId="14" borderId="9" xfId="0" applyFont="1" applyFill="1" applyBorder="1" applyAlignment="1">
      <alignment horizontal="justify" vertical="center" wrapText="1"/>
    </xf>
    <xf numFmtId="0" fontId="4" fillId="14" borderId="10" xfId="0" applyFont="1" applyFill="1" applyBorder="1" applyAlignment="1">
      <alignment horizontal="justify" vertical="center" wrapText="1"/>
    </xf>
    <xf numFmtId="0" fontId="4" fillId="14" borderId="9" xfId="0" applyFont="1" applyFill="1" applyBorder="1" applyAlignment="1">
      <alignment horizontal="justify" vertical="center" wrapText="1"/>
    </xf>
    <xf numFmtId="0" fontId="11" fillId="0" borderId="0" xfId="0" applyFont="1"/>
    <xf numFmtId="0" fontId="12" fillId="6" borderId="2" xfId="0" applyFont="1" applyFill="1" applyBorder="1" applyAlignment="1">
      <alignment vertical="center" wrapText="1"/>
    </xf>
    <xf numFmtId="0" fontId="13" fillId="6" borderId="13" xfId="0" applyFont="1" applyFill="1" applyBorder="1" applyAlignment="1">
      <alignment horizontal="center" vertical="center" wrapText="1"/>
    </xf>
    <xf numFmtId="0" fontId="15" fillId="6" borderId="14" xfId="0" applyFont="1" applyFill="1" applyBorder="1" applyAlignment="1">
      <alignment vertical="center" wrapText="1"/>
    </xf>
    <xf numFmtId="0" fontId="15" fillId="6" borderId="8" xfId="0" applyFont="1" applyFill="1" applyBorder="1" applyAlignment="1">
      <alignment vertical="center" wrapText="1"/>
    </xf>
    <xf numFmtId="0" fontId="16" fillId="6" borderId="0" xfId="0" applyFont="1" applyFill="1"/>
    <xf numFmtId="0" fontId="14" fillId="21" borderId="3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7" fillId="5" borderId="19" xfId="0" applyFont="1" applyFill="1" applyBorder="1" applyAlignment="1" applyProtection="1">
      <alignment horizontal="left" vertical="center" wrapText="1"/>
    </xf>
    <xf numFmtId="0" fontId="19" fillId="6" borderId="1" xfId="0" applyFont="1" applyFill="1" applyBorder="1" applyAlignment="1">
      <alignment vertical="center" wrapText="1"/>
    </xf>
    <xf numFmtId="0" fontId="19" fillId="6" borderId="0" xfId="0" applyFont="1" applyFill="1" applyBorder="1" applyAlignment="1">
      <alignment vertical="center" wrapText="1"/>
    </xf>
    <xf numFmtId="0" fontId="18" fillId="6" borderId="1" xfId="0" applyFont="1" applyFill="1" applyBorder="1" applyAlignment="1">
      <alignment horizontal="left" vertical="center" wrapText="1"/>
    </xf>
    <xf numFmtId="0" fontId="20" fillId="6" borderId="0" xfId="0" applyFont="1" applyFill="1" applyBorder="1" applyAlignment="1">
      <alignment vertical="center"/>
    </xf>
    <xf numFmtId="0" fontId="16" fillId="6" borderId="0" xfId="0" applyFont="1" applyFill="1" applyAlignment="1">
      <alignment horizontal="center"/>
    </xf>
    <xf numFmtId="0" fontId="15" fillId="20" borderId="24" xfId="0" applyFont="1" applyFill="1" applyBorder="1" applyAlignment="1">
      <alignment vertical="center" wrapText="1"/>
    </xf>
    <xf numFmtId="0" fontId="15" fillId="20" borderId="25" xfId="0" applyFont="1" applyFill="1" applyBorder="1" applyAlignment="1">
      <alignment vertical="center" wrapText="1"/>
    </xf>
    <xf numFmtId="0" fontId="15" fillId="18" borderId="19" xfId="0" applyFont="1" applyFill="1" applyBorder="1" applyAlignment="1">
      <alignment horizontal="center" vertical="center" wrapText="1"/>
    </xf>
    <xf numFmtId="0" fontId="15" fillId="18" borderId="7"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18" borderId="18" xfId="0" applyFont="1" applyFill="1" applyBorder="1" applyAlignment="1">
      <alignment horizontal="center" vertical="center" wrapText="1"/>
    </xf>
    <xf numFmtId="0" fontId="15" fillId="18" borderId="18" xfId="0" applyFont="1" applyFill="1" applyBorder="1" applyAlignment="1">
      <alignment vertical="center" wrapText="1"/>
    </xf>
    <xf numFmtId="0" fontId="15" fillId="7" borderId="3" xfId="0" applyFont="1" applyFill="1" applyBorder="1" applyAlignment="1">
      <alignment horizontal="center" vertical="center" wrapText="1"/>
    </xf>
    <xf numFmtId="0" fontId="20" fillId="7" borderId="3" xfId="0" applyFont="1" applyFill="1" applyBorder="1"/>
    <xf numFmtId="0" fontId="15" fillId="8" borderId="3" xfId="0" applyFont="1" applyFill="1" applyBorder="1" applyAlignment="1">
      <alignment horizontal="center" vertical="center" wrapText="1"/>
    </xf>
    <xf numFmtId="0" fontId="15" fillId="16" borderId="3"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5" borderId="16" xfId="0" applyFont="1" applyFill="1" applyBorder="1" applyAlignment="1">
      <alignment horizontal="center" vertical="center" wrapText="1"/>
    </xf>
    <xf numFmtId="0" fontId="21" fillId="6" borderId="28" xfId="0" applyFont="1" applyFill="1" applyBorder="1" applyAlignment="1">
      <alignment horizontal="center" vertical="center" wrapText="1"/>
    </xf>
    <xf numFmtId="0" fontId="24" fillId="6" borderId="10" xfId="0" applyFont="1" applyFill="1" applyBorder="1" applyAlignment="1" applyProtection="1">
      <alignment horizontal="center" vertical="center" wrapText="1"/>
      <protection locked="0"/>
    </xf>
    <xf numFmtId="0" fontId="24" fillId="6" borderId="5" xfId="0" applyFont="1" applyFill="1" applyBorder="1" applyAlignment="1">
      <alignment vertical="center" wrapText="1"/>
    </xf>
    <xf numFmtId="0" fontId="24" fillId="6" borderId="5" xfId="0" applyFont="1" applyFill="1" applyBorder="1" applyAlignment="1" applyProtection="1">
      <alignment horizontal="center" vertical="center" wrapText="1"/>
      <protection locked="0"/>
    </xf>
    <xf numFmtId="0" fontId="25" fillId="6" borderId="5" xfId="0" applyFont="1" applyFill="1" applyBorder="1" applyAlignment="1" applyProtection="1">
      <alignment horizontal="center" vertical="center" wrapText="1"/>
      <protection locked="0"/>
    </xf>
    <xf numFmtId="0" fontId="16" fillId="6" borderId="5" xfId="0" applyFont="1" applyFill="1" applyBorder="1" applyAlignment="1" applyProtection="1">
      <alignment horizontal="center" vertical="center" wrapText="1"/>
      <protection locked="0"/>
    </xf>
    <xf numFmtId="0" fontId="16" fillId="6" borderId="5" xfId="0" applyFont="1" applyFill="1" applyBorder="1" applyAlignment="1" applyProtection="1">
      <alignment horizontal="left" vertical="center" wrapText="1"/>
    </xf>
    <xf numFmtId="165" fontId="16" fillId="6" borderId="5" xfId="0" applyNumberFormat="1" applyFont="1" applyFill="1" applyBorder="1" applyAlignment="1" applyProtection="1">
      <alignment horizontal="center" vertical="center" wrapText="1"/>
      <protection locked="0"/>
    </xf>
    <xf numFmtId="0" fontId="16" fillId="6" borderId="5" xfId="0" applyFont="1" applyFill="1" applyBorder="1" applyAlignment="1">
      <alignment horizontal="center" vertical="center" wrapText="1"/>
    </xf>
    <xf numFmtId="9" fontId="16" fillId="6" borderId="5" xfId="0" applyNumberFormat="1" applyFont="1" applyFill="1" applyBorder="1" applyAlignment="1">
      <alignment horizontal="center" vertical="center" wrapText="1"/>
    </xf>
    <xf numFmtId="0" fontId="16" fillId="6" borderId="5" xfId="0" applyFont="1" applyFill="1" applyBorder="1" applyAlignment="1" applyProtection="1">
      <alignment horizontal="justify" vertical="center" wrapText="1"/>
      <protection locked="0"/>
    </xf>
    <xf numFmtId="0" fontId="26" fillId="6" borderId="5" xfId="0" applyFont="1" applyFill="1" applyBorder="1" applyAlignment="1" applyProtection="1">
      <alignment horizontal="left" vertical="center" wrapText="1"/>
      <protection locked="0"/>
    </xf>
    <xf numFmtId="0" fontId="26" fillId="6" borderId="17" xfId="0" applyFont="1" applyFill="1" applyBorder="1" applyAlignment="1" applyProtection="1">
      <alignment horizontal="left" vertical="center" wrapText="1"/>
      <protection locked="0"/>
    </xf>
    <xf numFmtId="0" fontId="21" fillId="6" borderId="36" xfId="0" applyFont="1" applyFill="1" applyBorder="1" applyAlignment="1">
      <alignment horizontal="center" vertical="center" wrapText="1"/>
    </xf>
    <xf numFmtId="0" fontId="24" fillId="6" borderId="8" xfId="0" applyFont="1" applyFill="1" applyBorder="1" applyAlignment="1" applyProtection="1">
      <alignment horizontal="center" vertical="center" wrapText="1"/>
      <protection locked="0"/>
    </xf>
    <xf numFmtId="0" fontId="24" fillId="6" borderId="3" xfId="0" applyFont="1" applyFill="1" applyBorder="1" applyAlignment="1">
      <alignment vertical="center" wrapText="1"/>
    </xf>
    <xf numFmtId="0" fontId="24" fillId="6" borderId="2" xfId="0" applyFont="1" applyFill="1" applyBorder="1" applyAlignment="1" applyProtection="1">
      <alignment horizontal="center" vertical="center" wrapText="1"/>
      <protection locked="0"/>
    </xf>
    <xf numFmtId="0" fontId="25" fillId="6" borderId="6" xfId="0" applyFont="1" applyFill="1" applyBorder="1" applyAlignment="1" applyProtection="1">
      <alignment horizontal="center" vertical="center" wrapText="1"/>
      <protection locked="0"/>
    </xf>
    <xf numFmtId="0" fontId="25" fillId="6" borderId="2" xfId="0" applyFont="1" applyFill="1" applyBorder="1" applyAlignment="1" applyProtection="1">
      <alignment horizontal="center" vertical="center" wrapText="1"/>
      <protection locked="0"/>
    </xf>
    <xf numFmtId="0" fontId="16" fillId="6" borderId="2" xfId="0" applyFont="1" applyFill="1" applyBorder="1" applyAlignment="1" applyProtection="1">
      <alignment horizontal="center" vertical="center" wrapText="1"/>
      <protection locked="0"/>
    </xf>
    <xf numFmtId="0" fontId="16" fillId="6" borderId="2" xfId="0" applyFont="1" applyFill="1" applyBorder="1" applyAlignment="1" applyProtection="1">
      <alignment horizontal="left" vertical="center" wrapText="1"/>
    </xf>
    <xf numFmtId="165" fontId="16" fillId="6" borderId="2" xfId="0" applyNumberFormat="1" applyFont="1" applyFill="1" applyBorder="1" applyAlignment="1" applyProtection="1">
      <alignment horizontal="center" vertical="center" wrapText="1"/>
      <protection locked="0"/>
    </xf>
    <xf numFmtId="0" fontId="24" fillId="6" borderId="12" xfId="0" applyFont="1" applyFill="1" applyBorder="1" applyAlignment="1" applyProtection="1">
      <alignment horizontal="center" vertical="center" wrapText="1"/>
      <protection locked="0"/>
    </xf>
    <xf numFmtId="0" fontId="23" fillId="6" borderId="3" xfId="0" applyFont="1" applyFill="1" applyBorder="1" applyAlignment="1">
      <alignment vertical="center" wrapText="1"/>
    </xf>
    <xf numFmtId="0" fontId="24" fillId="6" borderId="3" xfId="0" applyFont="1" applyFill="1" applyBorder="1" applyAlignment="1" applyProtection="1">
      <alignment horizontal="center" vertical="center" wrapText="1"/>
      <protection locked="0"/>
    </xf>
    <xf numFmtId="0" fontId="25" fillId="6" borderId="3" xfId="0"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0" fontId="16" fillId="6" borderId="3" xfId="0" applyFont="1" applyFill="1" applyBorder="1" applyAlignment="1" applyProtection="1">
      <alignment horizontal="left" vertical="center" wrapText="1"/>
    </xf>
    <xf numFmtId="165" fontId="16" fillId="6" borderId="3" xfId="0" applyNumberFormat="1" applyFont="1" applyFill="1" applyBorder="1" applyAlignment="1" applyProtection="1">
      <alignment horizontal="center" vertical="center" wrapText="1"/>
      <protection locked="0"/>
    </xf>
    <xf numFmtId="0" fontId="16" fillId="6" borderId="26" xfId="0" applyFont="1" applyFill="1" applyBorder="1" applyAlignment="1" applyProtection="1">
      <alignment horizontal="justify" vertical="center" wrapText="1"/>
      <protection locked="0"/>
    </xf>
    <xf numFmtId="0" fontId="16" fillId="6" borderId="26" xfId="0" applyFont="1" applyFill="1" applyBorder="1" applyAlignment="1" applyProtection="1">
      <alignment horizontal="center" vertical="center" wrapText="1"/>
      <protection locked="0"/>
    </xf>
    <xf numFmtId="0" fontId="26" fillId="6" borderId="26" xfId="0" applyFont="1" applyFill="1" applyBorder="1" applyAlignment="1" applyProtection="1">
      <alignment horizontal="left" vertical="center" wrapText="1"/>
      <protection locked="0"/>
    </xf>
    <xf numFmtId="0" fontId="26" fillId="6" borderId="27" xfId="0" applyFont="1" applyFill="1" applyBorder="1" applyAlignment="1" applyProtection="1">
      <alignment horizontal="left" vertical="center" wrapText="1"/>
      <protection locked="0"/>
    </xf>
    <xf numFmtId="0" fontId="21" fillId="6" borderId="35" xfId="0" applyFont="1" applyFill="1" applyBorder="1" applyAlignment="1">
      <alignment horizontal="center" vertical="center" wrapText="1"/>
    </xf>
    <xf numFmtId="0" fontId="24" fillId="6" borderId="38" xfId="0" applyFont="1" applyFill="1" applyBorder="1" applyAlignment="1" applyProtection="1">
      <alignment horizontal="center" vertical="center" wrapText="1"/>
      <protection locked="0"/>
    </xf>
    <xf numFmtId="0" fontId="24" fillId="6" borderId="22" xfId="0" applyFont="1" applyFill="1" applyBorder="1" applyAlignment="1">
      <alignment vertical="center" wrapText="1"/>
    </xf>
    <xf numFmtId="0" fontId="23" fillId="6" borderId="22" xfId="0" applyFont="1" applyFill="1" applyBorder="1" applyAlignment="1">
      <alignment vertical="center" wrapText="1"/>
    </xf>
    <xf numFmtId="0" fontId="24" fillId="6" borderId="22" xfId="0" applyFont="1" applyFill="1" applyBorder="1" applyAlignment="1" applyProtection="1">
      <alignment horizontal="center" vertical="center" wrapText="1"/>
      <protection locked="0"/>
    </xf>
    <xf numFmtId="0" fontId="25" fillId="6" borderId="22" xfId="0" applyFont="1" applyFill="1" applyBorder="1" applyAlignment="1" applyProtection="1">
      <alignment horizontal="center" vertical="center" wrapText="1"/>
      <protection locked="0"/>
    </xf>
    <xf numFmtId="0" fontId="16" fillId="6" borderId="22" xfId="0" applyFont="1" applyFill="1" applyBorder="1" applyAlignment="1" applyProtection="1">
      <alignment horizontal="center" vertical="center" wrapText="1"/>
      <protection locked="0"/>
    </xf>
    <xf numFmtId="0" fontId="16" fillId="6" borderId="22" xfId="0" applyFont="1" applyFill="1" applyBorder="1" applyAlignment="1" applyProtection="1">
      <alignment horizontal="left" vertical="center" wrapText="1"/>
    </xf>
    <xf numFmtId="165" fontId="16" fillId="6" borderId="22" xfId="0" applyNumberFormat="1" applyFont="1" applyFill="1" applyBorder="1" applyAlignment="1" applyProtection="1">
      <alignment horizontal="center" vertical="center" wrapText="1"/>
      <protection locked="0"/>
    </xf>
    <xf numFmtId="0" fontId="16" fillId="6" borderId="22" xfId="0" applyFont="1" applyFill="1" applyBorder="1" applyAlignment="1">
      <alignment horizontal="center" vertical="center" wrapText="1"/>
    </xf>
    <xf numFmtId="0" fontId="16" fillId="6" borderId="22" xfId="0" applyFont="1" applyFill="1" applyBorder="1" applyAlignment="1" applyProtection="1">
      <alignment horizontal="justify" vertical="center" wrapText="1"/>
      <protection locked="0"/>
    </xf>
    <xf numFmtId="0" fontId="26" fillId="6" borderId="22" xfId="0" applyFont="1" applyFill="1" applyBorder="1" applyAlignment="1" applyProtection="1">
      <alignment horizontal="left" vertical="center" wrapText="1"/>
      <protection locked="0"/>
    </xf>
    <xf numFmtId="0" fontId="26" fillId="6" borderId="23" xfId="0" applyFont="1" applyFill="1" applyBorder="1" applyAlignment="1" applyProtection="1">
      <alignment horizontal="left" vertical="center" wrapText="1"/>
      <protection locked="0"/>
    </xf>
    <xf numFmtId="0" fontId="24" fillId="6" borderId="5" xfId="0" applyFont="1" applyFill="1" applyBorder="1" applyAlignment="1" applyProtection="1">
      <alignment horizontal="justify" vertical="center" wrapText="1"/>
      <protection locked="0"/>
    </xf>
    <xf numFmtId="0" fontId="16" fillId="6" borderId="7" xfId="0" applyFont="1" applyFill="1" applyBorder="1" applyAlignment="1" applyProtection="1">
      <alignment horizontal="left" vertical="center" wrapText="1"/>
    </xf>
    <xf numFmtId="0" fontId="24" fillId="6" borderId="20" xfId="0" applyFont="1" applyFill="1" applyBorder="1" applyAlignment="1">
      <alignment vertical="center" wrapText="1"/>
    </xf>
    <xf numFmtId="0" fontId="24" fillId="6" borderId="20" xfId="0" applyFont="1" applyFill="1" applyBorder="1" applyAlignment="1" applyProtection="1">
      <alignment horizontal="justify" vertical="center" wrapText="1"/>
      <protection locked="0"/>
    </xf>
    <xf numFmtId="0" fontId="24" fillId="6" borderId="22" xfId="0" applyFont="1" applyFill="1" applyBorder="1" applyAlignment="1" applyProtection="1">
      <alignment horizontal="justify" vertical="center" wrapText="1"/>
      <protection locked="0"/>
    </xf>
    <xf numFmtId="0" fontId="25" fillId="6" borderId="22" xfId="0" applyFont="1" applyFill="1" applyBorder="1" applyAlignment="1">
      <alignment vertical="center"/>
    </xf>
    <xf numFmtId="0" fontId="24" fillId="6" borderId="6" xfId="0" applyFont="1" applyFill="1" applyBorder="1" applyAlignment="1" applyProtection="1">
      <alignment horizontal="center" vertical="center" wrapText="1"/>
      <protection locked="0"/>
    </xf>
    <xf numFmtId="0" fontId="24" fillId="6" borderId="2" xfId="0" applyFont="1" applyFill="1" applyBorder="1" applyAlignment="1">
      <alignment horizontal="center" vertical="center" wrapText="1"/>
    </xf>
    <xf numFmtId="0" fontId="24" fillId="6" borderId="50" xfId="0" applyFont="1" applyFill="1" applyBorder="1" applyAlignment="1" applyProtection="1">
      <alignment horizontal="center" vertical="center" wrapText="1"/>
      <protection locked="0"/>
    </xf>
    <xf numFmtId="0" fontId="24" fillId="6" borderId="34" xfId="0" applyFont="1" applyFill="1" applyBorder="1" applyAlignment="1">
      <alignment vertical="center" wrapText="1"/>
    </xf>
    <xf numFmtId="0" fontId="24" fillId="6" borderId="2" xfId="0" applyFont="1" applyFill="1" applyBorder="1" applyAlignment="1">
      <alignment vertical="center" wrapText="1"/>
    </xf>
    <xf numFmtId="9" fontId="24" fillId="6" borderId="2" xfId="0" applyNumberFormat="1" applyFont="1" applyFill="1" applyBorder="1" applyAlignment="1" applyProtection="1">
      <alignment horizontal="center" vertical="center" wrapText="1"/>
      <protection locked="0"/>
    </xf>
    <xf numFmtId="0" fontId="24" fillId="6" borderId="2" xfId="0" applyFont="1" applyFill="1" applyBorder="1" applyAlignment="1" applyProtection="1">
      <alignment horizontal="justify" vertical="center" wrapText="1"/>
      <protection locked="0"/>
    </xf>
    <xf numFmtId="0" fontId="16" fillId="6" borderId="2" xfId="0" applyFont="1" applyFill="1" applyBorder="1" applyAlignment="1" applyProtection="1">
      <alignment horizontal="justify" vertical="center" wrapText="1"/>
      <protection locked="0"/>
    </xf>
    <xf numFmtId="0" fontId="26" fillId="6" borderId="2" xfId="0" applyFont="1" applyFill="1" applyBorder="1" applyAlignment="1" applyProtection="1">
      <alignment horizontal="left" vertical="center" wrapText="1"/>
      <protection locked="0"/>
    </xf>
    <xf numFmtId="0" fontId="21" fillId="6" borderId="37" xfId="0" applyFont="1" applyFill="1" applyBorder="1" applyAlignment="1">
      <alignment horizontal="center" vertical="center" wrapText="1"/>
    </xf>
    <xf numFmtId="0" fontId="20" fillId="6" borderId="26" xfId="0" applyFont="1" applyFill="1" applyBorder="1" applyAlignment="1" applyProtection="1">
      <alignment horizontal="center" vertical="center" wrapText="1"/>
      <protection locked="0"/>
    </xf>
    <xf numFmtId="0" fontId="20" fillId="6" borderId="26" xfId="0" applyFont="1" applyFill="1" applyBorder="1" applyAlignment="1" applyProtection="1">
      <alignment horizontal="left" vertical="center" wrapText="1"/>
    </xf>
    <xf numFmtId="165" fontId="20" fillId="6" borderId="26" xfId="0" applyNumberFormat="1" applyFont="1" applyFill="1" applyBorder="1" applyAlignment="1" applyProtection="1">
      <alignment horizontal="center" vertical="center" wrapText="1"/>
      <protection locked="0"/>
    </xf>
    <xf numFmtId="0" fontId="24" fillId="6" borderId="26" xfId="0" applyFont="1" applyFill="1" applyBorder="1" applyAlignment="1" applyProtection="1">
      <alignment horizontal="center" vertical="center" wrapText="1"/>
      <protection locked="0"/>
    </xf>
    <xf numFmtId="0" fontId="24" fillId="6" borderId="26" xfId="0" applyFont="1" applyFill="1" applyBorder="1" applyAlignment="1" applyProtection="1">
      <alignment horizontal="justify" vertical="center" wrapText="1"/>
      <protection locked="0"/>
    </xf>
    <xf numFmtId="0" fontId="25" fillId="6" borderId="26" xfId="0" applyFont="1" applyFill="1" applyBorder="1" applyAlignment="1" applyProtection="1">
      <alignment horizontal="center" vertical="center" wrapText="1"/>
      <protection locked="0"/>
    </xf>
    <xf numFmtId="0" fontId="20" fillId="6" borderId="22" xfId="0" applyFont="1" applyFill="1" applyBorder="1" applyAlignment="1" applyProtection="1">
      <alignment horizontal="center" vertical="center" wrapText="1"/>
      <protection locked="0"/>
    </xf>
    <xf numFmtId="0" fontId="20" fillId="6" borderId="22" xfId="0" applyFont="1" applyFill="1" applyBorder="1" applyAlignment="1" applyProtection="1">
      <alignment horizontal="left" vertical="center" wrapText="1"/>
    </xf>
    <xf numFmtId="165" fontId="20" fillId="6" borderId="22" xfId="0" applyNumberFormat="1" applyFont="1" applyFill="1" applyBorder="1" applyAlignment="1" applyProtection="1">
      <alignment horizontal="center" vertical="center" wrapText="1"/>
      <protection locked="0"/>
    </xf>
    <xf numFmtId="0" fontId="26" fillId="6" borderId="33" xfId="0" applyFont="1" applyFill="1" applyBorder="1" applyAlignment="1" applyProtection="1">
      <alignment horizontal="left" vertical="center" wrapText="1"/>
      <protection locked="0"/>
    </xf>
    <xf numFmtId="0" fontId="16" fillId="6" borderId="26" xfId="0" applyFont="1" applyFill="1" applyBorder="1" applyAlignment="1" applyProtection="1">
      <alignment horizontal="left" vertical="center" wrapText="1"/>
    </xf>
    <xf numFmtId="165" fontId="16" fillId="6" borderId="26" xfId="0" applyNumberFormat="1" applyFont="1" applyFill="1" applyBorder="1" applyAlignment="1" applyProtection="1">
      <alignment horizontal="center" vertical="center" wrapText="1"/>
      <protection locked="0"/>
    </xf>
    <xf numFmtId="0" fontId="25" fillId="6" borderId="7" xfId="0" applyFont="1" applyFill="1" applyBorder="1" applyAlignment="1" applyProtection="1">
      <alignment horizontal="center" vertical="center" wrapText="1"/>
      <protection locked="0"/>
    </xf>
    <xf numFmtId="0" fontId="16" fillId="6" borderId="7" xfId="0" applyFont="1" applyFill="1" applyBorder="1" applyAlignment="1" applyProtection="1">
      <alignment horizontal="center" vertical="center" wrapText="1"/>
      <protection locked="0"/>
    </xf>
    <xf numFmtId="165" fontId="16" fillId="6" borderId="7" xfId="0" applyNumberFormat="1" applyFont="1" applyFill="1" applyBorder="1" applyAlignment="1" applyProtection="1">
      <alignment horizontal="center" vertical="center" wrapText="1"/>
      <protection locked="0"/>
    </xf>
    <xf numFmtId="0" fontId="15" fillId="19" borderId="21" xfId="0" applyFont="1" applyFill="1" applyBorder="1" applyAlignment="1">
      <alignment vertical="center" wrapText="1"/>
    </xf>
    <xf numFmtId="0" fontId="24" fillId="6" borderId="32" xfId="0" applyFont="1" applyFill="1" applyBorder="1" applyAlignment="1" applyProtection="1">
      <alignment horizontal="center" vertical="center" wrapText="1"/>
      <protection locked="0"/>
    </xf>
    <xf numFmtId="0" fontId="16" fillId="6" borderId="0" xfId="0" applyFont="1" applyFill="1" applyBorder="1" applyAlignment="1">
      <alignment vertical="center" wrapText="1"/>
    </xf>
    <xf numFmtId="9" fontId="18" fillId="6" borderId="0" xfId="5" applyFont="1" applyFill="1" applyBorder="1" applyAlignment="1">
      <alignment horizontal="center" vertical="center" wrapText="1"/>
    </xf>
    <xf numFmtId="0" fontId="16" fillId="6" borderId="0" xfId="0" applyFont="1" applyFill="1" applyBorder="1"/>
    <xf numFmtId="0" fontId="24" fillId="6" borderId="39" xfId="0" applyFont="1" applyFill="1" applyBorder="1" applyAlignment="1" applyProtection="1">
      <alignment horizontal="center" vertical="center" wrapText="1"/>
      <protection locked="0"/>
    </xf>
    <xf numFmtId="0" fontId="23" fillId="6" borderId="5" xfId="0" applyFont="1" applyFill="1" applyBorder="1" applyAlignment="1">
      <alignment horizontal="justify" vertical="center" wrapText="1"/>
    </xf>
    <xf numFmtId="0" fontId="23" fillId="6" borderId="56" xfId="0" applyFont="1" applyFill="1" applyBorder="1" applyAlignment="1">
      <alignment horizontal="justify" vertical="center" wrapText="1"/>
    </xf>
    <xf numFmtId="0" fontId="23" fillId="6" borderId="51" xfId="0" applyFont="1" applyFill="1" applyBorder="1" applyAlignment="1">
      <alignment horizontal="justify" vertical="center" wrapText="1"/>
    </xf>
    <xf numFmtId="0" fontId="24" fillId="6" borderId="5" xfId="0" applyFont="1" applyFill="1" applyBorder="1" applyAlignment="1">
      <alignment horizontal="center" vertical="center" wrapText="1"/>
    </xf>
    <xf numFmtId="0" fontId="18" fillId="6" borderId="5" xfId="5" applyNumberFormat="1" applyFont="1" applyFill="1" applyBorder="1" applyAlignment="1">
      <alignment horizontal="center" vertical="center" wrapText="1"/>
    </xf>
    <xf numFmtId="0" fontId="16" fillId="6" borderId="5" xfId="0" applyNumberFormat="1" applyFont="1" applyFill="1" applyBorder="1" applyAlignment="1">
      <alignment horizontal="center" vertical="center" wrapText="1"/>
    </xf>
    <xf numFmtId="0" fontId="16" fillId="6" borderId="5" xfId="0" applyNumberFormat="1" applyFont="1" applyFill="1" applyBorder="1" applyAlignment="1" applyProtection="1">
      <alignment horizontal="center" vertical="center" wrapText="1"/>
      <protection locked="0"/>
    </xf>
    <xf numFmtId="0" fontId="16" fillId="6" borderId="26" xfId="0" applyNumberFormat="1" applyFont="1" applyFill="1" applyBorder="1" applyAlignment="1" applyProtection="1">
      <alignment horizontal="center" vertical="center" wrapText="1"/>
      <protection locked="0"/>
    </xf>
    <xf numFmtId="0" fontId="16" fillId="6" borderId="22" xfId="0" applyNumberFormat="1" applyFont="1" applyFill="1" applyBorder="1" applyAlignment="1" applyProtection="1">
      <alignment horizontal="center" vertical="center" wrapText="1"/>
      <protection locked="0"/>
    </xf>
    <xf numFmtId="0" fontId="16" fillId="6" borderId="2" xfId="0" applyNumberFormat="1" applyFont="1" applyFill="1" applyBorder="1" applyAlignment="1" applyProtection="1">
      <alignment horizontal="center" vertical="center" wrapText="1"/>
      <protection locked="0"/>
    </xf>
    <xf numFmtId="0" fontId="15" fillId="15" borderId="57" xfId="0" applyFont="1" applyFill="1" applyBorder="1" applyAlignment="1">
      <alignment horizontal="center" vertical="center" wrapText="1"/>
    </xf>
    <xf numFmtId="0" fontId="15" fillId="15" borderId="13" xfId="0" applyFont="1" applyFill="1" applyBorder="1" applyAlignment="1">
      <alignment horizontal="center" vertical="center" wrapText="1"/>
    </xf>
    <xf numFmtId="0" fontId="15" fillId="15" borderId="58" xfId="0" applyFont="1" applyFill="1" applyBorder="1" applyAlignment="1">
      <alignment horizontal="center" vertical="center" wrapText="1"/>
    </xf>
    <xf numFmtId="0" fontId="18" fillId="6" borderId="57" xfId="5" applyNumberFormat="1" applyFont="1" applyFill="1" applyBorder="1" applyAlignment="1">
      <alignment horizontal="center" vertical="center" wrapText="1"/>
    </xf>
    <xf numFmtId="0" fontId="24" fillId="0" borderId="2"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4" fillId="6" borderId="18" xfId="0" applyFont="1" applyFill="1" applyBorder="1" applyAlignment="1" applyProtection="1">
      <alignment horizontal="center" vertical="center" wrapText="1"/>
      <protection locked="0"/>
    </xf>
    <xf numFmtId="0" fontId="24" fillId="6" borderId="18" xfId="0" applyFont="1" applyFill="1" applyBorder="1" applyAlignment="1">
      <alignment vertical="center" wrapText="1"/>
    </xf>
    <xf numFmtId="0" fontId="24" fillId="6" borderId="7" xfId="0" applyFont="1" applyFill="1" applyBorder="1" applyAlignment="1" applyProtection="1">
      <alignment horizontal="center" vertical="center" wrapText="1"/>
      <protection locked="0"/>
    </xf>
    <xf numFmtId="0" fontId="16" fillId="6" borderId="18" xfId="0" applyFont="1" applyFill="1" applyBorder="1" applyAlignment="1" applyProtection="1">
      <alignment horizontal="left" vertical="center" wrapText="1"/>
    </xf>
    <xf numFmtId="0" fontId="16" fillId="6" borderId="26" xfId="0" applyFont="1" applyFill="1" applyBorder="1" applyAlignment="1">
      <alignment horizontal="center" vertical="center" wrapText="1"/>
    </xf>
    <xf numFmtId="0" fontId="18" fillId="6" borderId="26" xfId="5" applyNumberFormat="1" applyFont="1" applyFill="1" applyBorder="1" applyAlignment="1">
      <alignment horizontal="center" vertical="center" wrapText="1"/>
    </xf>
    <xf numFmtId="0" fontId="18" fillId="6" borderId="64" xfId="5" applyNumberFormat="1" applyFont="1" applyFill="1" applyBorder="1" applyAlignment="1">
      <alignment horizontal="center" vertical="center" wrapText="1"/>
    </xf>
    <xf numFmtId="0" fontId="16" fillId="6" borderId="32" xfId="0" applyFont="1" applyFill="1" applyBorder="1" applyAlignment="1" applyProtection="1">
      <alignment horizontal="left" vertical="center" wrapText="1"/>
    </xf>
    <xf numFmtId="0" fontId="18" fillId="6" borderId="6" xfId="5" applyNumberFormat="1" applyFont="1" applyFill="1" applyBorder="1" applyAlignment="1">
      <alignment horizontal="center" vertical="center" wrapText="1"/>
    </xf>
    <xf numFmtId="0" fontId="18" fillId="6" borderId="21" xfId="5" applyNumberFormat="1" applyFont="1" applyFill="1" applyBorder="1" applyAlignment="1">
      <alignment horizontal="center" vertical="center" wrapText="1"/>
    </xf>
    <xf numFmtId="0" fontId="16" fillId="6" borderId="2" xfId="0" applyFont="1" applyFill="1" applyBorder="1" applyAlignment="1">
      <alignment horizontal="center" vertical="center" wrapText="1"/>
    </xf>
    <xf numFmtId="9" fontId="16" fillId="6" borderId="2" xfId="0" applyNumberFormat="1" applyFont="1" applyFill="1" applyBorder="1" applyAlignment="1">
      <alignment horizontal="center" vertical="center" wrapText="1"/>
    </xf>
    <xf numFmtId="0" fontId="18" fillId="6" borderId="2" xfId="5" applyNumberFormat="1" applyFont="1" applyFill="1" applyBorder="1" applyAlignment="1">
      <alignment horizontal="center" vertical="center" wrapText="1"/>
    </xf>
    <xf numFmtId="165" fontId="16" fillId="6" borderId="32" xfId="0" applyNumberFormat="1" applyFont="1" applyFill="1" applyBorder="1" applyAlignment="1" applyProtection="1">
      <alignment horizontal="center" vertical="center" wrapText="1"/>
      <protection locked="0"/>
    </xf>
    <xf numFmtId="9" fontId="16" fillId="6" borderId="6" xfId="0" applyNumberFormat="1" applyFont="1" applyFill="1" applyBorder="1" applyAlignment="1">
      <alignment horizontal="center" vertical="center" wrapText="1"/>
    </xf>
    <xf numFmtId="0" fontId="16" fillId="6" borderId="32" xfId="0" applyNumberFormat="1" applyFont="1" applyFill="1" applyBorder="1" applyAlignment="1" applyProtection="1">
      <alignment horizontal="center" vertical="center" wrapText="1"/>
      <protection locked="0"/>
    </xf>
    <xf numFmtId="0" fontId="16" fillId="6" borderId="32" xfId="0" applyFont="1" applyFill="1" applyBorder="1" applyAlignment="1" applyProtection="1">
      <alignment horizontal="justify" vertical="center" wrapText="1"/>
      <protection locked="0"/>
    </xf>
    <xf numFmtId="0" fontId="16" fillId="6" borderId="32" xfId="0" applyFont="1" applyFill="1" applyBorder="1" applyAlignment="1" applyProtection="1">
      <alignment horizontal="center" vertical="center" wrapText="1"/>
      <protection locked="0"/>
    </xf>
    <xf numFmtId="0" fontId="26" fillId="6" borderId="32" xfId="0" applyFont="1" applyFill="1" applyBorder="1" applyAlignment="1" applyProtection="1">
      <alignment horizontal="left" vertical="center" wrapText="1"/>
      <protection locked="0"/>
    </xf>
    <xf numFmtId="0" fontId="26" fillId="6" borderId="52" xfId="0" applyFont="1" applyFill="1" applyBorder="1" applyAlignment="1" applyProtection="1">
      <alignment horizontal="left" vertical="center" wrapText="1"/>
      <protection locked="0"/>
    </xf>
    <xf numFmtId="0" fontId="16" fillId="6" borderId="2" xfId="0" applyNumberFormat="1" applyFont="1" applyFill="1" applyBorder="1" applyAlignment="1">
      <alignment horizontal="center" vertical="center" wrapText="1"/>
    </xf>
    <xf numFmtId="0" fontId="18" fillId="6" borderId="13" xfId="5" applyNumberFormat="1"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7" xfId="0" applyNumberFormat="1" applyFont="1" applyFill="1" applyBorder="1" applyAlignment="1">
      <alignment horizontal="center" vertical="center" wrapText="1"/>
    </xf>
    <xf numFmtId="0" fontId="16" fillId="6" borderId="7" xfId="0" applyNumberFormat="1" applyFont="1" applyFill="1" applyBorder="1" applyAlignment="1" applyProtection="1">
      <alignment horizontal="center" vertical="center" wrapText="1"/>
      <protection locked="0"/>
    </xf>
    <xf numFmtId="0" fontId="18" fillId="6" borderId="7" xfId="5" applyNumberFormat="1" applyFont="1" applyFill="1" applyBorder="1" applyAlignment="1">
      <alignment horizontal="center" vertical="center" wrapText="1"/>
    </xf>
    <xf numFmtId="0" fontId="16" fillId="6" borderId="7" xfId="0" applyFont="1" applyFill="1" applyBorder="1" applyAlignment="1" applyProtection="1">
      <alignment horizontal="justify" vertical="center" wrapText="1"/>
      <protection locked="0"/>
    </xf>
    <xf numFmtId="0" fontId="26" fillId="6" borderId="7" xfId="0" applyFont="1" applyFill="1" applyBorder="1" applyAlignment="1" applyProtection="1">
      <alignment horizontal="left" vertical="center" wrapText="1"/>
      <protection locked="0"/>
    </xf>
    <xf numFmtId="0" fontId="18" fillId="6" borderId="65" xfId="5" applyNumberFormat="1" applyFont="1" applyFill="1" applyBorder="1" applyAlignment="1">
      <alignment horizontal="center" vertical="center" wrapText="1"/>
    </xf>
    <xf numFmtId="0" fontId="26" fillId="6" borderId="43" xfId="0" applyFont="1" applyFill="1" applyBorder="1" applyAlignment="1" applyProtection="1">
      <alignment horizontal="left" vertical="center" wrapText="1"/>
      <protection locked="0"/>
    </xf>
    <xf numFmtId="9" fontId="16" fillId="6" borderId="7" xfId="0" applyNumberFormat="1" applyFont="1" applyFill="1" applyBorder="1" applyAlignment="1">
      <alignment horizontal="center" vertical="center" wrapText="1"/>
    </xf>
    <xf numFmtId="0" fontId="23" fillId="6" borderId="57" xfId="0" applyFont="1" applyFill="1" applyBorder="1" applyAlignment="1" applyProtection="1">
      <alignment horizontal="justify" vertical="center" wrapText="1"/>
      <protection locked="0"/>
    </xf>
    <xf numFmtId="0" fontId="23" fillId="6" borderId="13" xfId="0" applyFont="1" applyFill="1" applyBorder="1" applyAlignment="1" applyProtection="1">
      <alignment horizontal="justify" vertical="center" wrapText="1"/>
      <protection locked="0"/>
    </xf>
    <xf numFmtId="0" fontId="25" fillId="0" borderId="18" xfId="0" applyFont="1" applyFill="1" applyBorder="1" applyAlignment="1" applyProtection="1">
      <alignment horizontal="center" vertical="center" wrapText="1"/>
      <protection locked="0"/>
    </xf>
    <xf numFmtId="9" fontId="16" fillId="6" borderId="26" xfId="0" applyNumberFormat="1" applyFont="1" applyFill="1" applyBorder="1" applyAlignment="1">
      <alignment horizontal="center" vertical="center" wrapText="1"/>
    </xf>
    <xf numFmtId="9" fontId="16" fillId="6" borderId="22" xfId="0" applyNumberFormat="1" applyFont="1" applyFill="1" applyBorder="1" applyAlignment="1">
      <alignment horizontal="center" vertical="center" wrapText="1"/>
    </xf>
    <xf numFmtId="0" fontId="18" fillId="6" borderId="22" xfId="5" applyNumberFormat="1" applyFont="1" applyFill="1" applyBorder="1" applyAlignment="1">
      <alignment horizontal="center" vertical="center" wrapText="1"/>
    </xf>
    <xf numFmtId="0" fontId="18" fillId="6" borderId="63" xfId="5" applyNumberFormat="1" applyFont="1" applyFill="1" applyBorder="1" applyAlignment="1">
      <alignment horizontal="center" vertical="center" wrapText="1"/>
    </xf>
    <xf numFmtId="0" fontId="24" fillId="0" borderId="26" xfId="0" applyFont="1" applyFill="1" applyBorder="1" applyAlignment="1" applyProtection="1">
      <alignment horizontal="center" vertical="center" wrapText="1"/>
      <protection locked="0"/>
    </xf>
    <xf numFmtId="0" fontId="24" fillId="6" borderId="62" xfId="0" applyFont="1" applyFill="1" applyBorder="1" applyAlignment="1" applyProtection="1">
      <alignment horizontal="center" vertical="center" wrapText="1"/>
      <protection locked="0"/>
    </xf>
    <xf numFmtId="0" fontId="24" fillId="6" borderId="47" xfId="0" applyFont="1" applyFill="1" applyBorder="1" applyAlignment="1" applyProtection="1">
      <alignment horizontal="center" vertical="center" wrapText="1"/>
      <protection locked="0"/>
    </xf>
    <xf numFmtId="9" fontId="10" fillId="6" borderId="38" xfId="5" applyFont="1" applyFill="1" applyBorder="1" applyAlignment="1" applyProtection="1">
      <alignment horizontal="center" vertical="center" wrapText="1"/>
    </xf>
    <xf numFmtId="0" fontId="24" fillId="0" borderId="22" xfId="0" applyFont="1" applyBorder="1"/>
    <xf numFmtId="0" fontId="24" fillId="6" borderId="22" xfId="0" applyFont="1" applyFill="1" applyBorder="1" applyAlignment="1" applyProtection="1">
      <alignment vertical="center" wrapText="1"/>
    </xf>
    <xf numFmtId="0" fontId="16" fillId="6" borderId="22" xfId="0" applyFont="1" applyFill="1" applyBorder="1" applyAlignment="1" applyProtection="1">
      <alignment vertical="center" wrapText="1"/>
    </xf>
    <xf numFmtId="9" fontId="18" fillId="6" borderId="22" xfId="5" applyFont="1" applyFill="1" applyBorder="1" applyAlignment="1" applyProtection="1">
      <alignment horizontal="center" vertical="center" wrapText="1"/>
    </xf>
    <xf numFmtId="0" fontId="26" fillId="6" borderId="22" xfId="0" applyFont="1" applyFill="1" applyBorder="1" applyAlignment="1" applyProtection="1">
      <alignment vertical="center" wrapText="1"/>
    </xf>
    <xf numFmtId="9" fontId="32" fillId="6" borderId="22" xfId="5" applyFont="1" applyFill="1" applyBorder="1" applyAlignment="1" applyProtection="1">
      <alignment horizontal="center" vertical="center" wrapText="1"/>
    </xf>
    <xf numFmtId="9" fontId="32" fillId="6" borderId="63" xfId="5" applyFont="1" applyFill="1" applyBorder="1" applyAlignment="1" applyProtection="1">
      <alignment horizontal="center" vertical="center" wrapText="1"/>
    </xf>
    <xf numFmtId="9" fontId="18" fillId="6" borderId="23" xfId="5" applyFont="1" applyFill="1" applyBorder="1" applyAlignment="1" applyProtection="1">
      <alignment vertical="center" wrapText="1"/>
    </xf>
    <xf numFmtId="0" fontId="16" fillId="6" borderId="22" xfId="5" applyNumberFormat="1" applyFont="1" applyFill="1" applyBorder="1" applyAlignment="1" applyProtection="1">
      <alignment horizontal="center" vertical="center" wrapText="1"/>
      <protection locked="0"/>
    </xf>
    <xf numFmtId="0" fontId="23" fillId="6" borderId="45" xfId="0" applyFont="1" applyFill="1" applyBorder="1" applyAlignment="1">
      <alignment horizontal="justify" vertical="center" wrapText="1"/>
    </xf>
    <xf numFmtId="0" fontId="23" fillId="22" borderId="68" xfId="4" applyFont="1" applyFill="1" applyBorder="1" applyAlignment="1" applyProtection="1">
      <alignment horizontal="justify" vertical="center" wrapText="1"/>
      <protection locked="0"/>
    </xf>
    <xf numFmtId="0" fontId="23" fillId="22" borderId="69" xfId="4" applyFont="1" applyFill="1" applyBorder="1" applyAlignment="1" applyProtection="1">
      <alignment horizontal="justify" vertical="center" wrapText="1"/>
      <protection locked="0"/>
    </xf>
    <xf numFmtId="0" fontId="23" fillId="6" borderId="54" xfId="0" applyFont="1" applyFill="1" applyBorder="1" applyAlignment="1">
      <alignment horizontal="justify" vertical="center" wrapText="1"/>
    </xf>
    <xf numFmtId="0" fontId="24" fillId="6" borderId="9" xfId="0" applyFont="1" applyFill="1" applyBorder="1" applyAlignment="1" applyProtection="1">
      <alignment horizontal="center" vertical="center" wrapText="1"/>
      <protection locked="0"/>
    </xf>
    <xf numFmtId="0" fontId="24" fillId="6" borderId="7" xfId="0" applyFont="1" applyFill="1" applyBorder="1" applyAlignment="1">
      <alignment horizontal="center" vertical="center" wrapText="1"/>
    </xf>
    <xf numFmtId="0" fontId="24" fillId="6" borderId="7" xfId="0" applyFont="1" applyFill="1" applyBorder="1" applyAlignment="1" applyProtection="1">
      <alignment horizontal="justify" vertical="center" wrapText="1"/>
      <protection locked="0"/>
    </xf>
    <xf numFmtId="0" fontId="24" fillId="6" borderId="26" xfId="0" applyFont="1" applyFill="1" applyBorder="1" applyAlignment="1">
      <alignment vertical="center" wrapText="1"/>
    </xf>
    <xf numFmtId="0" fontId="10" fillId="6" borderId="39" xfId="0" applyFont="1" applyFill="1" applyBorder="1" applyAlignment="1" applyProtection="1">
      <alignment horizontal="center" vertical="center" wrapText="1"/>
      <protection locked="0"/>
    </xf>
    <xf numFmtId="0" fontId="10" fillId="6" borderId="32" xfId="0" applyFont="1" applyFill="1" applyBorder="1" applyAlignment="1" applyProtection="1">
      <alignment horizontal="justify" vertical="center" wrapText="1"/>
      <protection locked="0"/>
    </xf>
    <xf numFmtId="0" fontId="10" fillId="6" borderId="32" xfId="0" applyFont="1" applyFill="1" applyBorder="1" applyAlignment="1" applyProtection="1">
      <alignment horizontal="center" vertical="center" wrapText="1"/>
      <protection locked="0"/>
    </xf>
    <xf numFmtId="0" fontId="29" fillId="6" borderId="32" xfId="0" applyFont="1" applyFill="1" applyBorder="1" applyAlignment="1" applyProtection="1">
      <alignment horizontal="center" vertical="center" wrapText="1"/>
      <protection locked="0"/>
    </xf>
    <xf numFmtId="0" fontId="29" fillId="6" borderId="22" xfId="0" applyFont="1" applyFill="1" applyBorder="1" applyAlignment="1" applyProtection="1">
      <alignment horizontal="center" vertical="center" wrapText="1"/>
      <protection locked="0"/>
    </xf>
    <xf numFmtId="0" fontId="24" fillId="6" borderId="34" xfId="0" applyFont="1" applyFill="1" applyBorder="1" applyAlignment="1" applyProtection="1">
      <alignment horizontal="justify" vertical="center" wrapText="1"/>
      <protection locked="0"/>
    </xf>
    <xf numFmtId="0" fontId="25" fillId="6" borderId="32" xfId="0" applyFont="1" applyFill="1" applyBorder="1" applyAlignment="1">
      <alignment vertical="center"/>
    </xf>
    <xf numFmtId="0" fontId="25" fillId="6" borderId="32" xfId="0" applyFont="1" applyFill="1" applyBorder="1" applyAlignment="1" applyProtection="1">
      <alignment horizontal="center" vertical="center" wrapText="1"/>
      <protection locked="0"/>
    </xf>
    <xf numFmtId="0" fontId="16" fillId="6" borderId="32" xfId="0" applyFont="1" applyFill="1" applyBorder="1" applyAlignment="1">
      <alignment horizontal="center" vertical="center" wrapText="1"/>
    </xf>
    <xf numFmtId="0" fontId="24" fillId="6" borderId="36" xfId="0" applyFont="1" applyFill="1" applyBorder="1" applyAlignment="1" applyProtection="1">
      <alignment horizontal="justify" vertical="center" wrapText="1"/>
      <protection locked="0"/>
    </xf>
    <xf numFmtId="10" fontId="24" fillId="6" borderId="26" xfId="0"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justify" vertical="center" wrapText="1"/>
      <protection locked="0"/>
    </xf>
    <xf numFmtId="0" fontId="23" fillId="5" borderId="7" xfId="0" applyFont="1" applyFill="1" applyBorder="1" applyAlignment="1" applyProtection="1">
      <alignment horizontal="left" vertical="center" wrapText="1"/>
    </xf>
    <xf numFmtId="0" fontId="23" fillId="6" borderId="0" xfId="0" applyFont="1" applyFill="1" applyBorder="1" applyAlignment="1">
      <alignment horizontal="justify" vertical="center" wrapText="1"/>
    </xf>
    <xf numFmtId="0" fontId="23" fillId="6" borderId="0" xfId="0" applyFont="1" applyFill="1" applyBorder="1" applyAlignment="1">
      <alignment horizontal="left" vertical="center" wrapText="1"/>
    </xf>
    <xf numFmtId="0" fontId="24" fillId="6" borderId="0" xfId="0" applyFont="1" applyFill="1" applyAlignment="1">
      <alignment horizontal="justify" vertical="center" wrapText="1"/>
    </xf>
    <xf numFmtId="0" fontId="24" fillId="6" borderId="0" xfId="0" applyFont="1" applyFill="1"/>
    <xf numFmtId="0" fontId="21" fillId="7" borderId="14" xfId="0" applyFont="1" applyFill="1" applyBorder="1" applyAlignment="1">
      <alignment horizontal="center" vertical="center" wrapText="1"/>
    </xf>
    <xf numFmtId="0" fontId="21" fillId="7" borderId="28"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30" xfId="0" applyFont="1" applyFill="1" applyBorder="1" applyAlignment="1">
      <alignment horizontal="justify" vertical="center" wrapText="1"/>
    </xf>
    <xf numFmtId="0" fontId="21" fillId="7" borderId="29"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21" fillId="7" borderId="3" xfId="0" applyFont="1" applyFill="1" applyBorder="1" applyAlignment="1">
      <alignment horizontal="center" vertical="center" wrapText="1"/>
    </xf>
    <xf numFmtId="9" fontId="10" fillId="6" borderId="28" xfId="5" applyFont="1" applyFill="1" applyBorder="1" applyAlignment="1" applyProtection="1">
      <alignment horizontal="center" vertical="center" wrapText="1"/>
      <protection locked="0"/>
    </xf>
    <xf numFmtId="9" fontId="10" fillId="6" borderId="36" xfId="5" applyFont="1" applyFill="1" applyBorder="1" applyAlignment="1">
      <alignment horizontal="center" vertical="center" wrapText="1"/>
    </xf>
    <xf numFmtId="9" fontId="10" fillId="6" borderId="29" xfId="5" applyFont="1" applyFill="1" applyBorder="1" applyAlignment="1" applyProtection="1">
      <alignment horizontal="center" vertical="center" wrapText="1"/>
      <protection locked="0"/>
    </xf>
    <xf numFmtId="0" fontId="10" fillId="6" borderId="46" xfId="0" applyFont="1" applyFill="1" applyBorder="1" applyAlignment="1" applyProtection="1">
      <alignment horizontal="center" vertical="center" wrapText="1"/>
      <protection locked="0"/>
    </xf>
    <xf numFmtId="9" fontId="10" fillId="6" borderId="20" xfId="5" applyFont="1" applyFill="1" applyBorder="1" applyAlignment="1" applyProtection="1">
      <alignment horizontal="center" vertical="center" wrapText="1"/>
      <protection locked="0"/>
    </xf>
    <xf numFmtId="9" fontId="10" fillId="6" borderId="24" xfId="5" applyFont="1" applyFill="1" applyBorder="1" applyAlignment="1">
      <alignment horizontal="center" vertical="center" wrapText="1"/>
    </xf>
    <xf numFmtId="0" fontId="10" fillId="6" borderId="62" xfId="0" applyFont="1" applyFill="1" applyBorder="1" applyAlignment="1" applyProtection="1">
      <alignment horizontal="center" vertical="center" wrapText="1"/>
      <protection locked="0"/>
    </xf>
    <xf numFmtId="9" fontId="10" fillId="6" borderId="20" xfId="5" applyFont="1" applyFill="1" applyBorder="1" applyAlignment="1">
      <alignment horizontal="center" vertical="center" wrapText="1"/>
    </xf>
    <xf numFmtId="9" fontId="10" fillId="6" borderId="28" xfId="5" applyFont="1" applyFill="1" applyBorder="1" applyAlignment="1">
      <alignment horizontal="center" vertical="center" wrapText="1"/>
    </xf>
    <xf numFmtId="9" fontId="10" fillId="6" borderId="37" xfId="5" applyFont="1" applyFill="1" applyBorder="1" applyAlignment="1">
      <alignment horizontal="center" vertical="center" wrapText="1"/>
    </xf>
    <xf numFmtId="0" fontId="10" fillId="6" borderId="20" xfId="0" applyFont="1" applyFill="1" applyBorder="1" applyAlignment="1" applyProtection="1">
      <alignment horizontal="center" vertical="center" wrapText="1"/>
      <protection locked="0"/>
    </xf>
    <xf numFmtId="9" fontId="10" fillId="6" borderId="36" xfId="5" applyFont="1" applyFill="1" applyBorder="1" applyAlignment="1" applyProtection="1">
      <alignment horizontal="center" vertical="center" wrapText="1"/>
      <protection locked="0"/>
    </xf>
    <xf numFmtId="0" fontId="10" fillId="6" borderId="53" xfId="0" applyFont="1" applyFill="1" applyBorder="1" applyAlignment="1" applyProtection="1">
      <alignment horizontal="center" vertical="center" wrapText="1"/>
      <protection locked="0"/>
    </xf>
    <xf numFmtId="9" fontId="10" fillId="6" borderId="34" xfId="5" applyFont="1" applyFill="1" applyBorder="1" applyAlignment="1">
      <alignment horizontal="center" vertical="center" wrapText="1"/>
    </xf>
    <xf numFmtId="9" fontId="10" fillId="6" borderId="29" xfId="5" applyFont="1" applyFill="1" applyBorder="1" applyAlignment="1">
      <alignment horizontal="center" vertical="center" wrapText="1"/>
    </xf>
    <xf numFmtId="9" fontId="21" fillId="6" borderId="29" xfId="5" applyFont="1" applyFill="1" applyBorder="1" applyAlignment="1">
      <alignment horizontal="center" vertical="center" wrapText="1"/>
    </xf>
    <xf numFmtId="0" fontId="10" fillId="6" borderId="55" xfId="0" applyFont="1" applyFill="1" applyBorder="1" applyAlignment="1" applyProtection="1">
      <alignment horizontal="center" vertical="center" wrapText="1"/>
      <protection locked="0"/>
    </xf>
    <xf numFmtId="0" fontId="10" fillId="6" borderId="59" xfId="0" applyFont="1" applyFill="1" applyBorder="1" applyAlignment="1" applyProtection="1">
      <alignment horizontal="center" vertical="center" wrapText="1"/>
      <protection locked="0"/>
    </xf>
    <xf numFmtId="167" fontId="10" fillId="6" borderId="20" xfId="5" applyNumberFormat="1" applyFont="1" applyFill="1" applyBorder="1" applyAlignment="1" applyProtection="1">
      <alignment horizontal="center" vertical="center" wrapText="1"/>
    </xf>
    <xf numFmtId="0" fontId="24" fillId="6" borderId="0" xfId="0" applyFont="1" applyFill="1" applyBorder="1" applyAlignment="1">
      <alignment horizontal="justify" vertical="center" wrapText="1"/>
    </xf>
    <xf numFmtId="0" fontId="24" fillId="6" borderId="6" xfId="0" applyFont="1" applyFill="1" applyBorder="1" applyAlignment="1">
      <alignment vertical="center" wrapText="1"/>
    </xf>
    <xf numFmtId="0" fontId="24" fillId="6" borderId="0" xfId="0" applyFont="1" applyFill="1" applyBorder="1" applyAlignment="1">
      <alignment vertical="center" wrapText="1"/>
    </xf>
    <xf numFmtId="0" fontId="24" fillId="0" borderId="0" xfId="0" applyFont="1" applyAlignment="1">
      <alignment horizontal="justify" vertical="center" wrapText="1"/>
    </xf>
    <xf numFmtId="0" fontId="24" fillId="0" borderId="0" xfId="0" applyFont="1"/>
    <xf numFmtId="0" fontId="40" fillId="6" borderId="2" xfId="0" applyFont="1" applyFill="1" applyBorder="1" applyAlignment="1" applyProtection="1">
      <alignment horizontal="justify" vertical="center" wrapText="1"/>
      <protection locked="0"/>
    </xf>
    <xf numFmtId="0" fontId="23" fillId="0" borderId="71" xfId="4" applyFont="1" applyFill="1" applyBorder="1" applyAlignment="1" applyProtection="1">
      <alignment horizontal="justify" vertical="center" wrapText="1"/>
      <protection locked="0"/>
    </xf>
    <xf numFmtId="0" fontId="24" fillId="0" borderId="58" xfId="0" applyFont="1" applyFill="1" applyBorder="1" applyAlignment="1" applyProtection="1">
      <alignment horizontal="justify" vertical="center" wrapText="1"/>
      <protection locked="0"/>
    </xf>
    <xf numFmtId="0" fontId="21" fillId="0" borderId="28"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17" borderId="2"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15" borderId="2" xfId="0" applyFont="1" applyFill="1" applyBorder="1" applyAlignment="1">
      <alignment horizontal="center" vertical="center" wrapText="1"/>
    </xf>
    <xf numFmtId="0" fontId="38" fillId="21" borderId="2" xfId="0" applyFont="1" applyFill="1" applyBorder="1" applyAlignment="1">
      <alignment horizontal="center" vertical="center" wrapText="1"/>
    </xf>
    <xf numFmtId="0" fontId="20" fillId="6" borderId="0" xfId="0" applyFont="1" applyFill="1" applyBorder="1" applyAlignment="1">
      <alignment horizontal="center" vertical="center"/>
    </xf>
    <xf numFmtId="9" fontId="24" fillId="6" borderId="5" xfId="0" applyNumberFormat="1" applyFont="1" applyFill="1" applyBorder="1" applyAlignment="1" applyProtection="1">
      <alignment horizontal="center" vertical="center" wrapText="1"/>
    </xf>
    <xf numFmtId="3" fontId="24" fillId="0" borderId="2" xfId="2" applyNumberFormat="1" applyFont="1" applyFill="1" applyBorder="1" applyAlignment="1" applyProtection="1">
      <alignment horizontal="center" vertical="center" wrapText="1"/>
    </xf>
    <xf numFmtId="9" fontId="23" fillId="0" borderId="2" xfId="5" applyFont="1" applyFill="1" applyBorder="1" applyAlignment="1" applyProtection="1">
      <alignment horizontal="center" vertical="center" wrapText="1"/>
    </xf>
    <xf numFmtId="3" fontId="24" fillId="6" borderId="2" xfId="2" applyNumberFormat="1" applyFont="1" applyFill="1" applyBorder="1" applyAlignment="1" applyProtection="1">
      <alignment horizontal="center" vertical="center" wrapText="1"/>
    </xf>
    <xf numFmtId="9" fontId="24" fillId="6" borderId="2" xfId="5" applyFont="1" applyFill="1" applyBorder="1" applyAlignment="1" applyProtection="1">
      <alignment horizontal="center" vertical="center" wrapText="1"/>
    </xf>
    <xf numFmtId="9" fontId="24" fillId="0" borderId="3" xfId="0" applyNumberFormat="1" applyFont="1" applyFill="1" applyBorder="1" applyAlignment="1" applyProtection="1">
      <alignment horizontal="center" vertical="center" wrapText="1"/>
    </xf>
    <xf numFmtId="9" fontId="24" fillId="6" borderId="3" xfId="0" applyNumberFormat="1" applyFont="1" applyFill="1" applyBorder="1" applyAlignment="1" applyProtection="1">
      <alignment horizontal="center" vertical="center" wrapText="1"/>
    </xf>
    <xf numFmtId="9" fontId="24" fillId="6" borderId="22" xfId="0" applyNumberFormat="1" applyFont="1" applyFill="1" applyBorder="1" applyAlignment="1" applyProtection="1">
      <alignment horizontal="center" vertical="center" wrapText="1"/>
    </xf>
    <xf numFmtId="9" fontId="24" fillId="6" borderId="26" xfId="0" applyNumberFormat="1" applyFont="1" applyFill="1" applyBorder="1" applyAlignment="1" applyProtection="1">
      <alignment horizontal="center" vertical="center" wrapText="1"/>
    </xf>
    <xf numFmtId="0" fontId="24" fillId="6" borderId="22" xfId="0" applyFont="1" applyFill="1" applyBorder="1" applyAlignment="1" applyProtection="1">
      <alignment horizontal="justify" vertical="center" wrapText="1"/>
    </xf>
    <xf numFmtId="0" fontId="24" fillId="6" borderId="22" xfId="0" applyFont="1" applyFill="1" applyBorder="1" applyAlignment="1" applyProtection="1">
      <alignment horizontal="center" vertical="center" wrapText="1"/>
    </xf>
    <xf numFmtId="41" fontId="24" fillId="6" borderId="5" xfId="10" applyFont="1" applyFill="1" applyBorder="1" applyAlignment="1" applyProtection="1">
      <alignment horizontal="center" vertical="center" wrapText="1"/>
    </xf>
    <xf numFmtId="1" fontId="24" fillId="6" borderId="5" xfId="0" applyNumberFormat="1" applyFont="1" applyFill="1" applyBorder="1" applyAlignment="1" applyProtection="1">
      <alignment horizontal="center" vertical="center" wrapText="1"/>
    </xf>
    <xf numFmtId="0" fontId="24" fillId="6" borderId="5" xfId="0" applyNumberFormat="1" applyFont="1" applyFill="1" applyBorder="1" applyAlignment="1" applyProtection="1">
      <alignment horizontal="center" vertical="center" wrapText="1"/>
    </xf>
    <xf numFmtId="1" fontId="24" fillId="6" borderId="2" xfId="0" applyNumberFormat="1" applyFont="1" applyFill="1" applyBorder="1" applyAlignment="1" applyProtection="1">
      <alignment horizontal="center" vertical="center" wrapText="1"/>
    </xf>
    <xf numFmtId="0" fontId="24" fillId="6" borderId="2" xfId="0" applyNumberFormat="1" applyFont="1" applyFill="1" applyBorder="1" applyAlignment="1" applyProtection="1">
      <alignment horizontal="center" vertical="center" wrapText="1"/>
    </xf>
    <xf numFmtId="1" fontId="24" fillId="6" borderId="7" xfId="0" applyNumberFormat="1" applyFont="1" applyFill="1" applyBorder="1" applyAlignment="1" applyProtection="1">
      <alignment horizontal="center" vertical="center" wrapText="1"/>
    </xf>
    <xf numFmtId="0" fontId="24" fillId="6" borderId="7" xfId="0" applyNumberFormat="1" applyFont="1" applyFill="1" applyBorder="1" applyAlignment="1" applyProtection="1">
      <alignment horizontal="center" vertical="center" wrapText="1"/>
    </xf>
    <xf numFmtId="41" fontId="24" fillId="6" borderId="2" xfId="10" applyFont="1" applyFill="1" applyBorder="1" applyAlignment="1" applyProtection="1">
      <alignment horizontal="center" vertical="center" wrapText="1"/>
    </xf>
    <xf numFmtId="0" fontId="24" fillId="6" borderId="32" xfId="0" applyFont="1" applyFill="1" applyBorder="1" applyAlignment="1" applyProtection="1">
      <alignment horizontal="justify" vertical="center" wrapText="1"/>
    </xf>
    <xf numFmtId="9" fontId="24" fillId="6" borderId="32" xfId="0" applyNumberFormat="1" applyFont="1" applyFill="1" applyBorder="1" applyAlignment="1" applyProtection="1">
      <alignment horizontal="center" vertical="center" wrapText="1"/>
    </xf>
    <xf numFmtId="0" fontId="24" fillId="6" borderId="32" xfId="0" applyFont="1" applyFill="1" applyBorder="1" applyAlignment="1" applyProtection="1">
      <alignment horizontal="center" vertical="center" wrapText="1"/>
    </xf>
    <xf numFmtId="9" fontId="24" fillId="6" borderId="2" xfId="0" applyNumberFormat="1" applyFont="1" applyFill="1" applyBorder="1" applyAlignment="1" applyProtection="1">
      <alignment horizontal="center" vertical="center" wrapText="1"/>
    </xf>
    <xf numFmtId="9" fontId="24" fillId="0" borderId="2" xfId="0" applyNumberFormat="1" applyFont="1" applyFill="1" applyBorder="1" applyAlignment="1" applyProtection="1">
      <alignment horizontal="center" vertical="center" wrapText="1"/>
    </xf>
    <xf numFmtId="9" fontId="24" fillId="6" borderId="7" xfId="5" applyFont="1" applyFill="1" applyBorder="1" applyAlignment="1" applyProtection="1">
      <alignment horizontal="center" vertical="center" wrapText="1"/>
    </xf>
    <xf numFmtId="9" fontId="10" fillId="6" borderId="32" xfId="0" applyNumberFormat="1" applyFont="1" applyFill="1" applyBorder="1" applyAlignment="1" applyProtection="1">
      <alignment horizontal="center" vertical="center" wrapText="1"/>
    </xf>
    <xf numFmtId="0" fontId="10" fillId="6" borderId="32" xfId="0" applyFont="1" applyFill="1" applyBorder="1" applyAlignment="1" applyProtection="1">
      <alignment horizontal="center" vertical="center" wrapText="1"/>
    </xf>
    <xf numFmtId="9" fontId="24" fillId="6" borderId="26" xfId="5" applyFont="1" applyFill="1" applyBorder="1" applyAlignment="1" applyProtection="1">
      <alignment horizontal="center" vertical="center" wrapText="1"/>
    </xf>
    <xf numFmtId="0" fontId="24" fillId="6" borderId="22" xfId="0" applyNumberFormat="1" applyFont="1" applyFill="1" applyBorder="1" applyAlignment="1" applyProtection="1">
      <alignment horizontal="center" vertical="center" wrapText="1"/>
    </xf>
    <xf numFmtId="0" fontId="24" fillId="6" borderId="26" xfId="0" applyFont="1" applyFill="1" applyBorder="1" applyAlignment="1" applyProtection="1">
      <alignment horizontal="center" vertical="center" wrapText="1"/>
    </xf>
    <xf numFmtId="1" fontId="24" fillId="6" borderId="18" xfId="0" applyNumberFormat="1" applyFont="1" applyFill="1" applyBorder="1" applyAlignment="1" applyProtection="1">
      <alignment horizontal="center" vertical="center" wrapText="1"/>
    </xf>
    <xf numFmtId="9" fontId="24" fillId="6" borderId="18" xfId="5" applyFont="1" applyFill="1" applyBorder="1" applyAlignment="1" applyProtection="1">
      <alignment horizontal="center" vertical="center" wrapText="1"/>
    </xf>
    <xf numFmtId="0" fontId="24" fillId="6" borderId="18" xfId="5" applyNumberFormat="1" applyFont="1" applyFill="1" applyBorder="1" applyAlignment="1" applyProtection="1">
      <alignment horizontal="center" vertical="center" wrapText="1"/>
    </xf>
    <xf numFmtId="0" fontId="24" fillId="6" borderId="18" xfId="5" applyNumberFormat="1" applyFont="1" applyFill="1" applyBorder="1" applyAlignment="1" applyProtection="1">
      <alignment horizontal="center" vertical="center"/>
    </xf>
    <xf numFmtId="9" fontId="24" fillId="6" borderId="2" xfId="5" applyFont="1" applyFill="1" applyBorder="1" applyAlignment="1" applyProtection="1">
      <alignment horizontal="center" vertical="center"/>
    </xf>
    <xf numFmtId="41" fontId="24" fillId="6" borderId="6" xfId="10" applyFont="1" applyFill="1" applyBorder="1" applyAlignment="1" applyProtection="1">
      <alignment horizontal="center" vertical="center" wrapText="1"/>
    </xf>
    <xf numFmtId="41" fontId="24" fillId="6" borderId="6" xfId="10" applyFont="1" applyFill="1" applyBorder="1" applyAlignment="1" applyProtection="1">
      <alignment horizontal="center" vertical="center"/>
    </xf>
    <xf numFmtId="0" fontId="24" fillId="6" borderId="6" xfId="5" applyNumberFormat="1" applyFont="1" applyFill="1" applyBorder="1" applyAlignment="1" applyProtection="1">
      <alignment horizontal="center" vertical="center"/>
    </xf>
    <xf numFmtId="0" fontId="36" fillId="6" borderId="2" xfId="0" applyFont="1" applyFill="1" applyBorder="1" applyAlignment="1" applyProtection="1">
      <alignment horizontal="center" vertical="center" wrapText="1"/>
    </xf>
    <xf numFmtId="9" fontId="36" fillId="6" borderId="2" xfId="0" applyNumberFormat="1" applyFont="1" applyFill="1" applyBorder="1" applyAlignment="1" applyProtection="1">
      <alignment horizontal="center" vertical="center" wrapText="1"/>
    </xf>
    <xf numFmtId="9" fontId="36" fillId="6" borderId="3" xfId="0" applyNumberFormat="1"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9" fontId="16" fillId="6" borderId="5" xfId="0" applyNumberFormat="1" applyFont="1" applyFill="1" applyBorder="1" applyAlignment="1" applyProtection="1">
      <alignment horizontal="center" vertical="center" wrapText="1"/>
    </xf>
    <xf numFmtId="9" fontId="18" fillId="6" borderId="5" xfId="5" applyFont="1" applyFill="1" applyBorder="1" applyAlignment="1" applyProtection="1">
      <alignment horizontal="center" vertical="center" wrapText="1"/>
    </xf>
    <xf numFmtId="0" fontId="16" fillId="6" borderId="5" xfId="0" applyNumberFormat="1" applyFont="1" applyFill="1" applyBorder="1" applyAlignment="1" applyProtection="1">
      <alignment horizontal="center" vertical="center" wrapText="1"/>
    </xf>
    <xf numFmtId="0" fontId="18" fillId="6" borderId="5" xfId="5" applyNumberFormat="1" applyFont="1" applyFill="1" applyBorder="1" applyAlignment="1" applyProtection="1">
      <alignment horizontal="center" vertical="center" wrapText="1"/>
    </xf>
    <xf numFmtId="0" fontId="16" fillId="6" borderId="26" xfId="0" applyFont="1" applyFill="1" applyBorder="1" applyAlignment="1" applyProtection="1">
      <alignment horizontal="center" vertical="center" wrapText="1"/>
    </xf>
    <xf numFmtId="9" fontId="16" fillId="6" borderId="26" xfId="0" applyNumberFormat="1" applyFont="1" applyFill="1" applyBorder="1" applyAlignment="1" applyProtection="1">
      <alignment horizontal="center" vertical="center" wrapText="1"/>
    </xf>
    <xf numFmtId="9" fontId="18" fillId="6" borderId="26" xfId="5" applyNumberFormat="1" applyFont="1" applyFill="1" applyBorder="1" applyAlignment="1" applyProtection="1">
      <alignment horizontal="center" vertical="center" wrapText="1"/>
    </xf>
    <xf numFmtId="0" fontId="16" fillId="6" borderId="22" xfId="0" applyFont="1" applyFill="1" applyBorder="1" applyAlignment="1" applyProtection="1">
      <alignment horizontal="center" vertical="center" wrapText="1"/>
    </xf>
    <xf numFmtId="9" fontId="16" fillId="6" borderId="22" xfId="0" applyNumberFormat="1" applyFont="1" applyFill="1" applyBorder="1" applyAlignment="1" applyProtection="1">
      <alignment horizontal="center" vertical="center" wrapText="1"/>
    </xf>
    <xf numFmtId="0" fontId="16" fillId="6" borderId="22" xfId="0" applyNumberFormat="1" applyFont="1" applyFill="1" applyBorder="1" applyAlignment="1" applyProtection="1">
      <alignment horizontal="center" vertical="center" wrapText="1"/>
    </xf>
    <xf numFmtId="0" fontId="18" fillId="6" borderId="22" xfId="5" applyNumberFormat="1" applyFont="1" applyFill="1" applyBorder="1" applyAlignment="1" applyProtection="1">
      <alignment horizontal="center" vertical="center" wrapText="1"/>
    </xf>
    <xf numFmtId="9" fontId="18" fillId="6" borderId="26" xfId="5"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2" xfId="0" applyNumberFormat="1" applyFont="1" applyFill="1" applyBorder="1" applyAlignment="1" applyProtection="1">
      <alignment horizontal="center" vertical="center" wrapText="1"/>
    </xf>
    <xf numFmtId="9" fontId="18" fillId="6" borderId="2" xfId="5"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6" fillId="6" borderId="7" xfId="0" applyNumberFormat="1" applyFont="1" applyFill="1" applyBorder="1" applyAlignment="1" applyProtection="1">
      <alignment horizontal="center" vertical="center" wrapText="1"/>
    </xf>
    <xf numFmtId="0" fontId="18" fillId="6" borderId="7" xfId="5" applyNumberFormat="1" applyFont="1" applyFill="1" applyBorder="1" applyAlignment="1" applyProtection="1">
      <alignment horizontal="center" vertical="center" wrapText="1"/>
    </xf>
    <xf numFmtId="9" fontId="16" fillId="6" borderId="2" xfId="0" applyNumberFormat="1" applyFont="1" applyFill="1" applyBorder="1" applyAlignment="1" applyProtection="1">
      <alignment horizontal="center" vertical="center" wrapText="1"/>
    </xf>
    <xf numFmtId="10" fontId="16" fillId="6" borderId="5" xfId="0" applyNumberFormat="1" applyFont="1" applyFill="1" applyBorder="1" applyAlignment="1" applyProtection="1">
      <alignment horizontal="center" vertical="center" wrapText="1"/>
    </xf>
    <xf numFmtId="9" fontId="18" fillId="6" borderId="5" xfId="5" applyNumberFormat="1" applyFont="1" applyFill="1" applyBorder="1" applyAlignment="1" applyProtection="1">
      <alignment horizontal="center" vertical="center" wrapText="1"/>
    </xf>
    <xf numFmtId="10" fontId="16" fillId="6" borderId="2" xfId="0" applyNumberFormat="1" applyFont="1" applyFill="1" applyBorder="1" applyAlignment="1" applyProtection="1">
      <alignment horizontal="center" vertical="center" wrapText="1"/>
    </xf>
    <xf numFmtId="0" fontId="18" fillId="6" borderId="2" xfId="5" applyNumberFormat="1" applyFont="1" applyFill="1" applyBorder="1" applyAlignment="1" applyProtection="1">
      <alignment horizontal="center" vertical="center" wrapText="1"/>
    </xf>
    <xf numFmtId="9" fontId="18" fillId="6" borderId="7" xfId="5" applyFont="1" applyFill="1" applyBorder="1" applyAlignment="1" applyProtection="1">
      <alignment horizontal="center" vertical="center" wrapText="1"/>
    </xf>
    <xf numFmtId="0" fontId="16" fillId="6" borderId="32" xfId="0" applyFont="1" applyFill="1" applyBorder="1" applyAlignment="1" applyProtection="1">
      <alignment horizontal="center" vertical="center" wrapText="1"/>
    </xf>
    <xf numFmtId="9" fontId="16" fillId="6" borderId="6" xfId="0" applyNumberFormat="1" applyFont="1" applyFill="1" applyBorder="1" applyAlignment="1" applyProtection="1">
      <alignment horizontal="center" vertical="center" wrapText="1"/>
    </xf>
    <xf numFmtId="0" fontId="16" fillId="6" borderId="32" xfId="0" applyNumberFormat="1" applyFont="1" applyFill="1" applyBorder="1" applyAlignment="1" applyProtection="1">
      <alignment horizontal="center" vertical="center" wrapText="1"/>
    </xf>
    <xf numFmtId="0" fontId="18" fillId="6" borderId="6" xfId="5" applyNumberFormat="1" applyFont="1" applyFill="1" applyBorder="1" applyAlignment="1" applyProtection="1">
      <alignment horizontal="center" vertical="center" wrapText="1"/>
    </xf>
    <xf numFmtId="9" fontId="18" fillId="6" borderId="2" xfId="5" applyNumberFormat="1" applyFont="1" applyFill="1" applyBorder="1" applyAlignment="1" applyProtection="1">
      <alignment horizontal="center" vertical="center" wrapText="1"/>
    </xf>
    <xf numFmtId="9" fontId="16" fillId="6" borderId="7" xfId="0" applyNumberFormat="1" applyFont="1" applyFill="1" applyBorder="1" applyAlignment="1" applyProtection="1">
      <alignment horizontal="center" vertical="center" wrapText="1"/>
    </xf>
    <xf numFmtId="10" fontId="16" fillId="6" borderId="26" xfId="0" applyNumberFormat="1" applyFont="1" applyFill="1" applyBorder="1" applyAlignment="1" applyProtection="1">
      <alignment horizontal="center" vertical="center" wrapText="1"/>
    </xf>
    <xf numFmtId="10" fontId="18" fillId="6" borderId="5" xfId="5" applyNumberFormat="1" applyFont="1" applyFill="1" applyBorder="1" applyAlignment="1" applyProtection="1">
      <alignment horizontal="center" vertical="center" wrapText="1"/>
    </xf>
    <xf numFmtId="0" fontId="16" fillId="6" borderId="26" xfId="0" applyNumberFormat="1" applyFont="1" applyFill="1" applyBorder="1" applyAlignment="1" applyProtection="1">
      <alignment horizontal="center" vertical="center" wrapText="1"/>
    </xf>
    <xf numFmtId="0" fontId="16" fillId="6" borderId="22" xfId="5" applyNumberFormat="1" applyFont="1" applyFill="1" applyBorder="1" applyAlignment="1" applyProtection="1">
      <alignment horizontal="center" vertical="center" wrapText="1"/>
    </xf>
    <xf numFmtId="0" fontId="16" fillId="6" borderId="18" xfId="0" applyFont="1" applyFill="1" applyBorder="1" applyAlignment="1" applyProtection="1">
      <alignment horizontal="center" vertical="center" wrapText="1"/>
    </xf>
    <xf numFmtId="0" fontId="16" fillId="6" borderId="18" xfId="0" applyNumberFormat="1" applyFont="1" applyFill="1" applyBorder="1" applyAlignment="1" applyProtection="1">
      <alignment horizontal="center" vertical="center" wrapText="1"/>
    </xf>
    <xf numFmtId="0" fontId="18" fillId="6" borderId="18" xfId="5" applyNumberFormat="1" applyFont="1" applyFill="1" applyBorder="1" applyAlignment="1" applyProtection="1">
      <alignment horizontal="center" vertical="center" wrapText="1"/>
    </xf>
    <xf numFmtId="9" fontId="18" fillId="6" borderId="2" xfId="0" applyNumberFormat="1" applyFont="1" applyFill="1" applyBorder="1" applyAlignment="1" applyProtection="1">
      <alignment horizontal="center" vertical="center" wrapText="1"/>
    </xf>
    <xf numFmtId="9" fontId="18" fillId="6" borderId="18" xfId="0" applyNumberFormat="1" applyFont="1" applyFill="1" applyBorder="1" applyAlignment="1" applyProtection="1">
      <alignment horizontal="center" vertical="center" wrapText="1"/>
    </xf>
    <xf numFmtId="9" fontId="18" fillId="6" borderId="18" xfId="5" applyFont="1" applyFill="1" applyBorder="1" applyAlignment="1" applyProtection="1">
      <alignment horizontal="center" vertical="center" wrapText="1"/>
    </xf>
    <xf numFmtId="1" fontId="45" fillId="6" borderId="2" xfId="0" applyNumberFormat="1" applyFont="1" applyFill="1" applyBorder="1" applyAlignment="1" applyProtection="1">
      <alignment horizontal="center" vertical="center" wrapText="1"/>
    </xf>
    <xf numFmtId="1" fontId="45" fillId="6" borderId="6" xfId="0" applyNumberFormat="1" applyFont="1" applyFill="1" applyBorder="1" applyAlignment="1" applyProtection="1">
      <alignment horizontal="center" vertical="center" wrapText="1"/>
    </xf>
    <xf numFmtId="0" fontId="45" fillId="6" borderId="6" xfId="5" applyNumberFormat="1" applyFont="1" applyFill="1" applyBorder="1" applyAlignment="1" applyProtection="1">
      <alignment horizontal="center" vertical="center" wrapText="1"/>
    </xf>
    <xf numFmtId="0" fontId="45" fillId="6" borderId="2" xfId="5" applyNumberFormat="1" applyFont="1" applyFill="1" applyBorder="1" applyAlignment="1" applyProtection="1">
      <alignment horizontal="center" vertical="center" wrapText="1"/>
    </xf>
    <xf numFmtId="0" fontId="47" fillId="0" borderId="2" xfId="0" applyFont="1" applyBorder="1" applyAlignment="1" applyProtection="1">
      <alignment vertical="center" wrapText="1"/>
    </xf>
    <xf numFmtId="9" fontId="45" fillId="6" borderId="2" xfId="0" applyNumberFormat="1" applyFont="1" applyFill="1" applyBorder="1" applyAlignment="1" applyProtection="1">
      <alignment horizontal="center" vertical="center" wrapText="1"/>
    </xf>
    <xf numFmtId="0" fontId="42" fillId="0" borderId="2" xfId="4" applyFont="1" applyFill="1" applyBorder="1" applyAlignment="1" applyProtection="1">
      <alignment horizontal="justify" vertical="center" wrapText="1"/>
    </xf>
    <xf numFmtId="0" fontId="42" fillId="6" borderId="5" xfId="0" applyFont="1" applyFill="1" applyBorder="1" applyAlignment="1" applyProtection="1">
      <alignment horizontal="center" vertical="center" wrapText="1"/>
    </xf>
    <xf numFmtId="9" fontId="42" fillId="6" borderId="5" xfId="0" applyNumberFormat="1" applyFont="1" applyFill="1" applyBorder="1" applyAlignment="1" applyProtection="1">
      <alignment horizontal="center" vertical="center" wrapText="1"/>
    </xf>
    <xf numFmtId="9" fontId="45" fillId="6" borderId="5" xfId="0" applyNumberFormat="1" applyFont="1" applyFill="1" applyBorder="1" applyAlignment="1" applyProtection="1">
      <alignment horizontal="center" vertical="center" wrapText="1"/>
    </xf>
    <xf numFmtId="0" fontId="42" fillId="0" borderId="5" xfId="0" applyFont="1" applyFill="1" applyBorder="1" applyAlignment="1" applyProtection="1">
      <alignment horizontal="justify" vertical="center" wrapText="1"/>
    </xf>
    <xf numFmtId="0" fontId="22" fillId="0" borderId="25" xfId="0" applyFont="1" applyFill="1" applyBorder="1" applyAlignment="1" applyProtection="1">
      <alignment horizontal="center" vertical="center" wrapText="1"/>
      <protection locked="0"/>
    </xf>
    <xf numFmtId="9" fontId="48" fillId="6" borderId="22" xfId="5" applyNumberFormat="1" applyFont="1" applyFill="1" applyBorder="1" applyAlignment="1" applyProtection="1">
      <alignment horizontal="center" vertical="center" wrapText="1"/>
    </xf>
    <xf numFmtId="0" fontId="22" fillId="6" borderId="28" xfId="0" applyFont="1" applyFill="1" applyBorder="1" applyAlignment="1" applyProtection="1">
      <alignment vertical="center" wrapText="1"/>
      <protection locked="0"/>
    </xf>
    <xf numFmtId="0" fontId="22" fillId="6" borderId="37"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22" fillId="0" borderId="34" xfId="0" applyFont="1" applyFill="1" applyBorder="1" applyAlignment="1" applyProtection="1">
      <alignment vertical="center" wrapText="1"/>
      <protection locked="0"/>
    </xf>
    <xf numFmtId="0" fontId="22" fillId="0" borderId="24" xfId="0" applyFont="1" applyFill="1" applyBorder="1" applyAlignment="1">
      <alignment vertical="center" wrapText="1"/>
    </xf>
    <xf numFmtId="0" fontId="22" fillId="0" borderId="25" xfId="0" applyFont="1" applyFill="1" applyBorder="1" applyAlignment="1">
      <alignment vertical="center" wrapText="1"/>
    </xf>
    <xf numFmtId="0" fontId="22" fillId="0" borderId="34" xfId="0" applyFont="1" applyFill="1" applyBorder="1" applyAlignment="1">
      <alignment vertical="center" wrapText="1"/>
    </xf>
    <xf numFmtId="0" fontId="22" fillId="0" borderId="25" xfId="0" applyFont="1" applyFill="1" applyBorder="1" applyAlignment="1" applyProtection="1">
      <alignment vertical="center" wrapText="1"/>
      <protection locked="0"/>
    </xf>
    <xf numFmtId="0" fontId="22" fillId="6" borderId="24" xfId="0" applyFont="1" applyFill="1" applyBorder="1" applyAlignment="1" applyProtection="1">
      <alignment vertical="center" wrapText="1"/>
      <protection locked="0"/>
    </xf>
    <xf numFmtId="0" fontId="22" fillId="6" borderId="25" xfId="0" applyFont="1" applyFill="1" applyBorder="1" applyAlignment="1" applyProtection="1">
      <alignment vertical="center" wrapText="1"/>
      <protection locked="0"/>
    </xf>
    <xf numFmtId="0" fontId="22" fillId="6" borderId="34" xfId="0" applyFont="1" applyFill="1" applyBorder="1" applyAlignment="1" applyProtection="1">
      <alignment vertical="center" wrapText="1"/>
      <protection locked="0"/>
    </xf>
    <xf numFmtId="0" fontId="30" fillId="6" borderId="24" xfId="0" applyFont="1" applyFill="1" applyBorder="1" applyAlignment="1" applyProtection="1">
      <alignment vertical="center" textRotation="90" wrapText="1"/>
      <protection locked="0"/>
    </xf>
    <xf numFmtId="0" fontId="30" fillId="6" borderId="25" xfId="0" applyFont="1" applyFill="1" applyBorder="1" applyAlignment="1" applyProtection="1">
      <alignment vertical="center" textRotation="90" wrapText="1"/>
      <protection locked="0"/>
    </xf>
    <xf numFmtId="0" fontId="30" fillId="6" borderId="34" xfId="0" applyFont="1" applyFill="1" applyBorder="1" applyAlignment="1" applyProtection="1">
      <alignment vertical="center" textRotation="90" wrapText="1"/>
      <protection locked="0"/>
    </xf>
    <xf numFmtId="0" fontId="22" fillId="6" borderId="48" xfId="0" applyFont="1" applyFill="1" applyBorder="1" applyAlignment="1" applyProtection="1">
      <alignment vertical="center" wrapText="1"/>
      <protection locked="0"/>
    </xf>
    <xf numFmtId="0" fontId="22" fillId="6" borderId="49" xfId="0" applyFont="1" applyFill="1" applyBorder="1" applyAlignment="1" applyProtection="1">
      <alignment vertical="center" wrapText="1"/>
      <protection locked="0"/>
    </xf>
    <xf numFmtId="0" fontId="21" fillId="6" borderId="28" xfId="0" applyFont="1" applyFill="1" applyBorder="1" applyAlignment="1" applyProtection="1">
      <alignment horizontal="center" vertical="center" wrapText="1"/>
    </xf>
    <xf numFmtId="0" fontId="30" fillId="6" borderId="25" xfId="0" applyFont="1" applyFill="1" applyBorder="1" applyAlignment="1" applyProtection="1">
      <alignment vertical="center" textRotation="90" wrapText="1"/>
    </xf>
    <xf numFmtId="0" fontId="22" fillId="0" borderId="24" xfId="0" applyFont="1" applyFill="1" applyBorder="1" applyAlignment="1" applyProtection="1">
      <alignment vertical="center" wrapText="1"/>
    </xf>
    <xf numFmtId="9" fontId="44" fillId="6" borderId="6" xfId="5" applyFont="1" applyFill="1" applyBorder="1" applyAlignment="1" applyProtection="1">
      <alignment horizontal="center" vertical="center" wrapText="1"/>
    </xf>
    <xf numFmtId="0" fontId="45" fillId="6" borderId="6" xfId="0" applyFont="1" applyFill="1" applyBorder="1" applyAlignment="1" applyProtection="1">
      <alignment horizontal="center" vertical="center" wrapText="1"/>
    </xf>
    <xf numFmtId="0" fontId="45" fillId="6" borderId="6" xfId="0" applyFont="1" applyFill="1" applyBorder="1" applyAlignment="1" applyProtection="1">
      <alignment vertical="center" wrapText="1"/>
    </xf>
    <xf numFmtId="0" fontId="43" fillId="6" borderId="6" xfId="0" applyFont="1" applyFill="1" applyBorder="1" applyAlignment="1" applyProtection="1">
      <alignment horizontal="center" vertical="center" wrapText="1"/>
    </xf>
    <xf numFmtId="0" fontId="43" fillId="6" borderId="18" xfId="0" applyFont="1" applyFill="1" applyBorder="1" applyAlignment="1" applyProtection="1">
      <alignment horizontal="center" vertical="center" wrapText="1"/>
    </xf>
    <xf numFmtId="0" fontId="43" fillId="6" borderId="2" xfId="0" applyFont="1" applyFill="1" applyBorder="1" applyAlignment="1" applyProtection="1">
      <alignment horizontal="center" vertical="center" wrapText="1"/>
    </xf>
    <xf numFmtId="165" fontId="16" fillId="6" borderId="5" xfId="0" applyNumberFormat="1" applyFont="1" applyFill="1" applyBorder="1" applyAlignment="1" applyProtection="1">
      <alignment horizontal="center" vertical="center" wrapText="1"/>
    </xf>
    <xf numFmtId="0" fontId="16" fillId="25" borderId="2" xfId="0" applyFont="1" applyFill="1" applyBorder="1" applyAlignment="1" applyProtection="1">
      <alignment horizontal="justify" vertical="center" wrapText="1"/>
    </xf>
    <xf numFmtId="0" fontId="16" fillId="6" borderId="2" xfId="0" applyFont="1" applyFill="1" applyBorder="1" applyAlignment="1" applyProtection="1">
      <alignment horizontal="justify" vertical="center" wrapText="1"/>
    </xf>
    <xf numFmtId="0" fontId="26" fillId="6" borderId="5" xfId="0" applyFont="1" applyFill="1" applyBorder="1" applyAlignment="1" applyProtection="1">
      <alignment horizontal="left" vertical="center" wrapText="1"/>
    </xf>
    <xf numFmtId="0" fontId="18" fillId="6" borderId="57" xfId="5" applyNumberFormat="1" applyFont="1" applyFill="1" applyBorder="1" applyAlignment="1" applyProtection="1">
      <alignment horizontal="center" vertical="center" wrapText="1"/>
    </xf>
    <xf numFmtId="0" fontId="26" fillId="6" borderId="17" xfId="0" applyFont="1" applyFill="1" applyBorder="1" applyAlignment="1" applyProtection="1">
      <alignment horizontal="left" vertical="center" wrapText="1"/>
    </xf>
    <xf numFmtId="0" fontId="11" fillId="0" borderId="0" xfId="0" applyFont="1" applyProtection="1"/>
    <xf numFmtId="0" fontId="21" fillId="6" borderId="36" xfId="0" applyFont="1" applyFill="1" applyBorder="1" applyAlignment="1" applyProtection="1">
      <alignment horizontal="center" vertical="center" wrapText="1"/>
    </xf>
    <xf numFmtId="0" fontId="22" fillId="0" borderId="25" xfId="0" applyFont="1" applyFill="1" applyBorder="1" applyAlignment="1" applyProtection="1">
      <alignment vertical="center" wrapText="1"/>
    </xf>
    <xf numFmtId="9" fontId="44" fillId="6" borderId="2" xfId="5" applyFont="1" applyFill="1" applyBorder="1" applyAlignment="1" applyProtection="1">
      <alignment horizontal="center" vertical="center" wrapText="1"/>
    </xf>
    <xf numFmtId="0" fontId="45" fillId="6" borderId="2" xfId="0" applyFont="1" applyFill="1" applyBorder="1" applyAlignment="1" applyProtection="1">
      <alignment horizontal="center" vertical="center" wrapText="1"/>
    </xf>
    <xf numFmtId="165" fontId="16" fillId="6" borderId="2" xfId="0" applyNumberFormat="1"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18" fillId="6" borderId="13" xfId="5" applyNumberFormat="1" applyFont="1" applyFill="1" applyBorder="1" applyAlignment="1" applyProtection="1">
      <alignment horizontal="center" vertical="center" wrapText="1"/>
    </xf>
    <xf numFmtId="0" fontId="26" fillId="6" borderId="33" xfId="0" applyFont="1" applyFill="1" applyBorder="1" applyAlignment="1" applyProtection="1">
      <alignment horizontal="left" vertical="center" wrapText="1"/>
    </xf>
    <xf numFmtId="0" fontId="22" fillId="6" borderId="25" xfId="0" applyFont="1" applyFill="1" applyBorder="1" applyAlignment="1" applyProtection="1">
      <alignment vertical="center" wrapText="1"/>
    </xf>
    <xf numFmtId="0" fontId="45" fillId="6" borderId="2" xfId="0" applyFont="1" applyFill="1" applyBorder="1" applyAlignment="1" applyProtection="1">
      <alignment vertical="center" wrapText="1"/>
    </xf>
    <xf numFmtId="0" fontId="23" fillId="0" borderId="70" xfId="4" applyFont="1" applyFill="1" applyBorder="1" applyAlignment="1" applyProtection="1">
      <alignment horizontal="justify" vertical="center" wrapText="1"/>
    </xf>
    <xf numFmtId="9" fontId="10" fillId="6" borderId="29" xfId="5"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wrapText="1"/>
    </xf>
    <xf numFmtId="0" fontId="24" fillId="6" borderId="2" xfId="0" applyFont="1" applyFill="1" applyBorder="1" applyAlignment="1" applyProtection="1">
      <alignment vertical="center" wrapText="1"/>
    </xf>
    <xf numFmtId="0" fontId="24" fillId="6" borderId="2"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5" fillId="6" borderId="2" xfId="0" applyFont="1" applyFill="1" applyBorder="1" applyAlignment="1" applyProtection="1">
      <alignment horizontal="center" vertical="center" wrapText="1"/>
    </xf>
    <xf numFmtId="0" fontId="16" fillId="0" borderId="7" xfId="0" applyFont="1" applyFill="1" applyBorder="1" applyAlignment="1" applyProtection="1">
      <alignment horizontal="justify" vertical="center" wrapText="1"/>
    </xf>
    <xf numFmtId="0" fontId="16" fillId="6" borderId="7" xfId="0" applyFont="1" applyFill="1" applyBorder="1" applyAlignment="1" applyProtection="1">
      <alignment horizontal="justify" vertical="center" wrapText="1"/>
    </xf>
    <xf numFmtId="0" fontId="22" fillId="6" borderId="28" xfId="0" applyFont="1" applyFill="1" applyBorder="1" applyAlignment="1" applyProtection="1">
      <alignment vertical="center" wrapText="1"/>
    </xf>
    <xf numFmtId="9" fontId="44" fillId="6" borderId="5" xfId="5" applyFont="1" applyFill="1" applyBorder="1" applyAlignment="1" applyProtection="1">
      <alignment horizontal="center" vertical="center" wrapText="1"/>
    </xf>
    <xf numFmtId="0" fontId="42" fillId="6" borderId="5" xfId="0" applyFont="1" applyFill="1" applyBorder="1" applyAlignment="1" applyProtection="1">
      <alignment horizontal="justify" vertical="center" wrapText="1"/>
    </xf>
    <xf numFmtId="0" fontId="45" fillId="6" borderId="5" xfId="0" applyFont="1" applyFill="1" applyBorder="1" applyAlignment="1" applyProtection="1">
      <alignment horizontal="center" vertical="center" wrapText="1"/>
    </xf>
    <xf numFmtId="0" fontId="46" fillId="6" borderId="5" xfId="0" applyFont="1" applyFill="1" applyBorder="1" applyAlignment="1" applyProtection="1">
      <alignment horizontal="center" vertical="center" wrapText="1"/>
    </xf>
    <xf numFmtId="0" fontId="43" fillId="6" borderId="5" xfId="0" applyFont="1" applyFill="1" applyBorder="1" applyAlignment="1" applyProtection="1">
      <alignment horizontal="center" vertical="center" wrapText="1"/>
    </xf>
    <xf numFmtId="0" fontId="45" fillId="6" borderId="5" xfId="0" applyFont="1" applyFill="1" applyBorder="1" applyAlignment="1" applyProtection="1">
      <alignment horizontal="justify" vertical="center" wrapText="1"/>
    </xf>
    <xf numFmtId="165" fontId="16" fillId="6" borderId="26" xfId="0" applyNumberFormat="1" applyFont="1" applyFill="1" applyBorder="1" applyAlignment="1" applyProtection="1">
      <alignment horizontal="center" vertical="center" wrapText="1"/>
    </xf>
    <xf numFmtId="0" fontId="16" fillId="6" borderId="26" xfId="5" applyNumberFormat="1" applyFont="1" applyFill="1" applyBorder="1" applyAlignment="1" applyProtection="1">
      <alignment horizontal="center" vertical="center" wrapText="1"/>
    </xf>
    <xf numFmtId="0" fontId="18" fillId="6" borderId="26" xfId="5" applyNumberFormat="1" applyFont="1" applyFill="1" applyBorder="1" applyAlignment="1" applyProtection="1">
      <alignment horizontal="center" vertical="center" wrapText="1"/>
    </xf>
    <xf numFmtId="0" fontId="26" fillId="6" borderId="26" xfId="0" applyFont="1" applyFill="1" applyBorder="1" applyAlignment="1" applyProtection="1">
      <alignment horizontal="left" vertical="center" wrapText="1"/>
    </xf>
    <xf numFmtId="0" fontId="18" fillId="6" borderId="64" xfId="5" applyNumberFormat="1" applyFont="1" applyFill="1" applyBorder="1" applyAlignment="1" applyProtection="1">
      <alignment horizontal="center" vertical="center" wrapText="1"/>
    </xf>
    <xf numFmtId="0" fontId="26" fillId="6" borderId="27" xfId="0" applyFont="1" applyFill="1" applyBorder="1" applyAlignment="1" applyProtection="1">
      <alignment horizontal="left" vertical="center" wrapText="1"/>
    </xf>
    <xf numFmtId="0" fontId="23" fillId="11" borderId="67" xfId="0" applyFont="1" applyFill="1" applyBorder="1" applyAlignment="1" applyProtection="1">
      <alignment horizontal="justify" vertical="center" wrapText="1"/>
    </xf>
    <xf numFmtId="10" fontId="23" fillId="6" borderId="35" xfId="5" applyNumberFormat="1" applyFont="1" applyFill="1" applyBorder="1" applyAlignment="1" applyProtection="1">
      <alignment horizontal="center" vertical="center" wrapText="1"/>
    </xf>
    <xf numFmtId="0" fontId="23" fillId="6" borderId="11" xfId="0" applyFont="1" applyFill="1" applyBorder="1" applyAlignment="1" applyProtection="1">
      <alignment horizontal="center" vertical="center" wrapText="1"/>
    </xf>
    <xf numFmtId="0" fontId="23" fillId="6" borderId="6" xfId="0" applyFont="1" applyFill="1" applyBorder="1" applyAlignment="1" applyProtection="1">
      <alignment horizontal="justify" vertical="center" wrapText="1"/>
    </xf>
    <xf numFmtId="0" fontId="34" fillId="6" borderId="6" xfId="0" applyFont="1" applyFill="1" applyBorder="1" applyAlignment="1" applyProtection="1">
      <alignment horizontal="center" vertical="center" wrapText="1"/>
    </xf>
    <xf numFmtId="0" fontId="24" fillId="6" borderId="18" xfId="0" applyFont="1" applyFill="1" applyBorder="1" applyAlignment="1" applyProtection="1">
      <alignment horizontal="center" vertical="center" wrapText="1"/>
    </xf>
    <xf numFmtId="0" fontId="25" fillId="6" borderId="18" xfId="0" applyFont="1" applyFill="1" applyBorder="1" applyAlignment="1" applyProtection="1">
      <alignment horizontal="center" vertical="center" wrapText="1"/>
    </xf>
    <xf numFmtId="165" fontId="16" fillId="6" borderId="18" xfId="0" applyNumberFormat="1" applyFont="1" applyFill="1" applyBorder="1" applyAlignment="1" applyProtection="1">
      <alignment horizontal="center" vertical="center" wrapText="1"/>
    </xf>
    <xf numFmtId="0" fontId="16" fillId="6" borderId="18" xfId="0" applyFont="1" applyFill="1" applyBorder="1" applyAlignment="1" applyProtection="1">
      <alignment horizontal="justify" vertical="center" wrapText="1"/>
    </xf>
    <xf numFmtId="0" fontId="26" fillId="6" borderId="18" xfId="0" applyFont="1" applyFill="1" applyBorder="1" applyAlignment="1" applyProtection="1">
      <alignment horizontal="left" vertical="center" wrapText="1"/>
    </xf>
    <xf numFmtId="0" fontId="18" fillId="6" borderId="21" xfId="5" applyNumberFormat="1" applyFont="1" applyFill="1" applyBorder="1" applyAlignment="1" applyProtection="1">
      <alignment horizontal="center" vertical="center" wrapText="1"/>
    </xf>
    <xf numFmtId="0" fontId="26" fillId="6" borderId="60" xfId="0" applyFont="1" applyFill="1" applyBorder="1" applyAlignment="1" applyProtection="1">
      <alignment horizontal="left" vertical="center" wrapText="1"/>
    </xf>
    <xf numFmtId="0" fontId="23" fillId="11" borderId="51" xfId="0" applyFont="1" applyFill="1" applyBorder="1" applyAlignment="1" applyProtection="1">
      <alignment horizontal="justify" vertical="center" wrapText="1"/>
    </xf>
    <xf numFmtId="10" fontId="23" fillId="6" borderId="36" xfId="5" applyNumberFormat="1"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2" xfId="0" applyFont="1" applyFill="1" applyBorder="1" applyAlignment="1" applyProtection="1">
      <alignment horizontal="justify" vertical="center" wrapText="1"/>
    </xf>
    <xf numFmtId="0" fontId="35" fillId="6" borderId="2" xfId="0" applyFont="1" applyFill="1" applyBorder="1" applyAlignment="1" applyProtection="1">
      <alignment horizontal="center" vertical="center" wrapText="1"/>
    </xf>
    <xf numFmtId="0" fontId="35" fillId="6" borderId="6" xfId="0" applyFont="1" applyFill="1" applyBorder="1" applyAlignment="1" applyProtection="1">
      <alignment horizontal="center" vertical="center" wrapText="1"/>
    </xf>
    <xf numFmtId="0" fontId="24" fillId="6" borderId="6" xfId="0" applyFont="1" applyFill="1" applyBorder="1" applyAlignment="1" applyProtection="1">
      <alignment horizontal="center" vertical="center" wrapText="1"/>
    </xf>
    <xf numFmtId="0" fontId="25" fillId="6" borderId="6"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wrapText="1"/>
    </xf>
    <xf numFmtId="0" fontId="35" fillId="6" borderId="3" xfId="0" applyFont="1" applyFill="1" applyBorder="1" applyAlignment="1" applyProtection="1">
      <alignment horizontal="center" vertical="center" wrapText="1"/>
    </xf>
    <xf numFmtId="0" fontId="25" fillId="6" borderId="3"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9" fontId="11" fillId="0" borderId="0" xfId="0" applyNumberFormat="1" applyFont="1" applyProtection="1"/>
    <xf numFmtId="0" fontId="23" fillId="11" borderId="66" xfId="0" applyFont="1" applyFill="1" applyBorder="1" applyAlignment="1" applyProtection="1">
      <alignment horizontal="justify" vertical="center" wrapText="1"/>
    </xf>
    <xf numFmtId="10" fontId="23" fillId="6" borderId="29" xfId="5" applyNumberFormat="1" applyFont="1" applyFill="1" applyBorder="1" applyAlignment="1" applyProtection="1">
      <alignment horizontal="center" vertical="center" wrapText="1"/>
    </xf>
    <xf numFmtId="0" fontId="23" fillId="6" borderId="12" xfId="0" applyFont="1" applyFill="1" applyBorder="1" applyAlignment="1" applyProtection="1">
      <alignment horizontal="center" vertical="center" wrapText="1"/>
    </xf>
    <xf numFmtId="0" fontId="23" fillId="6" borderId="3" xfId="0" applyFont="1" applyFill="1" applyBorder="1" applyAlignment="1" applyProtection="1">
      <alignment horizontal="justify" vertical="center" wrapText="1"/>
    </xf>
    <xf numFmtId="0" fontId="36" fillId="6" borderId="3" xfId="0" applyFont="1" applyFill="1" applyBorder="1" applyAlignment="1" applyProtection="1">
      <alignment horizontal="center" vertical="center" wrapText="1"/>
    </xf>
    <xf numFmtId="0" fontId="41" fillId="6" borderId="18" xfId="16" applyFill="1" applyBorder="1" applyAlignment="1" applyProtection="1">
      <alignment horizontal="justify" vertical="center" wrapText="1"/>
    </xf>
    <xf numFmtId="9" fontId="16" fillId="6" borderId="18" xfId="0" applyNumberFormat="1" applyFont="1" applyFill="1" applyBorder="1" applyAlignment="1" applyProtection="1">
      <alignment horizontal="center" vertical="center" wrapText="1"/>
    </xf>
    <xf numFmtId="0" fontId="18" fillId="6" borderId="1" xfId="5" applyNumberFormat="1" applyFont="1" applyFill="1" applyBorder="1" applyAlignment="1" applyProtection="1">
      <alignment horizontal="center" vertical="center" wrapText="1"/>
    </xf>
    <xf numFmtId="0" fontId="26" fillId="6" borderId="61" xfId="0" applyFont="1" applyFill="1" applyBorder="1" applyAlignment="1" applyProtection="1">
      <alignment horizontal="left" vertical="center" wrapText="1"/>
    </xf>
    <xf numFmtId="0" fontId="24" fillId="6" borderId="2" xfId="10" applyNumberFormat="1" applyFont="1" applyFill="1" applyBorder="1" applyAlignment="1" applyProtection="1">
      <alignment horizontal="center" vertical="center"/>
    </xf>
    <xf numFmtId="0" fontId="18" fillId="6" borderId="2" xfId="0" applyFont="1" applyFill="1" applyBorder="1" applyAlignment="1" applyProtection="1">
      <alignment horizontal="justify" vertical="center" wrapText="1"/>
    </xf>
    <xf numFmtId="0" fontId="14" fillId="21" borderId="42" xfId="0" applyFont="1" applyFill="1" applyBorder="1" applyAlignment="1">
      <alignment horizontal="center" vertical="center" wrapText="1"/>
    </xf>
    <xf numFmtId="0" fontId="38" fillId="21" borderId="5" xfId="0" applyFont="1" applyFill="1" applyBorder="1" applyAlignment="1">
      <alignment horizontal="center" vertical="center" wrapText="1"/>
    </xf>
    <xf numFmtId="0" fontId="14" fillId="21" borderId="17" xfId="0" applyFont="1" applyFill="1" applyBorder="1" applyAlignment="1">
      <alignment horizontal="center" vertical="center" wrapText="1"/>
    </xf>
    <xf numFmtId="0" fontId="38" fillId="21" borderId="2" xfId="0" applyFont="1" applyFill="1" applyBorder="1" applyAlignment="1">
      <alignment horizontal="center" vertical="center" wrapText="1"/>
    </xf>
    <xf numFmtId="0" fontId="14" fillId="21" borderId="33" xfId="0" applyFont="1" applyFill="1" applyBorder="1" applyAlignment="1">
      <alignment horizontal="center" vertical="center" wrapText="1"/>
    </xf>
    <xf numFmtId="0" fontId="23" fillId="5" borderId="7" xfId="0" applyFont="1" applyFill="1" applyBorder="1" applyAlignment="1" applyProtection="1">
      <alignment horizontal="center" vertical="center" wrapText="1"/>
    </xf>
    <xf numFmtId="0" fontId="17" fillId="5" borderId="43" xfId="0" applyFont="1" applyFill="1" applyBorder="1" applyAlignment="1" applyProtection="1">
      <alignment horizontal="center" vertical="center" wrapText="1"/>
    </xf>
    <xf numFmtId="0" fontId="10"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15" fillId="6" borderId="0"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5" borderId="2" xfId="0" applyFont="1" applyFill="1" applyBorder="1" applyAlignment="1">
      <alignment horizontal="center" vertical="center" wrapText="1"/>
    </xf>
    <xf numFmtId="0" fontId="24" fillId="6" borderId="0" xfId="0" applyFont="1" applyFill="1" applyBorder="1" applyAlignment="1">
      <alignment horizontal="center"/>
    </xf>
    <xf numFmtId="0" fontId="16" fillId="6" borderId="0" xfId="0" applyFont="1" applyFill="1" applyBorder="1" applyAlignment="1">
      <alignment horizontal="center"/>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39" fillId="7" borderId="8" xfId="0" applyFont="1" applyFill="1" applyBorder="1" applyAlignment="1">
      <alignment horizontal="center" vertical="center" wrapText="1"/>
    </xf>
    <xf numFmtId="0" fontId="39" fillId="7"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3"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5" fillId="15" borderId="5" xfId="0" applyFont="1" applyFill="1" applyBorder="1" applyAlignment="1">
      <alignment horizontal="center" vertical="center" wrapText="1"/>
    </xf>
    <xf numFmtId="0" fontId="15" fillId="15" borderId="2" xfId="0" applyFont="1" applyFill="1" applyBorder="1" applyAlignment="1">
      <alignment horizontal="center" vertical="center" wrapText="1"/>
    </xf>
    <xf numFmtId="0" fontId="15" fillId="15" borderId="17" xfId="0" applyFont="1" applyFill="1" applyBorder="1" applyAlignment="1">
      <alignment horizontal="center" vertical="center" wrapText="1"/>
    </xf>
    <xf numFmtId="0" fontId="15" fillId="15" borderId="33"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5" fillId="16" borderId="5"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2"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19" fillId="18" borderId="48" xfId="0" applyFont="1" applyFill="1" applyBorder="1" applyAlignment="1">
      <alignment horizontal="center" vertical="center" wrapText="1"/>
    </xf>
    <xf numFmtId="0" fontId="19" fillId="18" borderId="45" xfId="0" applyFont="1" applyFill="1" applyBorder="1" applyAlignment="1">
      <alignment horizontal="center" vertical="center" wrapText="1"/>
    </xf>
    <xf numFmtId="0" fontId="19" fillId="18" borderId="49" xfId="0" applyFont="1" applyFill="1" applyBorder="1" applyAlignment="1">
      <alignment horizontal="center" vertical="center" wrapText="1"/>
    </xf>
    <xf numFmtId="0" fontId="19" fillId="18" borderId="0" xfId="0" applyFont="1" applyFill="1" applyBorder="1" applyAlignment="1">
      <alignment horizontal="center" vertical="center" wrapText="1"/>
    </xf>
    <xf numFmtId="0" fontId="19" fillId="18" borderId="41" xfId="0" applyFont="1" applyFill="1" applyBorder="1" applyAlignment="1">
      <alignment horizontal="center" vertical="center" wrapText="1"/>
    </xf>
    <xf numFmtId="0" fontId="19" fillId="18" borderId="15" xfId="0" applyFont="1" applyFill="1" applyBorder="1" applyAlignment="1">
      <alignment horizontal="center" vertical="center" wrapText="1"/>
    </xf>
    <xf numFmtId="0" fontId="15" fillId="20" borderId="25" xfId="0" applyFont="1" applyFill="1" applyBorder="1" applyAlignment="1">
      <alignment horizontal="center" vertical="center" wrapText="1"/>
    </xf>
    <xf numFmtId="0" fontId="20" fillId="6" borderId="0" xfId="0" applyFont="1" applyFill="1" applyBorder="1" applyAlignment="1">
      <alignment horizontal="right" vertical="center" wrapText="1"/>
    </xf>
    <xf numFmtId="0" fontId="31" fillId="24" borderId="22" xfId="0" applyFont="1" applyFill="1" applyBorder="1" applyAlignment="1" applyProtection="1">
      <alignment horizontal="center" vertical="center" wrapText="1"/>
    </xf>
    <xf numFmtId="0" fontId="29" fillId="17" borderId="22" xfId="0" applyFont="1" applyFill="1" applyBorder="1" applyAlignment="1" applyProtection="1">
      <alignment horizontal="center" vertical="center" wrapText="1"/>
    </xf>
    <xf numFmtId="0" fontId="31" fillId="17" borderId="22" xfId="0" applyFont="1" applyFill="1" applyBorder="1" applyAlignment="1" applyProtection="1">
      <alignment horizontal="center" vertical="center" wrapText="1"/>
    </xf>
    <xf numFmtId="0" fontId="31" fillId="11" borderId="22" xfId="0" applyFont="1" applyFill="1" applyBorder="1" applyAlignment="1" applyProtection="1">
      <alignment horizontal="center" vertical="center" wrapText="1"/>
    </xf>
    <xf numFmtId="0" fontId="27" fillId="17" borderId="63" xfId="0" applyFont="1" applyFill="1" applyBorder="1" applyAlignment="1" applyProtection="1">
      <alignment horizontal="center" vertical="center" wrapText="1"/>
    </xf>
    <xf numFmtId="0" fontId="27" fillId="17" borderId="62" xfId="0" applyFont="1" applyFill="1" applyBorder="1" applyAlignment="1" applyProtection="1">
      <alignment horizontal="center" vertical="center" wrapText="1"/>
    </xf>
    <xf numFmtId="0" fontId="27" fillId="17" borderId="38" xfId="0" applyFont="1" applyFill="1" applyBorder="1" applyAlignment="1" applyProtection="1">
      <alignment horizontal="center" vertical="center" wrapText="1"/>
    </xf>
    <xf numFmtId="22" fontId="10" fillId="23" borderId="2" xfId="0" applyNumberFormat="1" applyFont="1" applyFill="1" applyBorder="1" applyAlignment="1">
      <alignment horizontal="center" vertical="center"/>
    </xf>
    <xf numFmtId="0" fontId="10" fillId="23" borderId="2" xfId="0" applyFont="1" applyFill="1" applyBorder="1" applyAlignment="1">
      <alignment horizontal="center" vertical="center"/>
    </xf>
    <xf numFmtId="0" fontId="10" fillId="10" borderId="2" xfId="0" applyFont="1" applyFill="1" applyBorder="1" applyAlignment="1">
      <alignment horizontal="center" vertical="center"/>
    </xf>
    <xf numFmtId="0" fontId="10" fillId="10" borderId="3" xfId="0" applyFont="1" applyFill="1" applyBorder="1" applyAlignment="1">
      <alignment horizontal="center" vertical="center"/>
    </xf>
    <xf numFmtId="0" fontId="22" fillId="6" borderId="24" xfId="0" applyFont="1" applyFill="1" applyBorder="1" applyAlignment="1" applyProtection="1">
      <alignment horizontal="center" vertical="center" wrapText="1"/>
    </xf>
    <xf numFmtId="0" fontId="22" fillId="6" borderId="25" xfId="0" applyFont="1" applyFill="1" applyBorder="1" applyAlignment="1" applyProtection="1">
      <alignment horizontal="center" vertical="center" wrapText="1"/>
    </xf>
    <xf numFmtId="0" fontId="22" fillId="6" borderId="34" xfId="0" applyFont="1" applyFill="1" applyBorder="1" applyAlignment="1" applyProtection="1">
      <alignment horizontal="center" vertical="center" wrapText="1"/>
    </xf>
    <xf numFmtId="0" fontId="30" fillId="19" borderId="46" xfId="0" applyFont="1" applyFill="1" applyBorder="1" applyAlignment="1" applyProtection="1">
      <alignment horizontal="center" vertical="center" wrapText="1"/>
    </xf>
    <xf numFmtId="0" fontId="11" fillId="0" borderId="62" xfId="0" applyFont="1" applyBorder="1" applyAlignment="1"/>
    <xf numFmtId="0" fontId="24" fillId="0" borderId="62" xfId="0" applyFont="1" applyBorder="1" applyAlignment="1"/>
    <xf numFmtId="0" fontId="15" fillId="8" borderId="13"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21" fillId="7" borderId="44" xfId="0" applyFont="1" applyFill="1" applyBorder="1" applyAlignment="1">
      <alignment horizontal="center" vertical="center" wrapText="1"/>
    </xf>
    <xf numFmtId="0" fontId="21" fillId="7" borderId="45" xfId="0" applyFont="1" applyFill="1" applyBorder="1" applyAlignment="1">
      <alignment horizontal="center" vertical="center" wrapText="1"/>
    </xf>
    <xf numFmtId="0" fontId="15" fillId="7" borderId="44"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33" fillId="6" borderId="47" xfId="0" applyFont="1" applyFill="1" applyBorder="1" applyAlignment="1" applyProtection="1">
      <alignment horizontal="center" vertical="center" textRotation="90" wrapText="1"/>
    </xf>
    <xf numFmtId="0" fontId="33" fillId="6" borderId="40" xfId="0" applyFont="1" applyFill="1" applyBorder="1" applyAlignment="1" applyProtection="1">
      <alignment horizontal="center" vertical="center" textRotation="90" wrapText="1"/>
    </xf>
  </cellXfs>
  <cellStyles count="19">
    <cellStyle name="Amarillo" xfId="1"/>
    <cellStyle name="Hipervínculo" xfId="16" builtinId="8"/>
    <cellStyle name="Hyperlink" xfId="18"/>
    <cellStyle name="Millares" xfId="2" builtinId="3"/>
    <cellStyle name="Millares [0]" xfId="10" builtinId="6"/>
    <cellStyle name="Millares [0] 2" xfId="12"/>
    <cellStyle name="Millares [0] 2 2" xfId="13"/>
    <cellStyle name="Millares [0] 3" xfId="14"/>
    <cellStyle name="Millares [0] 4" xfId="15"/>
    <cellStyle name="Millares [0] 5" xfId="11"/>
    <cellStyle name="Millares [0] 6" xfId="17"/>
    <cellStyle name="Millares 2" xfId="3"/>
    <cellStyle name="Normal" xfId="0" builtinId="0"/>
    <cellStyle name="Normal 2" xfId="4"/>
    <cellStyle name="Porcentaje" xfId="5" builtinId="5"/>
    <cellStyle name="Porcentaje 2" xfId="6"/>
    <cellStyle name="Porcentual 2" xfId="7"/>
    <cellStyle name="Rojo" xfId="8"/>
    <cellStyle name="Verde" xfId="9"/>
  </cellStyles>
  <dxfs count="1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1246896</xdr:colOff>
      <xdr:row>65</xdr:row>
      <xdr:rowOff>0</xdr:rowOff>
    </xdr:from>
    <xdr:to>
      <xdr:col>1</xdr:col>
      <xdr:colOff>2736260</xdr:colOff>
      <xdr:row>65</xdr:row>
      <xdr:rowOff>17323</xdr:rowOff>
    </xdr:to>
    <xdr:sp macro="" textlink="">
      <xdr:nvSpPr>
        <xdr:cNvPr id="6" name="5 Rectángulo">
          <a:extLst>
            <a:ext uri="{FF2B5EF4-FFF2-40B4-BE49-F238E27FC236}">
              <a16:creationId xmlns:a16="http://schemas.microsoft.com/office/drawing/2014/main" id="{9A2F884B-A899-45C4-8D78-097168B85C33}"/>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1229591</xdr:colOff>
      <xdr:row>67</xdr:row>
      <xdr:rowOff>34637</xdr:rowOff>
    </xdr:from>
    <xdr:to>
      <xdr:col>1</xdr:col>
      <xdr:colOff>2718955</xdr:colOff>
      <xdr:row>70</xdr:row>
      <xdr:rowOff>121228</xdr:rowOff>
    </xdr:to>
    <xdr:sp macro="" textlink="">
      <xdr:nvSpPr>
        <xdr:cNvPr id="8" name="7 Rectángulo">
          <a:extLst>
            <a:ext uri="{FF2B5EF4-FFF2-40B4-BE49-F238E27FC236}">
              <a16:creationId xmlns:a16="http://schemas.microsoft.com/office/drawing/2014/main" id="{C037358B-A6E2-45BF-934D-D7C2D36BDD54}"/>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67</xdr:row>
      <xdr:rowOff>121223</xdr:rowOff>
    </xdr:from>
    <xdr:to>
      <xdr:col>2</xdr:col>
      <xdr:colOff>658104</xdr:colOff>
      <xdr:row>70</xdr:row>
      <xdr:rowOff>51950</xdr:rowOff>
    </xdr:to>
    <xdr:sp macro="" textlink="">
      <xdr:nvSpPr>
        <xdr:cNvPr id="9" name="8 CuadroTexto">
          <a:extLst>
            <a:ext uri="{FF2B5EF4-FFF2-40B4-BE49-F238E27FC236}">
              <a16:creationId xmlns:a16="http://schemas.microsoft.com/office/drawing/2014/main" id="{D0224B47-5427-4C7A-B4D9-4AE870D1848C}"/>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72</xdr:row>
      <xdr:rowOff>121227</xdr:rowOff>
    </xdr:from>
    <xdr:to>
      <xdr:col>1</xdr:col>
      <xdr:colOff>2753592</xdr:colOff>
      <xdr:row>76</xdr:row>
      <xdr:rowOff>17318</xdr:rowOff>
    </xdr:to>
    <xdr:sp macro="" textlink="">
      <xdr:nvSpPr>
        <xdr:cNvPr id="10" name="9 Rectángulo">
          <a:extLst>
            <a:ext uri="{FF2B5EF4-FFF2-40B4-BE49-F238E27FC236}">
              <a16:creationId xmlns:a16="http://schemas.microsoft.com/office/drawing/2014/main" id="{8EDE381B-FE1C-4A45-85C2-C0AA5E991FA5}"/>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73</xdr:row>
      <xdr:rowOff>17313</xdr:rowOff>
    </xdr:from>
    <xdr:to>
      <xdr:col>2</xdr:col>
      <xdr:colOff>692741</xdr:colOff>
      <xdr:row>75</xdr:row>
      <xdr:rowOff>138540</xdr:rowOff>
    </xdr:to>
    <xdr:sp macro="" textlink="">
      <xdr:nvSpPr>
        <xdr:cNvPr id="11" name="10 CuadroTexto">
          <a:extLst>
            <a:ext uri="{FF2B5EF4-FFF2-40B4-BE49-F238E27FC236}">
              <a16:creationId xmlns:a16="http://schemas.microsoft.com/office/drawing/2014/main" id="{019BBB91-D767-4ACC-956B-41ABDAAA5410}"/>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77</xdr:row>
      <xdr:rowOff>138545</xdr:rowOff>
    </xdr:from>
    <xdr:to>
      <xdr:col>1</xdr:col>
      <xdr:colOff>2753592</xdr:colOff>
      <xdr:row>81</xdr:row>
      <xdr:rowOff>34636</xdr:rowOff>
    </xdr:to>
    <xdr:sp macro="" textlink="">
      <xdr:nvSpPr>
        <xdr:cNvPr id="12" name="11 Rectángulo">
          <a:extLst>
            <a:ext uri="{FF2B5EF4-FFF2-40B4-BE49-F238E27FC236}">
              <a16:creationId xmlns:a16="http://schemas.microsoft.com/office/drawing/2014/main" id="{4C404907-9C79-4C74-9D92-551FEE059443}"/>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78</xdr:row>
      <xdr:rowOff>34631</xdr:rowOff>
    </xdr:from>
    <xdr:to>
      <xdr:col>2</xdr:col>
      <xdr:colOff>692741</xdr:colOff>
      <xdr:row>80</xdr:row>
      <xdr:rowOff>155858</xdr:rowOff>
    </xdr:to>
    <xdr:sp macro="" textlink="">
      <xdr:nvSpPr>
        <xdr:cNvPr id="13" name="12 CuadroTexto">
          <a:extLst>
            <a:ext uri="{FF2B5EF4-FFF2-40B4-BE49-F238E27FC236}">
              <a16:creationId xmlns:a16="http://schemas.microsoft.com/office/drawing/2014/main" id="{8FCB81E8-1228-43FD-9651-7AB54EC228AF}"/>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84</xdr:row>
      <xdr:rowOff>0</xdr:rowOff>
    </xdr:from>
    <xdr:to>
      <xdr:col>1</xdr:col>
      <xdr:colOff>2788228</xdr:colOff>
      <xdr:row>87</xdr:row>
      <xdr:rowOff>86591</xdr:rowOff>
    </xdr:to>
    <xdr:sp macro="" textlink="">
      <xdr:nvSpPr>
        <xdr:cNvPr id="14" name="13 Rectángulo">
          <a:extLst>
            <a:ext uri="{FF2B5EF4-FFF2-40B4-BE49-F238E27FC236}">
              <a16:creationId xmlns:a16="http://schemas.microsoft.com/office/drawing/2014/main" id="{5667B472-ACF9-4586-B42D-D4FE9BECC398}"/>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84</xdr:row>
      <xdr:rowOff>86586</xdr:rowOff>
    </xdr:from>
    <xdr:to>
      <xdr:col>2</xdr:col>
      <xdr:colOff>727377</xdr:colOff>
      <xdr:row>87</xdr:row>
      <xdr:rowOff>17313</xdr:rowOff>
    </xdr:to>
    <xdr:sp macro="" textlink="">
      <xdr:nvSpPr>
        <xdr:cNvPr id="15" name="14 CuadroTexto">
          <a:extLst>
            <a:ext uri="{FF2B5EF4-FFF2-40B4-BE49-F238E27FC236}">
              <a16:creationId xmlns:a16="http://schemas.microsoft.com/office/drawing/2014/main" id="{BC3FECEC-1F6E-4096-A804-2DAA9A4A450E}"/>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89</xdr:row>
      <xdr:rowOff>103909</xdr:rowOff>
    </xdr:from>
    <xdr:to>
      <xdr:col>1</xdr:col>
      <xdr:colOff>2753591</xdr:colOff>
      <xdr:row>93</xdr:row>
      <xdr:rowOff>0</xdr:rowOff>
    </xdr:to>
    <xdr:sp macro="" textlink="">
      <xdr:nvSpPr>
        <xdr:cNvPr id="16" name="15 Rectángulo">
          <a:extLst>
            <a:ext uri="{FF2B5EF4-FFF2-40B4-BE49-F238E27FC236}">
              <a16:creationId xmlns:a16="http://schemas.microsoft.com/office/drawing/2014/main" id="{7F28906E-E9C6-4CD5-A200-7A32C6003D31}"/>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89</xdr:row>
      <xdr:rowOff>190495</xdr:rowOff>
    </xdr:from>
    <xdr:to>
      <xdr:col>2</xdr:col>
      <xdr:colOff>692740</xdr:colOff>
      <xdr:row>92</xdr:row>
      <xdr:rowOff>121222</xdr:rowOff>
    </xdr:to>
    <xdr:sp macro="" textlink="">
      <xdr:nvSpPr>
        <xdr:cNvPr id="17" name="16 CuadroTexto">
          <a:extLst>
            <a:ext uri="{FF2B5EF4-FFF2-40B4-BE49-F238E27FC236}">
              <a16:creationId xmlns:a16="http://schemas.microsoft.com/office/drawing/2014/main" id="{8E3234E7-5958-41AE-BC2A-62535DFFB3C1}"/>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0791" name="AutoShape 38" descr="Resultado de imagen para boton agregar icono">
          <a:extLst>
            <a:ext uri="{FF2B5EF4-FFF2-40B4-BE49-F238E27FC236}">
              <a16:creationId xmlns:a16="http://schemas.microsoft.com/office/drawing/2014/main" id="{2210A829-0D38-403E-A77F-F082CB112B8F}"/>
            </a:ext>
          </a:extLst>
        </xdr:cNvPr>
        <xdr:cNvSpPr>
          <a:spLocks noChangeAspect="1" noChangeArrowheads="1"/>
        </xdr:cNvSpPr>
      </xdr:nvSpPr>
      <xdr:spPr bwMode="auto">
        <a:xfrm>
          <a:off x="12287250" y="24288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0792" name="AutoShape 39" descr="Resultado de imagen para boton agregar icono">
          <a:extLst>
            <a:ext uri="{FF2B5EF4-FFF2-40B4-BE49-F238E27FC236}">
              <a16:creationId xmlns:a16="http://schemas.microsoft.com/office/drawing/2014/main" id="{6AD338CB-2311-4E43-9A9B-2E4D79611180}"/>
            </a:ext>
          </a:extLst>
        </xdr:cNvPr>
        <xdr:cNvSpPr>
          <a:spLocks noChangeAspect="1" noChangeArrowheads="1"/>
        </xdr:cNvSpPr>
      </xdr:nvSpPr>
      <xdr:spPr bwMode="auto">
        <a:xfrm>
          <a:off x="12287250" y="24288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0793" name="AutoShape 40" descr="Resultado de imagen para boton agregar icono">
          <a:extLst>
            <a:ext uri="{FF2B5EF4-FFF2-40B4-BE49-F238E27FC236}">
              <a16:creationId xmlns:a16="http://schemas.microsoft.com/office/drawing/2014/main" id="{EF68739D-DBAC-4620-94D5-92A949DAA29D}"/>
            </a:ext>
          </a:extLst>
        </xdr:cNvPr>
        <xdr:cNvSpPr>
          <a:spLocks noChangeAspect="1" noChangeArrowheads="1"/>
        </xdr:cNvSpPr>
      </xdr:nvSpPr>
      <xdr:spPr bwMode="auto">
        <a:xfrm>
          <a:off x="12287250" y="24288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0794" name="AutoShape 42" descr="Z">
          <a:extLst>
            <a:ext uri="{FF2B5EF4-FFF2-40B4-BE49-F238E27FC236}">
              <a16:creationId xmlns:a16="http://schemas.microsoft.com/office/drawing/2014/main" id="{BFFD52C9-C5AA-40CD-BD14-847BFB1AD86E}"/>
            </a:ext>
          </a:extLst>
        </xdr:cNvPr>
        <xdr:cNvSpPr>
          <a:spLocks noChangeAspect="1" noChangeArrowheads="1"/>
        </xdr:cNvSpPr>
      </xdr:nvSpPr>
      <xdr:spPr bwMode="auto">
        <a:xfrm>
          <a:off x="12287250" y="24288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candelaria.gov.co/transparencia/instrumentos-gestion-informacion-publica/relacionados-informacio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63"/>
  <sheetViews>
    <sheetView showGridLines="0" tabSelected="1" topLeftCell="L13" zoomScale="60" zoomScaleNormal="60" zoomScaleSheetLayoutView="25" workbookViewId="0">
      <pane ySplit="750" topLeftCell="A59" activePane="bottomLeft"/>
      <selection activeCell="C13" sqref="C13"/>
      <selection pane="bottomLeft" activeCell="AF62" sqref="AF62"/>
    </sheetView>
  </sheetViews>
  <sheetFormatPr baseColWidth="10" defaultColWidth="9.140625" defaultRowHeight="22.5" x14ac:dyDescent="0.3"/>
  <cols>
    <col min="1" max="1" width="6.140625" style="34" customWidth="1"/>
    <col min="2" max="2" width="25.28515625" style="34" customWidth="1"/>
    <col min="3" max="3" width="16.7109375" style="34" customWidth="1"/>
    <col min="4" max="4" width="81.5703125" style="269" customWidth="1"/>
    <col min="5" max="5" width="23.140625" style="270" customWidth="1"/>
    <col min="6" max="6" width="32.42578125" style="270" customWidth="1"/>
    <col min="7" max="7" width="65.7109375" style="270" customWidth="1"/>
    <col min="8" max="8" width="114.5703125" style="34" customWidth="1"/>
    <col min="9" max="9" width="74.140625" style="34" customWidth="1"/>
    <col min="10" max="10" width="22.42578125" style="34" customWidth="1"/>
    <col min="11" max="11" width="68.85546875" style="34" customWidth="1"/>
    <col min="12" max="12" width="14" style="34" bestFit="1" customWidth="1"/>
    <col min="13" max="13" width="13.85546875" style="34" bestFit="1" customWidth="1"/>
    <col min="14" max="14" width="14.42578125" style="34" bestFit="1" customWidth="1"/>
    <col min="15" max="15" width="13.85546875" style="34" bestFit="1" customWidth="1"/>
    <col min="16" max="16" width="19.5703125" style="34" customWidth="1"/>
    <col min="17" max="17" width="26.28515625" style="34" customWidth="1"/>
    <col min="18" max="18" width="27.28515625" style="34" customWidth="1"/>
    <col min="19" max="19" width="19.5703125" style="34" customWidth="1"/>
    <col min="20" max="20" width="45.7109375" style="34" customWidth="1"/>
    <col min="21" max="21" width="11.42578125" style="34" customWidth="1"/>
    <col min="22" max="24" width="11.42578125" style="34" hidden="1" customWidth="1"/>
    <col min="25" max="25" width="20.85546875" style="34" hidden="1" customWidth="1"/>
    <col min="26" max="26" width="18.85546875" style="34" hidden="1" customWidth="1"/>
    <col min="27" max="27" width="26.7109375" style="34" customWidth="1"/>
    <col min="28" max="28" width="18.85546875" style="34" customWidth="1"/>
    <col min="29" max="29" width="14.140625" style="34" customWidth="1"/>
    <col min="30" max="30" width="18.42578125" style="34" customWidth="1"/>
    <col min="31" max="31" width="83.7109375" style="34" customWidth="1"/>
    <col min="32" max="32" width="17.7109375" style="34" customWidth="1"/>
    <col min="33" max="33" width="30.85546875" style="34" customWidth="1"/>
    <col min="34" max="34" width="19.7109375" style="34" customWidth="1"/>
    <col min="35" max="36" width="16.42578125" style="34" customWidth="1"/>
    <col min="37" max="37" width="29.140625" style="34" customWidth="1"/>
    <col min="38" max="38" width="17.85546875" style="34" customWidth="1"/>
    <col min="39" max="39" width="32.7109375" style="34" customWidth="1"/>
    <col min="40" max="44" width="11.42578125" style="34" customWidth="1"/>
    <col min="45" max="45" width="29.5703125" style="34" customWidth="1"/>
    <col min="46" max="47" width="11.42578125" style="34" customWidth="1"/>
    <col min="48" max="48" width="14.85546875" style="34" customWidth="1"/>
    <col min="49" max="49" width="14.5703125" style="34" customWidth="1"/>
    <col min="50" max="50" width="20.7109375" style="34" customWidth="1"/>
    <col min="51" max="51" width="24.140625" style="34" customWidth="1"/>
    <col min="52" max="52" width="19.140625" style="34" customWidth="1"/>
    <col min="53" max="53" width="18.42578125" style="34" customWidth="1"/>
    <col min="54" max="55" width="21.85546875" style="34" customWidth="1"/>
    <col min="56" max="56" width="19.85546875" style="34" customWidth="1"/>
    <col min="57" max="257" width="11.42578125" style="34" customWidth="1"/>
    <col min="258" max="16384" width="9.140625" style="34"/>
  </cols>
  <sheetData>
    <row r="1" spans="1:56" ht="40.5" customHeight="1" x14ac:dyDescent="0.2">
      <c r="A1" s="536"/>
      <c r="B1" s="537"/>
      <c r="C1" s="537"/>
      <c r="D1" s="537"/>
      <c r="E1" s="537"/>
      <c r="F1" s="537"/>
      <c r="G1" s="537"/>
      <c r="H1" s="537"/>
      <c r="I1" s="537"/>
      <c r="J1" s="537"/>
      <c r="K1" s="537"/>
      <c r="L1" s="537"/>
      <c r="M1" s="537"/>
      <c r="N1" s="537"/>
      <c r="O1" s="537"/>
      <c r="P1" s="537"/>
      <c r="Q1" s="537"/>
      <c r="R1" s="537"/>
      <c r="S1" s="537"/>
      <c r="T1" s="537"/>
      <c r="U1" s="537"/>
      <c r="V1" s="537"/>
      <c r="W1" s="537"/>
      <c r="X1" s="537"/>
      <c r="Y1" s="537"/>
      <c r="Z1" s="537"/>
    </row>
    <row r="2" spans="1:56" ht="40.5" customHeight="1" x14ac:dyDescent="0.2">
      <c r="A2" s="538" t="s">
        <v>0</v>
      </c>
      <c r="B2" s="538"/>
      <c r="C2" s="539"/>
      <c r="D2" s="539"/>
      <c r="E2" s="539"/>
      <c r="F2" s="539"/>
      <c r="G2" s="539"/>
      <c r="H2" s="539"/>
      <c r="I2" s="538"/>
      <c r="J2" s="538"/>
      <c r="K2" s="538"/>
      <c r="L2" s="538"/>
      <c r="M2" s="538"/>
      <c r="N2" s="538"/>
      <c r="O2" s="538"/>
      <c r="P2" s="538"/>
      <c r="Q2" s="538"/>
      <c r="R2" s="538"/>
      <c r="S2" s="538"/>
      <c r="T2" s="538"/>
      <c r="U2" s="538"/>
      <c r="V2" s="538"/>
      <c r="W2" s="538"/>
      <c r="X2" s="538"/>
      <c r="Y2" s="538"/>
      <c r="Z2" s="538"/>
    </row>
    <row r="3" spans="1:56" ht="36.75" customHeight="1" x14ac:dyDescent="0.2">
      <c r="A3" s="35" t="s">
        <v>1</v>
      </c>
      <c r="B3" s="36">
        <v>2018</v>
      </c>
      <c r="C3" s="481" t="s">
        <v>2</v>
      </c>
      <c r="D3" s="482"/>
      <c r="E3" s="482"/>
      <c r="F3" s="482"/>
      <c r="G3" s="482"/>
      <c r="H3" s="483"/>
      <c r="I3" s="37"/>
      <c r="J3" s="37"/>
      <c r="K3" s="37"/>
      <c r="L3" s="37"/>
      <c r="M3" s="37"/>
      <c r="N3" s="37"/>
      <c r="O3" s="37"/>
      <c r="P3" s="37"/>
      <c r="Q3" s="37"/>
      <c r="R3" s="37"/>
      <c r="S3" s="37"/>
      <c r="T3" s="37"/>
      <c r="U3" s="37"/>
      <c r="V3" s="37"/>
      <c r="W3" s="37"/>
      <c r="X3" s="37"/>
      <c r="Y3" s="37"/>
      <c r="Z3" s="38"/>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row>
    <row r="4" spans="1:56" ht="36.75" customHeight="1" x14ac:dyDescent="0.2">
      <c r="A4" s="35" t="s">
        <v>3</v>
      </c>
      <c r="B4" s="36"/>
      <c r="C4" s="40" t="s">
        <v>4</v>
      </c>
      <c r="D4" s="284" t="s">
        <v>5</v>
      </c>
      <c r="E4" s="484" t="s">
        <v>6</v>
      </c>
      <c r="F4" s="484"/>
      <c r="G4" s="484"/>
      <c r="H4" s="485"/>
      <c r="I4" s="37"/>
      <c r="J4" s="37"/>
      <c r="K4" s="37"/>
      <c r="L4" s="37"/>
      <c r="M4" s="37"/>
      <c r="N4" s="37"/>
      <c r="O4" s="37"/>
      <c r="P4" s="37"/>
      <c r="Q4" s="37"/>
      <c r="R4" s="37"/>
      <c r="S4" s="37"/>
      <c r="T4" s="37"/>
      <c r="U4" s="37"/>
      <c r="V4" s="37"/>
      <c r="W4" s="37"/>
      <c r="X4" s="37"/>
      <c r="Y4" s="37"/>
      <c r="Z4" s="38"/>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row>
    <row r="5" spans="1:56" ht="36.75" customHeight="1" x14ac:dyDescent="0.2">
      <c r="A5" s="35" t="s">
        <v>7</v>
      </c>
      <c r="B5" s="36"/>
      <c r="C5" s="42"/>
      <c r="D5" s="234"/>
      <c r="E5" s="486"/>
      <c r="F5" s="486"/>
      <c r="G5" s="486"/>
      <c r="H5" s="487"/>
      <c r="I5" s="37"/>
      <c r="J5" s="37"/>
      <c r="K5" s="37"/>
      <c r="L5" s="37"/>
      <c r="M5" s="37"/>
      <c r="N5" s="37"/>
      <c r="O5" s="37"/>
      <c r="P5" s="37"/>
      <c r="Q5" s="37"/>
      <c r="R5" s="37"/>
      <c r="S5" s="37"/>
      <c r="T5" s="37"/>
      <c r="U5" s="37"/>
      <c r="V5" s="37"/>
      <c r="W5" s="37"/>
      <c r="X5" s="37"/>
      <c r="Y5" s="37"/>
      <c r="Z5" s="38"/>
      <c r="AA5" s="43"/>
      <c r="AB5" s="44"/>
      <c r="AC5" s="44"/>
      <c r="AD5" s="44"/>
      <c r="AE5" s="44"/>
      <c r="AF5" s="44"/>
      <c r="AG5" s="44"/>
      <c r="AH5" s="44"/>
      <c r="AI5" s="44"/>
      <c r="AJ5" s="44"/>
      <c r="AK5" s="44"/>
      <c r="AL5" s="44"/>
      <c r="AM5" s="513"/>
      <c r="AN5" s="513"/>
      <c r="AO5" s="513"/>
      <c r="AP5" s="513"/>
      <c r="AQ5" s="513"/>
      <c r="AR5" s="513"/>
      <c r="AS5" s="513"/>
      <c r="AT5" s="513"/>
      <c r="AU5" s="513"/>
      <c r="AV5" s="513"/>
      <c r="AW5" s="513"/>
      <c r="AX5" s="513"/>
      <c r="AY5" s="513"/>
      <c r="AZ5" s="513"/>
      <c r="BA5" s="513"/>
      <c r="BB5" s="513"/>
      <c r="BC5" s="513"/>
      <c r="BD5" s="513"/>
    </row>
    <row r="6" spans="1:56" x14ac:dyDescent="0.2">
      <c r="A6" s="45"/>
      <c r="B6" s="41"/>
      <c r="C6" s="41"/>
      <c r="D6" s="235"/>
      <c r="E6" s="236"/>
      <c r="F6" s="236"/>
      <c r="G6" s="236"/>
      <c r="H6" s="41"/>
      <c r="I6" s="41"/>
      <c r="J6" s="41"/>
      <c r="K6" s="41"/>
      <c r="L6" s="41"/>
      <c r="M6" s="41"/>
      <c r="N6" s="41"/>
      <c r="O6" s="41"/>
      <c r="P6" s="41"/>
      <c r="Q6" s="39"/>
      <c r="R6" s="39"/>
      <c r="S6" s="39"/>
      <c r="T6" s="39"/>
      <c r="U6" s="39"/>
      <c r="V6" s="39"/>
      <c r="W6" s="39"/>
      <c r="X6" s="39"/>
      <c r="Y6" s="39"/>
      <c r="Z6" s="39"/>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B6" s="513"/>
      <c r="BC6" s="513"/>
      <c r="BD6" s="513"/>
    </row>
    <row r="7" spans="1:56" x14ac:dyDescent="0.2">
      <c r="A7" s="41"/>
      <c r="B7" s="41"/>
      <c r="C7" s="41"/>
      <c r="D7" s="488"/>
      <c r="E7" s="488"/>
      <c r="F7" s="488"/>
      <c r="G7" s="488"/>
      <c r="H7" s="489"/>
      <c r="I7" s="489"/>
      <c r="J7" s="489"/>
      <c r="K7" s="489"/>
      <c r="L7" s="489"/>
      <c r="M7" s="489"/>
      <c r="N7" s="489"/>
      <c r="O7" s="489"/>
      <c r="P7" s="489"/>
      <c r="Q7" s="489"/>
      <c r="R7" s="489"/>
      <c r="S7" s="489"/>
      <c r="T7" s="285"/>
      <c r="U7" s="46"/>
      <c r="V7" s="39"/>
      <c r="W7" s="39"/>
      <c r="X7" s="39"/>
      <c r="Y7" s="39"/>
      <c r="Z7" s="39"/>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row>
    <row r="8" spans="1:56" x14ac:dyDescent="0.3">
      <c r="A8" s="47"/>
      <c r="B8" s="39"/>
      <c r="C8" s="39"/>
      <c r="D8" s="495"/>
      <c r="E8" s="495"/>
      <c r="F8" s="495"/>
      <c r="G8" s="495"/>
      <c r="H8" s="496"/>
      <c r="I8" s="496"/>
      <c r="J8" s="496"/>
      <c r="K8" s="496"/>
      <c r="L8" s="490"/>
      <c r="M8" s="490"/>
      <c r="N8" s="490"/>
      <c r="O8" s="490"/>
      <c r="P8" s="281"/>
      <c r="Q8" s="281"/>
      <c r="R8" s="281"/>
      <c r="S8" s="281"/>
      <c r="T8" s="281"/>
      <c r="U8" s="281"/>
      <c r="V8" s="39"/>
      <c r="W8" s="39"/>
      <c r="X8" s="39"/>
      <c r="Y8" s="39"/>
      <c r="Z8" s="39"/>
      <c r="AA8" s="490"/>
      <c r="AB8" s="490"/>
      <c r="AC8" s="490"/>
      <c r="AD8" s="282"/>
      <c r="AE8" s="282"/>
      <c r="AF8" s="282"/>
      <c r="AG8" s="490"/>
      <c r="AH8" s="490"/>
      <c r="AI8" s="490"/>
      <c r="AJ8" s="282"/>
      <c r="AK8" s="282"/>
      <c r="AL8" s="282"/>
      <c r="AM8" s="490"/>
      <c r="AN8" s="490"/>
      <c r="AO8" s="490"/>
      <c r="AP8" s="282"/>
      <c r="AQ8" s="282"/>
      <c r="AR8" s="282"/>
      <c r="AS8" s="490"/>
      <c r="AT8" s="490"/>
      <c r="AU8" s="490"/>
      <c r="AV8" s="282"/>
      <c r="AW8" s="282"/>
      <c r="AX8" s="282"/>
      <c r="AY8" s="490"/>
      <c r="AZ8" s="490"/>
      <c r="BA8" s="490"/>
      <c r="BB8" s="282"/>
      <c r="BC8" s="282"/>
      <c r="BD8" s="282"/>
    </row>
    <row r="9" spans="1:56" ht="23.25" thickBot="1" x14ac:dyDescent="0.35">
      <c r="A9" s="39"/>
      <c r="B9" s="39"/>
      <c r="C9" s="39"/>
      <c r="D9" s="237"/>
      <c r="E9" s="238"/>
      <c r="F9" s="238"/>
      <c r="G9" s="238"/>
      <c r="H9" s="39"/>
      <c r="I9" s="39"/>
      <c r="J9" s="39"/>
      <c r="K9" s="39"/>
      <c r="L9" s="39"/>
      <c r="M9" s="39"/>
      <c r="N9" s="39"/>
      <c r="O9" s="39"/>
      <c r="P9" s="39"/>
      <c r="Q9" s="39"/>
      <c r="R9" s="39"/>
      <c r="S9" s="39"/>
      <c r="T9" s="39"/>
      <c r="U9" s="39"/>
      <c r="V9" s="39"/>
      <c r="W9" s="39"/>
      <c r="X9" s="39"/>
      <c r="Y9" s="39"/>
      <c r="Z9" s="39"/>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row>
    <row r="10" spans="1:56" ht="15" customHeight="1" x14ac:dyDescent="0.2">
      <c r="A10" s="521" t="s">
        <v>8</v>
      </c>
      <c r="B10" s="522"/>
      <c r="C10" s="48"/>
      <c r="D10" s="499"/>
      <c r="E10" s="500"/>
      <c r="F10" s="500"/>
      <c r="G10" s="500"/>
      <c r="H10" s="501"/>
      <c r="I10" s="501"/>
      <c r="J10" s="501"/>
      <c r="K10" s="501"/>
      <c r="L10" s="501"/>
      <c r="M10" s="501"/>
      <c r="N10" s="501"/>
      <c r="O10" s="501"/>
      <c r="P10" s="501"/>
      <c r="Q10" s="501"/>
      <c r="R10" s="501"/>
      <c r="S10" s="501"/>
      <c r="T10" s="501"/>
      <c r="U10" s="501"/>
      <c r="V10" s="501"/>
      <c r="W10" s="501"/>
      <c r="X10" s="501"/>
      <c r="Y10" s="501"/>
      <c r="Z10" s="501"/>
      <c r="AA10" s="497" t="s">
        <v>9</v>
      </c>
      <c r="AB10" s="497"/>
      <c r="AC10" s="497"/>
      <c r="AD10" s="497"/>
      <c r="AE10" s="497"/>
      <c r="AF10" s="497"/>
      <c r="AG10" s="505" t="s">
        <v>9</v>
      </c>
      <c r="AH10" s="505"/>
      <c r="AI10" s="505"/>
      <c r="AJ10" s="505"/>
      <c r="AK10" s="505"/>
      <c r="AL10" s="505"/>
      <c r="AM10" s="497" t="s">
        <v>9</v>
      </c>
      <c r="AN10" s="497"/>
      <c r="AO10" s="497"/>
      <c r="AP10" s="497"/>
      <c r="AQ10" s="497"/>
      <c r="AR10" s="497"/>
      <c r="AS10" s="493" t="s">
        <v>9</v>
      </c>
      <c r="AT10" s="493"/>
      <c r="AU10" s="493"/>
      <c r="AV10" s="493"/>
      <c r="AW10" s="493"/>
      <c r="AX10" s="493"/>
      <c r="AY10" s="494" t="s">
        <v>9</v>
      </c>
      <c r="AZ10" s="494"/>
      <c r="BA10" s="494"/>
      <c r="BB10" s="494"/>
      <c r="BC10" s="494"/>
      <c r="BD10" s="494"/>
    </row>
    <row r="11" spans="1:56" ht="15" thickBot="1" x14ac:dyDescent="0.25">
      <c r="A11" s="523"/>
      <c r="B11" s="524"/>
      <c r="C11" s="49"/>
      <c r="D11" s="502"/>
      <c r="E11" s="503"/>
      <c r="F11" s="503"/>
      <c r="G11" s="503"/>
      <c r="H11" s="504"/>
      <c r="I11" s="504"/>
      <c r="J11" s="504"/>
      <c r="K11" s="504"/>
      <c r="L11" s="504"/>
      <c r="M11" s="504"/>
      <c r="N11" s="504"/>
      <c r="O11" s="504"/>
      <c r="P11" s="504"/>
      <c r="Q11" s="504"/>
      <c r="R11" s="504"/>
      <c r="S11" s="504"/>
      <c r="T11" s="504"/>
      <c r="U11" s="504"/>
      <c r="V11" s="504"/>
      <c r="W11" s="504"/>
      <c r="X11" s="504"/>
      <c r="Y11" s="504"/>
      <c r="Z11" s="504"/>
      <c r="AA11" s="498" t="s">
        <v>10</v>
      </c>
      <c r="AB11" s="498"/>
      <c r="AC11" s="498"/>
      <c r="AD11" s="498"/>
      <c r="AE11" s="498"/>
      <c r="AF11" s="498"/>
      <c r="AG11" s="506" t="s">
        <v>11</v>
      </c>
      <c r="AH11" s="506"/>
      <c r="AI11" s="506"/>
      <c r="AJ11" s="506"/>
      <c r="AK11" s="506"/>
      <c r="AL11" s="506"/>
      <c r="AM11" s="498" t="s">
        <v>12</v>
      </c>
      <c r="AN11" s="498"/>
      <c r="AO11" s="498"/>
      <c r="AP11" s="498"/>
      <c r="AQ11" s="498"/>
      <c r="AR11" s="498"/>
      <c r="AS11" s="491" t="s">
        <v>13</v>
      </c>
      <c r="AT11" s="491"/>
      <c r="AU11" s="491"/>
      <c r="AV11" s="491"/>
      <c r="AW11" s="491"/>
      <c r="AX11" s="491"/>
      <c r="AY11" s="492" t="s">
        <v>14</v>
      </c>
      <c r="AZ11" s="492"/>
      <c r="BA11" s="492"/>
      <c r="BB11" s="492"/>
      <c r="BC11" s="492"/>
      <c r="BD11" s="492"/>
    </row>
    <row r="12" spans="1:56" ht="15" customHeight="1" thickBot="1" x14ac:dyDescent="0.25">
      <c r="A12" s="525"/>
      <c r="B12" s="526"/>
      <c r="C12" s="49"/>
      <c r="D12" s="548" t="s">
        <v>15</v>
      </c>
      <c r="E12" s="549"/>
      <c r="F12" s="548"/>
      <c r="G12" s="548"/>
      <c r="H12" s="550"/>
      <c r="I12" s="550"/>
      <c r="J12" s="550"/>
      <c r="K12" s="550"/>
      <c r="L12" s="550"/>
      <c r="M12" s="550"/>
      <c r="N12" s="550"/>
      <c r="O12" s="550"/>
      <c r="P12" s="550"/>
      <c r="Q12" s="550"/>
      <c r="R12" s="550"/>
      <c r="S12" s="551"/>
      <c r="T12" s="277"/>
      <c r="U12" s="277"/>
      <c r="V12" s="516" t="s">
        <v>16</v>
      </c>
      <c r="W12" s="516"/>
      <c r="X12" s="516"/>
      <c r="Y12" s="516"/>
      <c r="Z12" s="516"/>
      <c r="AA12" s="517" t="s">
        <v>17</v>
      </c>
      <c r="AB12" s="517"/>
      <c r="AC12" s="517"/>
      <c r="AD12" s="518" t="s">
        <v>18</v>
      </c>
      <c r="AE12" s="517" t="s">
        <v>19</v>
      </c>
      <c r="AF12" s="517" t="s">
        <v>20</v>
      </c>
      <c r="AG12" s="514" t="s">
        <v>17</v>
      </c>
      <c r="AH12" s="514"/>
      <c r="AI12" s="514"/>
      <c r="AJ12" s="514" t="s">
        <v>18</v>
      </c>
      <c r="AK12" s="514" t="s">
        <v>19</v>
      </c>
      <c r="AL12" s="514" t="s">
        <v>20</v>
      </c>
      <c r="AM12" s="517" t="s">
        <v>17</v>
      </c>
      <c r="AN12" s="517"/>
      <c r="AO12" s="517"/>
      <c r="AP12" s="517" t="s">
        <v>18</v>
      </c>
      <c r="AQ12" s="517" t="s">
        <v>19</v>
      </c>
      <c r="AR12" s="517" t="s">
        <v>20</v>
      </c>
      <c r="AS12" s="511" t="s">
        <v>17</v>
      </c>
      <c r="AT12" s="511"/>
      <c r="AU12" s="511"/>
      <c r="AV12" s="511" t="s">
        <v>18</v>
      </c>
      <c r="AW12" s="511" t="s">
        <v>19</v>
      </c>
      <c r="AX12" s="511" t="s">
        <v>20</v>
      </c>
      <c r="AY12" s="507" t="s">
        <v>17</v>
      </c>
      <c r="AZ12" s="507"/>
      <c r="BA12" s="507"/>
      <c r="BB12" s="507" t="s">
        <v>18</v>
      </c>
      <c r="BC12" s="156"/>
      <c r="BD12" s="509" t="s">
        <v>21</v>
      </c>
    </row>
    <row r="13" spans="1:56" ht="31.5" customHeight="1" thickBot="1" x14ac:dyDescent="0.25">
      <c r="A13" s="50" t="s">
        <v>22</v>
      </c>
      <c r="B13" s="51" t="s">
        <v>23</v>
      </c>
      <c r="C13" s="527" t="s">
        <v>24</v>
      </c>
      <c r="D13" s="239" t="s">
        <v>25</v>
      </c>
      <c r="E13" s="240" t="s">
        <v>26</v>
      </c>
      <c r="F13" s="241" t="s">
        <v>27</v>
      </c>
      <c r="G13" s="242" t="s">
        <v>28</v>
      </c>
      <c r="H13" s="52" t="s">
        <v>29</v>
      </c>
      <c r="I13" s="52" t="s">
        <v>30</v>
      </c>
      <c r="J13" s="52" t="s">
        <v>31</v>
      </c>
      <c r="K13" s="52" t="s">
        <v>32</v>
      </c>
      <c r="L13" s="52" t="s">
        <v>33</v>
      </c>
      <c r="M13" s="52" t="s">
        <v>34</v>
      </c>
      <c r="N13" s="52" t="s">
        <v>35</v>
      </c>
      <c r="O13" s="52" t="s">
        <v>36</v>
      </c>
      <c r="P13" s="52" t="s">
        <v>37</v>
      </c>
      <c r="Q13" s="52" t="s">
        <v>38</v>
      </c>
      <c r="R13" s="52" t="s">
        <v>39</v>
      </c>
      <c r="S13" s="52" t="s">
        <v>40</v>
      </c>
      <c r="T13" s="52" t="s">
        <v>41</v>
      </c>
      <c r="U13" s="52" t="s">
        <v>42</v>
      </c>
      <c r="V13" s="278" t="s">
        <v>43</v>
      </c>
      <c r="W13" s="278" t="s">
        <v>44</v>
      </c>
      <c r="X13" s="546" t="s">
        <v>45</v>
      </c>
      <c r="Y13" s="547"/>
      <c r="Z13" s="278" t="s">
        <v>46</v>
      </c>
      <c r="AA13" s="279" t="s">
        <v>28</v>
      </c>
      <c r="AB13" s="276" t="s">
        <v>47</v>
      </c>
      <c r="AC13" s="276" t="s">
        <v>48</v>
      </c>
      <c r="AD13" s="519"/>
      <c r="AE13" s="520"/>
      <c r="AF13" s="520"/>
      <c r="AG13" s="278" t="s">
        <v>28</v>
      </c>
      <c r="AH13" s="278" t="s">
        <v>47</v>
      </c>
      <c r="AI13" s="278" t="s">
        <v>48</v>
      </c>
      <c r="AJ13" s="515"/>
      <c r="AK13" s="515"/>
      <c r="AL13" s="515"/>
      <c r="AM13" s="276" t="s">
        <v>28</v>
      </c>
      <c r="AN13" s="276" t="s">
        <v>47</v>
      </c>
      <c r="AO13" s="276" t="s">
        <v>48</v>
      </c>
      <c r="AP13" s="520"/>
      <c r="AQ13" s="520"/>
      <c r="AR13" s="520"/>
      <c r="AS13" s="280" t="s">
        <v>28</v>
      </c>
      <c r="AT13" s="280" t="s">
        <v>47</v>
      </c>
      <c r="AU13" s="280" t="s">
        <v>48</v>
      </c>
      <c r="AV13" s="512"/>
      <c r="AW13" s="512"/>
      <c r="AX13" s="512"/>
      <c r="AY13" s="283" t="s">
        <v>28</v>
      </c>
      <c r="AZ13" s="283" t="s">
        <v>47</v>
      </c>
      <c r="BA13" s="283" t="s">
        <v>48</v>
      </c>
      <c r="BB13" s="508"/>
      <c r="BC13" s="157" t="s">
        <v>49</v>
      </c>
      <c r="BD13" s="510"/>
    </row>
    <row r="14" spans="1:56" ht="15.75" customHeight="1" thickBot="1" x14ac:dyDescent="0.25">
      <c r="A14" s="53"/>
      <c r="B14" s="54"/>
      <c r="C14" s="527"/>
      <c r="D14" s="243" t="s">
        <v>50</v>
      </c>
      <c r="E14" s="244"/>
      <c r="F14" s="245" t="s">
        <v>50</v>
      </c>
      <c r="G14" s="246" t="s">
        <v>50</v>
      </c>
      <c r="H14" s="55" t="s">
        <v>50</v>
      </c>
      <c r="I14" s="55" t="s">
        <v>50</v>
      </c>
      <c r="J14" s="55" t="s">
        <v>50</v>
      </c>
      <c r="K14" s="55" t="s">
        <v>50</v>
      </c>
      <c r="L14" s="56" t="s">
        <v>50</v>
      </c>
      <c r="M14" s="56" t="s">
        <v>50</v>
      </c>
      <c r="N14" s="56" t="s">
        <v>50</v>
      </c>
      <c r="O14" s="56" t="s">
        <v>50</v>
      </c>
      <c r="P14" s="55" t="s">
        <v>50</v>
      </c>
      <c r="Q14" s="55" t="s">
        <v>50</v>
      </c>
      <c r="R14" s="55" t="s">
        <v>50</v>
      </c>
      <c r="S14" s="55" t="s">
        <v>50</v>
      </c>
      <c r="T14" s="55"/>
      <c r="U14" s="55"/>
      <c r="V14" s="57" t="s">
        <v>51</v>
      </c>
      <c r="W14" s="57" t="s">
        <v>50</v>
      </c>
      <c r="X14" s="57" t="s">
        <v>52</v>
      </c>
      <c r="Y14" s="57" t="s">
        <v>53</v>
      </c>
      <c r="Z14" s="57" t="s">
        <v>50</v>
      </c>
      <c r="AA14" s="58" t="s">
        <v>50</v>
      </c>
      <c r="AB14" s="58" t="s">
        <v>50</v>
      </c>
      <c r="AC14" s="58"/>
      <c r="AD14" s="59" t="s">
        <v>50</v>
      </c>
      <c r="AE14" s="58" t="s">
        <v>50</v>
      </c>
      <c r="AF14" s="58" t="s">
        <v>50</v>
      </c>
      <c r="AG14" s="57" t="s">
        <v>50</v>
      </c>
      <c r="AH14" s="57" t="s">
        <v>50</v>
      </c>
      <c r="AI14" s="57" t="s">
        <v>50</v>
      </c>
      <c r="AJ14" s="57" t="s">
        <v>50</v>
      </c>
      <c r="AK14" s="57" t="s">
        <v>50</v>
      </c>
      <c r="AL14" s="57" t="s">
        <v>50</v>
      </c>
      <c r="AM14" s="58" t="s">
        <v>50</v>
      </c>
      <c r="AN14" s="58" t="s">
        <v>50</v>
      </c>
      <c r="AO14" s="58" t="s">
        <v>50</v>
      </c>
      <c r="AP14" s="58"/>
      <c r="AQ14" s="58" t="s">
        <v>50</v>
      </c>
      <c r="AR14" s="58" t="s">
        <v>50</v>
      </c>
      <c r="AS14" s="60" t="s">
        <v>50</v>
      </c>
      <c r="AT14" s="60" t="s">
        <v>50</v>
      </c>
      <c r="AU14" s="60" t="s">
        <v>50</v>
      </c>
      <c r="AV14" s="60" t="s">
        <v>50</v>
      </c>
      <c r="AW14" s="60" t="s">
        <v>50</v>
      </c>
      <c r="AX14" s="60" t="s">
        <v>50</v>
      </c>
      <c r="AY14" s="61" t="s">
        <v>50</v>
      </c>
      <c r="AZ14" s="61"/>
      <c r="BA14" s="61" t="s">
        <v>50</v>
      </c>
      <c r="BB14" s="61" t="s">
        <v>50</v>
      </c>
      <c r="BC14" s="158"/>
      <c r="BD14" s="62" t="s">
        <v>50</v>
      </c>
    </row>
    <row r="15" spans="1:56" ht="93" customHeight="1" thickBot="1" x14ac:dyDescent="0.25">
      <c r="A15" s="63">
        <v>1</v>
      </c>
      <c r="B15" s="392" t="s">
        <v>54</v>
      </c>
      <c r="C15" s="395" t="s">
        <v>55</v>
      </c>
      <c r="D15" s="194" t="s">
        <v>56</v>
      </c>
      <c r="E15" s="247">
        <v>0.1</v>
      </c>
      <c r="F15" s="64" t="s">
        <v>57</v>
      </c>
      <c r="G15" s="65" t="s">
        <v>58</v>
      </c>
      <c r="H15" s="65" t="s">
        <v>59</v>
      </c>
      <c r="I15" s="66" t="s">
        <v>60</v>
      </c>
      <c r="J15" s="128" t="s">
        <v>61</v>
      </c>
      <c r="K15" s="128" t="s">
        <v>62</v>
      </c>
      <c r="L15" s="286">
        <v>0.2</v>
      </c>
      <c r="M15" s="286">
        <v>0.25</v>
      </c>
      <c r="N15" s="286">
        <v>0.25</v>
      </c>
      <c r="O15" s="286">
        <v>0.2</v>
      </c>
      <c r="P15" s="286">
        <v>0.95</v>
      </c>
      <c r="Q15" s="66" t="s">
        <v>63</v>
      </c>
      <c r="R15" s="66" t="s">
        <v>64</v>
      </c>
      <c r="S15" s="130" t="s">
        <v>65</v>
      </c>
      <c r="T15" s="67" t="s">
        <v>64</v>
      </c>
      <c r="U15" s="161" t="s">
        <v>66</v>
      </c>
      <c r="V15" s="68"/>
      <c r="W15" s="68"/>
      <c r="X15" s="68"/>
      <c r="Y15" s="69"/>
      <c r="Z15" s="70"/>
      <c r="AA15" s="327" t="str">
        <f>$G$15</f>
        <v>Porcentaje de Ejecución del Plan de Acción del Consejo Local de Gobierno</v>
      </c>
      <c r="AB15" s="328">
        <f>L15</f>
        <v>0.2</v>
      </c>
      <c r="AC15" s="328">
        <v>0.2</v>
      </c>
      <c r="AD15" s="329">
        <f>AC15/AB15</f>
        <v>1</v>
      </c>
      <c r="AE15" s="73" t="s">
        <v>67</v>
      </c>
      <c r="AF15" s="73" t="s">
        <v>68</v>
      </c>
      <c r="AG15" s="71" t="str">
        <f>$G$15</f>
        <v>Porcentaje de Ejecución del Plan de Acción del Consejo Local de Gobierno</v>
      </c>
      <c r="AH15" s="72">
        <f>M15</f>
        <v>0.25</v>
      </c>
      <c r="AI15" s="152"/>
      <c r="AJ15" s="150">
        <f>AI15/AH15</f>
        <v>0</v>
      </c>
      <c r="AK15" s="68"/>
      <c r="AL15" s="68"/>
      <c r="AM15" s="71" t="str">
        <f>$G$15</f>
        <v>Porcentaje de Ejecución del Plan de Acción del Consejo Local de Gobierno</v>
      </c>
      <c r="AN15" s="72">
        <f>N15</f>
        <v>0.25</v>
      </c>
      <c r="AO15" s="152"/>
      <c r="AP15" s="150">
        <f>AO15/AN15</f>
        <v>0</v>
      </c>
      <c r="AQ15" s="68"/>
      <c r="AR15" s="68"/>
      <c r="AS15" s="71" t="str">
        <f>$G$15</f>
        <v>Porcentaje de Ejecución del Plan de Acción del Consejo Local de Gobierno</v>
      </c>
      <c r="AT15" s="72">
        <f>O15</f>
        <v>0.2</v>
      </c>
      <c r="AU15" s="152"/>
      <c r="AV15" s="150">
        <f>AU15/AT15</f>
        <v>0</v>
      </c>
      <c r="AW15" s="74"/>
      <c r="AX15" s="68"/>
      <c r="AY15" s="71" t="str">
        <f>$G$15</f>
        <v>Porcentaje de Ejecución del Plan de Acción del Consejo Local de Gobierno</v>
      </c>
      <c r="AZ15" s="72">
        <f>P15</f>
        <v>0.95</v>
      </c>
      <c r="BA15" s="152"/>
      <c r="BB15" s="150">
        <f>BA15/AZ15</f>
        <v>0</v>
      </c>
      <c r="BC15" s="159">
        <f>BB15*E15</f>
        <v>0</v>
      </c>
      <c r="BD15" s="75"/>
    </row>
    <row r="16" spans="1:56" ht="113.25" thickBot="1" x14ac:dyDescent="0.25">
      <c r="A16" s="76">
        <v>2</v>
      </c>
      <c r="B16" s="393"/>
      <c r="C16" s="396"/>
      <c r="D16" s="195" t="s">
        <v>69</v>
      </c>
      <c r="E16" s="248">
        <v>0.02</v>
      </c>
      <c r="F16" s="77" t="s">
        <v>70</v>
      </c>
      <c r="G16" s="78" t="s">
        <v>71</v>
      </c>
      <c r="H16" s="78" t="s">
        <v>72</v>
      </c>
      <c r="I16" s="160" t="s">
        <v>73</v>
      </c>
      <c r="J16" s="79" t="s">
        <v>61</v>
      </c>
      <c r="K16" s="79" t="s">
        <v>74</v>
      </c>
      <c r="L16" s="287">
        <v>0</v>
      </c>
      <c r="M16" s="288">
        <v>0.4</v>
      </c>
      <c r="N16" s="289">
        <v>0</v>
      </c>
      <c r="O16" s="289">
        <v>0</v>
      </c>
      <c r="P16" s="290">
        <v>0.4</v>
      </c>
      <c r="Q16" s="79" t="s">
        <v>63</v>
      </c>
      <c r="R16" s="79" t="s">
        <v>75</v>
      </c>
      <c r="S16" s="81" t="s">
        <v>76</v>
      </c>
      <c r="T16" s="80" t="s">
        <v>77</v>
      </c>
      <c r="U16" s="162" t="s">
        <v>66</v>
      </c>
      <c r="V16" s="82"/>
      <c r="W16" s="82"/>
      <c r="X16" s="82"/>
      <c r="Y16" s="83"/>
      <c r="Z16" s="84"/>
      <c r="AA16" s="327" t="str">
        <f>$G$16</f>
        <v>Porcentaje de Participación de los Ciudadanos en la Audiencia de Rendición de Cuentas</v>
      </c>
      <c r="AB16" s="328">
        <f>L16</f>
        <v>0</v>
      </c>
      <c r="AC16" s="330">
        <v>0</v>
      </c>
      <c r="AD16" s="331"/>
      <c r="AE16" s="73" t="s">
        <v>78</v>
      </c>
      <c r="AF16" s="73" t="s">
        <v>79</v>
      </c>
      <c r="AG16" s="71" t="str">
        <f>$G$16</f>
        <v>Porcentaje de Participación de los Ciudadanos en la Audiencia de Rendición de Cuentas</v>
      </c>
      <c r="AH16" s="72">
        <f t="shared" ref="AH16:AH61" si="0">M16</f>
        <v>0.4</v>
      </c>
      <c r="AI16" s="152"/>
      <c r="AJ16" s="150">
        <f t="shared" ref="AJ16:AJ17" si="1">AI16/AH16</f>
        <v>0</v>
      </c>
      <c r="AK16" s="68"/>
      <c r="AL16" s="68"/>
      <c r="AM16" s="71" t="str">
        <f>$G$16</f>
        <v>Porcentaje de Participación de los Ciudadanos en la Audiencia de Rendición de Cuentas</v>
      </c>
      <c r="AN16" s="72">
        <f t="shared" ref="AN16:AN61" si="2">N16</f>
        <v>0</v>
      </c>
      <c r="AO16" s="152"/>
      <c r="AP16" s="150" t="e">
        <f t="shared" ref="AP16:AP17" si="3">AO16/AN16</f>
        <v>#DIV/0!</v>
      </c>
      <c r="AQ16" s="68"/>
      <c r="AR16" s="68"/>
      <c r="AS16" s="71" t="str">
        <f>$G$16</f>
        <v>Porcentaje de Participación de los Ciudadanos en la Audiencia de Rendición de Cuentas</v>
      </c>
      <c r="AT16" s="72">
        <f t="shared" ref="AT16:AT61" si="4">O16</f>
        <v>0</v>
      </c>
      <c r="AU16" s="152"/>
      <c r="AV16" s="150" t="e">
        <f t="shared" ref="AV16:AV17" si="5">AU16/AT16</f>
        <v>#DIV/0!</v>
      </c>
      <c r="AW16" s="74"/>
      <c r="AX16" s="68"/>
      <c r="AY16" s="71" t="str">
        <f>$G$16</f>
        <v>Porcentaje de Participación de los Ciudadanos en la Audiencia de Rendición de Cuentas</v>
      </c>
      <c r="AZ16" s="72">
        <f t="shared" ref="AZ16:AZ61" si="6">P16</f>
        <v>0.4</v>
      </c>
      <c r="BA16" s="152"/>
      <c r="BB16" s="150">
        <f t="shared" ref="BB16:BB17" si="7">BA16/AZ16</f>
        <v>0</v>
      </c>
      <c r="BC16" s="159">
        <f t="shared" ref="BC16:BC61" si="8">BB16*E16</f>
        <v>0</v>
      </c>
      <c r="BD16" s="75"/>
    </row>
    <row r="17" spans="1:56" ht="102.75" customHeight="1" thickBot="1" x14ac:dyDescent="0.25">
      <c r="A17" s="76">
        <v>3</v>
      </c>
      <c r="B17" s="393"/>
      <c r="C17" s="396"/>
      <c r="D17" s="273" t="s">
        <v>80</v>
      </c>
      <c r="E17" s="249">
        <v>0.05</v>
      </c>
      <c r="F17" s="85" t="s">
        <v>70</v>
      </c>
      <c r="G17" s="78" t="s">
        <v>81</v>
      </c>
      <c r="H17" s="86" t="s">
        <v>82</v>
      </c>
      <c r="I17" s="87" t="s">
        <v>83</v>
      </c>
      <c r="J17" s="163" t="s">
        <v>84</v>
      </c>
      <c r="K17" s="163" t="s">
        <v>85</v>
      </c>
      <c r="L17" s="291">
        <v>0.15</v>
      </c>
      <c r="M17" s="291">
        <v>0.23</v>
      </c>
      <c r="N17" s="291">
        <v>0.3</v>
      </c>
      <c r="O17" s="292">
        <v>0.4</v>
      </c>
      <c r="P17" s="292">
        <v>0.4</v>
      </c>
      <c r="Q17" s="87" t="s">
        <v>86</v>
      </c>
      <c r="R17" s="87" t="s">
        <v>87</v>
      </c>
      <c r="S17" s="88" t="s">
        <v>88</v>
      </c>
      <c r="T17" s="88" t="s">
        <v>87</v>
      </c>
      <c r="U17" s="196" t="s">
        <v>66</v>
      </c>
      <c r="V17" s="89"/>
      <c r="W17" s="89"/>
      <c r="X17" s="89"/>
      <c r="Y17" s="90"/>
      <c r="Z17" s="91"/>
      <c r="AA17" s="332" t="str">
        <f>$G$17</f>
        <v>Porcentaje de Avance en el Cumplimiento Fisico del Plan de Desarrollo Local</v>
      </c>
      <c r="AB17" s="333">
        <f t="shared" ref="AB17:AB61" si="9">L17</f>
        <v>0.15</v>
      </c>
      <c r="AC17" s="333">
        <v>0.218</v>
      </c>
      <c r="AD17" s="334">
        <v>1</v>
      </c>
      <c r="AE17" s="92" t="s">
        <v>89</v>
      </c>
      <c r="AF17" s="92" t="s">
        <v>90</v>
      </c>
      <c r="AG17" s="167" t="str">
        <f>$G$17</f>
        <v>Porcentaje de Avance en el Cumplimiento Fisico del Plan de Desarrollo Local</v>
      </c>
      <c r="AH17" s="197">
        <f t="shared" si="0"/>
        <v>0.23</v>
      </c>
      <c r="AI17" s="153"/>
      <c r="AJ17" s="168">
        <f t="shared" si="1"/>
        <v>0</v>
      </c>
      <c r="AK17" s="93"/>
      <c r="AL17" s="93"/>
      <c r="AM17" s="167" t="str">
        <f>$G$17</f>
        <v>Porcentaje de Avance en el Cumplimiento Fisico del Plan de Desarrollo Local</v>
      </c>
      <c r="AN17" s="197">
        <f t="shared" si="2"/>
        <v>0.3</v>
      </c>
      <c r="AO17" s="153"/>
      <c r="AP17" s="168">
        <f t="shared" si="3"/>
        <v>0</v>
      </c>
      <c r="AQ17" s="93"/>
      <c r="AR17" s="93"/>
      <c r="AS17" s="167" t="str">
        <f>$G$17</f>
        <v>Porcentaje de Avance en el Cumplimiento Fisico del Plan de Desarrollo Local</v>
      </c>
      <c r="AT17" s="197">
        <f t="shared" si="4"/>
        <v>0.4</v>
      </c>
      <c r="AU17" s="153"/>
      <c r="AV17" s="168">
        <f t="shared" si="5"/>
        <v>0</v>
      </c>
      <c r="AW17" s="94"/>
      <c r="AX17" s="93"/>
      <c r="AY17" s="167" t="str">
        <f>$G$17</f>
        <v>Porcentaje de Avance en el Cumplimiento Fisico del Plan de Desarrollo Local</v>
      </c>
      <c r="AZ17" s="197">
        <f t="shared" si="6"/>
        <v>0.4</v>
      </c>
      <c r="BA17" s="153"/>
      <c r="BB17" s="168">
        <f t="shared" si="7"/>
        <v>0</v>
      </c>
      <c r="BC17" s="169">
        <f t="shared" si="8"/>
        <v>0</v>
      </c>
      <c r="BD17" s="95"/>
    </row>
    <row r="18" spans="1:56" ht="77.25" customHeight="1" thickBot="1" x14ac:dyDescent="0.25">
      <c r="A18" s="96"/>
      <c r="B18" s="393"/>
      <c r="C18" s="391"/>
      <c r="D18" s="250" t="s">
        <v>91</v>
      </c>
      <c r="E18" s="251">
        <v>0.17</v>
      </c>
      <c r="F18" s="97"/>
      <c r="G18" s="98"/>
      <c r="H18" s="99"/>
      <c r="I18" s="100"/>
      <c r="J18" s="100"/>
      <c r="K18" s="100"/>
      <c r="L18" s="293"/>
      <c r="M18" s="293"/>
      <c r="N18" s="293"/>
      <c r="O18" s="293"/>
      <c r="P18" s="293"/>
      <c r="Q18" s="100"/>
      <c r="R18" s="100"/>
      <c r="S18" s="101"/>
      <c r="T18" s="101"/>
      <c r="U18" s="101"/>
      <c r="V18" s="102"/>
      <c r="W18" s="102"/>
      <c r="X18" s="102"/>
      <c r="Y18" s="103"/>
      <c r="Z18" s="104"/>
      <c r="AA18" s="335"/>
      <c r="AB18" s="336"/>
      <c r="AC18" s="337"/>
      <c r="AD18" s="338"/>
      <c r="AE18" s="106"/>
      <c r="AF18" s="106"/>
      <c r="AG18" s="105"/>
      <c r="AH18" s="198"/>
      <c r="AI18" s="154"/>
      <c r="AJ18" s="199"/>
      <c r="AK18" s="102"/>
      <c r="AL18" s="102"/>
      <c r="AM18" s="105"/>
      <c r="AN18" s="198"/>
      <c r="AO18" s="154"/>
      <c r="AP18" s="199"/>
      <c r="AQ18" s="102"/>
      <c r="AR18" s="102"/>
      <c r="AS18" s="105"/>
      <c r="AT18" s="198"/>
      <c r="AU18" s="154"/>
      <c r="AV18" s="199"/>
      <c r="AW18" s="107"/>
      <c r="AX18" s="102"/>
      <c r="AY18" s="105"/>
      <c r="AZ18" s="198"/>
      <c r="BA18" s="154"/>
      <c r="BB18" s="199"/>
      <c r="BC18" s="200"/>
      <c r="BD18" s="108"/>
    </row>
    <row r="19" spans="1:56" ht="122.25" customHeight="1" thickBot="1" x14ac:dyDescent="0.25">
      <c r="A19" s="63">
        <v>4</v>
      </c>
      <c r="B19" s="393"/>
      <c r="C19" s="383" t="s">
        <v>92</v>
      </c>
      <c r="D19" s="214" t="s">
        <v>93</v>
      </c>
      <c r="E19" s="252">
        <v>0.04</v>
      </c>
      <c r="F19" s="203" t="s">
        <v>57</v>
      </c>
      <c r="G19" s="129" t="s">
        <v>94</v>
      </c>
      <c r="H19" s="129" t="s">
        <v>95</v>
      </c>
      <c r="I19" s="201" t="s">
        <v>96</v>
      </c>
      <c r="J19" s="128" t="s">
        <v>97</v>
      </c>
      <c r="K19" s="128" t="s">
        <v>98</v>
      </c>
      <c r="L19" s="294">
        <v>1</v>
      </c>
      <c r="M19" s="294">
        <v>1</v>
      </c>
      <c r="N19" s="294">
        <v>1</v>
      </c>
      <c r="O19" s="294">
        <v>1</v>
      </c>
      <c r="P19" s="294">
        <v>1</v>
      </c>
      <c r="Q19" s="128" t="s">
        <v>63</v>
      </c>
      <c r="R19" s="128" t="s">
        <v>99</v>
      </c>
      <c r="S19" s="130" t="s">
        <v>100</v>
      </c>
      <c r="T19" s="130" t="s">
        <v>101</v>
      </c>
      <c r="U19" s="130" t="s">
        <v>66</v>
      </c>
      <c r="V19" s="93"/>
      <c r="W19" s="93"/>
      <c r="X19" s="93"/>
      <c r="Y19" s="135"/>
      <c r="Z19" s="136"/>
      <c r="AA19" s="332" t="str">
        <f>$G$19</f>
        <v xml:space="preserve">Porcentaje de Respuestas Oportunas de los ejercicios de control politico, derechos de petición y/o solicitudes de información que realice el Concejo de Bogota D.C y el Congreso de la República </v>
      </c>
      <c r="AB19" s="333">
        <f t="shared" si="9"/>
        <v>1</v>
      </c>
      <c r="AC19" s="333">
        <v>1</v>
      </c>
      <c r="AD19" s="339">
        <f>AC19/AB19</f>
        <v>1</v>
      </c>
      <c r="AE19" s="92" t="s">
        <v>102</v>
      </c>
      <c r="AF19" s="92" t="s">
        <v>103</v>
      </c>
      <c r="AG19" s="167" t="str">
        <f>$G$19</f>
        <v xml:space="preserve">Porcentaje de Respuestas Oportunas de los ejercicios de control politico, derechos de petición y/o solicitudes de información que realice el Concejo de Bogota D.C y el Congreso de la República </v>
      </c>
      <c r="AH19" s="197">
        <f t="shared" si="0"/>
        <v>1</v>
      </c>
      <c r="AI19" s="153"/>
      <c r="AJ19" s="168">
        <f t="shared" ref="AJ19" si="10">AI19/AH19</f>
        <v>0</v>
      </c>
      <c r="AK19" s="93"/>
      <c r="AL19" s="93"/>
      <c r="AM19" s="167" t="str">
        <f>$G$19</f>
        <v xml:space="preserve">Porcentaje de Respuestas Oportunas de los ejercicios de control politico, derechos de petición y/o solicitudes de información que realice el Concejo de Bogota D.C y el Congreso de la República </v>
      </c>
      <c r="AN19" s="197">
        <f t="shared" si="2"/>
        <v>1</v>
      </c>
      <c r="AO19" s="153"/>
      <c r="AP19" s="168">
        <f t="shared" ref="AP19" si="11">AO19/AN19</f>
        <v>0</v>
      </c>
      <c r="AQ19" s="93"/>
      <c r="AR19" s="93"/>
      <c r="AS19" s="167" t="str">
        <f>$G$19</f>
        <v xml:space="preserve">Porcentaje de Respuestas Oportunas de los ejercicios de control politico, derechos de petición y/o solicitudes de información que realice el Concejo de Bogota D.C y el Congreso de la República </v>
      </c>
      <c r="AT19" s="197">
        <f t="shared" si="4"/>
        <v>1</v>
      </c>
      <c r="AU19" s="153"/>
      <c r="AV19" s="168">
        <f t="shared" ref="AV19" si="12">AU19/AT19</f>
        <v>0</v>
      </c>
      <c r="AW19" s="94"/>
      <c r="AX19" s="93"/>
      <c r="AY19" s="167" t="str">
        <f>$G$19</f>
        <v xml:space="preserve">Porcentaje de Respuestas Oportunas de los ejercicios de control politico, derechos de petición y/o solicitudes de información que realice el Concejo de Bogota D.C y el Congreso de la República </v>
      </c>
      <c r="AZ19" s="197">
        <f t="shared" si="6"/>
        <v>1</v>
      </c>
      <c r="BA19" s="153"/>
      <c r="BB19" s="168">
        <f t="shared" ref="BB19" si="13">BA19/AZ19</f>
        <v>0</v>
      </c>
      <c r="BC19" s="169">
        <f t="shared" si="8"/>
        <v>0</v>
      </c>
      <c r="BD19" s="95"/>
    </row>
    <row r="20" spans="1:56" ht="122.25" customHeight="1" thickBot="1" x14ac:dyDescent="0.25">
      <c r="A20" s="96"/>
      <c r="B20" s="393"/>
      <c r="C20" s="384"/>
      <c r="D20" s="253" t="s">
        <v>91</v>
      </c>
      <c r="E20" s="254">
        <v>0.04</v>
      </c>
      <c r="F20" s="202"/>
      <c r="G20" s="111"/>
      <c r="H20" s="112"/>
      <c r="I20" s="97"/>
      <c r="J20" s="100"/>
      <c r="K20" s="100"/>
      <c r="L20" s="295"/>
      <c r="M20" s="295"/>
      <c r="N20" s="295"/>
      <c r="O20" s="293"/>
      <c r="P20" s="296"/>
      <c r="Q20" s="100"/>
      <c r="R20" s="100"/>
      <c r="S20" s="114"/>
      <c r="T20" s="114"/>
      <c r="U20" s="101"/>
      <c r="V20" s="102"/>
      <c r="W20" s="102"/>
      <c r="X20" s="102"/>
      <c r="Y20" s="103"/>
      <c r="Z20" s="104"/>
      <c r="AA20" s="335"/>
      <c r="AB20" s="336"/>
      <c r="AC20" s="337"/>
      <c r="AD20" s="338"/>
      <c r="AE20" s="106"/>
      <c r="AF20" s="106"/>
      <c r="AG20" s="105"/>
      <c r="AH20" s="198"/>
      <c r="AI20" s="154"/>
      <c r="AJ20" s="199"/>
      <c r="AK20" s="102"/>
      <c r="AL20" s="102"/>
      <c r="AM20" s="105"/>
      <c r="AN20" s="198"/>
      <c r="AO20" s="154"/>
      <c r="AP20" s="199"/>
      <c r="AQ20" s="102"/>
      <c r="AR20" s="102"/>
      <c r="AS20" s="105"/>
      <c r="AT20" s="198"/>
      <c r="AU20" s="154"/>
      <c r="AV20" s="199"/>
      <c r="AW20" s="107"/>
      <c r="AX20" s="102"/>
      <c r="AY20" s="105"/>
      <c r="AZ20" s="198"/>
      <c r="BA20" s="154"/>
      <c r="BB20" s="199"/>
      <c r="BC20" s="200"/>
      <c r="BD20" s="108"/>
    </row>
    <row r="21" spans="1:56" ht="75" customHeight="1" x14ac:dyDescent="0.2">
      <c r="A21" s="63">
        <v>5</v>
      </c>
      <c r="B21" s="393"/>
      <c r="C21" s="385" t="s">
        <v>104</v>
      </c>
      <c r="D21" s="147" t="s">
        <v>105</v>
      </c>
      <c r="E21" s="255">
        <v>0.02</v>
      </c>
      <c r="F21" s="64" t="s">
        <v>57</v>
      </c>
      <c r="G21" s="149" t="s">
        <v>106</v>
      </c>
      <c r="H21" s="109" t="s">
        <v>107</v>
      </c>
      <c r="I21" s="66" t="s">
        <v>108</v>
      </c>
      <c r="J21" s="66" t="s">
        <v>61</v>
      </c>
      <c r="K21" s="66" t="s">
        <v>109</v>
      </c>
      <c r="L21" s="297">
        <v>0</v>
      </c>
      <c r="M21" s="298">
        <v>1</v>
      </c>
      <c r="N21" s="297">
        <v>0</v>
      </c>
      <c r="O21" s="297">
        <v>0</v>
      </c>
      <c r="P21" s="299">
        <v>1</v>
      </c>
      <c r="Q21" s="66" t="s">
        <v>63</v>
      </c>
      <c r="R21" s="66" t="s">
        <v>110</v>
      </c>
      <c r="S21" s="67" t="s">
        <v>111</v>
      </c>
      <c r="T21" s="66" t="s">
        <v>112</v>
      </c>
      <c r="U21" s="67" t="s">
        <v>66</v>
      </c>
      <c r="V21" s="68"/>
      <c r="W21" s="68"/>
      <c r="X21" s="68"/>
      <c r="Y21" s="69"/>
      <c r="Z21" s="70"/>
      <c r="AA21" s="327" t="str">
        <f>$G$21</f>
        <v>Plan de Comunicaciones Formulado e Implementado</v>
      </c>
      <c r="AB21" s="330">
        <f t="shared" si="9"/>
        <v>0</v>
      </c>
      <c r="AC21" s="330">
        <v>0</v>
      </c>
      <c r="AD21" s="331"/>
      <c r="AE21" s="73" t="s">
        <v>78</v>
      </c>
      <c r="AF21" s="73" t="s">
        <v>79</v>
      </c>
      <c r="AG21" s="71" t="str">
        <f>$G$21</f>
        <v>Plan de Comunicaciones Formulado e Implementado</v>
      </c>
      <c r="AH21" s="151">
        <f t="shared" si="0"/>
        <v>1</v>
      </c>
      <c r="AI21" s="152"/>
      <c r="AJ21" s="150">
        <f t="shared" ref="AJ21:AJ42" si="14">AI21/AH21</f>
        <v>0</v>
      </c>
      <c r="AK21" s="68"/>
      <c r="AL21" s="68"/>
      <c r="AM21" s="71" t="str">
        <f>$G$21</f>
        <v>Plan de Comunicaciones Formulado e Implementado</v>
      </c>
      <c r="AN21" s="151">
        <f t="shared" si="2"/>
        <v>0</v>
      </c>
      <c r="AO21" s="152"/>
      <c r="AP21" s="150" t="e">
        <f t="shared" ref="AP21:AP23" si="15">AO21/AN21</f>
        <v>#DIV/0!</v>
      </c>
      <c r="AQ21" s="68"/>
      <c r="AR21" s="68"/>
      <c r="AS21" s="71" t="str">
        <f>$G$21</f>
        <v>Plan de Comunicaciones Formulado e Implementado</v>
      </c>
      <c r="AT21" s="151">
        <f t="shared" si="4"/>
        <v>0</v>
      </c>
      <c r="AU21" s="152"/>
      <c r="AV21" s="150" t="e">
        <f t="shared" ref="AV21:AV23" si="16">AU21/AT21</f>
        <v>#DIV/0!</v>
      </c>
      <c r="AW21" s="74"/>
      <c r="AX21" s="68"/>
      <c r="AY21" s="71" t="str">
        <f>$G$21</f>
        <v>Plan de Comunicaciones Formulado e Implementado</v>
      </c>
      <c r="AZ21" s="151">
        <f t="shared" si="6"/>
        <v>1</v>
      </c>
      <c r="BA21" s="152"/>
      <c r="BB21" s="150">
        <f t="shared" ref="BB21:BB23" si="17">BA21/AZ21</f>
        <v>0</v>
      </c>
      <c r="BC21" s="159">
        <f t="shared" si="8"/>
        <v>0</v>
      </c>
      <c r="BD21" s="75"/>
    </row>
    <row r="22" spans="1:56" ht="135.75" thickBot="1" x14ac:dyDescent="0.25">
      <c r="A22" s="76">
        <v>6</v>
      </c>
      <c r="B22" s="393"/>
      <c r="C22" s="386"/>
      <c r="D22" s="148" t="s">
        <v>113</v>
      </c>
      <c r="E22" s="248">
        <v>0.03</v>
      </c>
      <c r="F22" s="77" t="s">
        <v>57</v>
      </c>
      <c r="G22" s="116" t="s">
        <v>114</v>
      </c>
      <c r="H22" s="121" t="s">
        <v>115</v>
      </c>
      <c r="I22" s="79" t="s">
        <v>108</v>
      </c>
      <c r="J22" s="79" t="s">
        <v>61</v>
      </c>
      <c r="K22" s="79" t="s">
        <v>116</v>
      </c>
      <c r="L22" s="300">
        <v>1</v>
      </c>
      <c r="M22" s="300">
        <v>0</v>
      </c>
      <c r="N22" s="300">
        <v>1</v>
      </c>
      <c r="O22" s="300">
        <v>1</v>
      </c>
      <c r="P22" s="301">
        <v>3</v>
      </c>
      <c r="Q22" s="79" t="s">
        <v>63</v>
      </c>
      <c r="R22" s="79" t="s">
        <v>117</v>
      </c>
      <c r="S22" s="81" t="s">
        <v>111</v>
      </c>
      <c r="T22" s="79" t="s">
        <v>118</v>
      </c>
      <c r="U22" s="81" t="s">
        <v>66</v>
      </c>
      <c r="V22" s="82"/>
      <c r="W22" s="82"/>
      <c r="X22" s="82"/>
      <c r="Y22" s="83"/>
      <c r="Z22" s="84"/>
      <c r="AA22" s="340" t="str">
        <f>$G$22</f>
        <v>Campañas Externas Realizadas</v>
      </c>
      <c r="AB22" s="341">
        <f t="shared" si="9"/>
        <v>1</v>
      </c>
      <c r="AC22" s="341">
        <v>1</v>
      </c>
      <c r="AD22" s="342">
        <f t="shared" ref="AD22:AD60" si="18">AC22/AB22</f>
        <v>1</v>
      </c>
      <c r="AE22" s="122" t="s">
        <v>119</v>
      </c>
      <c r="AF22" s="122"/>
      <c r="AG22" s="173" t="str">
        <f>$G$22</f>
        <v>Campañas Externas Realizadas</v>
      </c>
      <c r="AH22" s="183">
        <f t="shared" si="0"/>
        <v>0</v>
      </c>
      <c r="AI22" s="155"/>
      <c r="AJ22" s="175" t="e">
        <f t="shared" si="14"/>
        <v>#DIV/0!</v>
      </c>
      <c r="AK22" s="82"/>
      <c r="AL22" s="82"/>
      <c r="AM22" s="173" t="str">
        <f>$G$22</f>
        <v>Campañas Externas Realizadas</v>
      </c>
      <c r="AN22" s="183">
        <f t="shared" si="2"/>
        <v>1</v>
      </c>
      <c r="AO22" s="155"/>
      <c r="AP22" s="175">
        <f t="shared" si="15"/>
        <v>0</v>
      </c>
      <c r="AQ22" s="82"/>
      <c r="AR22" s="82"/>
      <c r="AS22" s="173" t="str">
        <f>$G$22</f>
        <v>Campañas Externas Realizadas</v>
      </c>
      <c r="AT22" s="183">
        <f t="shared" si="4"/>
        <v>1</v>
      </c>
      <c r="AU22" s="155"/>
      <c r="AV22" s="175">
        <f t="shared" si="16"/>
        <v>0</v>
      </c>
      <c r="AW22" s="123"/>
      <c r="AX22" s="82"/>
      <c r="AY22" s="173" t="str">
        <f>$G$22</f>
        <v>Campañas Externas Realizadas</v>
      </c>
      <c r="AZ22" s="183">
        <f t="shared" si="6"/>
        <v>3</v>
      </c>
      <c r="BA22" s="155"/>
      <c r="BB22" s="175">
        <f t="shared" si="17"/>
        <v>0</v>
      </c>
      <c r="BC22" s="184">
        <f t="shared" si="8"/>
        <v>0</v>
      </c>
      <c r="BD22" s="134"/>
    </row>
    <row r="23" spans="1:56" ht="180.75" thickBot="1" x14ac:dyDescent="0.25">
      <c r="A23" s="63">
        <v>7</v>
      </c>
      <c r="B23" s="393"/>
      <c r="C23" s="386"/>
      <c r="D23" s="217" t="s">
        <v>120</v>
      </c>
      <c r="E23" s="256">
        <v>0.02</v>
      </c>
      <c r="F23" s="218" t="s">
        <v>57</v>
      </c>
      <c r="G23" s="219" t="s">
        <v>121</v>
      </c>
      <c r="H23" s="220" t="s">
        <v>122</v>
      </c>
      <c r="I23" s="165" t="s">
        <v>108</v>
      </c>
      <c r="J23" s="165" t="s">
        <v>61</v>
      </c>
      <c r="K23" s="165" t="s">
        <v>123</v>
      </c>
      <c r="L23" s="302">
        <v>0</v>
      </c>
      <c r="M23" s="302">
        <v>3</v>
      </c>
      <c r="N23" s="302">
        <v>3</v>
      </c>
      <c r="O23" s="302">
        <v>3</v>
      </c>
      <c r="P23" s="303">
        <v>9</v>
      </c>
      <c r="Q23" s="165" t="s">
        <v>63</v>
      </c>
      <c r="R23" s="165" t="s">
        <v>124</v>
      </c>
      <c r="S23" s="137" t="s">
        <v>111</v>
      </c>
      <c r="T23" s="165" t="s">
        <v>125</v>
      </c>
      <c r="U23" s="137" t="s">
        <v>66</v>
      </c>
      <c r="V23" s="138"/>
      <c r="W23" s="138"/>
      <c r="X23" s="138"/>
      <c r="Y23" s="110"/>
      <c r="Z23" s="139"/>
      <c r="AA23" s="343" t="str">
        <f>$G$23</f>
        <v>Campañas Internas Realizadas</v>
      </c>
      <c r="AB23" s="344">
        <f t="shared" si="9"/>
        <v>0</v>
      </c>
      <c r="AC23" s="344">
        <v>0</v>
      </c>
      <c r="AD23" s="345"/>
      <c r="AE23" s="189" t="s">
        <v>78</v>
      </c>
      <c r="AF23" s="189" t="s">
        <v>79</v>
      </c>
      <c r="AG23" s="185" t="str">
        <f>$G$23</f>
        <v>Campañas Internas Realizadas</v>
      </c>
      <c r="AH23" s="186">
        <f t="shared" si="0"/>
        <v>3</v>
      </c>
      <c r="AI23" s="187"/>
      <c r="AJ23" s="188">
        <f t="shared" si="14"/>
        <v>0</v>
      </c>
      <c r="AK23" s="138"/>
      <c r="AL23" s="138"/>
      <c r="AM23" s="185" t="str">
        <f>$G$23</f>
        <v>Campañas Internas Realizadas</v>
      </c>
      <c r="AN23" s="186">
        <f t="shared" si="2"/>
        <v>3</v>
      </c>
      <c r="AO23" s="187"/>
      <c r="AP23" s="188">
        <f t="shared" si="15"/>
        <v>0</v>
      </c>
      <c r="AQ23" s="138"/>
      <c r="AR23" s="138"/>
      <c r="AS23" s="185" t="str">
        <f>$G$23</f>
        <v>Campañas Internas Realizadas</v>
      </c>
      <c r="AT23" s="186">
        <f t="shared" si="4"/>
        <v>3</v>
      </c>
      <c r="AU23" s="187"/>
      <c r="AV23" s="188">
        <f t="shared" si="16"/>
        <v>0</v>
      </c>
      <c r="AW23" s="190"/>
      <c r="AX23" s="138"/>
      <c r="AY23" s="185" t="str">
        <f>$G$23</f>
        <v>Campañas Internas Realizadas</v>
      </c>
      <c r="AZ23" s="186">
        <f t="shared" si="6"/>
        <v>9</v>
      </c>
      <c r="BA23" s="187"/>
      <c r="BB23" s="188">
        <f t="shared" si="17"/>
        <v>0</v>
      </c>
      <c r="BC23" s="191">
        <f t="shared" si="8"/>
        <v>0</v>
      </c>
      <c r="BD23" s="192"/>
    </row>
    <row r="24" spans="1:56" ht="97.5" customHeight="1" thickBot="1" x14ac:dyDescent="0.25">
      <c r="A24" s="96"/>
      <c r="B24" s="393"/>
      <c r="C24" s="387"/>
      <c r="D24" s="257" t="s">
        <v>91</v>
      </c>
      <c r="E24" s="254">
        <v>7.0000000000000007E-2</v>
      </c>
      <c r="F24" s="202"/>
      <c r="G24" s="111"/>
      <c r="H24" s="112"/>
      <c r="I24" s="97"/>
      <c r="J24" s="100"/>
      <c r="K24" s="100"/>
      <c r="L24" s="295"/>
      <c r="M24" s="295"/>
      <c r="N24" s="295"/>
      <c r="O24" s="293"/>
      <c r="P24" s="296"/>
      <c r="Q24" s="100"/>
      <c r="R24" s="100"/>
      <c r="S24" s="114"/>
      <c r="T24" s="114"/>
      <c r="U24" s="101"/>
      <c r="V24" s="102"/>
      <c r="W24" s="102"/>
      <c r="X24" s="102"/>
      <c r="Y24" s="103"/>
      <c r="Z24" s="104"/>
      <c r="AA24" s="335"/>
      <c r="AB24" s="336"/>
      <c r="AC24" s="337"/>
      <c r="AD24" s="338"/>
      <c r="AE24" s="106"/>
      <c r="AF24" s="106"/>
      <c r="AG24" s="105"/>
      <c r="AH24" s="198"/>
      <c r="AI24" s="154"/>
      <c r="AJ24" s="199"/>
      <c r="AK24" s="102"/>
      <c r="AL24" s="102"/>
      <c r="AM24" s="105"/>
      <c r="AN24" s="198"/>
      <c r="AO24" s="154"/>
      <c r="AP24" s="199"/>
      <c r="AQ24" s="102"/>
      <c r="AR24" s="102"/>
      <c r="AS24" s="105"/>
      <c r="AT24" s="198"/>
      <c r="AU24" s="154"/>
      <c r="AV24" s="199"/>
      <c r="AW24" s="107"/>
      <c r="AX24" s="102"/>
      <c r="AY24" s="105"/>
      <c r="AZ24" s="198"/>
      <c r="BA24" s="154"/>
      <c r="BB24" s="199"/>
      <c r="BC24" s="200"/>
      <c r="BD24" s="108"/>
    </row>
    <row r="25" spans="1:56" s="412" customFormat="1" ht="148.5" customHeight="1" x14ac:dyDescent="0.2">
      <c r="A25" s="397">
        <v>8</v>
      </c>
      <c r="B25" s="398"/>
      <c r="C25" s="399" t="s">
        <v>126</v>
      </c>
      <c r="D25" s="372" t="s">
        <v>405</v>
      </c>
      <c r="E25" s="400">
        <v>0.01</v>
      </c>
      <c r="F25" s="401" t="s">
        <v>70</v>
      </c>
      <c r="G25" s="402" t="s">
        <v>397</v>
      </c>
      <c r="H25" s="402" t="s">
        <v>398</v>
      </c>
      <c r="I25" s="401">
        <v>262</v>
      </c>
      <c r="J25" s="401" t="s">
        <v>61</v>
      </c>
      <c r="K25" s="401" t="s">
        <v>399</v>
      </c>
      <c r="L25" s="370">
        <v>60</v>
      </c>
      <c r="M25" s="370">
        <v>0</v>
      </c>
      <c r="N25" s="369">
        <v>101</v>
      </c>
      <c r="O25" s="369">
        <v>101</v>
      </c>
      <c r="P25" s="369">
        <v>262</v>
      </c>
      <c r="Q25" s="401" t="s">
        <v>63</v>
      </c>
      <c r="R25" s="403" t="s">
        <v>400</v>
      </c>
      <c r="S25" s="404" t="s">
        <v>401</v>
      </c>
      <c r="T25" s="405" t="s">
        <v>402</v>
      </c>
      <c r="U25" s="403" t="s">
        <v>66</v>
      </c>
      <c r="V25" s="327"/>
      <c r="W25" s="327"/>
      <c r="X25" s="327"/>
      <c r="Y25" s="69"/>
      <c r="Z25" s="406"/>
      <c r="AA25" s="327" t="str">
        <f>$G$25</f>
        <v>Actuaciones de obras anteriores a la ley 1801/2016 archivadas en la vigencia 2018</v>
      </c>
      <c r="AB25" s="341">
        <f t="shared" si="9"/>
        <v>60</v>
      </c>
      <c r="AC25" s="330">
        <v>60</v>
      </c>
      <c r="AD25" s="348">
        <v>1</v>
      </c>
      <c r="AE25" s="407" t="s">
        <v>406</v>
      </c>
      <c r="AF25" s="408" t="s">
        <v>407</v>
      </c>
      <c r="AG25" s="327" t="str">
        <f>$G$25</f>
        <v>Actuaciones de obras anteriores a la ley 1801/2016 archivadas en la vigencia 2018</v>
      </c>
      <c r="AH25" s="328">
        <f t="shared" si="0"/>
        <v>0</v>
      </c>
      <c r="AI25" s="330"/>
      <c r="AJ25" s="331" t="e">
        <f t="shared" si="14"/>
        <v>#DIV/0!</v>
      </c>
      <c r="AK25" s="327"/>
      <c r="AL25" s="327"/>
      <c r="AM25" s="327" t="str">
        <f>$G$25</f>
        <v>Actuaciones de obras anteriores a la ley 1801/2016 archivadas en la vigencia 2018</v>
      </c>
      <c r="AN25" s="328">
        <f t="shared" si="2"/>
        <v>101</v>
      </c>
      <c r="AO25" s="330"/>
      <c r="AP25" s="331">
        <f t="shared" ref="AP25:AP31" si="19">AO25/AN25</f>
        <v>0</v>
      </c>
      <c r="AQ25" s="327"/>
      <c r="AR25" s="327"/>
      <c r="AS25" s="327" t="str">
        <f>$G$25</f>
        <v>Actuaciones de obras anteriores a la ley 1801/2016 archivadas en la vigencia 2018</v>
      </c>
      <c r="AT25" s="328">
        <f t="shared" si="4"/>
        <v>101</v>
      </c>
      <c r="AU25" s="330"/>
      <c r="AV25" s="331">
        <f t="shared" ref="AV25:AV31" si="20">AU25/AT25</f>
        <v>0</v>
      </c>
      <c r="AW25" s="409"/>
      <c r="AX25" s="327"/>
      <c r="AY25" s="327" t="str">
        <f>$G$25</f>
        <v>Actuaciones de obras anteriores a la ley 1801/2016 archivadas en la vigencia 2018</v>
      </c>
      <c r="AZ25" s="328">
        <f t="shared" si="6"/>
        <v>262</v>
      </c>
      <c r="BA25" s="330"/>
      <c r="BB25" s="331">
        <f t="shared" ref="BB25:BB31" si="21">BA25/AZ25</f>
        <v>0</v>
      </c>
      <c r="BC25" s="410">
        <f t="shared" si="8"/>
        <v>0</v>
      </c>
      <c r="BD25" s="411"/>
    </row>
    <row r="26" spans="1:56" s="412" customFormat="1" ht="106.5" customHeight="1" thickBot="1" x14ac:dyDescent="0.25">
      <c r="A26" s="413">
        <v>9</v>
      </c>
      <c r="B26" s="398"/>
      <c r="C26" s="414"/>
      <c r="D26" s="372" t="s">
        <v>431</v>
      </c>
      <c r="E26" s="415">
        <v>0.03</v>
      </c>
      <c r="F26" s="416" t="s">
        <v>57</v>
      </c>
      <c r="G26" s="402" t="s">
        <v>403</v>
      </c>
      <c r="H26" s="402" t="s">
        <v>404</v>
      </c>
      <c r="I26" s="416">
        <v>48</v>
      </c>
      <c r="J26" s="401" t="s">
        <v>61</v>
      </c>
      <c r="K26" s="401" t="s">
        <v>399</v>
      </c>
      <c r="L26" s="368">
        <v>7</v>
      </c>
      <c r="M26" s="371">
        <v>0</v>
      </c>
      <c r="N26" s="368">
        <v>20</v>
      </c>
      <c r="O26" s="368">
        <v>21</v>
      </c>
      <c r="P26" s="371">
        <v>48</v>
      </c>
      <c r="Q26" s="416" t="s">
        <v>63</v>
      </c>
      <c r="R26" s="403" t="s">
        <v>400</v>
      </c>
      <c r="S26" s="405" t="s">
        <v>401</v>
      </c>
      <c r="T26" s="405" t="s">
        <v>402</v>
      </c>
      <c r="U26" s="405" t="s">
        <v>66</v>
      </c>
      <c r="V26" s="340"/>
      <c r="W26" s="340"/>
      <c r="X26" s="340"/>
      <c r="Y26" s="83"/>
      <c r="Z26" s="417"/>
      <c r="AA26" s="340" t="str">
        <f>$G$26</f>
        <v>Actuaciones de establecimiento de comercio anteriores a la ley 1801/2016 archivadas en la vigencia 2018</v>
      </c>
      <c r="AB26" s="341">
        <f t="shared" si="9"/>
        <v>7</v>
      </c>
      <c r="AC26" s="341">
        <v>7</v>
      </c>
      <c r="AD26" s="342">
        <v>1</v>
      </c>
      <c r="AE26" s="407" t="s">
        <v>408</v>
      </c>
      <c r="AF26" s="408" t="s">
        <v>407</v>
      </c>
      <c r="AG26" s="340" t="str">
        <f>$G$26</f>
        <v>Actuaciones de establecimiento de comercio anteriores a la ley 1801/2016 archivadas en la vigencia 2018</v>
      </c>
      <c r="AH26" s="346">
        <f t="shared" si="0"/>
        <v>0</v>
      </c>
      <c r="AI26" s="341"/>
      <c r="AJ26" s="350" t="e">
        <f t="shared" si="14"/>
        <v>#DIV/0!</v>
      </c>
      <c r="AK26" s="340"/>
      <c r="AL26" s="340"/>
      <c r="AM26" s="340" t="str">
        <f>$G$26</f>
        <v>Actuaciones de establecimiento de comercio anteriores a la ley 1801/2016 archivadas en la vigencia 2018</v>
      </c>
      <c r="AN26" s="346">
        <f t="shared" si="2"/>
        <v>20</v>
      </c>
      <c r="AO26" s="341"/>
      <c r="AP26" s="350">
        <f t="shared" si="19"/>
        <v>0</v>
      </c>
      <c r="AQ26" s="340"/>
      <c r="AR26" s="340"/>
      <c r="AS26" s="340" t="str">
        <f>$G$26</f>
        <v>Actuaciones de establecimiento de comercio anteriores a la ley 1801/2016 archivadas en la vigencia 2018</v>
      </c>
      <c r="AT26" s="346">
        <f t="shared" si="4"/>
        <v>21</v>
      </c>
      <c r="AU26" s="341"/>
      <c r="AV26" s="350">
        <f t="shared" si="20"/>
        <v>0</v>
      </c>
      <c r="AW26" s="418"/>
      <c r="AX26" s="340"/>
      <c r="AY26" s="340" t="str">
        <f>$G$26</f>
        <v>Actuaciones de establecimiento de comercio anteriores a la ley 1801/2016 archivadas en la vigencia 2018</v>
      </c>
      <c r="AZ26" s="346">
        <f t="shared" si="6"/>
        <v>48</v>
      </c>
      <c r="BA26" s="341"/>
      <c r="BB26" s="350">
        <f t="shared" si="21"/>
        <v>0</v>
      </c>
      <c r="BC26" s="419">
        <f t="shared" si="8"/>
        <v>0</v>
      </c>
      <c r="BD26" s="420"/>
    </row>
    <row r="27" spans="1:56" ht="93.75" customHeight="1" x14ac:dyDescent="0.2">
      <c r="A27" s="63">
        <v>10</v>
      </c>
      <c r="B27" s="393"/>
      <c r="C27" s="388"/>
      <c r="D27" s="231" t="s">
        <v>409</v>
      </c>
      <c r="E27" s="258">
        <v>0.02</v>
      </c>
      <c r="F27" s="77" t="s">
        <v>57</v>
      </c>
      <c r="G27" s="119" t="s">
        <v>128</v>
      </c>
      <c r="H27" s="119" t="s">
        <v>129</v>
      </c>
      <c r="I27" s="79" t="s">
        <v>130</v>
      </c>
      <c r="J27" s="79" t="s">
        <v>61</v>
      </c>
      <c r="K27" s="79" t="s">
        <v>131</v>
      </c>
      <c r="L27" s="300">
        <v>5</v>
      </c>
      <c r="M27" s="300">
        <v>5</v>
      </c>
      <c r="N27" s="300">
        <v>5</v>
      </c>
      <c r="O27" s="300">
        <v>5</v>
      </c>
      <c r="P27" s="300">
        <v>20</v>
      </c>
      <c r="Q27" s="79" t="s">
        <v>63</v>
      </c>
      <c r="R27" s="79" t="s">
        <v>132</v>
      </c>
      <c r="S27" s="81" t="s">
        <v>127</v>
      </c>
      <c r="T27" s="81" t="s">
        <v>133</v>
      </c>
      <c r="U27" s="81" t="s">
        <v>66</v>
      </c>
      <c r="V27" s="82"/>
      <c r="W27" s="82"/>
      <c r="X27" s="82"/>
      <c r="Y27" s="83"/>
      <c r="Z27" s="84"/>
      <c r="AA27" s="340" t="str">
        <f>$G$27</f>
        <v>Acciones de Control u Operativos en Materia de Urbanimos Relacionados con la Integridad del Espacio Público Realizados</v>
      </c>
      <c r="AB27" s="341">
        <f t="shared" si="9"/>
        <v>5</v>
      </c>
      <c r="AC27" s="341">
        <v>5</v>
      </c>
      <c r="AD27" s="342">
        <f t="shared" si="18"/>
        <v>1</v>
      </c>
      <c r="AE27" s="271" t="s">
        <v>134</v>
      </c>
      <c r="AF27" s="122" t="s">
        <v>135</v>
      </c>
      <c r="AG27" s="173" t="str">
        <f>$G$27</f>
        <v>Acciones de Control u Operativos en Materia de Urbanimos Relacionados con la Integridad del Espacio Público Realizados</v>
      </c>
      <c r="AH27" s="183">
        <f t="shared" si="0"/>
        <v>5</v>
      </c>
      <c r="AI27" s="155"/>
      <c r="AJ27" s="175">
        <f t="shared" si="14"/>
        <v>0</v>
      </c>
      <c r="AK27" s="82"/>
      <c r="AL27" s="82"/>
      <c r="AM27" s="173" t="str">
        <f>$G$27</f>
        <v>Acciones de Control u Operativos en Materia de Urbanimos Relacionados con la Integridad del Espacio Público Realizados</v>
      </c>
      <c r="AN27" s="183">
        <f t="shared" si="2"/>
        <v>5</v>
      </c>
      <c r="AO27" s="155"/>
      <c r="AP27" s="175">
        <f t="shared" si="19"/>
        <v>0</v>
      </c>
      <c r="AQ27" s="82"/>
      <c r="AR27" s="82"/>
      <c r="AS27" s="173" t="str">
        <f>$G$27</f>
        <v>Acciones de Control u Operativos en Materia de Urbanimos Relacionados con la Integridad del Espacio Público Realizados</v>
      </c>
      <c r="AT27" s="183">
        <f t="shared" si="4"/>
        <v>5</v>
      </c>
      <c r="AU27" s="155"/>
      <c r="AV27" s="175">
        <f t="shared" si="20"/>
        <v>0</v>
      </c>
      <c r="AW27" s="123"/>
      <c r="AX27" s="82"/>
      <c r="AY27" s="173" t="str">
        <f>$G$27</f>
        <v>Acciones de Control u Operativos en Materia de Urbanimos Relacionados con la Integridad del Espacio Público Realizados</v>
      </c>
      <c r="AZ27" s="183">
        <f t="shared" si="6"/>
        <v>20</v>
      </c>
      <c r="BA27" s="155"/>
      <c r="BB27" s="175">
        <f t="shared" si="21"/>
        <v>0</v>
      </c>
      <c r="BC27" s="184">
        <f t="shared" si="8"/>
        <v>0</v>
      </c>
      <c r="BD27" s="134"/>
    </row>
    <row r="28" spans="1:56" ht="93.75" customHeight="1" thickBot="1" x14ac:dyDescent="0.25">
      <c r="A28" s="76">
        <v>11</v>
      </c>
      <c r="B28" s="393"/>
      <c r="C28" s="388"/>
      <c r="D28" s="231" t="s">
        <v>136</v>
      </c>
      <c r="E28" s="258">
        <v>0.03</v>
      </c>
      <c r="F28" s="77" t="s">
        <v>57</v>
      </c>
      <c r="G28" s="119" t="s">
        <v>137</v>
      </c>
      <c r="H28" s="119" t="s">
        <v>138</v>
      </c>
      <c r="I28" s="79" t="s">
        <v>139</v>
      </c>
      <c r="J28" s="79" t="s">
        <v>61</v>
      </c>
      <c r="K28" s="79" t="s">
        <v>140</v>
      </c>
      <c r="L28" s="300">
        <v>10</v>
      </c>
      <c r="M28" s="300">
        <v>11</v>
      </c>
      <c r="N28" s="300">
        <v>10</v>
      </c>
      <c r="O28" s="300">
        <v>11</v>
      </c>
      <c r="P28" s="300">
        <v>42</v>
      </c>
      <c r="Q28" s="79" t="s">
        <v>63</v>
      </c>
      <c r="R28" s="79" t="s">
        <v>132</v>
      </c>
      <c r="S28" s="81" t="s">
        <v>127</v>
      </c>
      <c r="T28" s="81" t="s">
        <v>133</v>
      </c>
      <c r="U28" s="81" t="s">
        <v>66</v>
      </c>
      <c r="V28" s="82"/>
      <c r="W28" s="82"/>
      <c r="X28" s="82"/>
      <c r="Y28" s="83"/>
      <c r="Z28" s="84"/>
      <c r="AA28" s="340" t="str">
        <f>$G$28</f>
        <v>Acciones de Control u Operativos en materia de actividad economica Realizados</v>
      </c>
      <c r="AB28" s="341">
        <f t="shared" si="9"/>
        <v>10</v>
      </c>
      <c r="AC28" s="341">
        <v>10</v>
      </c>
      <c r="AD28" s="342">
        <f t="shared" si="18"/>
        <v>1</v>
      </c>
      <c r="AE28" s="122" t="s">
        <v>141</v>
      </c>
      <c r="AF28" s="122" t="s">
        <v>142</v>
      </c>
      <c r="AG28" s="173" t="str">
        <f>$G$28</f>
        <v>Acciones de Control u Operativos en materia de actividad economica Realizados</v>
      </c>
      <c r="AH28" s="183">
        <f t="shared" si="0"/>
        <v>11</v>
      </c>
      <c r="AI28" s="155"/>
      <c r="AJ28" s="175">
        <f t="shared" si="14"/>
        <v>0</v>
      </c>
      <c r="AK28" s="82"/>
      <c r="AL28" s="82"/>
      <c r="AM28" s="173" t="str">
        <f>$G$28</f>
        <v>Acciones de Control u Operativos en materia de actividad economica Realizados</v>
      </c>
      <c r="AN28" s="183">
        <f t="shared" si="2"/>
        <v>10</v>
      </c>
      <c r="AO28" s="155"/>
      <c r="AP28" s="175">
        <f t="shared" si="19"/>
        <v>0</v>
      </c>
      <c r="AQ28" s="82"/>
      <c r="AR28" s="82"/>
      <c r="AS28" s="173" t="str">
        <f>$G$28</f>
        <v>Acciones de Control u Operativos en materia de actividad economica Realizados</v>
      </c>
      <c r="AT28" s="183">
        <f t="shared" si="4"/>
        <v>11</v>
      </c>
      <c r="AU28" s="155"/>
      <c r="AV28" s="175">
        <f t="shared" si="20"/>
        <v>0</v>
      </c>
      <c r="AW28" s="123"/>
      <c r="AX28" s="82"/>
      <c r="AY28" s="173" t="str">
        <f>$G$28</f>
        <v>Acciones de Control u Operativos en materia de actividad economica Realizados</v>
      </c>
      <c r="AZ28" s="183">
        <f t="shared" si="6"/>
        <v>42</v>
      </c>
      <c r="BA28" s="155"/>
      <c r="BB28" s="175">
        <f t="shared" si="21"/>
        <v>0</v>
      </c>
      <c r="BC28" s="184">
        <f t="shared" si="8"/>
        <v>0</v>
      </c>
      <c r="BD28" s="134"/>
    </row>
    <row r="29" spans="1:56" ht="93.75" customHeight="1" x14ac:dyDescent="0.2">
      <c r="A29" s="63">
        <v>12</v>
      </c>
      <c r="B29" s="393"/>
      <c r="C29" s="388"/>
      <c r="D29" s="231" t="s">
        <v>143</v>
      </c>
      <c r="E29" s="258">
        <v>0.03</v>
      </c>
      <c r="F29" s="77" t="s">
        <v>57</v>
      </c>
      <c r="G29" s="119" t="s">
        <v>144</v>
      </c>
      <c r="H29" s="119" t="s">
        <v>145</v>
      </c>
      <c r="I29" s="79" t="s">
        <v>146</v>
      </c>
      <c r="J29" s="79" t="s">
        <v>61</v>
      </c>
      <c r="K29" s="79" t="s">
        <v>147</v>
      </c>
      <c r="L29" s="300">
        <v>6</v>
      </c>
      <c r="M29" s="300">
        <v>6</v>
      </c>
      <c r="N29" s="300">
        <v>6</v>
      </c>
      <c r="O29" s="300">
        <v>6</v>
      </c>
      <c r="P29" s="300">
        <v>24</v>
      </c>
      <c r="Q29" s="79" t="s">
        <v>63</v>
      </c>
      <c r="R29" s="79" t="s">
        <v>132</v>
      </c>
      <c r="S29" s="81" t="s">
        <v>127</v>
      </c>
      <c r="T29" s="81" t="s">
        <v>133</v>
      </c>
      <c r="U29" s="81" t="s">
        <v>66</v>
      </c>
      <c r="V29" s="82"/>
      <c r="W29" s="82"/>
      <c r="X29" s="82"/>
      <c r="Y29" s="83"/>
      <c r="Z29" s="84"/>
      <c r="AA29" s="340" t="str">
        <f>$G$29</f>
        <v>Acciones de control u operativos en materia de urbanismo relacionados con la integridad urbanistica Realizados</v>
      </c>
      <c r="AB29" s="341">
        <f t="shared" si="9"/>
        <v>6</v>
      </c>
      <c r="AC29" s="341">
        <v>13</v>
      </c>
      <c r="AD29" s="342">
        <v>1</v>
      </c>
      <c r="AE29" s="122" t="s">
        <v>148</v>
      </c>
      <c r="AF29" s="122" t="s">
        <v>149</v>
      </c>
      <c r="AG29" s="173" t="str">
        <f>$G$29</f>
        <v>Acciones de control u operativos en materia de urbanismo relacionados con la integridad urbanistica Realizados</v>
      </c>
      <c r="AH29" s="183">
        <f t="shared" si="0"/>
        <v>6</v>
      </c>
      <c r="AI29" s="155"/>
      <c r="AJ29" s="175">
        <f t="shared" si="14"/>
        <v>0</v>
      </c>
      <c r="AK29" s="82"/>
      <c r="AL29" s="82"/>
      <c r="AM29" s="173" t="str">
        <f>$G$29</f>
        <v>Acciones de control u operativos en materia de urbanismo relacionados con la integridad urbanistica Realizados</v>
      </c>
      <c r="AN29" s="183">
        <f t="shared" si="2"/>
        <v>6</v>
      </c>
      <c r="AO29" s="155"/>
      <c r="AP29" s="175">
        <f t="shared" si="19"/>
        <v>0</v>
      </c>
      <c r="AQ29" s="82"/>
      <c r="AR29" s="82"/>
      <c r="AS29" s="173" t="str">
        <f>$G$29</f>
        <v>Acciones de control u operativos en materia de urbanismo relacionados con la integridad urbanistica Realizados</v>
      </c>
      <c r="AT29" s="183">
        <f t="shared" si="4"/>
        <v>6</v>
      </c>
      <c r="AU29" s="155"/>
      <c r="AV29" s="175">
        <f t="shared" si="20"/>
        <v>0</v>
      </c>
      <c r="AW29" s="123"/>
      <c r="AX29" s="82"/>
      <c r="AY29" s="173" t="str">
        <f>$G$29</f>
        <v>Acciones de control u operativos en materia de urbanismo relacionados con la integridad urbanistica Realizados</v>
      </c>
      <c r="AZ29" s="183">
        <f t="shared" si="6"/>
        <v>24</v>
      </c>
      <c r="BA29" s="155"/>
      <c r="BB29" s="175">
        <f t="shared" si="21"/>
        <v>0</v>
      </c>
      <c r="BC29" s="184">
        <f t="shared" si="8"/>
        <v>0</v>
      </c>
      <c r="BD29" s="134"/>
    </row>
    <row r="30" spans="1:56" ht="116.25" customHeight="1" thickBot="1" x14ac:dyDescent="0.25">
      <c r="A30" s="76">
        <v>13</v>
      </c>
      <c r="B30" s="393"/>
      <c r="C30" s="388"/>
      <c r="D30" s="231" t="s">
        <v>150</v>
      </c>
      <c r="E30" s="258">
        <v>0.03</v>
      </c>
      <c r="F30" s="77" t="s">
        <v>57</v>
      </c>
      <c r="G30" s="119" t="s">
        <v>151</v>
      </c>
      <c r="H30" s="119" t="s">
        <v>152</v>
      </c>
      <c r="I30" s="79" t="s">
        <v>153</v>
      </c>
      <c r="J30" s="79" t="s">
        <v>61</v>
      </c>
      <c r="K30" s="79" t="s">
        <v>154</v>
      </c>
      <c r="L30" s="300">
        <v>3</v>
      </c>
      <c r="M30" s="300">
        <v>3</v>
      </c>
      <c r="N30" s="300">
        <v>3</v>
      </c>
      <c r="O30" s="300">
        <v>3</v>
      </c>
      <c r="P30" s="300">
        <v>12</v>
      </c>
      <c r="Q30" s="79" t="s">
        <v>63</v>
      </c>
      <c r="R30" s="79" t="s">
        <v>155</v>
      </c>
      <c r="S30" s="81" t="s">
        <v>127</v>
      </c>
      <c r="T30" s="81" t="s">
        <v>155</v>
      </c>
      <c r="U30" s="81" t="s">
        <v>66</v>
      </c>
      <c r="V30" s="82"/>
      <c r="W30" s="82"/>
      <c r="X30" s="82"/>
      <c r="Y30" s="83"/>
      <c r="Z30" s="84"/>
      <c r="AA30" s="340" t="str">
        <f>$G$30</f>
        <v>Acciones de control u operativos en materia de ambiente, mineria y relaciones con los animales Realizados</v>
      </c>
      <c r="AB30" s="341">
        <f t="shared" si="9"/>
        <v>3</v>
      </c>
      <c r="AC30" s="341">
        <v>4</v>
      </c>
      <c r="AD30" s="342">
        <v>1</v>
      </c>
      <c r="AE30" s="122" t="s">
        <v>156</v>
      </c>
      <c r="AF30" s="122" t="s">
        <v>157</v>
      </c>
      <c r="AG30" s="173" t="str">
        <f>$G$30</f>
        <v>Acciones de control u operativos en materia de ambiente, mineria y relaciones con los animales Realizados</v>
      </c>
      <c r="AH30" s="183">
        <f t="shared" si="0"/>
        <v>3</v>
      </c>
      <c r="AI30" s="155"/>
      <c r="AJ30" s="175">
        <f t="shared" si="14"/>
        <v>0</v>
      </c>
      <c r="AK30" s="82"/>
      <c r="AL30" s="82"/>
      <c r="AM30" s="173" t="str">
        <f>$G$30</f>
        <v>Acciones de control u operativos en materia de ambiente, mineria y relaciones con los animales Realizados</v>
      </c>
      <c r="AN30" s="183">
        <f t="shared" si="2"/>
        <v>3</v>
      </c>
      <c r="AO30" s="155"/>
      <c r="AP30" s="175">
        <f t="shared" si="19"/>
        <v>0</v>
      </c>
      <c r="AQ30" s="82"/>
      <c r="AR30" s="82"/>
      <c r="AS30" s="173" t="str">
        <f>$G$30</f>
        <v>Acciones de control u operativos en materia de ambiente, mineria y relaciones con los animales Realizados</v>
      </c>
      <c r="AT30" s="183">
        <f t="shared" si="4"/>
        <v>3</v>
      </c>
      <c r="AU30" s="155"/>
      <c r="AV30" s="175">
        <f t="shared" si="20"/>
        <v>0</v>
      </c>
      <c r="AW30" s="123"/>
      <c r="AX30" s="82"/>
      <c r="AY30" s="173" t="str">
        <f>$G$30</f>
        <v>Acciones de control u operativos en materia de ambiente, mineria y relaciones con los animales Realizados</v>
      </c>
      <c r="AZ30" s="183">
        <f t="shared" si="6"/>
        <v>12</v>
      </c>
      <c r="BA30" s="155"/>
      <c r="BB30" s="175">
        <f t="shared" si="21"/>
        <v>0</v>
      </c>
      <c r="BC30" s="184">
        <f t="shared" si="8"/>
        <v>0</v>
      </c>
      <c r="BD30" s="134"/>
    </row>
    <row r="31" spans="1:56" ht="84" customHeight="1" x14ac:dyDescent="0.2">
      <c r="A31" s="63">
        <v>14</v>
      </c>
      <c r="B31" s="393"/>
      <c r="C31" s="388"/>
      <c r="D31" s="231" t="s">
        <v>158</v>
      </c>
      <c r="E31" s="258">
        <v>0.03</v>
      </c>
      <c r="F31" s="77" t="s">
        <v>57</v>
      </c>
      <c r="G31" s="119" t="s">
        <v>159</v>
      </c>
      <c r="H31" s="119" t="s">
        <v>160</v>
      </c>
      <c r="I31" s="79" t="s">
        <v>161</v>
      </c>
      <c r="J31" s="79" t="s">
        <v>61</v>
      </c>
      <c r="K31" s="79" t="s">
        <v>162</v>
      </c>
      <c r="L31" s="304">
        <v>0</v>
      </c>
      <c r="M31" s="304">
        <v>0</v>
      </c>
      <c r="N31" s="304">
        <v>4</v>
      </c>
      <c r="O31" s="304">
        <v>6</v>
      </c>
      <c r="P31" s="300">
        <v>10</v>
      </c>
      <c r="Q31" s="79" t="s">
        <v>63</v>
      </c>
      <c r="R31" s="79" t="s">
        <v>132</v>
      </c>
      <c r="S31" s="81" t="s">
        <v>127</v>
      </c>
      <c r="T31" s="81" t="s">
        <v>133</v>
      </c>
      <c r="U31" s="81" t="s">
        <v>66</v>
      </c>
      <c r="V31" s="82"/>
      <c r="W31" s="82"/>
      <c r="X31" s="82"/>
      <c r="Y31" s="83"/>
      <c r="Z31" s="84"/>
      <c r="AA31" s="340" t="str">
        <f>$G$31</f>
        <v>Acciones de control u operativos en materia de convivencia relacionados con articulos pirotécnicos y sustancias peligrosas Realizados</v>
      </c>
      <c r="AB31" s="341">
        <f t="shared" si="9"/>
        <v>0</v>
      </c>
      <c r="AC31" s="341">
        <v>0</v>
      </c>
      <c r="AD31" s="350"/>
      <c r="AE31" s="122" t="s">
        <v>78</v>
      </c>
      <c r="AF31" s="122" t="s">
        <v>79</v>
      </c>
      <c r="AG31" s="173" t="str">
        <f>$G$31</f>
        <v>Acciones de control u operativos en materia de convivencia relacionados con articulos pirotécnicos y sustancias peligrosas Realizados</v>
      </c>
      <c r="AH31" s="183">
        <f t="shared" si="0"/>
        <v>0</v>
      </c>
      <c r="AI31" s="155"/>
      <c r="AJ31" s="175" t="e">
        <f t="shared" si="14"/>
        <v>#DIV/0!</v>
      </c>
      <c r="AK31" s="82"/>
      <c r="AL31" s="82"/>
      <c r="AM31" s="173" t="str">
        <f>$G$31</f>
        <v>Acciones de control u operativos en materia de convivencia relacionados con articulos pirotécnicos y sustancias peligrosas Realizados</v>
      </c>
      <c r="AN31" s="183">
        <f t="shared" si="2"/>
        <v>4</v>
      </c>
      <c r="AO31" s="155"/>
      <c r="AP31" s="175">
        <f t="shared" si="19"/>
        <v>0</v>
      </c>
      <c r="AQ31" s="82"/>
      <c r="AR31" s="82"/>
      <c r="AS31" s="173" t="str">
        <f>$G$31</f>
        <v>Acciones de control u operativos en materia de convivencia relacionados con articulos pirotécnicos y sustancias peligrosas Realizados</v>
      </c>
      <c r="AT31" s="183">
        <f t="shared" si="4"/>
        <v>6</v>
      </c>
      <c r="AU31" s="155"/>
      <c r="AV31" s="175">
        <f t="shared" si="20"/>
        <v>0</v>
      </c>
      <c r="AW31" s="123"/>
      <c r="AX31" s="82"/>
      <c r="AY31" s="173" t="str">
        <f>$G$31</f>
        <v>Acciones de control u operativos en materia de convivencia relacionados con articulos pirotécnicos y sustancias peligrosas Realizados</v>
      </c>
      <c r="AZ31" s="183">
        <f t="shared" si="6"/>
        <v>10</v>
      </c>
      <c r="BA31" s="155"/>
      <c r="BB31" s="175">
        <f t="shared" si="21"/>
        <v>0</v>
      </c>
      <c r="BC31" s="184">
        <f t="shared" si="8"/>
        <v>0</v>
      </c>
      <c r="BD31" s="134"/>
    </row>
    <row r="32" spans="1:56" ht="93.75" customHeight="1" thickBot="1" x14ac:dyDescent="0.25">
      <c r="A32" s="96"/>
      <c r="B32" s="393"/>
      <c r="C32" s="379"/>
      <c r="D32" s="259" t="s">
        <v>91</v>
      </c>
      <c r="E32" s="260">
        <v>0.18</v>
      </c>
      <c r="F32" s="117"/>
      <c r="G32" s="118"/>
      <c r="H32" s="227"/>
      <c r="I32" s="145"/>
      <c r="J32" s="163"/>
      <c r="K32" s="163"/>
      <c r="L32" s="305"/>
      <c r="M32" s="305"/>
      <c r="N32" s="305"/>
      <c r="O32" s="306"/>
      <c r="P32" s="307"/>
      <c r="Q32" s="141"/>
      <c r="R32" s="141"/>
      <c r="S32" s="228"/>
      <c r="T32" s="228"/>
      <c r="U32" s="229"/>
      <c r="V32" s="180"/>
      <c r="W32" s="180"/>
      <c r="X32" s="180"/>
      <c r="Y32" s="170"/>
      <c r="Z32" s="176"/>
      <c r="AA32" s="352"/>
      <c r="AB32" s="353"/>
      <c r="AC32" s="354"/>
      <c r="AD32" s="355"/>
      <c r="AE32" s="179"/>
      <c r="AF32" s="179"/>
      <c r="AG32" s="230"/>
      <c r="AH32" s="177"/>
      <c r="AI32" s="178"/>
      <c r="AJ32" s="171"/>
      <c r="AK32" s="180"/>
      <c r="AL32" s="180"/>
      <c r="AM32" s="230"/>
      <c r="AN32" s="177"/>
      <c r="AO32" s="178"/>
      <c r="AP32" s="171"/>
      <c r="AQ32" s="180"/>
      <c r="AR32" s="180"/>
      <c r="AS32" s="230"/>
      <c r="AT32" s="177">
        <f t="shared" si="4"/>
        <v>0</v>
      </c>
      <c r="AU32" s="178"/>
      <c r="AV32" s="171"/>
      <c r="AW32" s="181"/>
      <c r="AX32" s="180"/>
      <c r="AY32" s="230"/>
      <c r="AZ32" s="177"/>
      <c r="BA32" s="178"/>
      <c r="BB32" s="171"/>
      <c r="BC32" s="172"/>
      <c r="BD32" s="182"/>
    </row>
    <row r="33" spans="1:56" ht="153.75" customHeight="1" thickBot="1" x14ac:dyDescent="0.25">
      <c r="A33" s="274">
        <v>17</v>
      </c>
      <c r="B33" s="393"/>
      <c r="C33" s="389" t="s">
        <v>163</v>
      </c>
      <c r="D33" s="215" t="s">
        <v>164</v>
      </c>
      <c r="E33" s="255">
        <v>0.02</v>
      </c>
      <c r="F33" s="64" t="s">
        <v>70</v>
      </c>
      <c r="G33" s="221" t="s">
        <v>165</v>
      </c>
      <c r="H33" s="221" t="s">
        <v>166</v>
      </c>
      <c r="I33" s="128" t="s">
        <v>167</v>
      </c>
      <c r="J33" s="128" t="s">
        <v>84</v>
      </c>
      <c r="K33" s="128" t="s">
        <v>168</v>
      </c>
      <c r="L33" s="294">
        <v>0.1</v>
      </c>
      <c r="M33" s="294">
        <v>0.5</v>
      </c>
      <c r="N33" s="294">
        <v>0.8</v>
      </c>
      <c r="O33" s="294">
        <v>0.95</v>
      </c>
      <c r="P33" s="294">
        <v>0.95</v>
      </c>
      <c r="Q33" s="66" t="s">
        <v>169</v>
      </c>
      <c r="R33" s="66" t="s">
        <v>170</v>
      </c>
      <c r="S33" s="67" t="s">
        <v>171</v>
      </c>
      <c r="T33" s="67" t="s">
        <v>170</v>
      </c>
      <c r="U33" s="67" t="s">
        <v>66</v>
      </c>
      <c r="V33" s="68"/>
      <c r="W33" s="68"/>
      <c r="X33" s="68"/>
      <c r="Y33" s="69"/>
      <c r="Z33" s="70"/>
      <c r="AA33" s="327" t="str">
        <f>$G$33</f>
        <v>Porcentaje de Compromisos del Presupuesto de Inversión Directa Disponible a la Vigencia para el FDL</v>
      </c>
      <c r="AB33" s="328">
        <f t="shared" si="9"/>
        <v>0.1</v>
      </c>
      <c r="AC33" s="347">
        <f>3825462662/10991333000</f>
        <v>0.34804355959372718</v>
      </c>
      <c r="AD33" s="348">
        <v>1</v>
      </c>
      <c r="AE33" s="73" t="s">
        <v>172</v>
      </c>
      <c r="AF33" s="73" t="s">
        <v>170</v>
      </c>
      <c r="AG33" s="71" t="str">
        <f>$G$33</f>
        <v>Porcentaje de Compromisos del Presupuesto de Inversión Directa Disponible a la Vigencia para el FDL</v>
      </c>
      <c r="AH33" s="72">
        <f t="shared" si="0"/>
        <v>0.5</v>
      </c>
      <c r="AI33" s="152"/>
      <c r="AJ33" s="150">
        <f t="shared" si="14"/>
        <v>0</v>
      </c>
      <c r="AK33" s="68"/>
      <c r="AL33" s="68"/>
      <c r="AM33" s="71" t="str">
        <f>$G$33</f>
        <v>Porcentaje de Compromisos del Presupuesto de Inversión Directa Disponible a la Vigencia para el FDL</v>
      </c>
      <c r="AN33" s="72">
        <f t="shared" si="2"/>
        <v>0.8</v>
      </c>
      <c r="AO33" s="152"/>
      <c r="AP33" s="150">
        <f t="shared" ref="AP33:AP42" si="22">AO33/AN33</f>
        <v>0</v>
      </c>
      <c r="AQ33" s="68"/>
      <c r="AR33" s="68"/>
      <c r="AS33" s="71" t="str">
        <f>$G$33</f>
        <v>Porcentaje de Compromisos del Presupuesto de Inversión Directa Disponible a la Vigencia para el FDL</v>
      </c>
      <c r="AT33" s="72">
        <f t="shared" si="4"/>
        <v>0.95</v>
      </c>
      <c r="AU33" s="152"/>
      <c r="AV33" s="150">
        <f t="shared" ref="AV33:AV42" si="23">AU33/AT33</f>
        <v>0</v>
      </c>
      <c r="AW33" s="74"/>
      <c r="AX33" s="68"/>
      <c r="AY33" s="71" t="str">
        <f>$G$33</f>
        <v>Porcentaje de Compromisos del Presupuesto de Inversión Directa Disponible a la Vigencia para el FDL</v>
      </c>
      <c r="AZ33" s="72">
        <f t="shared" si="6"/>
        <v>0.95</v>
      </c>
      <c r="BA33" s="152"/>
      <c r="BB33" s="150">
        <f t="shared" ref="BB33:BB42" si="24">BA33/AZ33</f>
        <v>0</v>
      </c>
      <c r="BC33" s="159">
        <f t="shared" si="8"/>
        <v>0</v>
      </c>
      <c r="BD33" s="75"/>
    </row>
    <row r="34" spans="1:56" ht="147.75" customHeight="1" thickBot="1" x14ac:dyDescent="0.25">
      <c r="A34" s="275">
        <v>18</v>
      </c>
      <c r="B34" s="393"/>
      <c r="C34" s="390"/>
      <c r="D34" s="216" t="s">
        <v>173</v>
      </c>
      <c r="E34" s="248">
        <v>0.03</v>
      </c>
      <c r="F34" s="77" t="s">
        <v>57</v>
      </c>
      <c r="G34" s="119" t="s">
        <v>174</v>
      </c>
      <c r="H34" s="119" t="s">
        <v>175</v>
      </c>
      <c r="I34" s="79" t="s">
        <v>176</v>
      </c>
      <c r="J34" s="79" t="s">
        <v>84</v>
      </c>
      <c r="K34" s="79" t="s">
        <v>177</v>
      </c>
      <c r="L34" s="308">
        <v>0.03</v>
      </c>
      <c r="M34" s="308">
        <v>0.1</v>
      </c>
      <c r="N34" s="308">
        <v>0.15</v>
      </c>
      <c r="O34" s="308">
        <v>0.3</v>
      </c>
      <c r="P34" s="308">
        <v>0.3</v>
      </c>
      <c r="Q34" s="79" t="s">
        <v>169</v>
      </c>
      <c r="R34" s="79" t="s">
        <v>170</v>
      </c>
      <c r="S34" s="81" t="s">
        <v>178</v>
      </c>
      <c r="T34" s="81" t="s">
        <v>170</v>
      </c>
      <c r="U34" s="81" t="s">
        <v>66</v>
      </c>
      <c r="V34" s="82"/>
      <c r="W34" s="82"/>
      <c r="X34" s="82"/>
      <c r="Y34" s="83"/>
      <c r="Z34" s="84"/>
      <c r="AA34" s="340" t="str">
        <f>$G$34</f>
        <v>Porcentaje de Giros de Presupuesto de Inversión Directa Realizados</v>
      </c>
      <c r="AB34" s="346">
        <f t="shared" si="9"/>
        <v>0.03</v>
      </c>
      <c r="AC34" s="349">
        <f>526697192/10991333000</f>
        <v>4.7919318976142385E-2</v>
      </c>
      <c r="AD34" s="356">
        <v>1</v>
      </c>
      <c r="AE34" s="73" t="s">
        <v>179</v>
      </c>
      <c r="AF34" s="73" t="s">
        <v>170</v>
      </c>
      <c r="AG34" s="173" t="str">
        <f>$G$34</f>
        <v>Porcentaje de Giros de Presupuesto de Inversión Directa Realizados</v>
      </c>
      <c r="AH34" s="174">
        <f t="shared" si="0"/>
        <v>0.1</v>
      </c>
      <c r="AI34" s="155"/>
      <c r="AJ34" s="175">
        <f t="shared" si="14"/>
        <v>0</v>
      </c>
      <c r="AK34" s="82"/>
      <c r="AL34" s="82"/>
      <c r="AM34" s="173" t="str">
        <f>$G$34</f>
        <v>Porcentaje de Giros de Presupuesto de Inversión Directa Realizados</v>
      </c>
      <c r="AN34" s="174">
        <f t="shared" si="2"/>
        <v>0.15</v>
      </c>
      <c r="AO34" s="155"/>
      <c r="AP34" s="175">
        <f t="shared" si="22"/>
        <v>0</v>
      </c>
      <c r="AQ34" s="82"/>
      <c r="AR34" s="82"/>
      <c r="AS34" s="173" t="str">
        <f>$G$34</f>
        <v>Porcentaje de Giros de Presupuesto de Inversión Directa Realizados</v>
      </c>
      <c r="AT34" s="174">
        <f t="shared" si="4"/>
        <v>0.3</v>
      </c>
      <c r="AU34" s="155"/>
      <c r="AV34" s="175">
        <f t="shared" si="23"/>
        <v>0</v>
      </c>
      <c r="AW34" s="123"/>
      <c r="AX34" s="82"/>
      <c r="AY34" s="173" t="str">
        <f>$G$34</f>
        <v>Porcentaje de Giros de Presupuesto de Inversión Directa Realizados</v>
      </c>
      <c r="AZ34" s="174">
        <f t="shared" si="6"/>
        <v>0.3</v>
      </c>
      <c r="BA34" s="155"/>
      <c r="BB34" s="175">
        <f t="shared" si="24"/>
        <v>0</v>
      </c>
      <c r="BC34" s="184">
        <f t="shared" si="8"/>
        <v>0</v>
      </c>
      <c r="BD34" s="134"/>
    </row>
    <row r="35" spans="1:56" ht="117" x14ac:dyDescent="0.2">
      <c r="A35" s="274">
        <v>19</v>
      </c>
      <c r="B35" s="393"/>
      <c r="C35" s="390"/>
      <c r="D35" s="216" t="s">
        <v>180</v>
      </c>
      <c r="E35" s="248">
        <v>0.03</v>
      </c>
      <c r="F35" s="77" t="s">
        <v>57</v>
      </c>
      <c r="G35" s="119" t="s">
        <v>181</v>
      </c>
      <c r="H35" s="119" t="s">
        <v>182</v>
      </c>
      <c r="I35" s="79" t="s">
        <v>183</v>
      </c>
      <c r="J35" s="79" t="s">
        <v>84</v>
      </c>
      <c r="K35" s="79" t="s">
        <v>184</v>
      </c>
      <c r="L35" s="308">
        <v>0.05</v>
      </c>
      <c r="M35" s="308">
        <v>0.2</v>
      </c>
      <c r="N35" s="308">
        <v>0.5</v>
      </c>
      <c r="O35" s="308">
        <v>0.7</v>
      </c>
      <c r="P35" s="308">
        <v>0.7</v>
      </c>
      <c r="Q35" s="79" t="s">
        <v>169</v>
      </c>
      <c r="R35" s="79" t="s">
        <v>170</v>
      </c>
      <c r="S35" s="81" t="s">
        <v>178</v>
      </c>
      <c r="T35" s="81" t="s">
        <v>170</v>
      </c>
      <c r="U35" s="81" t="s">
        <v>66</v>
      </c>
      <c r="V35" s="82"/>
      <c r="W35" s="82"/>
      <c r="X35" s="82"/>
      <c r="Y35" s="83"/>
      <c r="Z35" s="84"/>
      <c r="AA35" s="340" t="str">
        <f>$G$35</f>
        <v>Porcentaje de Giros de Presupuesto Comprometido Constituido como Obligaciones por Pagar de la Vigencia 2017 Realizados</v>
      </c>
      <c r="AB35" s="346">
        <f t="shared" si="9"/>
        <v>0.05</v>
      </c>
      <c r="AC35" s="349">
        <f>1265172279/8856751027</f>
        <v>0.14284835095206974</v>
      </c>
      <c r="AD35" s="356">
        <v>1</v>
      </c>
      <c r="AE35" s="233" t="s">
        <v>185</v>
      </c>
      <c r="AF35" s="122" t="s">
        <v>186</v>
      </c>
      <c r="AG35" s="173" t="str">
        <f>$G$35</f>
        <v>Porcentaje de Giros de Presupuesto Comprometido Constituido como Obligaciones por Pagar de la Vigencia 2017 Realizados</v>
      </c>
      <c r="AH35" s="174">
        <f t="shared" si="0"/>
        <v>0.2</v>
      </c>
      <c r="AI35" s="155"/>
      <c r="AJ35" s="175">
        <f t="shared" si="14"/>
        <v>0</v>
      </c>
      <c r="AK35" s="82"/>
      <c r="AL35" s="82"/>
      <c r="AM35" s="173" t="str">
        <f>$G$35</f>
        <v>Porcentaje de Giros de Presupuesto Comprometido Constituido como Obligaciones por Pagar de la Vigencia 2017 Realizados</v>
      </c>
      <c r="AN35" s="174">
        <f t="shared" si="2"/>
        <v>0.5</v>
      </c>
      <c r="AO35" s="155"/>
      <c r="AP35" s="175">
        <f t="shared" si="22"/>
        <v>0</v>
      </c>
      <c r="AQ35" s="82"/>
      <c r="AR35" s="82"/>
      <c r="AS35" s="173" t="str">
        <f>$G$35</f>
        <v>Porcentaje de Giros de Presupuesto Comprometido Constituido como Obligaciones por Pagar de la Vigencia 2017 Realizados</v>
      </c>
      <c r="AT35" s="174">
        <f t="shared" si="4"/>
        <v>0.7</v>
      </c>
      <c r="AU35" s="155"/>
      <c r="AV35" s="175">
        <f t="shared" si="23"/>
        <v>0</v>
      </c>
      <c r="AW35" s="123"/>
      <c r="AX35" s="82"/>
      <c r="AY35" s="173" t="str">
        <f>$G$35</f>
        <v>Porcentaje de Giros de Presupuesto Comprometido Constituido como Obligaciones por Pagar de la Vigencia 2017 Realizados</v>
      </c>
      <c r="AZ35" s="174">
        <f t="shared" si="6"/>
        <v>0.7</v>
      </c>
      <c r="BA35" s="155"/>
      <c r="BB35" s="175">
        <f t="shared" si="24"/>
        <v>0</v>
      </c>
      <c r="BC35" s="184">
        <f t="shared" si="8"/>
        <v>0</v>
      </c>
      <c r="BD35" s="134"/>
    </row>
    <row r="36" spans="1:56" ht="156.75" thickBot="1" x14ac:dyDescent="0.25">
      <c r="A36" s="76">
        <v>20</v>
      </c>
      <c r="B36" s="393"/>
      <c r="C36" s="390"/>
      <c r="D36" s="216" t="s">
        <v>187</v>
      </c>
      <c r="E36" s="248">
        <v>0.02</v>
      </c>
      <c r="F36" s="77" t="s">
        <v>57</v>
      </c>
      <c r="G36" s="119" t="s">
        <v>188</v>
      </c>
      <c r="H36" s="119" t="s">
        <v>189</v>
      </c>
      <c r="I36" s="79" t="s">
        <v>190</v>
      </c>
      <c r="J36" s="79" t="s">
        <v>61</v>
      </c>
      <c r="K36" s="79" t="s">
        <v>191</v>
      </c>
      <c r="L36" s="308">
        <v>0</v>
      </c>
      <c r="M36" s="308">
        <v>1</v>
      </c>
      <c r="N36" s="308">
        <v>0</v>
      </c>
      <c r="O36" s="308">
        <v>0</v>
      </c>
      <c r="P36" s="308">
        <v>1</v>
      </c>
      <c r="Q36" s="79" t="s">
        <v>63</v>
      </c>
      <c r="R36" s="160" t="s">
        <v>192</v>
      </c>
      <c r="S36" s="162" t="s">
        <v>193</v>
      </c>
      <c r="T36" s="162" t="s">
        <v>192</v>
      </c>
      <c r="U36" s="81" t="s">
        <v>66</v>
      </c>
      <c r="V36" s="82"/>
      <c r="W36" s="82"/>
      <c r="X36" s="82"/>
      <c r="Y36" s="83"/>
      <c r="Z36" s="84"/>
      <c r="AA36" s="340" t="str">
        <f>$G$36</f>
        <v>Porcentaje de Procesos Contractuales de Malla Vial y Parques de la Vigencia 2018 Realizados Utilizando los Pliegos Tipo</v>
      </c>
      <c r="AB36" s="346">
        <f t="shared" si="9"/>
        <v>0</v>
      </c>
      <c r="AC36" s="341">
        <v>0</v>
      </c>
      <c r="AD36" s="350"/>
      <c r="AE36" s="122" t="s">
        <v>78</v>
      </c>
      <c r="AF36" s="122" t="s">
        <v>79</v>
      </c>
      <c r="AG36" s="173" t="str">
        <f>$G$36</f>
        <v>Porcentaje de Procesos Contractuales de Malla Vial y Parques de la Vigencia 2018 Realizados Utilizando los Pliegos Tipo</v>
      </c>
      <c r="AH36" s="174">
        <f t="shared" si="0"/>
        <v>1</v>
      </c>
      <c r="AI36" s="155"/>
      <c r="AJ36" s="175">
        <f t="shared" si="14"/>
        <v>0</v>
      </c>
      <c r="AK36" s="82"/>
      <c r="AL36" s="82"/>
      <c r="AM36" s="173" t="str">
        <f>$G$36</f>
        <v>Porcentaje de Procesos Contractuales de Malla Vial y Parques de la Vigencia 2018 Realizados Utilizando los Pliegos Tipo</v>
      </c>
      <c r="AN36" s="174">
        <f t="shared" si="2"/>
        <v>0</v>
      </c>
      <c r="AO36" s="155"/>
      <c r="AP36" s="175" t="e">
        <f t="shared" si="22"/>
        <v>#DIV/0!</v>
      </c>
      <c r="AQ36" s="82"/>
      <c r="AR36" s="82"/>
      <c r="AS36" s="173" t="str">
        <f>$G$36</f>
        <v>Porcentaje de Procesos Contractuales de Malla Vial y Parques de la Vigencia 2018 Realizados Utilizando los Pliegos Tipo</v>
      </c>
      <c r="AT36" s="174">
        <f t="shared" si="4"/>
        <v>0</v>
      </c>
      <c r="AU36" s="155"/>
      <c r="AV36" s="175" t="e">
        <f t="shared" si="23"/>
        <v>#DIV/0!</v>
      </c>
      <c r="AW36" s="123"/>
      <c r="AX36" s="82"/>
      <c r="AY36" s="173" t="str">
        <f>$G$36</f>
        <v>Porcentaje de Procesos Contractuales de Malla Vial y Parques de la Vigencia 2018 Realizados Utilizando los Pliegos Tipo</v>
      </c>
      <c r="AZ36" s="174">
        <f t="shared" si="6"/>
        <v>1</v>
      </c>
      <c r="BA36" s="155"/>
      <c r="BB36" s="175">
        <f t="shared" si="24"/>
        <v>0</v>
      </c>
      <c r="BC36" s="184">
        <f t="shared" si="8"/>
        <v>0</v>
      </c>
      <c r="BD36" s="134"/>
    </row>
    <row r="37" spans="1:56" ht="292.5" x14ac:dyDescent="0.2">
      <c r="A37" s="63">
        <v>21</v>
      </c>
      <c r="B37" s="393"/>
      <c r="C37" s="390"/>
      <c r="D37" s="216" t="s">
        <v>194</v>
      </c>
      <c r="E37" s="261">
        <v>0.01</v>
      </c>
      <c r="F37" s="77" t="s">
        <v>57</v>
      </c>
      <c r="G37" s="119" t="s">
        <v>195</v>
      </c>
      <c r="H37" s="119" t="s">
        <v>196</v>
      </c>
      <c r="I37" s="79" t="s">
        <v>197</v>
      </c>
      <c r="J37" s="79" t="s">
        <v>97</v>
      </c>
      <c r="K37" s="79" t="s">
        <v>198</v>
      </c>
      <c r="L37" s="309">
        <v>1</v>
      </c>
      <c r="M37" s="309">
        <v>1</v>
      </c>
      <c r="N37" s="309">
        <v>1</v>
      </c>
      <c r="O37" s="309">
        <v>1</v>
      </c>
      <c r="P37" s="309">
        <v>1</v>
      </c>
      <c r="Q37" s="79" t="s">
        <v>63</v>
      </c>
      <c r="R37" s="160" t="s">
        <v>192</v>
      </c>
      <c r="S37" s="162" t="s">
        <v>199</v>
      </c>
      <c r="T37" s="160" t="s">
        <v>192</v>
      </c>
      <c r="U37" s="81" t="s">
        <v>66</v>
      </c>
      <c r="V37" s="82"/>
      <c r="W37" s="82"/>
      <c r="X37" s="82"/>
      <c r="Y37" s="83"/>
      <c r="Z37" s="84"/>
      <c r="AA37" s="340" t="str">
        <f>$G$37</f>
        <v>Porcentaje de Publicación de los Procesos Contractuales del FDL y Modificaciones Contractuales Realizado</v>
      </c>
      <c r="AB37" s="346">
        <f t="shared" si="9"/>
        <v>1</v>
      </c>
      <c r="AC37" s="346">
        <v>1</v>
      </c>
      <c r="AD37" s="342">
        <f t="shared" si="18"/>
        <v>1</v>
      </c>
      <c r="AE37" s="122" t="s">
        <v>200</v>
      </c>
      <c r="AF37" s="122" t="s">
        <v>201</v>
      </c>
      <c r="AG37" s="173" t="str">
        <f>$G$37</f>
        <v>Porcentaje de Publicación de los Procesos Contractuales del FDL y Modificaciones Contractuales Realizado</v>
      </c>
      <c r="AH37" s="174">
        <f t="shared" si="0"/>
        <v>1</v>
      </c>
      <c r="AI37" s="155"/>
      <c r="AJ37" s="175">
        <f t="shared" si="14"/>
        <v>0</v>
      </c>
      <c r="AK37" s="82"/>
      <c r="AL37" s="82"/>
      <c r="AM37" s="173" t="str">
        <f>$G$37</f>
        <v>Porcentaje de Publicación de los Procesos Contractuales del FDL y Modificaciones Contractuales Realizado</v>
      </c>
      <c r="AN37" s="174">
        <f t="shared" si="2"/>
        <v>1</v>
      </c>
      <c r="AO37" s="155"/>
      <c r="AP37" s="175">
        <f t="shared" si="22"/>
        <v>0</v>
      </c>
      <c r="AQ37" s="82"/>
      <c r="AR37" s="82"/>
      <c r="AS37" s="173" t="str">
        <f>$G$37</f>
        <v>Porcentaje de Publicación de los Procesos Contractuales del FDL y Modificaciones Contractuales Realizado</v>
      </c>
      <c r="AT37" s="174">
        <f t="shared" si="4"/>
        <v>1</v>
      </c>
      <c r="AU37" s="155"/>
      <c r="AV37" s="175">
        <f t="shared" si="23"/>
        <v>0</v>
      </c>
      <c r="AW37" s="123"/>
      <c r="AX37" s="82"/>
      <c r="AY37" s="173" t="str">
        <f>$G$37</f>
        <v>Porcentaje de Publicación de los Procesos Contractuales del FDL y Modificaciones Contractuales Realizado</v>
      </c>
      <c r="AZ37" s="174">
        <f t="shared" si="6"/>
        <v>1</v>
      </c>
      <c r="BA37" s="155"/>
      <c r="BB37" s="175">
        <f t="shared" si="24"/>
        <v>0</v>
      </c>
      <c r="BC37" s="184">
        <f t="shared" si="8"/>
        <v>0</v>
      </c>
      <c r="BD37" s="134"/>
    </row>
    <row r="38" spans="1:56" ht="248.25" thickBot="1" x14ac:dyDescent="0.25">
      <c r="A38" s="76">
        <v>22</v>
      </c>
      <c r="B38" s="393"/>
      <c r="C38" s="390"/>
      <c r="D38" s="216" t="s">
        <v>202</v>
      </c>
      <c r="E38" s="262">
        <v>0.01</v>
      </c>
      <c r="F38" s="77" t="s">
        <v>57</v>
      </c>
      <c r="G38" s="119" t="s">
        <v>203</v>
      </c>
      <c r="H38" s="119" t="s">
        <v>203</v>
      </c>
      <c r="I38" s="120" t="s">
        <v>204</v>
      </c>
      <c r="J38" s="79" t="s">
        <v>61</v>
      </c>
      <c r="K38" s="79" t="s">
        <v>205</v>
      </c>
      <c r="L38" s="309">
        <v>0.8</v>
      </c>
      <c r="M38" s="309">
        <v>0</v>
      </c>
      <c r="N38" s="309">
        <v>0</v>
      </c>
      <c r="O38" s="309">
        <v>0</v>
      </c>
      <c r="P38" s="309">
        <v>0.8</v>
      </c>
      <c r="Q38" s="79" t="s">
        <v>63</v>
      </c>
      <c r="R38" s="160" t="s">
        <v>192</v>
      </c>
      <c r="S38" s="162" t="s">
        <v>199</v>
      </c>
      <c r="T38" s="160" t="s">
        <v>192</v>
      </c>
      <c r="U38" s="81" t="s">
        <v>66</v>
      </c>
      <c r="V38" s="82"/>
      <c r="W38" s="82"/>
      <c r="X38" s="82"/>
      <c r="Y38" s="83"/>
      <c r="Z38" s="84"/>
      <c r="AA38" s="340" t="str">
        <f>$G$38</f>
        <v>Porcentaje de bienes de caracteristicas tecnicas uniformes de común utilización aquiridos a través del portal CCE</v>
      </c>
      <c r="AB38" s="346">
        <f t="shared" si="9"/>
        <v>0.8</v>
      </c>
      <c r="AC38" s="346">
        <v>0.4</v>
      </c>
      <c r="AD38" s="342">
        <f t="shared" si="18"/>
        <v>0.5</v>
      </c>
      <c r="AE38" s="122" t="s">
        <v>206</v>
      </c>
      <c r="AF38" s="122" t="s">
        <v>207</v>
      </c>
      <c r="AG38" s="173" t="str">
        <f>$G$38</f>
        <v>Porcentaje de bienes de caracteristicas tecnicas uniformes de común utilización aquiridos a través del portal CCE</v>
      </c>
      <c r="AH38" s="174">
        <f t="shared" si="0"/>
        <v>0</v>
      </c>
      <c r="AI38" s="155"/>
      <c r="AJ38" s="175" t="e">
        <f t="shared" si="14"/>
        <v>#DIV/0!</v>
      </c>
      <c r="AK38" s="82"/>
      <c r="AL38" s="82"/>
      <c r="AM38" s="173" t="str">
        <f>$G$38</f>
        <v>Porcentaje de bienes de caracteristicas tecnicas uniformes de común utilización aquiridos a través del portal CCE</v>
      </c>
      <c r="AN38" s="174">
        <f t="shared" si="2"/>
        <v>0</v>
      </c>
      <c r="AO38" s="155"/>
      <c r="AP38" s="175" t="e">
        <f t="shared" si="22"/>
        <v>#DIV/0!</v>
      </c>
      <c r="AQ38" s="82"/>
      <c r="AR38" s="82"/>
      <c r="AS38" s="173" t="str">
        <f>$G$38</f>
        <v>Porcentaje de bienes de caracteristicas tecnicas uniformes de común utilización aquiridos a través del portal CCE</v>
      </c>
      <c r="AT38" s="174">
        <f t="shared" si="4"/>
        <v>0</v>
      </c>
      <c r="AU38" s="155"/>
      <c r="AV38" s="175" t="e">
        <f t="shared" si="23"/>
        <v>#DIV/0!</v>
      </c>
      <c r="AW38" s="123"/>
      <c r="AX38" s="82"/>
      <c r="AY38" s="173" t="str">
        <f>$G$38</f>
        <v>Porcentaje de bienes de caracteristicas tecnicas uniformes de común utilización aquiridos a través del portal CCE</v>
      </c>
      <c r="AZ38" s="174">
        <f t="shared" si="6"/>
        <v>0.8</v>
      </c>
      <c r="BA38" s="155"/>
      <c r="BB38" s="175">
        <f t="shared" si="24"/>
        <v>0</v>
      </c>
      <c r="BC38" s="184">
        <f t="shared" si="8"/>
        <v>0</v>
      </c>
      <c r="BD38" s="134"/>
    </row>
    <row r="39" spans="1:56" ht="178.5" x14ac:dyDescent="0.2">
      <c r="A39" s="63">
        <v>23</v>
      </c>
      <c r="B39" s="393"/>
      <c r="C39" s="390"/>
      <c r="D39" s="216" t="s">
        <v>208</v>
      </c>
      <c r="E39" s="261">
        <v>0.01</v>
      </c>
      <c r="F39" s="77" t="s">
        <v>57</v>
      </c>
      <c r="G39" s="164" t="s">
        <v>209</v>
      </c>
      <c r="H39" s="119" t="s">
        <v>210</v>
      </c>
      <c r="I39" s="120" t="s">
        <v>211</v>
      </c>
      <c r="J39" s="79" t="s">
        <v>97</v>
      </c>
      <c r="K39" s="79" t="s">
        <v>212</v>
      </c>
      <c r="L39" s="309">
        <v>1</v>
      </c>
      <c r="M39" s="309">
        <v>1</v>
      </c>
      <c r="N39" s="309">
        <v>1</v>
      </c>
      <c r="O39" s="309">
        <v>1</v>
      </c>
      <c r="P39" s="309">
        <v>1</v>
      </c>
      <c r="Q39" s="79" t="s">
        <v>63</v>
      </c>
      <c r="R39" s="160" t="s">
        <v>213</v>
      </c>
      <c r="S39" s="162" t="s">
        <v>199</v>
      </c>
      <c r="T39" s="160" t="s">
        <v>214</v>
      </c>
      <c r="U39" s="81" t="s">
        <v>66</v>
      </c>
      <c r="V39" s="82"/>
      <c r="W39" s="82"/>
      <c r="X39" s="82"/>
      <c r="Y39" s="83"/>
      <c r="Z39" s="84"/>
      <c r="AA39" s="340" t="str">
        <f>$G$39</f>
        <v>Porcentaje de Lineamientos Establecidos en la Directiva 12 de 2016 o Aquella que la Modifique Aplicados</v>
      </c>
      <c r="AB39" s="346">
        <f t="shared" si="9"/>
        <v>1</v>
      </c>
      <c r="AC39" s="346">
        <v>1</v>
      </c>
      <c r="AD39" s="342">
        <f t="shared" si="18"/>
        <v>1</v>
      </c>
      <c r="AE39" s="122" t="s">
        <v>215</v>
      </c>
      <c r="AF39" s="122" t="s">
        <v>201</v>
      </c>
      <c r="AG39" s="173" t="str">
        <f>$G$39</f>
        <v>Porcentaje de Lineamientos Establecidos en la Directiva 12 de 2016 o Aquella que la Modifique Aplicados</v>
      </c>
      <c r="AH39" s="174">
        <f t="shared" si="0"/>
        <v>1</v>
      </c>
      <c r="AI39" s="155"/>
      <c r="AJ39" s="175">
        <f t="shared" si="14"/>
        <v>0</v>
      </c>
      <c r="AK39" s="82"/>
      <c r="AL39" s="82"/>
      <c r="AM39" s="173" t="str">
        <f>$G$39</f>
        <v>Porcentaje de Lineamientos Establecidos en la Directiva 12 de 2016 o Aquella que la Modifique Aplicados</v>
      </c>
      <c r="AN39" s="174">
        <f t="shared" si="2"/>
        <v>1</v>
      </c>
      <c r="AO39" s="155"/>
      <c r="AP39" s="175">
        <f t="shared" si="22"/>
        <v>0</v>
      </c>
      <c r="AQ39" s="82"/>
      <c r="AR39" s="82"/>
      <c r="AS39" s="173" t="str">
        <f>$G$39</f>
        <v>Porcentaje de Lineamientos Establecidos en la Directiva 12 de 2016 o Aquella que la Modifique Aplicados</v>
      </c>
      <c r="AT39" s="174">
        <f t="shared" si="4"/>
        <v>1</v>
      </c>
      <c r="AU39" s="155"/>
      <c r="AV39" s="175">
        <f t="shared" si="23"/>
        <v>0</v>
      </c>
      <c r="AW39" s="123"/>
      <c r="AX39" s="82"/>
      <c r="AY39" s="173" t="str">
        <f>$G$39</f>
        <v>Porcentaje de Lineamientos Establecidos en la Directiva 12 de 2016 o Aquella que la Modifique Aplicados</v>
      </c>
      <c r="AZ39" s="174">
        <f t="shared" si="6"/>
        <v>1</v>
      </c>
      <c r="BA39" s="155"/>
      <c r="BB39" s="175">
        <f t="shared" si="24"/>
        <v>0</v>
      </c>
      <c r="BC39" s="184">
        <f t="shared" si="8"/>
        <v>0</v>
      </c>
      <c r="BD39" s="134"/>
    </row>
    <row r="40" spans="1:56" s="412" customFormat="1" ht="51.75" thickBot="1" x14ac:dyDescent="0.25">
      <c r="A40" s="413">
        <v>24</v>
      </c>
      <c r="B40" s="398"/>
      <c r="C40" s="421"/>
      <c r="D40" s="374" t="s">
        <v>216</v>
      </c>
      <c r="E40" s="415">
        <v>0.01</v>
      </c>
      <c r="F40" s="416" t="s">
        <v>57</v>
      </c>
      <c r="G40" s="422" t="s">
        <v>217</v>
      </c>
      <c r="H40" s="416" t="s">
        <v>218</v>
      </c>
      <c r="I40" s="416" t="s">
        <v>246</v>
      </c>
      <c r="J40" s="416" t="s">
        <v>61</v>
      </c>
      <c r="K40" s="416" t="s">
        <v>219</v>
      </c>
      <c r="L40" s="373"/>
      <c r="M40" s="373"/>
      <c r="N40" s="373">
        <v>1</v>
      </c>
      <c r="O40" s="373">
        <v>1</v>
      </c>
      <c r="P40" s="373">
        <v>1</v>
      </c>
      <c r="Q40" s="416" t="s">
        <v>63</v>
      </c>
      <c r="R40" s="405" t="s">
        <v>412</v>
      </c>
      <c r="S40" s="405" t="s">
        <v>88</v>
      </c>
      <c r="T40" s="405" t="s">
        <v>412</v>
      </c>
      <c r="U40" s="405" t="s">
        <v>66</v>
      </c>
      <c r="V40" s="340"/>
      <c r="W40" s="340"/>
      <c r="X40" s="340"/>
      <c r="Y40" s="83"/>
      <c r="Z40" s="417"/>
      <c r="AA40" s="340" t="str">
        <f>$G$40</f>
        <v>Porcentaje de Ejecución del Plan de Implementación del SIPSE Local</v>
      </c>
      <c r="AB40" s="346">
        <f t="shared" si="9"/>
        <v>0</v>
      </c>
      <c r="AC40" s="341">
        <v>0</v>
      </c>
      <c r="AD40" s="350"/>
      <c r="AE40" s="408" t="s">
        <v>78</v>
      </c>
      <c r="AF40" s="408" t="s">
        <v>79</v>
      </c>
      <c r="AG40" s="340" t="str">
        <f>$G$40</f>
        <v>Porcentaje de Ejecución del Plan de Implementación del SIPSE Local</v>
      </c>
      <c r="AH40" s="346">
        <f t="shared" si="0"/>
        <v>0</v>
      </c>
      <c r="AI40" s="341"/>
      <c r="AJ40" s="350" t="e">
        <f t="shared" si="14"/>
        <v>#DIV/0!</v>
      </c>
      <c r="AK40" s="340"/>
      <c r="AL40" s="340"/>
      <c r="AM40" s="340" t="str">
        <f>$G$40</f>
        <v>Porcentaje de Ejecución del Plan de Implementación del SIPSE Local</v>
      </c>
      <c r="AN40" s="346">
        <f t="shared" si="2"/>
        <v>1</v>
      </c>
      <c r="AO40" s="341"/>
      <c r="AP40" s="350">
        <f t="shared" si="22"/>
        <v>0</v>
      </c>
      <c r="AQ40" s="340"/>
      <c r="AR40" s="340"/>
      <c r="AS40" s="340" t="str">
        <f>$G$40</f>
        <v>Porcentaje de Ejecución del Plan de Implementación del SIPSE Local</v>
      </c>
      <c r="AT40" s="346">
        <f t="shared" si="4"/>
        <v>1</v>
      </c>
      <c r="AU40" s="341"/>
      <c r="AV40" s="350">
        <f t="shared" si="23"/>
        <v>0</v>
      </c>
      <c r="AW40" s="418"/>
      <c r="AX40" s="340"/>
      <c r="AY40" s="340" t="str">
        <f>$G$40</f>
        <v>Porcentaje de Ejecución del Plan de Implementación del SIPSE Local</v>
      </c>
      <c r="AZ40" s="346">
        <f t="shared" si="6"/>
        <v>1</v>
      </c>
      <c r="BA40" s="341"/>
      <c r="BB40" s="350">
        <f t="shared" si="24"/>
        <v>0</v>
      </c>
      <c r="BC40" s="419">
        <f t="shared" si="8"/>
        <v>0</v>
      </c>
      <c r="BD40" s="420"/>
    </row>
    <row r="41" spans="1:56" s="412" customFormat="1" ht="129" customHeight="1" thickBot="1" x14ac:dyDescent="0.25">
      <c r="A41" s="397">
        <v>25</v>
      </c>
      <c r="B41" s="398"/>
      <c r="C41" s="421"/>
      <c r="D41" s="423" t="s">
        <v>220</v>
      </c>
      <c r="E41" s="424">
        <v>0.01</v>
      </c>
      <c r="F41" s="425" t="s">
        <v>57</v>
      </c>
      <c r="G41" s="426" t="s">
        <v>221</v>
      </c>
      <c r="H41" s="427" t="s">
        <v>222</v>
      </c>
      <c r="I41" s="428" t="s">
        <v>79</v>
      </c>
      <c r="J41" s="427" t="s">
        <v>97</v>
      </c>
      <c r="K41" s="427" t="s">
        <v>223</v>
      </c>
      <c r="L41" s="290">
        <v>1</v>
      </c>
      <c r="M41" s="290">
        <v>1</v>
      </c>
      <c r="N41" s="290">
        <v>1</v>
      </c>
      <c r="O41" s="290">
        <v>1</v>
      </c>
      <c r="P41" s="290">
        <v>1</v>
      </c>
      <c r="Q41" s="427" t="s">
        <v>63</v>
      </c>
      <c r="R41" s="427" t="s">
        <v>224</v>
      </c>
      <c r="S41" s="429" t="s">
        <v>225</v>
      </c>
      <c r="T41" s="427" t="s">
        <v>226</v>
      </c>
      <c r="U41" s="429" t="s">
        <v>66</v>
      </c>
      <c r="V41" s="340"/>
      <c r="W41" s="340"/>
      <c r="X41" s="340"/>
      <c r="Y41" s="83"/>
      <c r="Z41" s="417"/>
      <c r="AA41" s="340" t="str">
        <f>$G$41</f>
        <v>Porcentaje de asistencia a las jornadas programadas por la Dirección Financiera de la SDG</v>
      </c>
      <c r="AB41" s="346">
        <f t="shared" si="9"/>
        <v>1</v>
      </c>
      <c r="AC41" s="342">
        <v>1</v>
      </c>
      <c r="AD41" s="342">
        <f t="shared" si="18"/>
        <v>1</v>
      </c>
      <c r="AE41" s="430" t="s">
        <v>410</v>
      </c>
      <c r="AF41" s="431" t="s">
        <v>411</v>
      </c>
      <c r="AG41" s="340" t="str">
        <f>$G$41</f>
        <v>Porcentaje de asistencia a las jornadas programadas por la Dirección Financiera de la SDG</v>
      </c>
      <c r="AH41" s="346">
        <f t="shared" si="0"/>
        <v>1</v>
      </c>
      <c r="AI41" s="341"/>
      <c r="AJ41" s="350">
        <f t="shared" si="14"/>
        <v>0</v>
      </c>
      <c r="AK41" s="340"/>
      <c r="AL41" s="340"/>
      <c r="AM41" s="340" t="str">
        <f>$G$41</f>
        <v>Porcentaje de asistencia a las jornadas programadas por la Dirección Financiera de la SDG</v>
      </c>
      <c r="AN41" s="346">
        <f t="shared" si="2"/>
        <v>1</v>
      </c>
      <c r="AO41" s="341"/>
      <c r="AP41" s="350">
        <f t="shared" si="22"/>
        <v>0</v>
      </c>
      <c r="AQ41" s="340"/>
      <c r="AR41" s="340"/>
      <c r="AS41" s="340" t="str">
        <f>$G$41</f>
        <v>Porcentaje de asistencia a las jornadas programadas por la Dirección Financiera de la SDG</v>
      </c>
      <c r="AT41" s="346">
        <f t="shared" si="4"/>
        <v>1</v>
      </c>
      <c r="AU41" s="341"/>
      <c r="AV41" s="350">
        <f t="shared" si="23"/>
        <v>0</v>
      </c>
      <c r="AW41" s="418"/>
      <c r="AX41" s="340"/>
      <c r="AY41" s="340" t="str">
        <f>$G$41</f>
        <v>Porcentaje de asistencia a las jornadas programadas por la Dirección Financiera de la SDG</v>
      </c>
      <c r="AZ41" s="346">
        <f t="shared" si="6"/>
        <v>1</v>
      </c>
      <c r="BA41" s="341"/>
      <c r="BB41" s="350">
        <f t="shared" si="24"/>
        <v>0</v>
      </c>
      <c r="BC41" s="419">
        <f t="shared" si="8"/>
        <v>0</v>
      </c>
      <c r="BD41" s="420"/>
    </row>
    <row r="42" spans="1:56" ht="160.5" customHeight="1" thickBot="1" x14ac:dyDescent="0.25">
      <c r="A42" s="76">
        <v>26</v>
      </c>
      <c r="B42" s="393"/>
      <c r="C42" s="390"/>
      <c r="D42" s="272" t="s">
        <v>227</v>
      </c>
      <c r="E42" s="248">
        <v>0.02</v>
      </c>
      <c r="F42" s="77" t="s">
        <v>70</v>
      </c>
      <c r="G42" s="119" t="s">
        <v>228</v>
      </c>
      <c r="H42" s="115" t="s">
        <v>229</v>
      </c>
      <c r="I42" s="115" t="s">
        <v>230</v>
      </c>
      <c r="J42" s="163" t="s">
        <v>97</v>
      </c>
      <c r="K42" s="141" t="s">
        <v>231</v>
      </c>
      <c r="L42" s="310">
        <v>1</v>
      </c>
      <c r="M42" s="310">
        <v>1</v>
      </c>
      <c r="N42" s="310">
        <v>1</v>
      </c>
      <c r="O42" s="310">
        <v>1</v>
      </c>
      <c r="P42" s="310">
        <v>1</v>
      </c>
      <c r="Q42" s="165" t="s">
        <v>63</v>
      </c>
      <c r="R42" s="165" t="s">
        <v>214</v>
      </c>
      <c r="S42" s="137" t="s">
        <v>232</v>
      </c>
      <c r="T42" s="137" t="s">
        <v>214</v>
      </c>
      <c r="U42" s="137" t="s">
        <v>66</v>
      </c>
      <c r="V42" s="138"/>
      <c r="W42" s="138"/>
      <c r="X42" s="138"/>
      <c r="Y42" s="110"/>
      <c r="Z42" s="139"/>
      <c r="AA42" s="343" t="str">
        <f>$G$42</f>
        <v>Porcentaje de reporte de información insumo para contabilidad</v>
      </c>
      <c r="AB42" s="357">
        <f t="shared" si="9"/>
        <v>1</v>
      </c>
      <c r="AC42" s="357">
        <v>1</v>
      </c>
      <c r="AD42" s="351">
        <f t="shared" si="18"/>
        <v>1</v>
      </c>
      <c r="AE42" s="189" t="s">
        <v>233</v>
      </c>
      <c r="AF42" s="189" t="s">
        <v>234</v>
      </c>
      <c r="AG42" s="185" t="str">
        <f>$G$42</f>
        <v>Porcentaje de reporte de información insumo para contabilidad</v>
      </c>
      <c r="AH42" s="193">
        <f t="shared" si="0"/>
        <v>1</v>
      </c>
      <c r="AI42" s="187"/>
      <c r="AJ42" s="188">
        <f t="shared" si="14"/>
        <v>0</v>
      </c>
      <c r="AK42" s="138"/>
      <c r="AL42" s="138"/>
      <c r="AM42" s="185" t="str">
        <f>$G$42</f>
        <v>Porcentaje de reporte de información insumo para contabilidad</v>
      </c>
      <c r="AN42" s="193">
        <f t="shared" si="2"/>
        <v>1</v>
      </c>
      <c r="AO42" s="187"/>
      <c r="AP42" s="188">
        <f t="shared" si="22"/>
        <v>0</v>
      </c>
      <c r="AQ42" s="138"/>
      <c r="AR42" s="138"/>
      <c r="AS42" s="185" t="str">
        <f>$G$42</f>
        <v>Porcentaje de reporte de información insumo para contabilidad</v>
      </c>
      <c r="AT42" s="193">
        <f t="shared" si="4"/>
        <v>1</v>
      </c>
      <c r="AU42" s="187"/>
      <c r="AV42" s="188">
        <f t="shared" si="23"/>
        <v>0</v>
      </c>
      <c r="AW42" s="190"/>
      <c r="AX42" s="138"/>
      <c r="AY42" s="185" t="str">
        <f>$G$42</f>
        <v>Porcentaje de reporte de información insumo para contabilidad</v>
      </c>
      <c r="AZ42" s="193">
        <f t="shared" si="6"/>
        <v>1</v>
      </c>
      <c r="BA42" s="187"/>
      <c r="BB42" s="188">
        <f t="shared" si="24"/>
        <v>0</v>
      </c>
      <c r="BC42" s="191">
        <f t="shared" si="8"/>
        <v>0</v>
      </c>
      <c r="BD42" s="192"/>
    </row>
    <row r="43" spans="1:56" ht="93.75" customHeight="1" thickBot="1" x14ac:dyDescent="0.25">
      <c r="A43" s="124"/>
      <c r="B43" s="393"/>
      <c r="C43" s="391"/>
      <c r="D43" s="263" t="s">
        <v>91</v>
      </c>
      <c r="E43" s="260">
        <v>0.17</v>
      </c>
      <c r="F43" s="222"/>
      <c r="G43" s="223"/>
      <c r="H43" s="223"/>
      <c r="I43" s="224"/>
      <c r="J43" s="100"/>
      <c r="K43" s="141"/>
      <c r="L43" s="311"/>
      <c r="M43" s="311"/>
      <c r="N43" s="311"/>
      <c r="O43" s="311"/>
      <c r="P43" s="312"/>
      <c r="Q43" s="224"/>
      <c r="R43" s="224"/>
      <c r="S43" s="225"/>
      <c r="T43" s="225"/>
      <c r="U43" s="226"/>
      <c r="V43" s="131"/>
      <c r="W43" s="131"/>
      <c r="X43" s="131"/>
      <c r="Y43" s="132"/>
      <c r="Z43" s="133"/>
      <c r="AA43" s="335"/>
      <c r="AB43" s="336"/>
      <c r="AC43" s="337"/>
      <c r="AD43" s="338"/>
      <c r="AE43" s="106"/>
      <c r="AF43" s="106"/>
      <c r="AG43" s="105"/>
      <c r="AH43" s="198"/>
      <c r="AI43" s="154"/>
      <c r="AJ43" s="199"/>
      <c r="AK43" s="102"/>
      <c r="AL43" s="102"/>
      <c r="AM43" s="105"/>
      <c r="AN43" s="198"/>
      <c r="AO43" s="154"/>
      <c r="AP43" s="199"/>
      <c r="AQ43" s="102"/>
      <c r="AR43" s="102"/>
      <c r="AS43" s="105"/>
      <c r="AT43" s="198"/>
      <c r="AU43" s="154"/>
      <c r="AV43" s="199"/>
      <c r="AW43" s="107"/>
      <c r="AX43" s="102"/>
      <c r="AY43" s="105"/>
      <c r="AZ43" s="198"/>
      <c r="BA43" s="154"/>
      <c r="BB43" s="199"/>
      <c r="BC43" s="200"/>
      <c r="BD43" s="108"/>
    </row>
    <row r="44" spans="1:56" ht="93.75" customHeight="1" thickBot="1" x14ac:dyDescent="0.25">
      <c r="A44" s="63">
        <v>27</v>
      </c>
      <c r="B44" s="393"/>
      <c r="C44" s="381" t="s">
        <v>235</v>
      </c>
      <c r="D44" s="214" t="s">
        <v>236</v>
      </c>
      <c r="E44" s="255">
        <v>7.0000000000000007E-2</v>
      </c>
      <c r="F44" s="203" t="s">
        <v>57</v>
      </c>
      <c r="G44" s="129" t="s">
        <v>237</v>
      </c>
      <c r="H44" s="146" t="s">
        <v>238</v>
      </c>
      <c r="I44" s="232">
        <v>0.91185000000000005</v>
      </c>
      <c r="J44" s="128" t="s">
        <v>97</v>
      </c>
      <c r="K44" s="128" t="s">
        <v>239</v>
      </c>
      <c r="L44" s="313">
        <v>1</v>
      </c>
      <c r="M44" s="313">
        <v>1</v>
      </c>
      <c r="N44" s="313">
        <v>1</v>
      </c>
      <c r="O44" s="313">
        <v>1</v>
      </c>
      <c r="P44" s="313">
        <v>1</v>
      </c>
      <c r="Q44" s="128" t="s">
        <v>63</v>
      </c>
      <c r="R44" s="128" t="s">
        <v>240</v>
      </c>
      <c r="S44" s="130" t="s">
        <v>241</v>
      </c>
      <c r="T44" s="130" t="s">
        <v>242</v>
      </c>
      <c r="U44" s="130" t="s">
        <v>66</v>
      </c>
      <c r="V44" s="125"/>
      <c r="W44" s="125"/>
      <c r="X44" s="125"/>
      <c r="Y44" s="126"/>
      <c r="Z44" s="127"/>
      <c r="AA44" s="327" t="str">
        <f>$G$44</f>
        <v>Porcentaje de Requerimientos Asignados a la Alcaldia Local Respondidos</v>
      </c>
      <c r="AB44" s="328">
        <f t="shared" si="9"/>
        <v>1</v>
      </c>
      <c r="AC44" s="358">
        <v>0.98899999999999999</v>
      </c>
      <c r="AD44" s="359">
        <f t="shared" si="18"/>
        <v>0.98899999999999999</v>
      </c>
      <c r="AE44" s="92" t="s">
        <v>243</v>
      </c>
      <c r="AF44" s="92" t="s">
        <v>244</v>
      </c>
      <c r="AG44" s="71" t="str">
        <f>$G$44</f>
        <v>Porcentaje de Requerimientos Asignados a la Alcaldia Local Respondidos</v>
      </c>
      <c r="AH44" s="72">
        <f t="shared" si="0"/>
        <v>1</v>
      </c>
      <c r="AI44" s="153"/>
      <c r="AJ44" s="150">
        <f t="shared" ref="AJ44" si="25">AI44/AH44</f>
        <v>0</v>
      </c>
      <c r="AK44" s="93"/>
      <c r="AL44" s="93"/>
      <c r="AM44" s="71" t="str">
        <f>$G$44</f>
        <v>Porcentaje de Requerimientos Asignados a la Alcaldia Local Respondidos</v>
      </c>
      <c r="AN44" s="72">
        <f t="shared" si="2"/>
        <v>1</v>
      </c>
      <c r="AO44" s="153"/>
      <c r="AP44" s="150">
        <f t="shared" ref="AP44" si="26">AO44/AN44</f>
        <v>0</v>
      </c>
      <c r="AQ44" s="93"/>
      <c r="AR44" s="93"/>
      <c r="AS44" s="71" t="str">
        <f>$G$44</f>
        <v>Porcentaje de Requerimientos Asignados a la Alcaldia Local Respondidos</v>
      </c>
      <c r="AT44" s="72">
        <f t="shared" si="4"/>
        <v>1</v>
      </c>
      <c r="AU44" s="153"/>
      <c r="AV44" s="150">
        <f t="shared" ref="AV44" si="27">AU44/AT44</f>
        <v>0</v>
      </c>
      <c r="AW44" s="94"/>
      <c r="AX44" s="93"/>
      <c r="AY44" s="71" t="str">
        <f>$G$44</f>
        <v>Porcentaje de Requerimientos Asignados a la Alcaldia Local Respondidos</v>
      </c>
      <c r="AZ44" s="72">
        <f t="shared" si="6"/>
        <v>1</v>
      </c>
      <c r="BA44" s="153"/>
      <c r="BB44" s="150">
        <f t="shared" ref="BB44" si="28">BA44/AZ44</f>
        <v>0</v>
      </c>
      <c r="BC44" s="159">
        <f t="shared" si="8"/>
        <v>0</v>
      </c>
      <c r="BD44" s="95"/>
    </row>
    <row r="45" spans="1:56" ht="93.75" customHeight="1" thickBot="1" x14ac:dyDescent="0.25">
      <c r="A45" s="63"/>
      <c r="B45" s="393"/>
      <c r="C45" s="382"/>
      <c r="D45" s="253" t="s">
        <v>91</v>
      </c>
      <c r="E45" s="254">
        <v>7.0000000000000007E-2</v>
      </c>
      <c r="F45" s="97"/>
      <c r="G45" s="113"/>
      <c r="H45" s="113"/>
      <c r="I45" s="100"/>
      <c r="J45" s="100"/>
      <c r="K45" s="100"/>
      <c r="L45" s="314"/>
      <c r="M45" s="314"/>
      <c r="N45" s="314"/>
      <c r="O45" s="314"/>
      <c r="P45" s="314"/>
      <c r="Q45" s="100"/>
      <c r="R45" s="100"/>
      <c r="S45" s="101"/>
      <c r="T45" s="101"/>
      <c r="U45" s="101"/>
      <c r="V45" s="131"/>
      <c r="W45" s="131"/>
      <c r="X45" s="131"/>
      <c r="Y45" s="132"/>
      <c r="Z45" s="133"/>
      <c r="AA45" s="335"/>
      <c r="AB45" s="336"/>
      <c r="AC45" s="337"/>
      <c r="AD45" s="338"/>
      <c r="AE45" s="106"/>
      <c r="AF45" s="106"/>
      <c r="AG45" s="105"/>
      <c r="AH45" s="198"/>
      <c r="AI45" s="154"/>
      <c r="AJ45" s="199"/>
      <c r="AK45" s="102"/>
      <c r="AL45" s="102"/>
      <c r="AM45" s="105"/>
      <c r="AN45" s="198"/>
      <c r="AO45" s="154"/>
      <c r="AP45" s="199"/>
      <c r="AQ45" s="102"/>
      <c r="AR45" s="102"/>
      <c r="AS45" s="105"/>
      <c r="AT45" s="198"/>
      <c r="AU45" s="154"/>
      <c r="AV45" s="199"/>
      <c r="AW45" s="107"/>
      <c r="AX45" s="102"/>
      <c r="AY45" s="105"/>
      <c r="AZ45" s="198"/>
      <c r="BA45" s="154"/>
      <c r="BB45" s="199"/>
      <c r="BC45" s="200"/>
      <c r="BD45" s="108"/>
    </row>
    <row r="46" spans="1:56" s="412" customFormat="1" ht="177.75" customHeight="1" thickBot="1" x14ac:dyDescent="0.25">
      <c r="A46" s="397">
        <v>28</v>
      </c>
      <c r="B46" s="398"/>
      <c r="C46" s="432" t="s">
        <v>245</v>
      </c>
      <c r="D46" s="378" t="s">
        <v>413</v>
      </c>
      <c r="E46" s="433">
        <v>0.05</v>
      </c>
      <c r="F46" s="375" t="s">
        <v>70</v>
      </c>
      <c r="G46" s="434" t="s">
        <v>414</v>
      </c>
      <c r="H46" s="434" t="s">
        <v>415</v>
      </c>
      <c r="I46" s="375">
        <v>1006</v>
      </c>
      <c r="J46" s="435" t="s">
        <v>61</v>
      </c>
      <c r="K46" s="435" t="s">
        <v>416</v>
      </c>
      <c r="L46" s="375"/>
      <c r="M46" s="375"/>
      <c r="N46" s="376" t="s">
        <v>432</v>
      </c>
      <c r="O46" s="376" t="s">
        <v>432</v>
      </c>
      <c r="P46" s="376">
        <v>1</v>
      </c>
      <c r="Q46" s="375" t="s">
        <v>63</v>
      </c>
      <c r="R46" s="436"/>
      <c r="S46" s="436" t="s">
        <v>417</v>
      </c>
      <c r="T46" s="437" t="s">
        <v>418</v>
      </c>
      <c r="U46" s="437" t="s">
        <v>66</v>
      </c>
      <c r="V46" s="327"/>
      <c r="W46" s="327"/>
      <c r="X46" s="327"/>
      <c r="Y46" s="69"/>
      <c r="Z46" s="406"/>
      <c r="AA46" s="327" t="str">
        <f>$G$46</f>
        <v>TRD de contratos aplicada para la serie de contratos en la alcaldía local para la documentación producida entre el 29 de diciembre de 2006 al 29 de septiembre de 2016</v>
      </c>
      <c r="AB46" s="330">
        <f t="shared" si="9"/>
        <v>0</v>
      </c>
      <c r="AC46" s="330" t="s">
        <v>419</v>
      </c>
      <c r="AD46" s="330" t="s">
        <v>419</v>
      </c>
      <c r="AE46" s="330" t="s">
        <v>419</v>
      </c>
      <c r="AF46" s="330" t="s">
        <v>419</v>
      </c>
      <c r="AG46" s="327" t="str">
        <f>$G$46</f>
        <v>TRD de contratos aplicada para la serie de contratos en la alcaldía local para la documentación producida entre el 29 de diciembre de 2006 al 29 de septiembre de 2016</v>
      </c>
      <c r="AH46" s="330">
        <f t="shared" si="0"/>
        <v>0</v>
      </c>
      <c r="AI46" s="330"/>
      <c r="AJ46" s="331" t="e">
        <f t="shared" ref="AJ46" si="29">AI46/AH46</f>
        <v>#DIV/0!</v>
      </c>
      <c r="AK46" s="327"/>
      <c r="AL46" s="327"/>
      <c r="AM46" s="327" t="str">
        <f>$G$46</f>
        <v>TRD de contratos aplicada para la serie de contratos en la alcaldía local para la documentación producida entre el 29 de diciembre de 2006 al 29 de septiembre de 2016</v>
      </c>
      <c r="AN46" s="330" t="str">
        <f t="shared" si="2"/>
        <v>50% (503)</v>
      </c>
      <c r="AO46" s="330"/>
      <c r="AP46" s="331" t="e">
        <f t="shared" ref="AP46" si="30">AO46/AN46</f>
        <v>#VALUE!</v>
      </c>
      <c r="AQ46" s="327"/>
      <c r="AR46" s="327"/>
      <c r="AS46" s="327" t="str">
        <f>$G$46</f>
        <v>TRD de contratos aplicada para la serie de contratos en la alcaldía local para la documentación producida entre el 29 de diciembre de 2006 al 29 de septiembre de 2016</v>
      </c>
      <c r="AT46" s="330" t="str">
        <f t="shared" si="4"/>
        <v>50% (503)</v>
      </c>
      <c r="AU46" s="330"/>
      <c r="AV46" s="331" t="e">
        <f t="shared" ref="AV46" si="31">AU46/AT46</f>
        <v>#VALUE!</v>
      </c>
      <c r="AW46" s="409"/>
      <c r="AX46" s="327"/>
      <c r="AY46" s="327" t="str">
        <f>$G$46</f>
        <v>TRD de contratos aplicada para la serie de contratos en la alcaldía local para la documentación producida entre el 29 de diciembre de 2006 al 29 de septiembre de 2016</v>
      </c>
      <c r="AZ46" s="330">
        <f t="shared" si="6"/>
        <v>1</v>
      </c>
      <c r="BA46" s="330"/>
      <c r="BB46" s="331">
        <f t="shared" ref="BB46" si="32">BA46/AZ46</f>
        <v>0</v>
      </c>
      <c r="BC46" s="410">
        <f t="shared" si="8"/>
        <v>0</v>
      </c>
      <c r="BD46" s="411"/>
    </row>
    <row r="47" spans="1:56" ht="81" customHeight="1" thickBot="1" x14ac:dyDescent="0.25">
      <c r="A47" s="124"/>
      <c r="B47" s="393"/>
      <c r="C47" s="382"/>
      <c r="D47" s="264" t="s">
        <v>91</v>
      </c>
      <c r="E47" s="252">
        <v>0.05</v>
      </c>
      <c r="F47" s="203"/>
      <c r="G47" s="129"/>
      <c r="H47" s="129"/>
      <c r="I47" s="128"/>
      <c r="J47" s="128"/>
      <c r="K47" s="128"/>
      <c r="L47" s="294"/>
      <c r="M47" s="294"/>
      <c r="N47" s="294"/>
      <c r="O47" s="294"/>
      <c r="P47" s="315"/>
      <c r="Q47" s="128"/>
      <c r="R47" s="128"/>
      <c r="S47" s="130"/>
      <c r="T47" s="130"/>
      <c r="U47" s="130"/>
      <c r="V47" s="93"/>
      <c r="W47" s="93"/>
      <c r="X47" s="93"/>
      <c r="Y47" s="135"/>
      <c r="Z47" s="136"/>
      <c r="AA47" s="327"/>
      <c r="AB47" s="328"/>
      <c r="AC47" s="360"/>
      <c r="AD47" s="331"/>
      <c r="AE47" s="92"/>
      <c r="AF47" s="92"/>
      <c r="AG47" s="71"/>
      <c r="AH47" s="72"/>
      <c r="AI47" s="153"/>
      <c r="AJ47" s="150"/>
      <c r="AK47" s="93"/>
      <c r="AL47" s="93"/>
      <c r="AM47" s="71"/>
      <c r="AN47" s="72"/>
      <c r="AO47" s="153"/>
      <c r="AP47" s="150"/>
      <c r="AQ47" s="93"/>
      <c r="AR47" s="93"/>
      <c r="AS47" s="71"/>
      <c r="AT47" s="72"/>
      <c r="AU47" s="153"/>
      <c r="AV47" s="150"/>
      <c r="AW47" s="94"/>
      <c r="AX47" s="93"/>
      <c r="AY47" s="71"/>
      <c r="AZ47" s="72"/>
      <c r="BA47" s="153"/>
      <c r="BB47" s="150"/>
      <c r="BC47" s="159"/>
      <c r="BD47" s="95"/>
    </row>
    <row r="48" spans="1:56" s="412" customFormat="1" ht="93.75" customHeight="1" thickBot="1" x14ac:dyDescent="0.25">
      <c r="A48" s="397">
        <v>31</v>
      </c>
      <c r="B48" s="398"/>
      <c r="C48" s="432" t="s">
        <v>247</v>
      </c>
      <c r="D48" s="378" t="s">
        <v>420</v>
      </c>
      <c r="E48" s="433">
        <v>0.05</v>
      </c>
      <c r="F48" s="435" t="s">
        <v>57</v>
      </c>
      <c r="G48" s="438" t="s">
        <v>421</v>
      </c>
      <c r="H48" s="435" t="s">
        <v>422</v>
      </c>
      <c r="I48" s="435" t="s">
        <v>246</v>
      </c>
      <c r="J48" s="435" t="s">
        <v>97</v>
      </c>
      <c r="K48" s="435" t="s">
        <v>248</v>
      </c>
      <c r="L48" s="377"/>
      <c r="M48" s="377"/>
      <c r="N48" s="377">
        <v>1</v>
      </c>
      <c r="O48" s="377">
        <v>1</v>
      </c>
      <c r="P48" s="377">
        <v>1</v>
      </c>
      <c r="Q48" s="435" t="s">
        <v>63</v>
      </c>
      <c r="R48" s="437" t="s">
        <v>423</v>
      </c>
      <c r="S48" s="437" t="s">
        <v>424</v>
      </c>
      <c r="T48" s="437" t="s">
        <v>425</v>
      </c>
      <c r="U48" s="437" t="s">
        <v>66</v>
      </c>
      <c r="V48" s="332"/>
      <c r="W48" s="332"/>
      <c r="X48" s="332"/>
      <c r="Y48" s="135"/>
      <c r="Z48" s="439"/>
      <c r="AA48" s="332" t="str">
        <f>$G$48</f>
        <v>Porcentaje del lineamientos de gestión de TIC Impartidas por la DTI del nivel central Cumplidas</v>
      </c>
      <c r="AB48" s="333">
        <f t="shared" si="9"/>
        <v>0</v>
      </c>
      <c r="AC48" s="330" t="s">
        <v>419</v>
      </c>
      <c r="AD48" s="330" t="s">
        <v>419</v>
      </c>
      <c r="AE48" s="330" t="s">
        <v>419</v>
      </c>
      <c r="AF48" s="330" t="s">
        <v>419</v>
      </c>
      <c r="AG48" s="332" t="str">
        <f>$G$48</f>
        <v>Porcentaje del lineamientos de gestión de TIC Impartidas por la DTI del nivel central Cumplidas</v>
      </c>
      <c r="AH48" s="333">
        <f t="shared" si="0"/>
        <v>0</v>
      </c>
      <c r="AI48" s="440"/>
      <c r="AJ48" s="441" t="e">
        <f t="shared" ref="AJ48" si="33">AI48/AH48</f>
        <v>#DIV/0!</v>
      </c>
      <c r="AK48" s="332"/>
      <c r="AL48" s="332"/>
      <c r="AM48" s="332" t="str">
        <f>$G$48</f>
        <v>Porcentaje del lineamientos de gestión de TIC Impartidas por la DTI del nivel central Cumplidas</v>
      </c>
      <c r="AN48" s="333">
        <f t="shared" si="2"/>
        <v>1</v>
      </c>
      <c r="AO48" s="440"/>
      <c r="AP48" s="441">
        <f t="shared" ref="AP48" si="34">AO48/AN48</f>
        <v>0</v>
      </c>
      <c r="AQ48" s="332"/>
      <c r="AR48" s="332"/>
      <c r="AS48" s="332" t="str">
        <f>$G$48</f>
        <v>Porcentaje del lineamientos de gestión de TIC Impartidas por la DTI del nivel central Cumplidas</v>
      </c>
      <c r="AT48" s="333">
        <f t="shared" si="4"/>
        <v>1</v>
      </c>
      <c r="AU48" s="440"/>
      <c r="AV48" s="441">
        <f t="shared" ref="AV48" si="35">AU48/AT48</f>
        <v>0</v>
      </c>
      <c r="AW48" s="442"/>
      <c r="AX48" s="332"/>
      <c r="AY48" s="332" t="str">
        <f>$G$48</f>
        <v>Porcentaje del lineamientos de gestión de TIC Impartidas por la DTI del nivel central Cumplidas</v>
      </c>
      <c r="AZ48" s="333">
        <f t="shared" si="6"/>
        <v>1</v>
      </c>
      <c r="BA48" s="440"/>
      <c r="BB48" s="441">
        <f t="shared" ref="BB48" si="36">BA48/AZ48</f>
        <v>0</v>
      </c>
      <c r="BC48" s="443">
        <f t="shared" si="8"/>
        <v>0</v>
      </c>
      <c r="BD48" s="444"/>
    </row>
    <row r="49" spans="1:61" ht="93.75" customHeight="1" thickBot="1" x14ac:dyDescent="0.25">
      <c r="A49" s="63"/>
      <c r="B49" s="394"/>
      <c r="C49" s="382"/>
      <c r="D49" s="264" t="s">
        <v>91</v>
      </c>
      <c r="E49" s="254">
        <v>0.05</v>
      </c>
      <c r="F49" s="97"/>
      <c r="G49" s="113"/>
      <c r="H49" s="100"/>
      <c r="I49" s="100"/>
      <c r="J49" s="100"/>
      <c r="K49" s="100"/>
      <c r="L49" s="293"/>
      <c r="M49" s="293"/>
      <c r="N49" s="293"/>
      <c r="O49" s="293"/>
      <c r="P49" s="293"/>
      <c r="Q49" s="100"/>
      <c r="R49" s="100"/>
      <c r="S49" s="101"/>
      <c r="T49" s="101"/>
      <c r="U49" s="101"/>
      <c r="V49" s="102"/>
      <c r="W49" s="102"/>
      <c r="X49" s="102"/>
      <c r="Y49" s="103"/>
      <c r="Z49" s="104"/>
      <c r="AA49" s="335"/>
      <c r="AB49" s="336"/>
      <c r="AC49" s="361"/>
      <c r="AD49" s="338"/>
      <c r="AE49" s="106"/>
      <c r="AF49" s="106"/>
      <c r="AG49" s="105"/>
      <c r="AH49" s="198"/>
      <c r="AI49" s="213"/>
      <c r="AJ49" s="199"/>
      <c r="AK49" s="102"/>
      <c r="AL49" s="102"/>
      <c r="AM49" s="105"/>
      <c r="AN49" s="198"/>
      <c r="AO49" s="213"/>
      <c r="AP49" s="199"/>
      <c r="AQ49" s="102"/>
      <c r="AR49" s="102"/>
      <c r="AS49" s="105"/>
      <c r="AT49" s="198"/>
      <c r="AU49" s="213"/>
      <c r="AV49" s="199"/>
      <c r="AW49" s="107"/>
      <c r="AX49" s="102"/>
      <c r="AY49" s="105"/>
      <c r="AZ49" s="198"/>
      <c r="BA49" s="213"/>
      <c r="BB49" s="199"/>
      <c r="BC49" s="200"/>
      <c r="BD49" s="108"/>
    </row>
    <row r="50" spans="1:61" s="412" customFormat="1" ht="218.25" customHeight="1" x14ac:dyDescent="0.2">
      <c r="A50" s="397">
        <v>32</v>
      </c>
      <c r="B50" s="552" t="s">
        <v>249</v>
      </c>
      <c r="C50" s="540" t="s">
        <v>250</v>
      </c>
      <c r="D50" s="445" t="s">
        <v>386</v>
      </c>
      <c r="E50" s="446">
        <v>0.01</v>
      </c>
      <c r="F50" s="447" t="s">
        <v>251</v>
      </c>
      <c r="G50" s="448" t="s">
        <v>252</v>
      </c>
      <c r="H50" s="448" t="s">
        <v>253</v>
      </c>
      <c r="I50" s="449"/>
      <c r="J50" s="450" t="s">
        <v>61</v>
      </c>
      <c r="K50" s="450" t="s">
        <v>254</v>
      </c>
      <c r="L50" s="316"/>
      <c r="M50" s="316"/>
      <c r="N50" s="317"/>
      <c r="O50" s="318">
        <v>1</v>
      </c>
      <c r="P50" s="319">
        <v>1</v>
      </c>
      <c r="Q50" s="450" t="s">
        <v>63</v>
      </c>
      <c r="R50" s="450" t="s">
        <v>255</v>
      </c>
      <c r="S50" s="451"/>
      <c r="T50" s="451"/>
      <c r="U50" s="451"/>
      <c r="V50" s="362"/>
      <c r="W50" s="362"/>
      <c r="X50" s="362"/>
      <c r="Y50" s="166"/>
      <c r="Z50" s="452"/>
      <c r="AA50" s="362" t="str">
        <f>$G$50</f>
        <v>Ejercicios de evaluación de los requisitos legales aplicables el proceso/Alcaldía realizados</v>
      </c>
      <c r="AB50" s="363">
        <f t="shared" si="9"/>
        <v>0</v>
      </c>
      <c r="AC50" s="363">
        <v>0</v>
      </c>
      <c r="AD50" s="364"/>
      <c r="AE50" s="453" t="s">
        <v>78</v>
      </c>
      <c r="AF50" s="453" t="s">
        <v>79</v>
      </c>
      <c r="AG50" s="362" t="str">
        <f>$G$50</f>
        <v>Ejercicios de evaluación de los requisitos legales aplicables el proceso/Alcaldía realizados</v>
      </c>
      <c r="AH50" s="363">
        <f t="shared" si="0"/>
        <v>0</v>
      </c>
      <c r="AI50" s="363"/>
      <c r="AJ50" s="364" t="e">
        <f t="shared" ref="AJ50:AJ61" si="37">AI50/AH50</f>
        <v>#DIV/0!</v>
      </c>
      <c r="AK50" s="362"/>
      <c r="AL50" s="362"/>
      <c r="AM50" s="362" t="str">
        <f>$G$50</f>
        <v>Ejercicios de evaluación de los requisitos legales aplicables el proceso/Alcaldía realizados</v>
      </c>
      <c r="AN50" s="363">
        <f t="shared" si="2"/>
        <v>0</v>
      </c>
      <c r="AO50" s="363"/>
      <c r="AP50" s="364" t="e">
        <f t="shared" ref="AP50:AP61" si="38">AO50/AN50</f>
        <v>#DIV/0!</v>
      </c>
      <c r="AQ50" s="362"/>
      <c r="AR50" s="362"/>
      <c r="AS50" s="362" t="str">
        <f>$G$50</f>
        <v>Ejercicios de evaluación de los requisitos legales aplicables el proceso/Alcaldía realizados</v>
      </c>
      <c r="AT50" s="363">
        <f t="shared" si="4"/>
        <v>1</v>
      </c>
      <c r="AU50" s="363"/>
      <c r="AV50" s="364">
        <f t="shared" ref="AV50:AV61" si="39">AU50/AT50</f>
        <v>0</v>
      </c>
      <c r="AW50" s="454"/>
      <c r="AX50" s="362"/>
      <c r="AY50" s="362" t="str">
        <f>$G$50</f>
        <v>Ejercicios de evaluación de los requisitos legales aplicables el proceso/Alcaldía realizados</v>
      </c>
      <c r="AZ50" s="363">
        <f t="shared" si="6"/>
        <v>1</v>
      </c>
      <c r="BA50" s="363"/>
      <c r="BB50" s="364">
        <f t="shared" ref="BB50:BB61" si="40">BA50/AZ50</f>
        <v>0</v>
      </c>
      <c r="BC50" s="455">
        <f t="shared" si="8"/>
        <v>0</v>
      </c>
      <c r="BD50" s="456"/>
    </row>
    <row r="51" spans="1:61" s="412" customFormat="1" ht="162" customHeight="1" thickBot="1" x14ac:dyDescent="0.25">
      <c r="A51" s="413">
        <v>33</v>
      </c>
      <c r="B51" s="553"/>
      <c r="C51" s="541"/>
      <c r="D51" s="457" t="s">
        <v>256</v>
      </c>
      <c r="E51" s="458">
        <v>2.5000000000000001E-2</v>
      </c>
      <c r="F51" s="459" t="s">
        <v>251</v>
      </c>
      <c r="G51" s="460" t="s">
        <v>257</v>
      </c>
      <c r="H51" s="460" t="s">
        <v>258</v>
      </c>
      <c r="I51" s="461"/>
      <c r="J51" s="427" t="s">
        <v>97</v>
      </c>
      <c r="K51" s="427" t="s">
        <v>259</v>
      </c>
      <c r="L51" s="290"/>
      <c r="M51" s="290">
        <v>1</v>
      </c>
      <c r="N51" s="290">
        <v>1</v>
      </c>
      <c r="O51" s="320">
        <v>1</v>
      </c>
      <c r="P51" s="320">
        <v>1</v>
      </c>
      <c r="Q51" s="427" t="s">
        <v>63</v>
      </c>
      <c r="R51" s="427" t="s">
        <v>260</v>
      </c>
      <c r="S51" s="429"/>
      <c r="T51" s="429"/>
      <c r="U51" s="429"/>
      <c r="V51" s="340"/>
      <c r="W51" s="340"/>
      <c r="X51" s="340"/>
      <c r="Y51" s="83"/>
      <c r="Z51" s="417"/>
      <c r="AA51" s="340" t="str">
        <f>$G$51</f>
        <v>Porcentaje de cumplimiento de las acciones según el Plan de Implementación del Modelo Integrado de Planeación</v>
      </c>
      <c r="AB51" s="346">
        <f t="shared" si="9"/>
        <v>0</v>
      </c>
      <c r="AC51" s="341"/>
      <c r="AD51" s="350"/>
      <c r="AE51" s="453" t="s">
        <v>78</v>
      </c>
      <c r="AF51" s="408"/>
      <c r="AG51" s="340" t="str">
        <f>$G$51</f>
        <v>Porcentaje de cumplimiento de las acciones según el Plan de Implementación del Modelo Integrado de Planeación</v>
      </c>
      <c r="AH51" s="346">
        <f t="shared" si="0"/>
        <v>1</v>
      </c>
      <c r="AI51" s="341"/>
      <c r="AJ51" s="350">
        <f t="shared" si="37"/>
        <v>0</v>
      </c>
      <c r="AK51" s="340"/>
      <c r="AL51" s="340"/>
      <c r="AM51" s="340" t="str">
        <f>$G$51</f>
        <v>Porcentaje de cumplimiento de las acciones según el Plan de Implementación del Modelo Integrado de Planeación</v>
      </c>
      <c r="AN51" s="346">
        <f t="shared" si="2"/>
        <v>1</v>
      </c>
      <c r="AO51" s="341"/>
      <c r="AP51" s="350">
        <f t="shared" si="38"/>
        <v>0</v>
      </c>
      <c r="AQ51" s="340"/>
      <c r="AR51" s="340"/>
      <c r="AS51" s="340" t="str">
        <f>$G$51</f>
        <v>Porcentaje de cumplimiento de las acciones según el Plan de Implementación del Modelo Integrado de Planeación</v>
      </c>
      <c r="AT51" s="346">
        <f t="shared" si="4"/>
        <v>1</v>
      </c>
      <c r="AU51" s="341"/>
      <c r="AV51" s="350">
        <f t="shared" si="39"/>
        <v>0</v>
      </c>
      <c r="AW51" s="418"/>
      <c r="AX51" s="340"/>
      <c r="AY51" s="340" t="str">
        <f>$G$51</f>
        <v>Porcentaje de cumplimiento de las acciones según el Plan de Implementación del Modelo Integrado de Planeación</v>
      </c>
      <c r="AZ51" s="346">
        <f t="shared" si="6"/>
        <v>1</v>
      </c>
      <c r="BA51" s="341"/>
      <c r="BB51" s="350">
        <f t="shared" si="40"/>
        <v>0</v>
      </c>
      <c r="BC51" s="350">
        <f t="shared" si="8"/>
        <v>0</v>
      </c>
      <c r="BD51" s="420"/>
    </row>
    <row r="52" spans="1:61" s="412" customFormat="1" ht="268.5" customHeight="1" x14ac:dyDescent="0.2">
      <c r="A52" s="397">
        <v>34</v>
      </c>
      <c r="B52" s="553"/>
      <c r="C52" s="541"/>
      <c r="D52" s="457" t="s">
        <v>261</v>
      </c>
      <c r="E52" s="458">
        <v>1.4999999999999999E-2</v>
      </c>
      <c r="F52" s="459" t="s">
        <v>251</v>
      </c>
      <c r="G52" s="460" t="s">
        <v>262</v>
      </c>
      <c r="H52" s="460" t="s">
        <v>263</v>
      </c>
      <c r="I52" s="461"/>
      <c r="J52" s="461"/>
      <c r="K52" s="427" t="s">
        <v>264</v>
      </c>
      <c r="L52" s="290">
        <v>1</v>
      </c>
      <c r="M52" s="290">
        <v>1</v>
      </c>
      <c r="N52" s="290">
        <v>1</v>
      </c>
      <c r="O52" s="320">
        <v>1</v>
      </c>
      <c r="P52" s="320">
        <v>1</v>
      </c>
      <c r="Q52" s="427" t="s">
        <v>63</v>
      </c>
      <c r="R52" s="427" t="s">
        <v>265</v>
      </c>
      <c r="S52" s="429"/>
      <c r="T52" s="429"/>
      <c r="U52" s="429"/>
      <c r="V52" s="340"/>
      <c r="W52" s="340"/>
      <c r="X52" s="340"/>
      <c r="Y52" s="83"/>
      <c r="Z52" s="417"/>
      <c r="AA52" s="340" t="str">
        <f>$G$52</f>
        <v>Porcentaje de servidores públicos entrenados en puesto de trabajo</v>
      </c>
      <c r="AB52" s="346">
        <f t="shared" si="9"/>
        <v>1</v>
      </c>
      <c r="AC52" s="365">
        <v>1</v>
      </c>
      <c r="AD52" s="342">
        <f t="shared" si="18"/>
        <v>1</v>
      </c>
      <c r="AE52" s="408" t="s">
        <v>266</v>
      </c>
      <c r="AF52" s="408"/>
      <c r="AG52" s="340" t="str">
        <f>$G$52</f>
        <v>Porcentaje de servidores públicos entrenados en puesto de trabajo</v>
      </c>
      <c r="AH52" s="346">
        <f t="shared" si="0"/>
        <v>1</v>
      </c>
      <c r="AI52" s="341"/>
      <c r="AJ52" s="350">
        <f t="shared" si="37"/>
        <v>0</v>
      </c>
      <c r="AK52" s="340"/>
      <c r="AL52" s="340"/>
      <c r="AM52" s="340" t="str">
        <f>$G$52</f>
        <v>Porcentaje de servidores públicos entrenados en puesto de trabajo</v>
      </c>
      <c r="AN52" s="346">
        <f t="shared" si="2"/>
        <v>1</v>
      </c>
      <c r="AO52" s="341"/>
      <c r="AP52" s="350">
        <f t="shared" si="38"/>
        <v>0</v>
      </c>
      <c r="AQ52" s="340"/>
      <c r="AR52" s="340"/>
      <c r="AS52" s="340" t="str">
        <f>$G$52</f>
        <v>Porcentaje de servidores públicos entrenados en puesto de trabajo</v>
      </c>
      <c r="AT52" s="346">
        <f t="shared" si="4"/>
        <v>1</v>
      </c>
      <c r="AU52" s="341"/>
      <c r="AV52" s="350">
        <f t="shared" si="39"/>
        <v>0</v>
      </c>
      <c r="AW52" s="418"/>
      <c r="AX52" s="340"/>
      <c r="AY52" s="340" t="str">
        <f>$G$52</f>
        <v>Porcentaje de servidores públicos entrenados en puesto de trabajo</v>
      </c>
      <c r="AZ52" s="346">
        <f t="shared" si="6"/>
        <v>1</v>
      </c>
      <c r="BA52" s="341"/>
      <c r="BB52" s="350">
        <f t="shared" si="40"/>
        <v>0</v>
      </c>
      <c r="BC52" s="350">
        <f t="shared" si="8"/>
        <v>0</v>
      </c>
      <c r="BD52" s="420"/>
    </row>
    <row r="53" spans="1:61" s="412" customFormat="1" ht="162" customHeight="1" thickBot="1" x14ac:dyDescent="0.25">
      <c r="A53" s="413">
        <v>35</v>
      </c>
      <c r="B53" s="553"/>
      <c r="C53" s="541"/>
      <c r="D53" s="457" t="s">
        <v>267</v>
      </c>
      <c r="E53" s="458">
        <v>1.4999999999999999E-2</v>
      </c>
      <c r="F53" s="459" t="s">
        <v>251</v>
      </c>
      <c r="G53" s="460" t="s">
        <v>268</v>
      </c>
      <c r="H53" s="460" t="s">
        <v>269</v>
      </c>
      <c r="I53" s="461"/>
      <c r="J53" s="461"/>
      <c r="K53" s="427" t="s">
        <v>270</v>
      </c>
      <c r="L53" s="290"/>
      <c r="M53" s="290">
        <v>1</v>
      </c>
      <c r="N53" s="290"/>
      <c r="O53" s="320">
        <v>1</v>
      </c>
      <c r="P53" s="320">
        <v>1</v>
      </c>
      <c r="Q53" s="427" t="s">
        <v>63</v>
      </c>
      <c r="R53" s="427" t="s">
        <v>271</v>
      </c>
      <c r="S53" s="429"/>
      <c r="T53" s="429"/>
      <c r="U53" s="429"/>
      <c r="V53" s="340"/>
      <c r="W53" s="340"/>
      <c r="X53" s="340"/>
      <c r="Y53" s="83"/>
      <c r="Z53" s="417"/>
      <c r="AA53" s="340" t="str">
        <f>$G$53</f>
        <v>Porcentaje de cumplimiento de las actividades y tareas asignadas al proceso/Alcaldía Local en el PAAC 2018</v>
      </c>
      <c r="AB53" s="346">
        <f t="shared" si="9"/>
        <v>0</v>
      </c>
      <c r="AC53" s="341"/>
      <c r="AD53" s="350"/>
      <c r="AE53" s="408" t="s">
        <v>387</v>
      </c>
      <c r="AF53" s="408"/>
      <c r="AG53" s="340" t="str">
        <f>$G$53</f>
        <v>Porcentaje de cumplimiento de las actividades y tareas asignadas al proceso/Alcaldía Local en el PAAC 2018</v>
      </c>
      <c r="AH53" s="346">
        <f t="shared" si="0"/>
        <v>1</v>
      </c>
      <c r="AI53" s="341"/>
      <c r="AJ53" s="350">
        <f t="shared" si="37"/>
        <v>0</v>
      </c>
      <c r="AK53" s="340"/>
      <c r="AL53" s="340"/>
      <c r="AM53" s="340" t="str">
        <f>$G$53</f>
        <v>Porcentaje de cumplimiento de las actividades y tareas asignadas al proceso/Alcaldía Local en el PAAC 2018</v>
      </c>
      <c r="AN53" s="346">
        <f t="shared" si="2"/>
        <v>0</v>
      </c>
      <c r="AO53" s="341"/>
      <c r="AP53" s="350" t="e">
        <f t="shared" si="38"/>
        <v>#DIV/0!</v>
      </c>
      <c r="AQ53" s="340"/>
      <c r="AR53" s="340"/>
      <c r="AS53" s="340" t="str">
        <f>$G$53</f>
        <v>Porcentaje de cumplimiento de las actividades y tareas asignadas al proceso/Alcaldía Local en el PAAC 2018</v>
      </c>
      <c r="AT53" s="346">
        <f t="shared" si="4"/>
        <v>1</v>
      </c>
      <c r="AU53" s="341"/>
      <c r="AV53" s="350">
        <f t="shared" si="39"/>
        <v>0</v>
      </c>
      <c r="AW53" s="418"/>
      <c r="AX53" s="340"/>
      <c r="AY53" s="340" t="str">
        <f>$G$53</f>
        <v>Porcentaje de cumplimiento de las actividades y tareas asignadas al proceso/Alcaldía Local en el PAAC 2018</v>
      </c>
      <c r="AZ53" s="346">
        <f t="shared" si="6"/>
        <v>1</v>
      </c>
      <c r="BA53" s="341"/>
      <c r="BB53" s="350">
        <f t="shared" si="40"/>
        <v>0</v>
      </c>
      <c r="BC53" s="350">
        <f t="shared" si="8"/>
        <v>0</v>
      </c>
      <c r="BD53" s="420"/>
    </row>
    <row r="54" spans="1:61" s="412" customFormat="1" ht="162" customHeight="1" thickBot="1" x14ac:dyDescent="0.25">
      <c r="A54" s="397">
        <v>36</v>
      </c>
      <c r="B54" s="553"/>
      <c r="C54" s="541"/>
      <c r="D54" s="457" t="s">
        <v>272</v>
      </c>
      <c r="E54" s="458">
        <v>1.4999999999999999E-2</v>
      </c>
      <c r="F54" s="459" t="s">
        <v>251</v>
      </c>
      <c r="G54" s="460" t="s">
        <v>273</v>
      </c>
      <c r="H54" s="460" t="s">
        <v>274</v>
      </c>
      <c r="I54" s="461"/>
      <c r="J54" s="462"/>
      <c r="K54" s="450" t="s">
        <v>273</v>
      </c>
      <c r="L54" s="321"/>
      <c r="M54" s="321">
        <v>1</v>
      </c>
      <c r="N54" s="321"/>
      <c r="O54" s="322">
        <v>1</v>
      </c>
      <c r="P54" s="323">
        <v>2</v>
      </c>
      <c r="Q54" s="463" t="s">
        <v>63</v>
      </c>
      <c r="R54" s="463" t="s">
        <v>275</v>
      </c>
      <c r="S54" s="464"/>
      <c r="T54" s="464"/>
      <c r="U54" s="464"/>
      <c r="V54" s="465"/>
      <c r="W54" s="465"/>
      <c r="X54" s="465"/>
      <c r="Y54" s="83"/>
      <c r="Z54" s="417"/>
      <c r="AA54" s="340" t="str">
        <f>$G$54</f>
        <v>Mediciones de desempeño ambiental realizadas en el proceso/alcaldia local</v>
      </c>
      <c r="AB54" s="341">
        <f t="shared" si="9"/>
        <v>0</v>
      </c>
      <c r="AC54" s="341"/>
      <c r="AD54" s="350"/>
      <c r="AE54" s="453" t="s">
        <v>78</v>
      </c>
      <c r="AF54" s="408"/>
      <c r="AG54" s="340" t="str">
        <f>$G$54</f>
        <v>Mediciones de desempeño ambiental realizadas en el proceso/alcaldia local</v>
      </c>
      <c r="AH54" s="341">
        <f t="shared" si="0"/>
        <v>1</v>
      </c>
      <c r="AI54" s="341"/>
      <c r="AJ54" s="350">
        <f t="shared" si="37"/>
        <v>0</v>
      </c>
      <c r="AK54" s="340"/>
      <c r="AL54" s="340"/>
      <c r="AM54" s="340" t="str">
        <f>$G$54</f>
        <v>Mediciones de desempeño ambiental realizadas en el proceso/alcaldia local</v>
      </c>
      <c r="AN54" s="341">
        <f t="shared" si="2"/>
        <v>0</v>
      </c>
      <c r="AO54" s="341"/>
      <c r="AP54" s="350" t="e">
        <f t="shared" si="38"/>
        <v>#DIV/0!</v>
      </c>
      <c r="AQ54" s="340"/>
      <c r="AR54" s="340"/>
      <c r="AS54" s="340" t="str">
        <f>$G$54</f>
        <v>Mediciones de desempeño ambiental realizadas en el proceso/alcaldia local</v>
      </c>
      <c r="AT54" s="341">
        <f t="shared" si="4"/>
        <v>1</v>
      </c>
      <c r="AU54" s="341"/>
      <c r="AV54" s="350">
        <f t="shared" si="39"/>
        <v>0</v>
      </c>
      <c r="AW54" s="418"/>
      <c r="AX54" s="340"/>
      <c r="AY54" s="340" t="str">
        <f>$G$54</f>
        <v>Mediciones de desempeño ambiental realizadas en el proceso/alcaldia local</v>
      </c>
      <c r="AZ54" s="341">
        <f t="shared" si="6"/>
        <v>2</v>
      </c>
      <c r="BA54" s="341"/>
      <c r="BB54" s="350">
        <f t="shared" si="40"/>
        <v>0</v>
      </c>
      <c r="BC54" s="419">
        <f t="shared" si="8"/>
        <v>0</v>
      </c>
      <c r="BD54" s="420"/>
    </row>
    <row r="55" spans="1:61" s="412" customFormat="1" ht="408.75" customHeight="1" thickBot="1" x14ac:dyDescent="0.25">
      <c r="A55" s="413">
        <v>37</v>
      </c>
      <c r="B55" s="553"/>
      <c r="C55" s="541"/>
      <c r="D55" s="457" t="s">
        <v>276</v>
      </c>
      <c r="E55" s="458">
        <v>2.5000000000000001E-2</v>
      </c>
      <c r="F55" s="459" t="s">
        <v>251</v>
      </c>
      <c r="G55" s="460" t="s">
        <v>277</v>
      </c>
      <c r="H55" s="460" t="s">
        <v>278</v>
      </c>
      <c r="I55" s="461">
        <v>203</v>
      </c>
      <c r="J55" s="461"/>
      <c r="K55" s="315" t="s">
        <v>428</v>
      </c>
      <c r="L55" s="304">
        <v>162</v>
      </c>
      <c r="M55" s="304">
        <v>80</v>
      </c>
      <c r="N55" s="304">
        <v>20</v>
      </c>
      <c r="O55" s="479">
        <v>0</v>
      </c>
      <c r="P55" s="479">
        <v>0</v>
      </c>
      <c r="Q55" s="427"/>
      <c r="R55" s="429" t="s">
        <v>279</v>
      </c>
      <c r="S55" s="429" t="s">
        <v>280</v>
      </c>
      <c r="T55" s="429" t="s">
        <v>279</v>
      </c>
      <c r="U55" s="429" t="s">
        <v>66</v>
      </c>
      <c r="V55" s="340"/>
      <c r="W55" s="340"/>
      <c r="X55" s="340"/>
      <c r="Y55" s="83"/>
      <c r="Z55" s="417"/>
      <c r="AA55" s="340" t="str">
        <f>$G$55</f>
        <v>Disminución de requerimientos ciudadanos vencidos asignados al proceso/Alcaldía Local</v>
      </c>
      <c r="AB55" s="341">
        <v>162</v>
      </c>
      <c r="AC55" s="341">
        <v>162</v>
      </c>
      <c r="AD55" s="342">
        <v>1</v>
      </c>
      <c r="AE55" s="480" t="s">
        <v>429</v>
      </c>
      <c r="AF55" s="408" t="s">
        <v>430</v>
      </c>
      <c r="AG55" s="340" t="str">
        <f>$G$55</f>
        <v>Disminución de requerimientos ciudadanos vencidos asignados al proceso/Alcaldía Local</v>
      </c>
      <c r="AH55" s="341" t="e">
        <f>#REF!</f>
        <v>#REF!</v>
      </c>
      <c r="AI55" s="341"/>
      <c r="AJ55" s="350" t="e">
        <f t="shared" si="37"/>
        <v>#REF!</v>
      </c>
      <c r="AK55" s="340"/>
      <c r="AL55" s="340"/>
      <c r="AM55" s="340" t="str">
        <f>$G$55</f>
        <v>Disminución de requerimientos ciudadanos vencidos asignados al proceso/Alcaldía Local</v>
      </c>
      <c r="AN55" s="341">
        <f t="shared" si="2"/>
        <v>20</v>
      </c>
      <c r="AO55" s="341"/>
      <c r="AP55" s="350">
        <f t="shared" si="38"/>
        <v>0</v>
      </c>
      <c r="AQ55" s="340"/>
      <c r="AR55" s="340"/>
      <c r="AS55" s="340" t="str">
        <f>$G$55</f>
        <v>Disminución de requerimientos ciudadanos vencidos asignados al proceso/Alcaldía Local</v>
      </c>
      <c r="AT55" s="341">
        <f t="shared" si="4"/>
        <v>0</v>
      </c>
      <c r="AU55" s="341"/>
      <c r="AV55" s="350" t="e">
        <f t="shared" si="39"/>
        <v>#DIV/0!</v>
      </c>
      <c r="AW55" s="418"/>
      <c r="AX55" s="340"/>
      <c r="AY55" s="340" t="str">
        <f>$G$55</f>
        <v>Disminución de requerimientos ciudadanos vencidos asignados al proceso/Alcaldía Local</v>
      </c>
      <c r="AZ55" s="341">
        <f t="shared" si="6"/>
        <v>0</v>
      </c>
      <c r="BA55" s="341"/>
      <c r="BB55" s="350" t="e">
        <f t="shared" si="40"/>
        <v>#DIV/0!</v>
      </c>
      <c r="BC55" s="419" t="e">
        <f t="shared" si="8"/>
        <v>#DIV/0!</v>
      </c>
      <c r="BD55" s="420"/>
    </row>
    <row r="56" spans="1:61" s="412" customFormat="1" ht="150" customHeight="1" thickBot="1" x14ac:dyDescent="0.25">
      <c r="A56" s="397">
        <v>38</v>
      </c>
      <c r="B56" s="553"/>
      <c r="C56" s="541"/>
      <c r="D56" s="457" t="s">
        <v>281</v>
      </c>
      <c r="E56" s="458">
        <v>2.5000000000000001E-2</v>
      </c>
      <c r="F56" s="459" t="s">
        <v>251</v>
      </c>
      <c r="G56" s="460" t="s">
        <v>282</v>
      </c>
      <c r="H56" s="460" t="s">
        <v>283</v>
      </c>
      <c r="I56" s="461"/>
      <c r="J56" s="461"/>
      <c r="K56" s="315" t="s">
        <v>284</v>
      </c>
      <c r="L56" s="324"/>
      <c r="M56" s="324">
        <v>1</v>
      </c>
      <c r="N56" s="324"/>
      <c r="O56" s="324">
        <v>1</v>
      </c>
      <c r="P56" s="324">
        <v>2</v>
      </c>
      <c r="Q56" s="324" t="s">
        <v>63</v>
      </c>
      <c r="R56" s="324" t="s">
        <v>285</v>
      </c>
      <c r="S56" s="429"/>
      <c r="T56" s="429"/>
      <c r="U56" s="429"/>
      <c r="V56" s="340"/>
      <c r="W56" s="340"/>
      <c r="X56" s="340"/>
      <c r="Y56" s="83"/>
      <c r="Z56" s="417"/>
      <c r="AA56" s="340" t="str">
        <f>$G$56</f>
        <v>Buenas practicas y lecciones aprendidas identificadas por proceso o Alcaldía Local en la herramienta de gestión del conocimiento (AGORA)</v>
      </c>
      <c r="AB56" s="341">
        <f t="shared" si="9"/>
        <v>0</v>
      </c>
      <c r="AC56" s="341"/>
      <c r="AD56" s="350"/>
      <c r="AE56" s="408" t="s">
        <v>388</v>
      </c>
      <c r="AF56" s="408"/>
      <c r="AG56" s="340" t="str">
        <f>$G$56</f>
        <v>Buenas practicas y lecciones aprendidas identificadas por proceso o Alcaldía Local en la herramienta de gestión del conocimiento (AGORA)</v>
      </c>
      <c r="AH56" s="341">
        <f t="shared" si="0"/>
        <v>1</v>
      </c>
      <c r="AI56" s="341"/>
      <c r="AJ56" s="350">
        <f t="shared" si="37"/>
        <v>0</v>
      </c>
      <c r="AK56" s="340"/>
      <c r="AL56" s="340"/>
      <c r="AM56" s="340" t="str">
        <f>$G$56</f>
        <v>Buenas practicas y lecciones aprendidas identificadas por proceso o Alcaldía Local en la herramienta de gestión del conocimiento (AGORA)</v>
      </c>
      <c r="AN56" s="341">
        <f t="shared" si="2"/>
        <v>0</v>
      </c>
      <c r="AO56" s="341"/>
      <c r="AP56" s="350" t="e">
        <f t="shared" si="38"/>
        <v>#DIV/0!</v>
      </c>
      <c r="AQ56" s="340"/>
      <c r="AR56" s="340"/>
      <c r="AS56" s="340" t="str">
        <f>$G$56</f>
        <v>Buenas practicas y lecciones aprendidas identificadas por proceso o Alcaldía Local en la herramienta de gestión del conocimiento (AGORA)</v>
      </c>
      <c r="AT56" s="341">
        <f t="shared" si="4"/>
        <v>1</v>
      </c>
      <c r="AU56" s="341"/>
      <c r="AV56" s="350">
        <f t="shared" si="39"/>
        <v>0</v>
      </c>
      <c r="AW56" s="418"/>
      <c r="AX56" s="340"/>
      <c r="AY56" s="340" t="str">
        <f>$G$56</f>
        <v>Buenas practicas y lecciones aprendidas identificadas por proceso o Alcaldía Local en la herramienta de gestión del conocimiento (AGORA)</v>
      </c>
      <c r="AZ56" s="341">
        <f t="shared" si="6"/>
        <v>2</v>
      </c>
      <c r="BA56" s="341"/>
      <c r="BB56" s="350">
        <f t="shared" si="40"/>
        <v>0</v>
      </c>
      <c r="BC56" s="419">
        <f t="shared" si="8"/>
        <v>0</v>
      </c>
      <c r="BD56" s="420"/>
    </row>
    <row r="57" spans="1:61" s="412" customFormat="1" ht="150" customHeight="1" thickBot="1" x14ac:dyDescent="0.25">
      <c r="A57" s="413">
        <v>39</v>
      </c>
      <c r="B57" s="553"/>
      <c r="C57" s="541"/>
      <c r="D57" s="457" t="s">
        <v>286</v>
      </c>
      <c r="E57" s="458">
        <v>1.4E-2</v>
      </c>
      <c r="F57" s="459" t="s">
        <v>251</v>
      </c>
      <c r="G57" s="460" t="s">
        <v>426</v>
      </c>
      <c r="H57" s="460" t="s">
        <v>287</v>
      </c>
      <c r="I57" s="466"/>
      <c r="J57" s="466"/>
      <c r="K57" s="315" t="s">
        <v>288</v>
      </c>
      <c r="L57" s="324"/>
      <c r="M57" s="325">
        <v>1</v>
      </c>
      <c r="N57" s="324"/>
      <c r="O57" s="325">
        <v>1</v>
      </c>
      <c r="P57" s="325">
        <v>1</v>
      </c>
      <c r="Q57" s="324" t="s">
        <v>63</v>
      </c>
      <c r="R57" s="324" t="s">
        <v>214</v>
      </c>
      <c r="S57" s="467"/>
      <c r="T57" s="467"/>
      <c r="U57" s="429"/>
      <c r="V57" s="468"/>
      <c r="W57" s="468"/>
      <c r="X57" s="468"/>
      <c r="Y57" s="83"/>
      <c r="Z57" s="417"/>
      <c r="AA57" s="340" t="str">
        <f>$G$57</f>
        <v>Porcentaje de depuración de las comunicaciones en el aplicatiVo de gestión documental</v>
      </c>
      <c r="AB57" s="346">
        <f t="shared" si="9"/>
        <v>0</v>
      </c>
      <c r="AC57" s="346"/>
      <c r="AD57" s="350"/>
      <c r="AE57" s="408" t="s">
        <v>388</v>
      </c>
      <c r="AF57" s="408" t="s">
        <v>214</v>
      </c>
      <c r="AG57" s="340" t="str">
        <f>$G$57</f>
        <v>Porcentaje de depuración de las comunicaciones en el aplicatiVo de gestión documental</v>
      </c>
      <c r="AH57" s="346">
        <f t="shared" si="0"/>
        <v>1</v>
      </c>
      <c r="AI57" s="341"/>
      <c r="AJ57" s="350">
        <f t="shared" si="37"/>
        <v>0</v>
      </c>
      <c r="AK57" s="340"/>
      <c r="AL57" s="340"/>
      <c r="AM57" s="340" t="str">
        <f>$G$57</f>
        <v>Porcentaje de depuración de las comunicaciones en el aplicatiVo de gestión documental</v>
      </c>
      <c r="AN57" s="346">
        <f t="shared" si="2"/>
        <v>0</v>
      </c>
      <c r="AO57" s="341"/>
      <c r="AP57" s="350" t="e">
        <f t="shared" si="38"/>
        <v>#DIV/0!</v>
      </c>
      <c r="AQ57" s="340"/>
      <c r="AR57" s="340"/>
      <c r="AS57" s="340" t="str">
        <f>$G$57</f>
        <v>Porcentaje de depuración de las comunicaciones en el aplicatiVo de gestión documental</v>
      </c>
      <c r="AT57" s="346">
        <f t="shared" si="4"/>
        <v>1</v>
      </c>
      <c r="AU57" s="341"/>
      <c r="AV57" s="350">
        <f t="shared" si="39"/>
        <v>0</v>
      </c>
      <c r="AW57" s="418"/>
      <c r="AX57" s="340"/>
      <c r="AY57" s="340" t="str">
        <f>$G$57</f>
        <v>Porcentaje de depuración de las comunicaciones en el aplicatiVo de gestión documental</v>
      </c>
      <c r="AZ57" s="346">
        <f t="shared" si="6"/>
        <v>1</v>
      </c>
      <c r="BA57" s="341"/>
      <c r="BB57" s="350">
        <f t="shared" si="40"/>
        <v>0</v>
      </c>
      <c r="BC57" s="419">
        <f t="shared" si="8"/>
        <v>0</v>
      </c>
      <c r="BD57" s="420"/>
    </row>
    <row r="58" spans="1:61" s="412" customFormat="1" ht="206.25" customHeight="1" thickBot="1" x14ac:dyDescent="0.25">
      <c r="A58" s="397">
        <v>40</v>
      </c>
      <c r="B58" s="553"/>
      <c r="C58" s="541"/>
      <c r="D58" s="457" t="s">
        <v>289</v>
      </c>
      <c r="E58" s="458">
        <v>1.4E-2</v>
      </c>
      <c r="F58" s="459" t="s">
        <v>251</v>
      </c>
      <c r="G58" s="460" t="s">
        <v>290</v>
      </c>
      <c r="H58" s="460" t="s">
        <v>291</v>
      </c>
      <c r="I58" s="315" t="s">
        <v>246</v>
      </c>
      <c r="J58" s="315" t="s">
        <v>97</v>
      </c>
      <c r="K58" s="315" t="s">
        <v>292</v>
      </c>
      <c r="L58" s="325">
        <v>1</v>
      </c>
      <c r="M58" s="325">
        <v>1</v>
      </c>
      <c r="N58" s="325">
        <v>1</v>
      </c>
      <c r="O58" s="325">
        <v>1</v>
      </c>
      <c r="P58" s="324">
        <v>1</v>
      </c>
      <c r="Q58" s="324" t="s">
        <v>63</v>
      </c>
      <c r="R58" s="324" t="s">
        <v>293</v>
      </c>
      <c r="S58" s="467"/>
      <c r="T58" s="467"/>
      <c r="U58" s="429"/>
      <c r="V58" s="468"/>
      <c r="W58" s="468"/>
      <c r="X58" s="468"/>
      <c r="Y58" s="83"/>
      <c r="Z58" s="417"/>
      <c r="AA58" s="340" t="str">
        <f>$G$58</f>
        <v>Cumplimiento en reportes de riesgos de manera oportuna</v>
      </c>
      <c r="AB58" s="346">
        <f t="shared" si="9"/>
        <v>1</v>
      </c>
      <c r="AC58" s="346">
        <v>0.75</v>
      </c>
      <c r="AD58" s="342">
        <f t="shared" si="18"/>
        <v>0.75</v>
      </c>
      <c r="AE58" s="408" t="s">
        <v>390</v>
      </c>
      <c r="AF58" s="408" t="s">
        <v>391</v>
      </c>
      <c r="AG58" s="340" t="str">
        <f>$G$58</f>
        <v>Cumplimiento en reportes de riesgos de manera oportuna</v>
      </c>
      <c r="AH58" s="346">
        <f t="shared" si="0"/>
        <v>1</v>
      </c>
      <c r="AI58" s="341"/>
      <c r="AJ58" s="350">
        <f t="shared" si="37"/>
        <v>0</v>
      </c>
      <c r="AK58" s="340"/>
      <c r="AL58" s="340"/>
      <c r="AM58" s="340" t="str">
        <f>$G$58</f>
        <v>Cumplimiento en reportes de riesgos de manera oportuna</v>
      </c>
      <c r="AN58" s="346">
        <f t="shared" si="2"/>
        <v>1</v>
      </c>
      <c r="AO58" s="341"/>
      <c r="AP58" s="350">
        <f t="shared" si="38"/>
        <v>0</v>
      </c>
      <c r="AQ58" s="340"/>
      <c r="AR58" s="340"/>
      <c r="AS58" s="340" t="str">
        <f>$G$58</f>
        <v>Cumplimiento en reportes de riesgos de manera oportuna</v>
      </c>
      <c r="AT58" s="346">
        <f t="shared" si="4"/>
        <v>1</v>
      </c>
      <c r="AU58" s="341"/>
      <c r="AV58" s="350">
        <f t="shared" si="39"/>
        <v>0</v>
      </c>
      <c r="AW58" s="418"/>
      <c r="AX58" s="340"/>
      <c r="AY58" s="340" t="str">
        <f>$G$58</f>
        <v>Cumplimiento en reportes de riesgos de manera oportuna</v>
      </c>
      <c r="AZ58" s="346">
        <f t="shared" si="6"/>
        <v>1</v>
      </c>
      <c r="BA58" s="341"/>
      <c r="BB58" s="350">
        <f t="shared" si="40"/>
        <v>0</v>
      </c>
      <c r="BC58" s="419">
        <f t="shared" si="8"/>
        <v>0</v>
      </c>
      <c r="BD58" s="420"/>
      <c r="BF58" s="469"/>
    </row>
    <row r="59" spans="1:61" s="412" customFormat="1" ht="206.25" customHeight="1" thickBot="1" x14ac:dyDescent="0.25">
      <c r="A59" s="413">
        <v>41</v>
      </c>
      <c r="B59" s="553"/>
      <c r="C59" s="541"/>
      <c r="D59" s="457" t="s">
        <v>294</v>
      </c>
      <c r="E59" s="458">
        <v>1.4E-2</v>
      </c>
      <c r="F59" s="459" t="s">
        <v>251</v>
      </c>
      <c r="G59" s="460" t="s">
        <v>295</v>
      </c>
      <c r="H59" s="460" t="s">
        <v>296</v>
      </c>
      <c r="I59" s="315" t="s">
        <v>246</v>
      </c>
      <c r="J59" s="315" t="s">
        <v>97</v>
      </c>
      <c r="K59" s="315" t="s">
        <v>297</v>
      </c>
      <c r="L59" s="325"/>
      <c r="M59" s="325">
        <v>1</v>
      </c>
      <c r="N59" s="325">
        <v>1</v>
      </c>
      <c r="O59" s="325">
        <v>1</v>
      </c>
      <c r="P59" s="324">
        <v>1</v>
      </c>
      <c r="Q59" s="324" t="s">
        <v>63</v>
      </c>
      <c r="R59" s="324" t="s">
        <v>298</v>
      </c>
      <c r="S59" s="467"/>
      <c r="T59" s="467"/>
      <c r="U59" s="429"/>
      <c r="V59" s="468"/>
      <c r="W59" s="468"/>
      <c r="X59" s="468"/>
      <c r="Y59" s="83"/>
      <c r="Z59" s="417"/>
      <c r="AA59" s="340" t="str">
        <f>$G$59</f>
        <v>Cumplimiento del plan de actualización de los procesos en el marco del Sistema de Gestión</v>
      </c>
      <c r="AB59" s="346">
        <f t="shared" si="9"/>
        <v>0</v>
      </c>
      <c r="AC59" s="341"/>
      <c r="AD59" s="350"/>
      <c r="AE59" s="408" t="s">
        <v>388</v>
      </c>
      <c r="AF59" s="408"/>
      <c r="AG59" s="340" t="str">
        <f>$G$59</f>
        <v>Cumplimiento del plan de actualización de los procesos en el marco del Sistema de Gestión</v>
      </c>
      <c r="AH59" s="346">
        <f t="shared" si="0"/>
        <v>1</v>
      </c>
      <c r="AI59" s="341"/>
      <c r="AJ59" s="350">
        <f t="shared" si="37"/>
        <v>0</v>
      </c>
      <c r="AK59" s="340"/>
      <c r="AL59" s="340"/>
      <c r="AM59" s="340" t="str">
        <f>$G$59</f>
        <v>Cumplimiento del plan de actualización de los procesos en el marco del Sistema de Gestión</v>
      </c>
      <c r="AN59" s="346">
        <f t="shared" si="2"/>
        <v>1</v>
      </c>
      <c r="AO59" s="341"/>
      <c r="AP59" s="350">
        <f t="shared" si="38"/>
        <v>0</v>
      </c>
      <c r="AQ59" s="340"/>
      <c r="AR59" s="340"/>
      <c r="AS59" s="340" t="str">
        <f>$G$59</f>
        <v>Cumplimiento del plan de actualización de los procesos en el marco del Sistema de Gestión</v>
      </c>
      <c r="AT59" s="346">
        <f t="shared" si="4"/>
        <v>1</v>
      </c>
      <c r="AU59" s="341"/>
      <c r="AV59" s="350">
        <f t="shared" si="39"/>
        <v>0</v>
      </c>
      <c r="AW59" s="418"/>
      <c r="AX59" s="340"/>
      <c r="AY59" s="340" t="str">
        <f>$G$59</f>
        <v>Cumplimiento del plan de actualización de los procesos en el marco del Sistema de Gestión</v>
      </c>
      <c r="AZ59" s="346">
        <f t="shared" si="6"/>
        <v>1</v>
      </c>
      <c r="BA59" s="341"/>
      <c r="BB59" s="350">
        <f t="shared" si="40"/>
        <v>0</v>
      </c>
      <c r="BC59" s="419">
        <f t="shared" si="8"/>
        <v>0</v>
      </c>
      <c r="BD59" s="420"/>
    </row>
    <row r="60" spans="1:61" s="412" customFormat="1" ht="206.25" customHeight="1" thickBot="1" x14ac:dyDescent="0.25">
      <c r="A60" s="397">
        <v>42</v>
      </c>
      <c r="B60" s="553"/>
      <c r="C60" s="541"/>
      <c r="D60" s="457" t="s">
        <v>299</v>
      </c>
      <c r="E60" s="458">
        <v>1.4E-2</v>
      </c>
      <c r="F60" s="459" t="s">
        <v>251</v>
      </c>
      <c r="G60" s="460" t="s">
        <v>300</v>
      </c>
      <c r="H60" s="460" t="s">
        <v>301</v>
      </c>
      <c r="I60" s="315" t="s">
        <v>246</v>
      </c>
      <c r="J60" s="315" t="s">
        <v>97</v>
      </c>
      <c r="K60" s="315" t="s">
        <v>297</v>
      </c>
      <c r="L60" s="325">
        <v>1</v>
      </c>
      <c r="M60" s="325">
        <v>1</v>
      </c>
      <c r="N60" s="325">
        <v>1</v>
      </c>
      <c r="O60" s="325">
        <v>1</v>
      </c>
      <c r="P60" s="324">
        <v>1</v>
      </c>
      <c r="Q60" s="324" t="s">
        <v>63</v>
      </c>
      <c r="R60" s="324" t="s">
        <v>298</v>
      </c>
      <c r="S60" s="467"/>
      <c r="T60" s="467"/>
      <c r="U60" s="429"/>
      <c r="V60" s="468"/>
      <c r="W60" s="468"/>
      <c r="X60" s="468"/>
      <c r="Y60" s="83"/>
      <c r="Z60" s="417"/>
      <c r="AA60" s="340" t="str">
        <f>$G$60</f>
        <v>Acciones correctivas documentadas y vigentes</v>
      </c>
      <c r="AB60" s="346">
        <f t="shared" si="9"/>
        <v>1</v>
      </c>
      <c r="AC60" s="346">
        <v>0.97</v>
      </c>
      <c r="AD60" s="342">
        <f t="shared" si="18"/>
        <v>0.97</v>
      </c>
      <c r="AE60" s="408" t="s">
        <v>427</v>
      </c>
      <c r="AF60" s="408" t="s">
        <v>393</v>
      </c>
      <c r="AG60" s="340" t="str">
        <f>$G$60</f>
        <v>Acciones correctivas documentadas y vigentes</v>
      </c>
      <c r="AH60" s="346">
        <f t="shared" si="0"/>
        <v>1</v>
      </c>
      <c r="AI60" s="341"/>
      <c r="AJ60" s="350">
        <f t="shared" si="37"/>
        <v>0</v>
      </c>
      <c r="AK60" s="340"/>
      <c r="AL60" s="340"/>
      <c r="AM60" s="340" t="str">
        <f>$G$60</f>
        <v>Acciones correctivas documentadas y vigentes</v>
      </c>
      <c r="AN60" s="346">
        <f t="shared" si="2"/>
        <v>1</v>
      </c>
      <c r="AO60" s="341"/>
      <c r="AP60" s="350">
        <f t="shared" si="38"/>
        <v>0</v>
      </c>
      <c r="AQ60" s="340"/>
      <c r="AR60" s="340"/>
      <c r="AS60" s="340" t="str">
        <f>$G$60</f>
        <v>Acciones correctivas documentadas y vigentes</v>
      </c>
      <c r="AT60" s="346">
        <f t="shared" si="4"/>
        <v>1</v>
      </c>
      <c r="AU60" s="341"/>
      <c r="AV60" s="350">
        <f t="shared" si="39"/>
        <v>0</v>
      </c>
      <c r="AW60" s="418"/>
      <c r="AX60" s="340"/>
      <c r="AY60" s="340" t="str">
        <f>$G$60</f>
        <v>Acciones correctivas documentadas y vigentes</v>
      </c>
      <c r="AZ60" s="346">
        <f t="shared" si="6"/>
        <v>1</v>
      </c>
      <c r="BA60" s="341"/>
      <c r="BB60" s="350">
        <f t="shared" si="40"/>
        <v>0</v>
      </c>
      <c r="BC60" s="419">
        <f t="shared" si="8"/>
        <v>0</v>
      </c>
      <c r="BD60" s="420"/>
      <c r="BF60" s="469">
        <v>0.02</v>
      </c>
      <c r="BG60" s="412" t="s">
        <v>389</v>
      </c>
      <c r="BH60" s="469">
        <v>0.3</v>
      </c>
      <c r="BI60" s="412" t="s">
        <v>392</v>
      </c>
    </row>
    <row r="61" spans="1:61" s="412" customFormat="1" ht="163.5" customHeight="1" thickBot="1" x14ac:dyDescent="0.25">
      <c r="A61" s="413">
        <v>43</v>
      </c>
      <c r="B61" s="553"/>
      <c r="C61" s="542"/>
      <c r="D61" s="470" t="s">
        <v>302</v>
      </c>
      <c r="E61" s="471">
        <v>1.4E-2</v>
      </c>
      <c r="F61" s="472" t="s">
        <v>251</v>
      </c>
      <c r="G61" s="473" t="s">
        <v>303</v>
      </c>
      <c r="H61" s="473" t="s">
        <v>304</v>
      </c>
      <c r="I61" s="466"/>
      <c r="J61" s="466"/>
      <c r="K61" s="315" t="s">
        <v>305</v>
      </c>
      <c r="L61" s="326">
        <v>1</v>
      </c>
      <c r="M61" s="326">
        <v>1</v>
      </c>
      <c r="N61" s="326">
        <v>1</v>
      </c>
      <c r="O61" s="326">
        <v>1</v>
      </c>
      <c r="P61" s="326">
        <v>1</v>
      </c>
      <c r="Q61" s="474" t="s">
        <v>63</v>
      </c>
      <c r="R61" s="474" t="s">
        <v>396</v>
      </c>
      <c r="S61" s="467"/>
      <c r="T61" s="467"/>
      <c r="U61" s="467"/>
      <c r="V61" s="468"/>
      <c r="W61" s="468"/>
      <c r="X61" s="468"/>
      <c r="Y61" s="166"/>
      <c r="Z61" s="452"/>
      <c r="AA61" s="362" t="str">
        <f>$G$61</f>
        <v>Información publicada según lineamientos de la ley de transparencia 1712 de 2014</v>
      </c>
      <c r="AB61" s="366">
        <f t="shared" si="9"/>
        <v>1</v>
      </c>
      <c r="AC61" s="366">
        <v>0.88</v>
      </c>
      <c r="AD61" s="367">
        <f>AC61/AB61</f>
        <v>0.88</v>
      </c>
      <c r="AE61" s="453" t="s">
        <v>395</v>
      </c>
      <c r="AF61" s="475" t="s">
        <v>394</v>
      </c>
      <c r="AG61" s="362" t="str">
        <f>$G$61</f>
        <v>Información publicada según lineamientos de la ley de transparencia 1712 de 2014</v>
      </c>
      <c r="AH61" s="476">
        <f t="shared" si="0"/>
        <v>1</v>
      </c>
      <c r="AI61" s="363"/>
      <c r="AJ61" s="364">
        <f t="shared" si="37"/>
        <v>0</v>
      </c>
      <c r="AK61" s="362"/>
      <c r="AL61" s="362"/>
      <c r="AM61" s="362" t="str">
        <f>$G$61</f>
        <v>Información publicada según lineamientos de la ley de transparencia 1712 de 2014</v>
      </c>
      <c r="AN61" s="476">
        <f t="shared" si="2"/>
        <v>1</v>
      </c>
      <c r="AO61" s="363"/>
      <c r="AP61" s="364">
        <f t="shared" si="38"/>
        <v>0</v>
      </c>
      <c r="AQ61" s="362"/>
      <c r="AR61" s="362"/>
      <c r="AS61" s="362" t="str">
        <f>$G$61</f>
        <v>Información publicada según lineamientos de la ley de transparencia 1712 de 2014</v>
      </c>
      <c r="AT61" s="476">
        <f t="shared" si="4"/>
        <v>1</v>
      </c>
      <c r="AU61" s="363"/>
      <c r="AV61" s="364">
        <f t="shared" si="39"/>
        <v>0</v>
      </c>
      <c r="AW61" s="454"/>
      <c r="AX61" s="362"/>
      <c r="AY61" s="362" t="str">
        <f>$G$61</f>
        <v>Información publicada según lineamientos de la ley de transparencia 1712 de 2014</v>
      </c>
      <c r="AZ61" s="476">
        <f t="shared" si="6"/>
        <v>1</v>
      </c>
      <c r="BA61" s="363"/>
      <c r="BB61" s="364">
        <f t="shared" si="40"/>
        <v>0</v>
      </c>
      <c r="BC61" s="477">
        <f t="shared" si="8"/>
        <v>0</v>
      </c>
      <c r="BD61" s="478"/>
    </row>
    <row r="62" spans="1:61" ht="112.5" customHeight="1" thickBot="1" x14ac:dyDescent="0.35">
      <c r="A62" s="140"/>
      <c r="B62" s="543" t="s">
        <v>306</v>
      </c>
      <c r="C62" s="544"/>
      <c r="D62" s="545"/>
      <c r="E62" s="265">
        <f>SUM(E50:E61,E49,E47,E45,E43,E32,E24,E20,E18)</f>
        <v>1</v>
      </c>
      <c r="F62" s="204"/>
      <c r="G62" s="205"/>
      <c r="H62" s="206"/>
      <c r="I62" s="206"/>
      <c r="J62" s="206"/>
      <c r="K62" s="206"/>
      <c r="L62" s="206"/>
      <c r="M62" s="206"/>
      <c r="N62" s="206"/>
      <c r="O62" s="206"/>
      <c r="P62" s="100"/>
      <c r="Q62" s="206"/>
      <c r="R62" s="206"/>
      <c r="S62" s="207"/>
      <c r="T62" s="207"/>
      <c r="U62" s="207"/>
      <c r="V62" s="207"/>
      <c r="W62" s="207"/>
      <c r="X62" s="207"/>
      <c r="Y62" s="207"/>
      <c r="Z62" s="207"/>
      <c r="AA62" s="530" t="s">
        <v>307</v>
      </c>
      <c r="AB62" s="530"/>
      <c r="AC62" s="530"/>
      <c r="AD62" s="380">
        <f>AVERAGE(AD15:AD61)</f>
        <v>0.96204166666666657</v>
      </c>
      <c r="AE62" s="208"/>
      <c r="AF62" s="207"/>
      <c r="AG62" s="529" t="s">
        <v>308</v>
      </c>
      <c r="AH62" s="529"/>
      <c r="AI62" s="529"/>
      <c r="AJ62" s="208" t="e">
        <f>AVERAGE(AJ15:AJ61)</f>
        <v>#DIV/0!</v>
      </c>
      <c r="AK62" s="208"/>
      <c r="AL62" s="207"/>
      <c r="AM62" s="531" t="s">
        <v>309</v>
      </c>
      <c r="AN62" s="531"/>
      <c r="AO62" s="531"/>
      <c r="AP62" s="208" t="e">
        <f>AVERAGE(AP15:AP61)</f>
        <v>#DIV/0!</v>
      </c>
      <c r="AQ62" s="208"/>
      <c r="AR62" s="209"/>
      <c r="AS62" s="532" t="s">
        <v>310</v>
      </c>
      <c r="AT62" s="532"/>
      <c r="AU62" s="532"/>
      <c r="AV62" s="208" t="e">
        <f>AVERAGE(AV15:AV61)</f>
        <v>#DIV/0!</v>
      </c>
      <c r="AW62" s="208"/>
      <c r="AX62" s="533" t="s">
        <v>311</v>
      </c>
      <c r="AY62" s="534"/>
      <c r="AZ62" s="535"/>
      <c r="BA62" s="210" t="e">
        <f>SUM(BC15:BC17,BC19,BC21:BC23,BC25:BC31,BC33:BC42,BC44,BC46:BC46,BC48,BC50:BC61)</f>
        <v>#DIV/0!</v>
      </c>
      <c r="BB62" s="210"/>
      <c r="BC62" s="211"/>
      <c r="BD62" s="212"/>
    </row>
    <row r="63" spans="1:61" ht="15.75" customHeight="1" x14ac:dyDescent="0.2">
      <c r="A63" s="47"/>
      <c r="B63" s="142"/>
      <c r="C63" s="142"/>
      <c r="D63" s="266"/>
      <c r="E63" s="267"/>
      <c r="F63" s="268"/>
      <c r="G63" s="268"/>
      <c r="H63" s="39"/>
      <c r="I63" s="39"/>
      <c r="J63" s="39"/>
      <c r="K63" s="39"/>
      <c r="L63" s="39"/>
      <c r="M63" s="39"/>
      <c r="N63" s="39"/>
      <c r="O63" s="39"/>
      <c r="P63" s="39"/>
      <c r="Q63" s="39"/>
      <c r="R63" s="39"/>
      <c r="S63" s="39"/>
      <c r="T63" s="39"/>
      <c r="U63" s="39"/>
      <c r="V63" s="39"/>
      <c r="W63" s="39"/>
      <c r="X63" s="39"/>
      <c r="Y63" s="39"/>
      <c r="Z63" s="39"/>
      <c r="AA63" s="528"/>
      <c r="AB63" s="528"/>
      <c r="AC63" s="528"/>
      <c r="AD63" s="143"/>
      <c r="AE63" s="144"/>
      <c r="AF63" s="144"/>
      <c r="AG63" s="528"/>
      <c r="AH63" s="528"/>
      <c r="AI63" s="528"/>
      <c r="AJ63" s="143"/>
      <c r="AK63" s="144"/>
      <c r="AL63" s="144"/>
      <c r="AM63" s="528"/>
      <c r="AN63" s="528"/>
      <c r="AO63" s="528"/>
      <c r="AP63" s="143"/>
      <c r="AQ63" s="144"/>
      <c r="AR63" s="144"/>
      <c r="AS63" s="528"/>
      <c r="AT63" s="528"/>
      <c r="AU63" s="528"/>
      <c r="AV63" s="143"/>
      <c r="AW63" s="144"/>
      <c r="AX63" s="144"/>
      <c r="AY63" s="528"/>
      <c r="AZ63" s="528"/>
      <c r="BA63" s="528"/>
      <c r="BB63" s="143"/>
      <c r="BC63" s="143"/>
      <c r="BD63" s="144"/>
    </row>
  </sheetData>
  <sheetProtection algorithmName="SHA-512" hashValue="anP5JVf/AIi0u9I5HSXv21TDCr9AKkc2IpY/4BFHa+oIn2OV6Gq3b0xC9O4SzFNcEfmqk07+lxEdtVZF6Oha7w==" saltValue="ifGg1MvGpgHqXDe3cc+e5g==" spinCount="100000" sheet="1" objects="1" scenarios="1"/>
  <mergeCells count="69">
    <mergeCell ref="A1:Z1"/>
    <mergeCell ref="A2:Z2"/>
    <mergeCell ref="AM63:AO63"/>
    <mergeCell ref="AS63:AU63"/>
    <mergeCell ref="C50:C61"/>
    <mergeCell ref="AM12:AO12"/>
    <mergeCell ref="AF12:AF13"/>
    <mergeCell ref="AG12:AI12"/>
    <mergeCell ref="B62:D62"/>
    <mergeCell ref="X13:Y13"/>
    <mergeCell ref="D12:S12"/>
    <mergeCell ref="AJ12:AJ13"/>
    <mergeCell ref="AK12:AK13"/>
    <mergeCell ref="B50:B61"/>
    <mergeCell ref="A10:B12"/>
    <mergeCell ref="C13:C14"/>
    <mergeCell ref="AY63:BA63"/>
    <mergeCell ref="AG62:AI62"/>
    <mergeCell ref="AA62:AC62"/>
    <mergeCell ref="AM62:AO62"/>
    <mergeCell ref="AS62:AU62"/>
    <mergeCell ref="AX62:AZ62"/>
    <mergeCell ref="AA63:AC63"/>
    <mergeCell ref="AG63:AI63"/>
    <mergeCell ref="AL12:AL13"/>
    <mergeCell ref="AY12:BA12"/>
    <mergeCell ref="V12:Z12"/>
    <mergeCell ref="AA12:AC12"/>
    <mergeCell ref="AD12:AD13"/>
    <mergeCell ref="AE12:AE13"/>
    <mergeCell ref="AX12:AX13"/>
    <mergeCell ref="AP12:AP13"/>
    <mergeCell ref="AQ12:AQ13"/>
    <mergeCell ref="AR12:AR13"/>
    <mergeCell ref="AS5:AX5"/>
    <mergeCell ref="AM8:AO8"/>
    <mergeCell ref="AY5:BD5"/>
    <mergeCell ref="AS8:AU8"/>
    <mergeCell ref="AA6:AF6"/>
    <mergeCell ref="AG6:AL6"/>
    <mergeCell ref="AM6:AR6"/>
    <mergeCell ref="AS6:AX6"/>
    <mergeCell ref="AY6:BD6"/>
    <mergeCell ref="AY8:BA8"/>
    <mergeCell ref="AM5:AR5"/>
    <mergeCell ref="BB12:BB13"/>
    <mergeCell ref="BD12:BD13"/>
    <mergeCell ref="AW12:AW13"/>
    <mergeCell ref="AS12:AU12"/>
    <mergeCell ref="AV12:AV13"/>
    <mergeCell ref="AS11:AX11"/>
    <mergeCell ref="AY11:BD11"/>
    <mergeCell ref="AS10:AX10"/>
    <mergeCell ref="AY10:BD10"/>
    <mergeCell ref="D8:K8"/>
    <mergeCell ref="AM10:AR10"/>
    <mergeCell ref="AM11:AR11"/>
    <mergeCell ref="D10:Z11"/>
    <mergeCell ref="AG8:AI8"/>
    <mergeCell ref="AA10:AF10"/>
    <mergeCell ref="AG10:AL10"/>
    <mergeCell ref="AA8:AC8"/>
    <mergeCell ref="AA11:AF11"/>
    <mergeCell ref="AG11:AL11"/>
    <mergeCell ref="C3:H3"/>
    <mergeCell ref="E4:H4"/>
    <mergeCell ref="E5:H5"/>
    <mergeCell ref="D7:S7"/>
    <mergeCell ref="L8:O8"/>
  </mergeCells>
  <conditionalFormatting sqref="AD62:AE62 AJ62:AK62 AP62:AQ62 AV62:AW62 BA62:BD62 AD47 AD49:AD63 AD15:AD45 BB15:BC63 AJ15:AJ63 AP15:AP63 AV15:AV63">
    <cfRule type="containsText" dxfId="11" priority="315" operator="containsText" text="N/A">
      <formula>NOT(ISERROR(SEARCH("N/A",AD15)))</formula>
    </cfRule>
    <cfRule type="cellIs" dxfId="10" priority="316" operator="between">
      <formula>#REF!</formula>
      <formula>#REF!</formula>
    </cfRule>
    <cfRule type="cellIs" dxfId="9" priority="317" operator="between">
      <formula>#REF!</formula>
      <formula>#REF!</formula>
    </cfRule>
    <cfRule type="cellIs" dxfId="8" priority="318" operator="between">
      <formula>#REF!</formula>
      <formula>#REF!</formula>
    </cfRule>
  </conditionalFormatting>
  <conditionalFormatting sqref="AP63 AV63 BB63:BC63 AJ63 AD63">
    <cfRule type="containsText" dxfId="7" priority="379" operator="containsText" text="N/A">
      <formula>NOT(ISERROR(SEARCH("N/A",AD63)))</formula>
    </cfRule>
    <cfRule type="cellIs" dxfId="6" priority="380" operator="between">
      <formula>$B$11</formula>
      <formula>#REF!</formula>
    </cfRule>
    <cfRule type="cellIs" dxfId="5" priority="381" operator="between">
      <formula>$B$9</formula>
      <formula>#REF!</formula>
    </cfRule>
    <cfRule type="cellIs" dxfId="4" priority="382" operator="between">
      <formula>#REF!</formula>
      <formula>#REF!</formula>
    </cfRule>
  </conditionalFormatting>
  <conditionalFormatting sqref="BB63:BC63 AP63 AV63 AJ63 AD63">
    <cfRule type="containsText" dxfId="3" priority="419" operator="containsText" text="N/A">
      <formula>NOT(ISERROR(SEARCH("N/A",AD63)))</formula>
    </cfRule>
    <cfRule type="cellIs" dxfId="2" priority="420" operator="between">
      <formula>#REF!</formula>
      <formula>#REF!</formula>
    </cfRule>
    <cfRule type="cellIs" dxfId="1" priority="421" operator="between">
      <formula>$B$9</formula>
      <formula>#REF!</formula>
    </cfRule>
    <cfRule type="cellIs" dxfId="0" priority="422" operator="between">
      <formula>#REF!</formula>
      <formula>#REF!</formula>
    </cfRule>
  </conditionalFormatting>
  <conditionalFormatting sqref="AE62">
    <cfRule type="colorScale" priority="94">
      <colorScale>
        <cfvo type="min"/>
        <cfvo type="percentile" val="50"/>
        <cfvo type="max"/>
        <color rgb="FFF8696B"/>
        <color rgb="FFFFEB84"/>
        <color rgb="FF63BE7B"/>
      </colorScale>
    </cfRule>
  </conditionalFormatting>
  <conditionalFormatting sqref="AK62">
    <cfRule type="colorScale" priority="93">
      <colorScale>
        <cfvo type="min"/>
        <cfvo type="percentile" val="50"/>
        <cfvo type="max"/>
        <color rgb="FFF8696B"/>
        <color rgb="FFFFEB84"/>
        <color rgb="FF63BE7B"/>
      </colorScale>
    </cfRule>
  </conditionalFormatting>
  <conditionalFormatting sqref="AQ62">
    <cfRule type="colorScale" priority="92">
      <colorScale>
        <cfvo type="min"/>
        <cfvo type="percentile" val="50"/>
        <cfvo type="max"/>
        <color rgb="FFF8696B"/>
        <color rgb="FFFFEB84"/>
        <color rgb="FF63BE7B"/>
      </colorScale>
    </cfRule>
  </conditionalFormatting>
  <conditionalFormatting sqref="AW62">
    <cfRule type="colorScale" priority="91">
      <colorScale>
        <cfvo type="min"/>
        <cfvo type="percentile" val="50"/>
        <cfvo type="max"/>
        <color rgb="FFF8696B"/>
        <color rgb="FFFFEB84"/>
        <color rgb="FF63BE7B"/>
      </colorScale>
    </cfRule>
  </conditionalFormatting>
  <conditionalFormatting sqref="BB62:BC62">
    <cfRule type="colorScale" priority="90">
      <colorScale>
        <cfvo type="min"/>
        <cfvo type="percentile" val="50"/>
        <cfvo type="max"/>
        <color rgb="FFF8696B"/>
        <color rgb="FFFFEB84"/>
        <color rgb="FF63BE7B"/>
      </colorScale>
    </cfRule>
  </conditionalFormatting>
  <conditionalFormatting sqref="AD62">
    <cfRule type="colorScale" priority="81">
      <colorScale>
        <cfvo type="min"/>
        <cfvo type="percentile" val="50"/>
        <cfvo type="max"/>
        <color rgb="FFF8696B"/>
        <color rgb="FFFFEB84"/>
        <color rgb="FF63BE7B"/>
      </colorScale>
    </cfRule>
  </conditionalFormatting>
  <conditionalFormatting sqref="AJ62">
    <cfRule type="colorScale" priority="72">
      <colorScale>
        <cfvo type="min"/>
        <cfvo type="percentile" val="50"/>
        <cfvo type="max"/>
        <color rgb="FFF8696B"/>
        <color rgb="FFFFEB84"/>
        <color rgb="FF63BE7B"/>
      </colorScale>
    </cfRule>
  </conditionalFormatting>
  <conditionalFormatting sqref="AP62">
    <cfRule type="colorScale" priority="63">
      <colorScale>
        <cfvo type="min"/>
        <cfvo type="percentile" val="50"/>
        <cfvo type="max"/>
        <color rgb="FFF8696B"/>
        <color rgb="FFFFEB84"/>
        <color rgb="FF63BE7B"/>
      </colorScale>
    </cfRule>
  </conditionalFormatting>
  <conditionalFormatting sqref="AV62">
    <cfRule type="colorScale" priority="54">
      <colorScale>
        <cfvo type="min"/>
        <cfvo type="percentile" val="50"/>
        <cfvo type="max"/>
        <color rgb="FFF8696B"/>
        <color rgb="FFFFEB84"/>
        <color rgb="FF63BE7B"/>
      </colorScale>
    </cfRule>
  </conditionalFormatting>
  <conditionalFormatting sqref="BA62">
    <cfRule type="colorScale" priority="42">
      <colorScale>
        <cfvo type="min"/>
        <cfvo type="percentile" val="50"/>
        <cfvo type="max"/>
        <color rgb="FF63BE7B"/>
        <color rgb="FFFFEB84"/>
        <color rgb="FFF8696B"/>
      </colorScale>
    </cfRule>
  </conditionalFormatting>
  <conditionalFormatting sqref="AV62">
    <cfRule type="iconSet" priority="1979">
      <iconSet iconSet="4Arrows">
        <cfvo type="percent" val="0"/>
        <cfvo type="percent" val="25"/>
        <cfvo type="percent" val="50"/>
        <cfvo type="percent" val="75"/>
      </iconSet>
    </cfRule>
  </conditionalFormatting>
  <conditionalFormatting sqref="BA62">
    <cfRule type="colorScale" priority="1984">
      <colorScale>
        <cfvo type="num" val="0.45"/>
        <cfvo type="percent" val="0.65"/>
        <cfvo type="percent" val="100"/>
        <color rgb="FFF8696B"/>
        <color rgb="FFFFEB84"/>
        <color rgb="FF63BE7B"/>
      </colorScale>
    </cfRule>
  </conditionalFormatting>
  <dataValidations count="8">
    <dataValidation type="list" allowBlank="1" showInputMessage="1" showErrorMessage="1" sqref="B4">
      <formula1>DEPENDENCIA</formula1>
    </dataValidation>
    <dataValidation type="list" allowBlank="1" showInputMessage="1" showErrorMessage="1" sqref="B5">
      <formula1>LIDERPROCESO</formula1>
    </dataValidation>
    <dataValidation type="list" allowBlank="1" showInputMessage="1" showErrorMessage="1" error="Escriba un texto " promptTitle="Cualquier contenido" sqref="F61 F15:F57">
      <formula1>META2</formula1>
    </dataValidation>
    <dataValidation type="list" allowBlank="1" showInputMessage="1" showErrorMessage="1" sqref="J19:J61">
      <formula1>PROGRAMACION</formula1>
    </dataValidation>
    <dataValidation type="list" allowBlank="1" showInputMessage="1" showErrorMessage="1" sqref="Q15:Q61">
      <formula1>INDICADOR</formula1>
    </dataValidation>
    <dataValidation type="list" allowBlank="1" showInputMessage="1" showErrorMessage="1" sqref="V15:V61">
      <formula1>FUENTE</formula1>
    </dataValidation>
    <dataValidation type="list" allowBlank="1" showInputMessage="1" showErrorMessage="1" sqref="W15:W61">
      <formula1>RUBROS</formula1>
    </dataValidation>
    <dataValidation type="list" allowBlank="1" showInputMessage="1" showErrorMessage="1" sqref="U15:U61">
      <formula1>CONTRALORIA</formula1>
    </dataValidation>
  </dataValidations>
  <hyperlinks>
    <hyperlink ref="AF61" r:id="rId1"/>
  </hyperlinks>
  <printOptions horizontalCentered="1" verticalCentered="1"/>
  <pageMargins left="0.70866141732283472" right="0.70866141732283472" top="0.74803149606299213" bottom="0.74803149606299213" header="0.31496062992125984" footer="0.31496062992125984"/>
  <pageSetup paperSize="14" scale="17" orientation="landscape" horizontalDpi="4294967293" r:id="rId2"/>
  <headerFooter>
    <oddFooter>&amp;RCódigo: PLE-PIN-F018
Versión: 1
Vigencia desde: 8 septiembre de 2017</oddFooter>
  </headerFooter>
  <colBreaks count="1" manualBreakCount="1">
    <brk id="26" max="42" man="1"/>
  </col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
  <sheetViews>
    <sheetView zoomScale="55" zoomScaleNormal="55" workbookViewId="0">
      <selection activeCell="P15" sqref="P15"/>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312</v>
      </c>
      <c r="B1" t="s">
        <v>43</v>
      </c>
      <c r="C1" t="s">
        <v>313</v>
      </c>
      <c r="D1" t="s">
        <v>314</v>
      </c>
      <c r="F1" t="s">
        <v>315</v>
      </c>
    </row>
    <row r="2" spans="1:8" x14ac:dyDescent="0.25">
      <c r="A2" t="s">
        <v>316</v>
      </c>
      <c r="B2" t="s">
        <v>317</v>
      </c>
      <c r="C2" t="s">
        <v>70</v>
      </c>
      <c r="D2" t="s">
        <v>61</v>
      </c>
      <c r="F2" t="s">
        <v>169</v>
      </c>
    </row>
    <row r="3" spans="1:8" x14ac:dyDescent="0.25">
      <c r="A3" t="s">
        <v>318</v>
      </c>
      <c r="B3" t="s">
        <v>319</v>
      </c>
      <c r="C3" t="s">
        <v>320</v>
      </c>
      <c r="D3" t="s">
        <v>97</v>
      </c>
      <c r="F3" t="s">
        <v>63</v>
      </c>
    </row>
    <row r="4" spans="1:8" x14ac:dyDescent="0.25">
      <c r="A4" t="s">
        <v>321</v>
      </c>
      <c r="C4" t="s">
        <v>57</v>
      </c>
      <c r="D4" t="s">
        <v>84</v>
      </c>
      <c r="F4" t="s">
        <v>86</v>
      </c>
    </row>
    <row r="5" spans="1:8" x14ac:dyDescent="0.25">
      <c r="A5" t="s">
        <v>322</v>
      </c>
      <c r="C5" t="s">
        <v>251</v>
      </c>
      <c r="D5" t="s">
        <v>323</v>
      </c>
    </row>
    <row r="6" spans="1:8" x14ac:dyDescent="0.25">
      <c r="A6" t="s">
        <v>324</v>
      </c>
      <c r="E6" t="s">
        <v>325</v>
      </c>
      <c r="G6" t="s">
        <v>326</v>
      </c>
    </row>
    <row r="7" spans="1:8" x14ac:dyDescent="0.25">
      <c r="A7" t="s">
        <v>327</v>
      </c>
      <c r="E7" t="s">
        <v>328</v>
      </c>
      <c r="G7" t="s">
        <v>66</v>
      </c>
    </row>
    <row r="8" spans="1:8" x14ac:dyDescent="0.25">
      <c r="E8" t="s">
        <v>329</v>
      </c>
      <c r="G8" t="s">
        <v>330</v>
      </c>
    </row>
    <row r="9" spans="1:8" x14ac:dyDescent="0.25">
      <c r="E9" t="s">
        <v>331</v>
      </c>
    </row>
    <row r="10" spans="1:8" x14ac:dyDescent="0.25">
      <c r="E10" t="s">
        <v>332</v>
      </c>
    </row>
    <row r="12" spans="1:8" s="3" customFormat="1" ht="74.25" customHeight="1" x14ac:dyDescent="0.25">
      <c r="A12" s="11"/>
      <c r="C12" s="12"/>
      <c r="D12" s="6"/>
      <c r="H12" s="3" t="s">
        <v>333</v>
      </c>
    </row>
    <row r="13" spans="1:8" s="3" customFormat="1" ht="74.25" customHeight="1" x14ac:dyDescent="0.25">
      <c r="A13" s="11"/>
      <c r="C13" s="12"/>
      <c r="D13" s="6"/>
      <c r="H13" s="3" t="s">
        <v>334</v>
      </c>
    </row>
    <row r="14" spans="1:8" s="3" customFormat="1" ht="74.25" customHeight="1" x14ac:dyDescent="0.25">
      <c r="A14" s="11"/>
      <c r="C14" s="12"/>
      <c r="D14" s="2"/>
      <c r="H14" s="3" t="s">
        <v>335</v>
      </c>
    </row>
    <row r="15" spans="1:8" s="3" customFormat="1" ht="74.25" customHeight="1" x14ac:dyDescent="0.25">
      <c r="A15" s="11"/>
      <c r="C15" s="12"/>
      <c r="D15" s="2"/>
      <c r="H15" s="3" t="s">
        <v>336</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52</v>
      </c>
      <c r="C99" t="s">
        <v>337</v>
      </c>
    </row>
    <row r="100" spans="2:3" x14ac:dyDescent="0.25">
      <c r="B100" s="10">
        <v>1167</v>
      </c>
      <c r="C100" s="3" t="s">
        <v>338</v>
      </c>
    </row>
    <row r="101" spans="2:3" ht="30" x14ac:dyDescent="0.25">
      <c r="B101" s="10">
        <v>1131</v>
      </c>
      <c r="C101" s="3" t="s">
        <v>339</v>
      </c>
    </row>
    <row r="102" spans="2:3" x14ac:dyDescent="0.25">
      <c r="B102" s="10">
        <v>1177</v>
      </c>
      <c r="C102" s="3" t="s">
        <v>340</v>
      </c>
    </row>
    <row r="103" spans="2:3" ht="30" x14ac:dyDescent="0.25">
      <c r="B103" s="10">
        <v>1094</v>
      </c>
      <c r="C103" s="3" t="s">
        <v>341</v>
      </c>
    </row>
    <row r="104" spans="2:3" x14ac:dyDescent="0.25">
      <c r="B104" s="10">
        <v>1128</v>
      </c>
      <c r="C104" s="3" t="s">
        <v>342</v>
      </c>
    </row>
    <row r="105" spans="2:3" ht="30" x14ac:dyDescent="0.25">
      <c r="B105" s="10">
        <v>1095</v>
      </c>
      <c r="C105" s="3" t="s">
        <v>343</v>
      </c>
    </row>
    <row r="106" spans="2:3" ht="30" x14ac:dyDescent="0.25">
      <c r="B106" s="10">
        <v>1129</v>
      </c>
      <c r="C106" s="3" t="s">
        <v>344</v>
      </c>
    </row>
    <row r="107" spans="2:3" ht="45" x14ac:dyDescent="0.25">
      <c r="B107" s="10">
        <v>1120</v>
      </c>
      <c r="C107" s="3" t="s">
        <v>345</v>
      </c>
    </row>
    <row r="108" spans="2:3" x14ac:dyDescent="0.25">
      <c r="B108" s="9"/>
    </row>
    <row r="109" spans="2:3" x14ac:dyDescent="0.25">
      <c r="B109" s="9"/>
    </row>
    <row r="117" spans="2:3" x14ac:dyDescent="0.25">
      <c r="B117" t="s">
        <v>3</v>
      </c>
    </row>
    <row r="118" spans="2:3" x14ac:dyDescent="0.25">
      <c r="B118" t="s">
        <v>346</v>
      </c>
      <c r="C118" t="s">
        <v>347</v>
      </c>
    </row>
    <row r="119" spans="2:3" x14ac:dyDescent="0.25">
      <c r="B119" t="s">
        <v>348</v>
      </c>
      <c r="C119" t="s">
        <v>349</v>
      </c>
    </row>
    <row r="120" spans="2:3" x14ac:dyDescent="0.25">
      <c r="B120" t="s">
        <v>350</v>
      </c>
      <c r="C120" t="s">
        <v>351</v>
      </c>
    </row>
    <row r="121" spans="2:3" x14ac:dyDescent="0.25">
      <c r="B121" t="s">
        <v>352</v>
      </c>
      <c r="C121" t="s">
        <v>353</v>
      </c>
    </row>
    <row r="122" spans="2:3" x14ac:dyDescent="0.25">
      <c r="B122" t="s">
        <v>354</v>
      </c>
      <c r="C122" t="s">
        <v>355</v>
      </c>
    </row>
    <row r="123" spans="2:3" x14ac:dyDescent="0.25">
      <c r="B123" t="s">
        <v>356</v>
      </c>
      <c r="C123" t="s">
        <v>357</v>
      </c>
    </row>
    <row r="124" spans="2:3" x14ac:dyDescent="0.25">
      <c r="B124" t="s">
        <v>358</v>
      </c>
      <c r="C124" t="s">
        <v>359</v>
      </c>
    </row>
    <row r="125" spans="2:3" x14ac:dyDescent="0.25">
      <c r="B125" t="s">
        <v>360</v>
      </c>
      <c r="C125" t="s">
        <v>361</v>
      </c>
    </row>
    <row r="126" spans="2:3" x14ac:dyDescent="0.25">
      <c r="B126" t="s">
        <v>362</v>
      </c>
      <c r="C126" t="s">
        <v>363</v>
      </c>
    </row>
    <row r="127" spans="2:3" x14ac:dyDescent="0.25">
      <c r="B127" t="s">
        <v>364</v>
      </c>
      <c r="C127" t="s">
        <v>365</v>
      </c>
    </row>
    <row r="128" spans="2:3" x14ac:dyDescent="0.25">
      <c r="B128" t="s">
        <v>366</v>
      </c>
      <c r="C128" t="s">
        <v>367</v>
      </c>
    </row>
    <row r="129" spans="2:3" x14ac:dyDescent="0.25">
      <c r="B129" t="s">
        <v>368</v>
      </c>
      <c r="C129" t="s">
        <v>369</v>
      </c>
    </row>
    <row r="130" spans="2:3" x14ac:dyDescent="0.25">
      <c r="B130" t="s">
        <v>370</v>
      </c>
      <c r="C130" t="s">
        <v>371</v>
      </c>
    </row>
    <row r="131" spans="2:3" x14ac:dyDescent="0.25">
      <c r="B131" t="s">
        <v>372</v>
      </c>
      <c r="C131" t="s">
        <v>373</v>
      </c>
    </row>
    <row r="132" spans="2:3" x14ac:dyDescent="0.25">
      <c r="B132" t="s">
        <v>374</v>
      </c>
      <c r="C132" t="s">
        <v>375</v>
      </c>
    </row>
    <row r="133" spans="2:3" x14ac:dyDescent="0.25">
      <c r="B133" t="s">
        <v>376</v>
      </c>
      <c r="C133" t="s">
        <v>377</v>
      </c>
    </row>
    <row r="134" spans="2:3" x14ac:dyDescent="0.25">
      <c r="B134" t="s">
        <v>378</v>
      </c>
      <c r="C134" t="s">
        <v>379</v>
      </c>
    </row>
    <row r="135" spans="2:3" x14ac:dyDescent="0.25">
      <c r="B135" t="s">
        <v>380</v>
      </c>
      <c r="C135" t="s">
        <v>381</v>
      </c>
    </row>
    <row r="136" spans="2:3" x14ac:dyDescent="0.25">
      <c r="B136" t="s">
        <v>382</v>
      </c>
      <c r="C136" t="s">
        <v>383</v>
      </c>
    </row>
    <row r="137" spans="2:3" x14ac:dyDescent="0.25">
      <c r="B137" t="s">
        <v>384</v>
      </c>
      <c r="C137" t="s">
        <v>385</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18</vt:i4>
      </vt:variant>
    </vt:vector>
  </HeadingPairs>
  <TitlesOfParts>
    <vt:vector size="20" baseType="lpstr">
      <vt:lpstr>PLAN GESTION POR PROCESO</vt:lpstr>
      <vt:lpstr>Hoja2</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Juan Sebastian Jimenez Castro</cp:lastModifiedBy>
  <cp:revision/>
  <dcterms:created xsi:type="dcterms:W3CDTF">2016-04-29T15:58:00Z</dcterms:created>
  <dcterms:modified xsi:type="dcterms:W3CDTF">2018-06-27T21:31:37Z</dcterms:modified>
</cp:coreProperties>
</file>