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9320" windowHeight="11550" tabRatio="847"/>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PROCESO'!$A$12:$BC$72</definedName>
    <definedName name="_xlnm.Print_Area" localSheetId="0">'PLAN GESTION POR PROCESO'!$A$1:$BC$78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45621" concurrentCalc="0"/>
</workbook>
</file>

<file path=xl/calcChain.xml><?xml version="1.0" encoding="utf-8"?>
<calcChain xmlns="http://schemas.openxmlformats.org/spreadsheetml/2006/main">
  <c r="BB71" i="1" l="1"/>
  <c r="AS71" i="1"/>
  <c r="AZ17" i="1"/>
  <c r="P17" i="1"/>
  <c r="AY17" i="1"/>
  <c r="BA17" i="1"/>
  <c r="BB17" i="1"/>
  <c r="P18" i="1"/>
  <c r="AY18" i="1"/>
  <c r="BA18" i="1"/>
  <c r="BB18" i="1"/>
  <c r="AZ19" i="1"/>
  <c r="P19" i="1"/>
  <c r="AY19" i="1"/>
  <c r="BA19" i="1"/>
  <c r="BB19" i="1"/>
  <c r="BB20" i="1"/>
  <c r="P21" i="1"/>
  <c r="AY21" i="1"/>
  <c r="BA21" i="1"/>
  <c r="BB21" i="1"/>
  <c r="P22" i="1"/>
  <c r="AY22" i="1"/>
  <c r="BA22" i="1"/>
  <c r="BB22" i="1"/>
  <c r="BB23" i="1"/>
  <c r="P24" i="1"/>
  <c r="AY24" i="1"/>
  <c r="BA24" i="1"/>
  <c r="BB24" i="1"/>
  <c r="P25" i="1"/>
  <c r="AY25" i="1"/>
  <c r="BA25" i="1"/>
  <c r="BB25" i="1"/>
  <c r="AZ26" i="1"/>
  <c r="P26" i="1"/>
  <c r="AY26" i="1"/>
  <c r="BA26" i="1"/>
  <c r="BB26" i="1"/>
  <c r="BB27" i="1"/>
  <c r="BB28" i="1"/>
  <c r="AZ29" i="1"/>
  <c r="AY29" i="1"/>
  <c r="BA29" i="1"/>
  <c r="BB29" i="1"/>
  <c r="AZ30" i="1"/>
  <c r="AY30" i="1"/>
  <c r="BA30" i="1"/>
  <c r="BB30" i="1"/>
  <c r="BB31" i="1"/>
  <c r="BB32" i="1"/>
  <c r="BB33" i="1"/>
  <c r="BB34" i="1"/>
  <c r="BB35" i="1"/>
  <c r="BB36" i="1"/>
  <c r="AY37" i="1"/>
  <c r="BA37" i="1"/>
  <c r="BB37" i="1"/>
  <c r="BB38" i="1"/>
  <c r="AY39" i="1"/>
  <c r="BA39" i="1"/>
  <c r="BB39" i="1"/>
  <c r="BB40" i="1"/>
  <c r="AY41" i="1"/>
  <c r="BA41" i="1"/>
  <c r="BB41" i="1"/>
  <c r="AZ42" i="1"/>
  <c r="AY42" i="1"/>
  <c r="BA42" i="1"/>
  <c r="BB42" i="1"/>
  <c r="AY43" i="1"/>
  <c r="BA43" i="1"/>
  <c r="BB43" i="1"/>
  <c r="AZ44" i="1"/>
  <c r="AY44" i="1"/>
  <c r="BA44" i="1"/>
  <c r="BB44" i="1"/>
  <c r="BB45" i="1"/>
  <c r="AY46" i="1"/>
  <c r="BA46" i="1"/>
  <c r="BB46" i="1"/>
  <c r="P47" i="1"/>
  <c r="AY47" i="1"/>
  <c r="BA47" i="1"/>
  <c r="BB47" i="1"/>
  <c r="BB48" i="1"/>
  <c r="AY49" i="1"/>
  <c r="BA49" i="1"/>
  <c r="BB49" i="1"/>
  <c r="AY50" i="1"/>
  <c r="BA50" i="1"/>
  <c r="BB50" i="1"/>
  <c r="AY51" i="1"/>
  <c r="BA51" i="1"/>
  <c r="BB51" i="1"/>
  <c r="AY52" i="1"/>
  <c r="BA52" i="1"/>
  <c r="BB52" i="1"/>
  <c r="BB53" i="1"/>
  <c r="P54" i="1"/>
  <c r="AY54" i="1"/>
  <c r="BA54" i="1"/>
  <c r="BB54" i="1"/>
  <c r="AY55" i="1"/>
  <c r="BA55" i="1"/>
  <c r="BB55" i="1"/>
  <c r="BB56" i="1"/>
  <c r="AZ57" i="1"/>
  <c r="AY57" i="1"/>
  <c r="BA57" i="1"/>
  <c r="BB57" i="1"/>
  <c r="BB58" i="1"/>
  <c r="AZ59" i="1"/>
  <c r="AY59" i="1"/>
  <c r="BA59" i="1"/>
  <c r="BB59" i="1"/>
  <c r="AZ60" i="1"/>
  <c r="P60" i="1"/>
  <c r="AY60" i="1"/>
  <c r="BA60" i="1"/>
  <c r="BB60" i="1"/>
  <c r="AZ61" i="1"/>
  <c r="P61" i="1"/>
  <c r="AY61" i="1"/>
  <c r="BA61" i="1"/>
  <c r="BB61" i="1"/>
  <c r="BB62" i="1"/>
  <c r="BB63" i="1"/>
  <c r="BB64" i="1"/>
  <c r="BA65" i="1"/>
  <c r="BB65" i="1"/>
  <c r="BA66" i="1"/>
  <c r="BB66" i="1"/>
  <c r="BB67" i="1"/>
  <c r="BA68" i="1"/>
  <c r="BB68" i="1"/>
  <c r="BA69" i="1"/>
  <c r="BB69" i="1"/>
  <c r="BA70" i="1"/>
  <c r="BB70" i="1"/>
  <c r="AZ72" i="1"/>
  <c r="AU68" i="1"/>
  <c r="AS67" i="1"/>
  <c r="AU67" i="1"/>
  <c r="AS69" i="1"/>
  <c r="AU69" i="1"/>
  <c r="AS70" i="1"/>
  <c r="AU70" i="1"/>
  <c r="AU71" i="1"/>
  <c r="AU66" i="1"/>
  <c r="AS65" i="1"/>
  <c r="AU65" i="1"/>
  <c r="BA1048576" i="1"/>
  <c r="AS21" i="1"/>
  <c r="AT48" i="1"/>
  <c r="AX37" i="1"/>
  <c r="AS42" i="1"/>
  <c r="AU42" i="1"/>
  <c r="AX39" i="1"/>
  <c r="AS39" i="1"/>
  <c r="AX36" i="1"/>
  <c r="AX35" i="1"/>
  <c r="AS41" i="1"/>
  <c r="AM71" i="1"/>
  <c r="AO71" i="1"/>
  <c r="AL71" i="1"/>
  <c r="AM70" i="1"/>
  <c r="AO70" i="1"/>
  <c r="AL70" i="1"/>
  <c r="AM69" i="1"/>
  <c r="AO69" i="1"/>
  <c r="AL69" i="1"/>
  <c r="AM68" i="1"/>
  <c r="AO68" i="1"/>
  <c r="AL68" i="1"/>
  <c r="AM67" i="1"/>
  <c r="AO67" i="1"/>
  <c r="AL67" i="1"/>
  <c r="AM66" i="1"/>
  <c r="AL66" i="1"/>
  <c r="AM65" i="1"/>
  <c r="AL65" i="1"/>
  <c r="AA71" i="1"/>
  <c r="AC71" i="1"/>
  <c r="Z71" i="1"/>
  <c r="AB70" i="1"/>
  <c r="AA70" i="1"/>
  <c r="AC70" i="1"/>
  <c r="Z70" i="1"/>
  <c r="AA69" i="1"/>
  <c r="AC69" i="1"/>
  <c r="Z69" i="1"/>
  <c r="AA68" i="1"/>
  <c r="AC68" i="1"/>
  <c r="Z68" i="1"/>
  <c r="AC67" i="1"/>
  <c r="Z67" i="1"/>
  <c r="AA66" i="1"/>
  <c r="Z66" i="1"/>
  <c r="AA65" i="1"/>
  <c r="Z65" i="1"/>
  <c r="AG71" i="1"/>
  <c r="AI71" i="1"/>
  <c r="AF71" i="1"/>
  <c r="AG70" i="1"/>
  <c r="AI70" i="1"/>
  <c r="AF70" i="1"/>
  <c r="AG69" i="1"/>
  <c r="AI69" i="1"/>
  <c r="AF69" i="1"/>
  <c r="AG68" i="1"/>
  <c r="AI68" i="1"/>
  <c r="AF68" i="1"/>
  <c r="AG67" i="1"/>
  <c r="AI67" i="1"/>
  <c r="AF67" i="1"/>
  <c r="AH66" i="1"/>
  <c r="AG66" i="1"/>
  <c r="AF66" i="1"/>
  <c r="AH65" i="1"/>
  <c r="AG65" i="1"/>
  <c r="AF65" i="1"/>
  <c r="AO34" i="1"/>
  <c r="AC19" i="1"/>
  <c r="AI60" i="1"/>
  <c r="AG41" i="1"/>
  <c r="AA36" i="1"/>
  <c r="AB46" i="1"/>
  <c r="E56" i="1"/>
  <c r="E45" i="1"/>
  <c r="E72" i="1"/>
  <c r="Z25" i="1"/>
  <c r="P62" i="1"/>
  <c r="P63" i="1"/>
  <c r="P53" i="1"/>
  <c r="AB48" i="1"/>
  <c r="AB47" i="1"/>
  <c r="Z60" i="1"/>
  <c r="AA60" i="1"/>
  <c r="AF60" i="1"/>
  <c r="AL60" i="1"/>
  <c r="AO60" i="1"/>
  <c r="AR60" i="1"/>
  <c r="AS60" i="1"/>
  <c r="AU60" i="1"/>
  <c r="AX60" i="1"/>
  <c r="Z61" i="1"/>
  <c r="AA61" i="1"/>
  <c r="AF61" i="1"/>
  <c r="AL61" i="1"/>
  <c r="AO61" i="1"/>
  <c r="AR61" i="1"/>
  <c r="AS61" i="1"/>
  <c r="AU61" i="1"/>
  <c r="AX61" i="1"/>
  <c r="AS57" i="1"/>
  <c r="AM57" i="1"/>
  <c r="AO57" i="1"/>
  <c r="AA57" i="1"/>
  <c r="Z53" i="1"/>
  <c r="AA53" i="1"/>
  <c r="AF53" i="1"/>
  <c r="AL53" i="1"/>
  <c r="AM53" i="1"/>
  <c r="AR53" i="1"/>
  <c r="AS53" i="1"/>
  <c r="AU53" i="1"/>
  <c r="AX53" i="1"/>
  <c r="AY53" i="1"/>
  <c r="Z54" i="1"/>
  <c r="AC54" i="1"/>
  <c r="AF54" i="1"/>
  <c r="AG54" i="1"/>
  <c r="AI54" i="1"/>
  <c r="AL54" i="1"/>
  <c r="AM54" i="1"/>
  <c r="AO54" i="1"/>
  <c r="AR54" i="1"/>
  <c r="AS54" i="1"/>
  <c r="AU54" i="1"/>
  <c r="AX54" i="1"/>
  <c r="Z55" i="1"/>
  <c r="AF55" i="1"/>
  <c r="AI55" i="1"/>
  <c r="AL55" i="1"/>
  <c r="AM55" i="1"/>
  <c r="AO55" i="1"/>
  <c r="AR55" i="1"/>
  <c r="AS55" i="1"/>
  <c r="AU55" i="1"/>
  <c r="AX55" i="1"/>
  <c r="AX57" i="1"/>
  <c r="AR57" i="1"/>
  <c r="AL57" i="1"/>
  <c r="AF57" i="1"/>
  <c r="Z57" i="1"/>
  <c r="Z47" i="1"/>
  <c r="AA47" i="1"/>
  <c r="AC47" i="1"/>
  <c r="AF47" i="1"/>
  <c r="AL47" i="1"/>
  <c r="AM47" i="1"/>
  <c r="AR47" i="1"/>
  <c r="AX47" i="1"/>
  <c r="Z52" i="1"/>
  <c r="AF52" i="1"/>
  <c r="AL52" i="1"/>
  <c r="AM52" i="1"/>
  <c r="AO52" i="1"/>
  <c r="AR52" i="1"/>
  <c r="AS52" i="1"/>
  <c r="AU52" i="1"/>
  <c r="AX52" i="1"/>
  <c r="Z19" i="1"/>
  <c r="AL18" i="1"/>
  <c r="AM18" i="1"/>
  <c r="AR18" i="1"/>
  <c r="AS18" i="1"/>
  <c r="AX18" i="1"/>
  <c r="Z18" i="1"/>
  <c r="AG19" i="1"/>
  <c r="AL19" i="1"/>
  <c r="AM19" i="1"/>
  <c r="AR19" i="1"/>
  <c r="AS19" i="1"/>
  <c r="AU19" i="1"/>
  <c r="AX19" i="1"/>
  <c r="Z21" i="1"/>
  <c r="AC21" i="1"/>
  <c r="AF21" i="1"/>
  <c r="AG21" i="1"/>
  <c r="AI21" i="1"/>
  <c r="AL21" i="1"/>
  <c r="AM21" i="1"/>
  <c r="AO21" i="1"/>
  <c r="AR21" i="1"/>
  <c r="AX21" i="1"/>
  <c r="Z22" i="1"/>
  <c r="AA22" i="1"/>
  <c r="AF22" i="1"/>
  <c r="AG22" i="1"/>
  <c r="AL22" i="1"/>
  <c r="AM22" i="1"/>
  <c r="AR22" i="1"/>
  <c r="AS22" i="1"/>
  <c r="AU22" i="1"/>
  <c r="AX22" i="1"/>
  <c r="Z24" i="1"/>
  <c r="AC24" i="1"/>
  <c r="AF24" i="1"/>
  <c r="AI24" i="1"/>
  <c r="AL24" i="1"/>
  <c r="AM24" i="1"/>
  <c r="AO24" i="1"/>
  <c r="AR24" i="1"/>
  <c r="AS24" i="1"/>
  <c r="AU24" i="1"/>
  <c r="AX24" i="1"/>
  <c r="AC25" i="1"/>
  <c r="AF25" i="1"/>
  <c r="AG25" i="1"/>
  <c r="AI25" i="1"/>
  <c r="AL25" i="1"/>
  <c r="AM25" i="1"/>
  <c r="AO25" i="1"/>
  <c r="AR25" i="1"/>
  <c r="AS25" i="1"/>
  <c r="AU25" i="1"/>
  <c r="AX25" i="1"/>
  <c r="Z26" i="1"/>
  <c r="AA26" i="1"/>
  <c r="AF26" i="1"/>
  <c r="AG26" i="1"/>
  <c r="AL26" i="1"/>
  <c r="AM26" i="1"/>
  <c r="AR26" i="1"/>
  <c r="AS26" i="1"/>
  <c r="AU26" i="1"/>
  <c r="AX26" i="1"/>
  <c r="Z28" i="1"/>
  <c r="AA28" i="1"/>
  <c r="AF28" i="1"/>
  <c r="AG28" i="1"/>
  <c r="AL28" i="1"/>
  <c r="AM28" i="1"/>
  <c r="AR28" i="1"/>
  <c r="AS28" i="1"/>
  <c r="AX28" i="1"/>
  <c r="AY28" i="1"/>
  <c r="Z29" i="1"/>
  <c r="AA29" i="1"/>
  <c r="AF29" i="1"/>
  <c r="AG29" i="1"/>
  <c r="AI29" i="1"/>
  <c r="AL29" i="1"/>
  <c r="AO29" i="1"/>
  <c r="AR29" i="1"/>
  <c r="AS29" i="1"/>
  <c r="AU29" i="1"/>
  <c r="AX29" i="1"/>
  <c r="Z30" i="1"/>
  <c r="AA30" i="1"/>
  <c r="AF30" i="1"/>
  <c r="AG30" i="1"/>
  <c r="AL30" i="1"/>
  <c r="AM30" i="1"/>
  <c r="AO30" i="1"/>
  <c r="AR30" i="1"/>
  <c r="AS30" i="1"/>
  <c r="AX30" i="1"/>
  <c r="Z31" i="1"/>
  <c r="AA31" i="1"/>
  <c r="AF31" i="1"/>
  <c r="AG31" i="1"/>
  <c r="AL31" i="1"/>
  <c r="AM31" i="1"/>
  <c r="AR31" i="1"/>
  <c r="AS31" i="1"/>
  <c r="AU31" i="1"/>
  <c r="AX31" i="1"/>
  <c r="AY31" i="1"/>
  <c r="AZ31" i="1"/>
  <c r="Z32" i="1"/>
  <c r="AA32" i="1"/>
  <c r="AF32" i="1"/>
  <c r="AI32" i="1"/>
  <c r="AL32" i="1"/>
  <c r="AM32" i="1"/>
  <c r="AR32" i="1"/>
  <c r="AS32" i="1"/>
  <c r="AX32" i="1"/>
  <c r="AY32" i="1"/>
  <c r="AZ32" i="1"/>
  <c r="Z34" i="1"/>
  <c r="AF34" i="1"/>
  <c r="AL34" i="1"/>
  <c r="AR34" i="1"/>
  <c r="AX34" i="1"/>
  <c r="AZ34" i="1"/>
  <c r="Z35" i="1"/>
  <c r="AA35" i="1"/>
  <c r="AF35" i="1"/>
  <c r="AL35" i="1"/>
  <c r="AY35" i="1"/>
  <c r="Z36" i="1"/>
  <c r="AF36" i="1"/>
  <c r="AL36" i="1"/>
  <c r="AM36" i="1"/>
  <c r="AR36" i="1"/>
  <c r="AY36" i="1"/>
  <c r="Z37" i="1"/>
  <c r="AA37" i="1"/>
  <c r="AC37" i="1"/>
  <c r="AF37" i="1"/>
  <c r="AL37" i="1"/>
  <c r="AM37" i="1"/>
  <c r="AR37" i="1"/>
  <c r="Z38" i="1"/>
  <c r="AA38" i="1"/>
  <c r="AF38" i="1"/>
  <c r="AG38" i="1"/>
  <c r="AL38" i="1"/>
  <c r="AM38" i="1"/>
  <c r="AR38" i="1"/>
  <c r="AS38" i="1"/>
  <c r="AX38" i="1"/>
  <c r="AY38" i="1"/>
  <c r="AZ38" i="1"/>
  <c r="Z39" i="1"/>
  <c r="AA39" i="1"/>
  <c r="AF39" i="1"/>
  <c r="AL39" i="1"/>
  <c r="AM39" i="1"/>
  <c r="AO39" i="1"/>
  <c r="AR39" i="1"/>
  <c r="Z40" i="1"/>
  <c r="AA40" i="1"/>
  <c r="AF40" i="1"/>
  <c r="AL40" i="1"/>
  <c r="AM40" i="1"/>
  <c r="AR40" i="1"/>
  <c r="AU40" i="1"/>
  <c r="AX40" i="1"/>
  <c r="AY40" i="1"/>
  <c r="Z41" i="1"/>
  <c r="AA41" i="1"/>
  <c r="AF41" i="1"/>
  <c r="AI41" i="1"/>
  <c r="AL41" i="1"/>
  <c r="AM41" i="1"/>
  <c r="AR41" i="1"/>
  <c r="AU41" i="1"/>
  <c r="AX41" i="1"/>
  <c r="Z42" i="1"/>
  <c r="AA42" i="1"/>
  <c r="AC42" i="1"/>
  <c r="AF42" i="1"/>
  <c r="AI42" i="1"/>
  <c r="AL42" i="1"/>
  <c r="AM42" i="1"/>
  <c r="AO42" i="1"/>
  <c r="AR42" i="1"/>
  <c r="AX42" i="1"/>
  <c r="Z43" i="1"/>
  <c r="AA43" i="1"/>
  <c r="AF43" i="1"/>
  <c r="AL43" i="1"/>
  <c r="AM43" i="1"/>
  <c r="AR43" i="1"/>
  <c r="AX43" i="1"/>
  <c r="Z44" i="1"/>
  <c r="AA44" i="1"/>
  <c r="AC44" i="1"/>
  <c r="AF44" i="1"/>
  <c r="AI44" i="1"/>
  <c r="AL44" i="1"/>
  <c r="AM44" i="1"/>
  <c r="AO44" i="1"/>
  <c r="AR44" i="1"/>
  <c r="AS44" i="1"/>
  <c r="AX44" i="1"/>
  <c r="Z46" i="1"/>
  <c r="AF46" i="1"/>
  <c r="AI46" i="1"/>
  <c r="AL46" i="1"/>
  <c r="AM46" i="1"/>
  <c r="AR46" i="1"/>
  <c r="AX46" i="1"/>
  <c r="Z48" i="1"/>
  <c r="AA48" i="1"/>
  <c r="AC48" i="1"/>
  <c r="AF48" i="1"/>
  <c r="AL48" i="1"/>
  <c r="AM48" i="1"/>
  <c r="AR48" i="1"/>
  <c r="AX48" i="1"/>
  <c r="AY48" i="1"/>
  <c r="Z49" i="1"/>
  <c r="AA49" i="1"/>
  <c r="AF49" i="1"/>
  <c r="AG49" i="1"/>
  <c r="AL49" i="1"/>
  <c r="AM49" i="1"/>
  <c r="AO49" i="1"/>
  <c r="AR49" i="1"/>
  <c r="AS49" i="1"/>
  <c r="AX49" i="1"/>
  <c r="Z50" i="1"/>
  <c r="AC50" i="1"/>
  <c r="AF50" i="1"/>
  <c r="AI50" i="1"/>
  <c r="AL50" i="1"/>
  <c r="AM50" i="1"/>
  <c r="AO50" i="1"/>
  <c r="AR50" i="1"/>
  <c r="AS50" i="1"/>
  <c r="AU50" i="1"/>
  <c r="AX50" i="1"/>
  <c r="Z51" i="1"/>
  <c r="AA51" i="1"/>
  <c r="AC51" i="1"/>
  <c r="AF51" i="1"/>
  <c r="AI51" i="1"/>
  <c r="AL51" i="1"/>
  <c r="AM51" i="1"/>
  <c r="AO51" i="1"/>
  <c r="AR51" i="1"/>
  <c r="AS51" i="1"/>
  <c r="AU51" i="1"/>
  <c r="AX51" i="1"/>
  <c r="Z59" i="1"/>
  <c r="AA59" i="1"/>
  <c r="AF59" i="1"/>
  <c r="AG59" i="1"/>
  <c r="AI59" i="1"/>
  <c r="AL59" i="1"/>
  <c r="AM59" i="1"/>
  <c r="AR59" i="1"/>
  <c r="AS59" i="1"/>
  <c r="AU59" i="1"/>
  <c r="AX59" i="1"/>
  <c r="Z63" i="1"/>
  <c r="AA63" i="1"/>
  <c r="AF63" i="1"/>
  <c r="AG63" i="1"/>
  <c r="AL63" i="1"/>
  <c r="AM63" i="1"/>
  <c r="AR63" i="1"/>
  <c r="AS63" i="1"/>
  <c r="AU63" i="1"/>
  <c r="AX63" i="1"/>
  <c r="AY63" i="1"/>
  <c r="AZ63" i="1"/>
  <c r="AR65" i="1"/>
  <c r="AX65" i="1"/>
  <c r="AR66" i="1"/>
  <c r="AX66" i="1"/>
  <c r="AR67" i="1"/>
  <c r="AX67" i="1"/>
  <c r="AR68" i="1"/>
  <c r="AX68" i="1"/>
  <c r="AR69" i="1"/>
  <c r="AX69" i="1"/>
  <c r="AR70" i="1"/>
  <c r="AX70" i="1"/>
  <c r="AR71" i="1"/>
  <c r="AX71" i="1"/>
  <c r="A1" i="1"/>
  <c r="AM17" i="1"/>
  <c r="AO17" i="1"/>
  <c r="AX17" i="1"/>
  <c r="AS17" i="1"/>
  <c r="AU17" i="1"/>
  <c r="AG17" i="1"/>
  <c r="AI17" i="1"/>
  <c r="AF17" i="1"/>
  <c r="Z17" i="1"/>
  <c r="AR17" i="1"/>
  <c r="AL17" i="1"/>
  <c r="AC17" i="1"/>
  <c r="AC72" i="1"/>
  <c r="AO72" i="1"/>
  <c r="AU72" i="1"/>
  <c r="AI72" i="1"/>
</calcChain>
</file>

<file path=xl/sharedStrings.xml><?xml version="1.0" encoding="utf-8"?>
<sst xmlns="http://schemas.openxmlformats.org/spreadsheetml/2006/main" count="774" uniqueCount="510">
  <si>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</si>
  <si>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</si>
  <si>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</si>
  <si>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</si>
  <si>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</si>
  <si>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</si>
  <si>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</si>
  <si>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</si>
  <si>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</si>
  <si>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</si>
  <si>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</si>
  <si>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</si>
  <si>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</si>
  <si>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</si>
  <si>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</si>
  <si>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</si>
  <si>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</si>
  <si>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</si>
  <si>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</si>
  <si>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</si>
  <si>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</si>
  <si>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</si>
  <si>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</si>
  <si>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</si>
  <si>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</si>
  <si>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</si>
  <si>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</si>
  <si>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r>
      <t>Nombre:</t>
    </r>
    <r>
      <rPr>
        <sz val="10"/>
        <color theme="1"/>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</si>
  <si>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</si>
  <si>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</si>
  <si>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</si>
  <si>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</si>
  <si>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</si>
  <si>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</si>
  <si>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</si>
  <si>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</si>
  <si>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</si>
  <si>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r>
      <t>Nombre:</t>
    </r>
    <r>
      <rPr>
        <sz val="10"/>
        <color theme="1"/>
        <rFont val="Arial"/>
        <family val="2"/>
      </rPr>
      <t xml:space="preserve"> 
</t>
    </r>
  </si>
  <si>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</si>
  <si>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</si>
  <si>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</si>
  <si>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</si>
  <si>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</si>
  <si>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</si>
  <si>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</si>
  <si>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</si>
  <si>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</si>
  <si>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</si>
  <si>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</si>
  <si>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</si>
  <si>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</si>
  <si>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</si>
  <si>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</si>
  <si>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</si>
  <si>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</si>
  <si>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</si>
  <si>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</si>
  <si>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</si>
  <si>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</si>
  <si>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</si>
  <si>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</si>
  <si>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</si>
  <si>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</si>
  <si>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</si>
  <si>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</si>
  <si>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</si>
  <si>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</si>
  <si>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</si>
  <si>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</si>
  <si>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</si>
  <si>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</si>
  <si>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</si>
  <si>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</si>
  <si>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</si>
  <si>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</si>
  <si>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</si>
  <si>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</si>
  <si>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r>
      <rPr>
        <b/>
        <sz val="10"/>
        <color theme="1"/>
        <rFont val="Arial"/>
        <family val="2"/>
      </rPr>
      <t xml:space="preserve">Nombre:            </t>
    </r>
    <r>
      <rPr>
        <sz val="10"/>
        <color theme="1"/>
        <rFont val="Arial"/>
        <family val="2"/>
      </rPr>
      <t xml:space="preserve">
</t>
    </r>
  </si>
  <si>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</si>
  <si>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</si>
  <si>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</si>
  <si>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</si>
  <si>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</si>
  <si>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</si>
  <si>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</si>
  <si>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</si>
  <si>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</si>
  <si>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</si>
  <si>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</si>
  <si>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</si>
  <si>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</si>
  <si>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(No. De acciones de plan de mejoramiento responsabilidad del proceso documentadas y vigentes/No. De acciones bajo responsabilidad del proceso)*100</t>
  </si>
  <si>
    <t>TOTAL PROGRAMACION VIGENCIA</t>
  </si>
  <si>
    <t xml:space="preserve">Fortalecer la capacidad institucional y para el ejercicio de la función  policiva por parte de las Autoridades locales a cargo de la SDG. </t>
  </si>
  <si>
    <t>Implementar en la Alcaldía Local el 100% de los lineamientos de gestión de las TIC impartidos por la DTI del Nivel Central</t>
  </si>
  <si>
    <t xml:space="preserve">FAVOR RELACIONAR LOS CODIGOS Y NOMBRES DE LOS PROYECTOS DE INVERSIÓN DE SU ALCALDIA </t>
  </si>
  <si>
    <t>VIGENCIA DE LA PLANEACIÓN</t>
  </si>
  <si>
    <t>DEPENDENCIA</t>
  </si>
  <si>
    <t>OBJETIVO PROCESO</t>
  </si>
  <si>
    <t>ALCANCE PROCESO</t>
  </si>
  <si>
    <t>LIDER DEL PROCESO</t>
  </si>
  <si>
    <t>ALCALDIA LOCAL DE USAQUEN</t>
  </si>
  <si>
    <t>ALCALDIA LOCAL DE CHAPINERO</t>
  </si>
  <si>
    <t>ALCALDIA LOCAL DE SANTAFE</t>
  </si>
  <si>
    <t>ALCALDIA LOCAL DE SAN CRISTOBAL</t>
  </si>
  <si>
    <t>ALCALDIA LOCAL DE USME</t>
  </si>
  <si>
    <t>ALCALDIA LOCAL DE TUNJUELITO</t>
  </si>
  <si>
    <t>ALCALDIA LOCAL DE BOSA</t>
  </si>
  <si>
    <t>ALCALDIA LOCAL DE KENNEDY</t>
  </si>
  <si>
    <t>ALCALDIA LOCAL DE FONTIBON</t>
  </si>
  <si>
    <t>ALCALDIA LOCAL DE ENGATIVA</t>
  </si>
  <si>
    <t>ALCALDIA LOCAL DE SUBA</t>
  </si>
  <si>
    <t>ALCALDIA LOCAL DE BARRIOS UNIDOS</t>
  </si>
  <si>
    <t>ALCALDIA LOCAL DE TEUSAQUILLO</t>
  </si>
  <si>
    <t>ALCALDIA LOCAL DE LOS MARTIRES</t>
  </si>
  <si>
    <t>ALCALDIA LOCAL DE ANTONIO NARIÑO</t>
  </si>
  <si>
    <t xml:space="preserve">ALCALDIA LOCAL DE PUENTE ARANDA </t>
  </si>
  <si>
    <t>ALCALDIA LOCAL DE LA CANDELARIA</t>
  </si>
  <si>
    <t>ALCALDIA LOCAL DE RAFAEL URIBE URIBE</t>
  </si>
  <si>
    <t>ALCALDIA LOCAL DE CIUDAD BOLIVAR</t>
  </si>
  <si>
    <t>ALCALDIA LOCAL DE SUMAPAZ</t>
  </si>
  <si>
    <t>Integrar las herramientas de planeación, gestión y control, con enfoque de innovación, mejoramiento continuo, responsabilidad social, desarrollo integral del talento humano y transparencia</t>
  </si>
  <si>
    <t>Socializar al 80% de los directivos y lideres de proceso de la alcaldia local la estrategia de comunicación en cascada</t>
  </si>
  <si>
    <t>Desplegar el 100% de la estrategia de comunicación en cascada en la alcaldia local</t>
  </si>
  <si>
    <t>Desarrollar dos (2) campañas externas en la localidad con base en las necesidades de comunicación de la SDG para el año 2017</t>
  </si>
  <si>
    <t>Desarrollar dos (2) campañas internas en la alcaldia local con base en las necesidades de comunicación de la SDG para el año 2017</t>
  </si>
  <si>
    <t>(No. De acciones del plan anticorrupción cumplidas en el trimestre/No. De acciones del plan antocorrupción formuladas para el trimestre en la versión vigente del plan anticorrupción)*100</t>
  </si>
  <si>
    <t>Implementar el 35 % del Plan de Intervención Local en DDHH</t>
  </si>
  <si>
    <t>Incrementar y mantener las lineas de acción de Derechos Humanos en el Plan Operativo Anual Local</t>
  </si>
  <si>
    <t>Implementar los mecanismos y las acciones necesarias para responder oportunamente el 100% del ejercicio de control político, los derechos de petición y/o solicitudes de información que realice el Concejo de Bogotá, D.C. y el Congreso de la República.</t>
  </si>
  <si>
    <t>Participar en el 100% de las convoctarias que realice la Dirección de Relaciones Políticas a las sesiones de las Juntas Administradoras Locales destinadas a documentar inquietudes y sugerencias de estas corporaciones de elección local.</t>
  </si>
  <si>
    <t>Realizar una (1) mesa de trabajo entre la Junta Administradora Local, la Alcaldía Local, la Dirección de Relaciones Políticas y funcionarios del nivel Directivo del Distrito Capital, para atender y hacer seguimiento a las solicitudes que presenten estas coorporaciones.</t>
  </si>
  <si>
    <t>RUTINARIA</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</si>
  <si>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</si>
  <si>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</si>
  <si>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</si>
  <si>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</si>
  <si>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</si>
  <si>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</si>
  <si>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PONDERACION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</si>
  <si>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</si>
  <si>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</si>
  <si>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RETADORA (MEJORA)</t>
  </si>
  <si>
    <t>GESTIÓN</t>
  </si>
  <si>
    <t>SOTENIBILIDAD DEL SISTEMA DE GESTIÓN</t>
  </si>
  <si>
    <t>(No. de espacios en las que se participó/ No. de espacios convocados relacionados con el Sistema de gestion de la entidad)*100</t>
  </si>
  <si>
    <t>(No. de reportes remitidos oportunamente a la OAP/ No. De reportes relacionados con el Sistema de gestion de la entidad)*100</t>
  </si>
  <si>
    <t>Establecer linea base del perfil de riesgo del proceso aplicando metodologia del manual de gestión del riesgo 1D-PGE-M4</t>
  </si>
  <si>
    <t>Cumplir el 100% del Plan de Actualización de la documentación del Sistema de Gestión de la Entidad correspondientes al proceso</t>
  </si>
  <si>
    <t>(No. De Documentos actualizados según el  Plan/No. De Documentos previstos para actualización en el Plan  )*100</t>
  </si>
  <si>
    <t>SOSTENIBILIDAD DEL SISTEMA DE GESTIÓN</t>
  </si>
  <si>
    <t>Consumo de papel 2017</t>
  </si>
  <si>
    <t>N/A</t>
  </si>
  <si>
    <t>Linea Base Perfil del Riesgo</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</si>
  <si>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</si>
  <si>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</si>
  <si>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</si>
  <si>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</si>
  <si>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</si>
  <si>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</si>
  <si>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Asistencia a las mesas de trabajo relacionadas con el Sistema de Gestión</t>
  </si>
  <si>
    <t>Asistencia a mesas de trabajo, comites o instancias de desición</t>
  </si>
  <si>
    <t>Actas
Memorandos
Correos</t>
  </si>
  <si>
    <t>Cumplimiento del plan de actualización de los procesos en el marco del Sistema de Gestión</t>
  </si>
  <si>
    <t>Plan de Actualización de la Documentación</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</si>
  <si>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</si>
  <si>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</si>
  <si>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Actividades Cumplidas del Plan Anticorrupción</t>
  </si>
  <si>
    <t>Seguimiento Plan Anticorrupción</t>
  </si>
  <si>
    <t>PROCESO</t>
  </si>
  <si>
    <t xml:space="preserve">GESTIÓN PUBLICA TERRITORIAL LOCAL
</t>
  </si>
  <si>
    <t xml:space="preserve">RELACIONES ESTRATEGICAS
</t>
  </si>
  <si>
    <t xml:space="preserve">COMUNICACIONES ESTRATEGICAS
</t>
  </si>
  <si>
    <t xml:space="preserve">IVC
</t>
  </si>
  <si>
    <t xml:space="preserve">GESTIÓN CORPORATIVA LOCAL
</t>
  </si>
  <si>
    <t xml:space="preserve">GERENCIA DE TI
</t>
  </si>
  <si>
    <t>TRANSVERSALES</t>
  </si>
  <si>
    <t>TOTAL PROCESO</t>
  </si>
  <si>
    <t>Realizar mínimo12 acciones de control u operativos en materia de urbanismo relacionados con la integridad del espacio público.</t>
  </si>
  <si>
    <t>Realizar mínimo 42 acciones de control u operativos en materia de actividad económica.</t>
  </si>
  <si>
    <t xml:space="preserve">Realizar mínimo 12 acciones de control u operativos en materia de ambiente, mineria y relaciones con los animales </t>
  </si>
  <si>
    <t>Realizar mínimo 2 acciones de control u operativos en materia de convivencia relacionados con artículos pirotécnicos y sustancias peligrosas.</t>
  </si>
  <si>
    <t>Archivar el 10% de los expedientes de actuaciones administrativas de las vigencias 2015 y anteriores, de conformidad con los lineameintos formulados por la Dirección para la Gestión Policiva.</t>
  </si>
  <si>
    <t>Registrar en el aplicativo SI ACTUA o el que haga sus veces, el 100% de las indagaciones preliminares.</t>
  </si>
  <si>
    <t>Registrar en el aplicativo SI ACTUA o el que haga sus veces, el 100% de las actuaciones relacionadas con los comportamientos contrarios a la convivencia.</t>
  </si>
  <si>
    <t>Realizar mínimo un (01) ejercicio de Dialogo Social en el marco del Proceso de Rendición de Cuentas, de conformidad con la metodología establecida</t>
  </si>
  <si>
    <t>Comprometer al 30 de junio del 2017 el 50% del presupuesto de inversión directa disponible a la vigencia para el FDL y el 95% al 29 de diciembre de 2017.</t>
  </si>
  <si>
    <t xml:space="preserve">Girar mínimo el 50% del presupuesto de inversión directa comprometidos en la vigencia 2017
</t>
  </si>
  <si>
    <t xml:space="preserve">Girar el 50% del presupuesto comprometido constituido como Obligaciones por Pagar de la vigencia 2016 y anteriores (Funcionamiento e Inversión).
</t>
  </si>
  <si>
    <t>Adquirir el 80% de los bienes de Características Técnicas Uniformes de Común Utilización a través del portal Colombia Compra Eficiente.</t>
  </si>
  <si>
    <t>Acciones de Control u Operativos realizados en espacio público</t>
  </si>
  <si>
    <t>Acciones de Control u Operativos realizados en materia de actividad económica.</t>
  </si>
  <si>
    <t>Acciones de Control u Operativos realizados en obras y urbanismo</t>
  </si>
  <si>
    <t xml:space="preserve">Acciones de Control u Operativos realizados en Ambiente, Mineria y Relaciones con los animales </t>
  </si>
  <si>
    <t>Acciones de Control u Operativos realizados en Convivencia relacionados con artículos pirotécnicos y sustancias peligrosas</t>
  </si>
  <si>
    <t>Querellas civiles de policia y contravencionales resueltas</t>
  </si>
  <si>
    <t>(No. Querellas civiles de policia y contravencionales resueltas / No. Querellas civiles de policia y contravencionales activas) * 100</t>
  </si>
  <si>
    <t>Ejecución plan de descongestión</t>
  </si>
  <si>
    <t>(No. Actuaciones Administrativas Archivadas / No. Actuaciones Administrativas Activas) * 100</t>
  </si>
  <si>
    <t>Actuaciones administrativas registradas en el aplicativo</t>
  </si>
  <si>
    <t>(No. Indagaciones preliminares registradas / No.  Indagaciones preliminares activas) * 100</t>
  </si>
  <si>
    <t>Actuaciones policivas registradas en el aplicativo</t>
  </si>
  <si>
    <t>(No. actuaciones policivas registradas / No.  actuaciones policivas activas) * 100</t>
  </si>
  <si>
    <t>Actuaciones administrativas impulsadas</t>
  </si>
  <si>
    <t>(No. Actuaciones Administrativas impulsadas / No. Actuaciones Administrativas Activas) * 100</t>
  </si>
  <si>
    <t>Disminución Revocatorias Consejo de Justicia</t>
  </si>
  <si>
    <t xml:space="preserve">(Número de revocatorias del Consejo de Justicia 2017 / Número de expedientes remitidos al Consejo de Justicia 2017) -
(Número de revocatorias del Consejo de Justicia 2016 / Número de expedientes remitidos al Consejo de Justicia 2016) </t>
  </si>
  <si>
    <t>Ejecución presupuestal de inversión directa</t>
  </si>
  <si>
    <t>(Valor Acumulado del presupuesto de inversión directa comprometido /Valor total de presupuesto de inversión directa disponible) * 100</t>
  </si>
  <si>
    <t>Giros realizados</t>
  </si>
  <si>
    <t>(Valor Acumulado de giros de inversión Directa realizados en la vigencia 2017 /Valor total de presupuesto de inversión directa  disponible) *100</t>
  </si>
  <si>
    <t>Ejecución de obligaciones por pagar</t>
  </si>
  <si>
    <t>(Valor Acumulado del Giro de las obligaciones por pagar en funcionamiento e Inversión / Valor del presupuesto comprometido de Obligaciones por Pagar en funcionamiento e inversión) * 100</t>
  </si>
  <si>
    <t>Procesos Contractuales de malla vial y parques con pliegos tipo</t>
  </si>
  <si>
    <t>(No. procesos contractuales de malla vial y parques realizados con pliegos tipo / No.  procesos contractuales de malla vial y parques realizados) * 100</t>
  </si>
  <si>
    <t>Bienes con CTUCU adquiridos a través de Colombia Compra Eficiente</t>
  </si>
  <si>
    <t>(Valor de bienes con CTUCU adquiridos a través de Colombia compra Eficiente / Valor total de bienes con CTUCU adquiridos)*100</t>
  </si>
  <si>
    <t>Ejecución plan de acción del CLG</t>
  </si>
  <si>
    <t>(No. de actividades realizadas del Plan de Acción del CLG / No. actividades del Plan de Acción del CLG programadas)*100</t>
  </si>
  <si>
    <t>Avance del cumplimiento físico logrado en el plan de desarrollo</t>
  </si>
  <si>
    <t>Ejercicios de Dialogo Social en lo Local</t>
  </si>
  <si>
    <t>No. De ejercicios de diálogo social realizados</t>
  </si>
  <si>
    <t xml:space="preserve">Sumatoria de No. Acciones de Control u operativos en espacio público realizados </t>
  </si>
  <si>
    <t xml:space="preserve">Sumatoria de  No. Acciones de Control u Operativos en materia de actividad económica realizados </t>
  </si>
  <si>
    <t xml:space="preserve">Sumatoria de No. Acciones de Control u operativos en obras y urbanismo realizados </t>
  </si>
  <si>
    <t>Sumatoria de No. Acciones de Control u operativos en Ambiente, Mineria y Relaciones con los animales realizados.</t>
  </si>
  <si>
    <t xml:space="preserve">Sumatoria de No. Acciones de Control u opertativos en materia convivencia relacionados con artículos pirotécnicos y sustancias peligrosas realizados </t>
  </si>
  <si>
    <t>% de avance en el cumplimiento físico del plan de desarrollo local según el dato que arroje la matriz MUSI (Ejecución real)</t>
  </si>
  <si>
    <t>% de implementacion del plan de intervencion local en derechos humanos</t>
  </si>
  <si>
    <t>No. De lineas de accion de derechos humanos en el marco del plan operativo anual local incrementadas</t>
  </si>
  <si>
    <t>Mecanismos de respuesta oportuna</t>
  </si>
  <si>
    <t>No. de mecanismos implementados para responder oportunamente el ejercicio de control político, derechos de petición y solicitudes de información</t>
  </si>
  <si>
    <t>Participación en convocatorias de la dirección de relaciones políticas</t>
  </si>
  <si>
    <t>(No de participaciones documentadas de la Alcaldía Local/No de convocatorias realizadas por la Dirección de Relaciones políticas)*100</t>
  </si>
  <si>
    <t>Mesa de trabajo con la JAL y la DRP en la Alcaldía Local</t>
  </si>
  <si>
    <t>Una mesa de trabajo lleada a cabo según programación de la DRP</t>
  </si>
  <si>
    <t>Socialización de la estrategia de comunicación</t>
  </si>
  <si>
    <t>% de directivos en la Alcaldía Local que recibieron la socialización de la estrategia de comunicación en cascada</t>
  </si>
  <si>
    <t>Despliegue de la estrategia de comunicación</t>
  </si>
  <si>
    <t>% de despliegue de la estrategia de comunicación en cascada en la Alcaldía local</t>
  </si>
  <si>
    <t>Campañas externas de comunicación</t>
  </si>
  <si>
    <t>2 campañas externas de comunicación</t>
  </si>
  <si>
    <t>Campañas internas de comunicación</t>
  </si>
  <si>
    <t>2 campañas internas de comunicación</t>
  </si>
  <si>
    <t>Plan de comunicaciones 2017</t>
  </si>
  <si>
    <t>Un plan de comunicaciones ofrmulado para la vigencia 2017 en la Alcaldía Local</t>
  </si>
  <si>
    <t>Formular y socializar el  Plan de Comunicaciones de la Alcaldia Local para la Vigencia 2017</t>
  </si>
  <si>
    <t>Lineamientos de Gestión de la TIC implementados en la alcaldia local</t>
  </si>
  <si>
    <t>GESTIÓN DEL PATRIMONIO DOCUMENTAL</t>
  </si>
  <si>
    <r>
      <t>Adelantar el 100% de los procesos contractuales de malla vial</t>
    </r>
    <r>
      <rPr>
        <sz val="11"/>
        <color rgb="FFFF0000"/>
        <rFont val="Calibri"/>
        <family val="2"/>
        <scheme val="minor"/>
      </rPr>
      <t xml:space="preserve"> </t>
    </r>
    <r>
      <rPr>
        <sz val="11"/>
        <color theme="1"/>
        <rFont val="Calibri"/>
        <family val="2"/>
        <scheme val="minor"/>
      </rPr>
      <t>de la vigencia 2017, utilizando los pliegos tipo.</t>
    </r>
  </si>
  <si>
    <t>Cumplir en la Alcaldia Local con el 100% de las actividades dispuestas en el plan de acción de adopción de las NIC-SP según Resolución 693-2016 de la Contaduría General de la Nación</t>
  </si>
  <si>
    <t>Porcentaje de cumplimiento de las actividades dispuestas en el plan de acción NIC-SP</t>
  </si>
  <si>
    <t>(Porcentaje de cumplimiento de plan de acción de las NIC-SP 2017/Porcentaje de cumplimiento de plan de acción de las NIC-SP 2017 programado para la vigencia)*100</t>
  </si>
  <si>
    <t>Lineas de acción de DDHH incrementadas</t>
  </si>
  <si>
    <t>(Número de procesos de contratación de recursos de los FDL enviados a revisión, asesoría y con solicitud de asistencia técnica (procesos nuevos y modificaciones contractuales) / Número de procesos de contratación que cumplen con los criterios de la Directiva 12 de 2016) x 100</t>
  </si>
  <si>
    <t>Dar cumplimiento al plan de modernización de las alcaldias locales (según lineamientos establecidos por la Dirección Administrativa)</t>
  </si>
  <si>
    <t>SERVICIO A LA CIUDADANIA</t>
  </si>
  <si>
    <t>Implementar un punto de aplicación de la Encuesta de Percepción del Servicio, como cumplimiento a los lineamientos contenidos en la Circular 014 de 2016.</t>
  </si>
  <si>
    <t xml:space="preserve">Número de puntos de aplicación de la Encuesta de Percepción del Servicio implementados.
</t>
  </si>
  <si>
    <t>Puntos de aplicación de la encuesta de percepción del servicio, implamentados</t>
  </si>
  <si>
    <t>(No. De acciones del plan de modernización de  Alcaldías Locales ejecutadas y documentadas / No. De acciones del plan de modernización de  Alcaldías Locales formuladas por la SDG)*100</t>
  </si>
  <si>
    <t>Cumplimiento al plan de modernización</t>
  </si>
  <si>
    <t>(No. De lineamientos de la DTI implementados en la Alcaldía Local en la vigencia 2017/No. De lineamientos de la DTI impartidos por la DTI en 2017)*100</t>
  </si>
  <si>
    <t>Porcentaje de aplicación de los lineamientos establecidos en la Directiva 12 de 2016</t>
  </si>
  <si>
    <t>ALCALDE/SA LOCAL DE USAQUEN</t>
  </si>
  <si>
    <t>ALCALDE/SA LOCAL DE CHAPINERO</t>
  </si>
  <si>
    <t>ALCALDE/SA LOCAL DE SANTAFE</t>
  </si>
  <si>
    <t>ALCALDE/SA LOCAL DE SAN CRISTOBAL</t>
  </si>
  <si>
    <t>ALCALDE/SA LOCAL DE USME</t>
  </si>
  <si>
    <t>ALCALDE/SA LOCAL DE TUNJUELITO</t>
  </si>
  <si>
    <t>ALCALDE/SA LOCAL DE BOSA</t>
  </si>
  <si>
    <t>ALCALDE/SA LOCAL DE KENNEDY</t>
  </si>
  <si>
    <t>ALCALDE/SA LOCAL DE FONTIBON</t>
  </si>
  <si>
    <t>ALCALDE/SA LOCAL DE ENGATIVA</t>
  </si>
  <si>
    <t>ALCALDE/SA LOCAL DE SUBA</t>
  </si>
  <si>
    <t>ALCALDE/SA LOCAL DE BARRIOS UNIDOS</t>
  </si>
  <si>
    <t>ALCALDE/SA LOCAL DE TEUSAQUILLO</t>
  </si>
  <si>
    <t>ALCALDE/SA LOCAL DE LOS MARTIRES</t>
  </si>
  <si>
    <t>ALCALDE/SA LOCAL DE ANTONIO NARIÑO</t>
  </si>
  <si>
    <t xml:space="preserve">ALCALDE/SA LOCAL DE PUENTE ARANDA </t>
  </si>
  <si>
    <t>ALCALDE/SA LOCAL DE LA CANDELARIA</t>
  </si>
  <si>
    <t>ALCALDE/SA LOCAL DE RAFAEL URIBE URIBE</t>
  </si>
  <si>
    <t>ALCALDE/SA LOCAL DE CIUDAD BOLIVAR</t>
  </si>
  <si>
    <t>ALCALDE/SA LOCAL DE SUMAPAZ</t>
  </si>
  <si>
    <t>Establecer la linea base del consumo de papel del proceso durante la vigencia 2017</t>
  </si>
  <si>
    <t>Linea base del consumo de papel del proceso establecida</t>
  </si>
  <si>
    <t>Linea base del consumo de papel del proceso</t>
  </si>
  <si>
    <t>Linea Base de consumo de combustible y costos de mantenimiento establecida</t>
  </si>
  <si>
    <t xml:space="preserve">Linea base de consumo de combustible y costos de mantenimiento de los vehiculos </t>
  </si>
  <si>
    <t>Cumplir con el 100% de las buenas prácticas de gestión documental emitidas por el nivel central, en la muestra tomada por parte de los técnicos, en las sesiones de inspección a la gestión documental de la alcaldía local</t>
  </si>
  <si>
    <t>Jornadas de sensbilización sobre las buenas practicas de gestión documental realizadas</t>
  </si>
  <si>
    <t>Sumatoria de jornadas de sensibilización sobre las buenas practicas de gestión documental</t>
  </si>
  <si>
    <t>Porcentaje de cumplimiento a las buenas practicas de gestión documental</t>
  </si>
  <si>
    <t>% de cumplimiento de las buenas practicas de gestión documental emitidas por el nivel central</t>
  </si>
  <si>
    <t>Inventario de gestión realizado</t>
  </si>
  <si>
    <t>Numero de inventario de archivo gestión de la alcaldia local realizado</t>
  </si>
  <si>
    <t>Realizar un (1) inventario del archivo de gestión de la Alcaldía local, de acuerdo a los parámetros de la herramienta FUID vigente</t>
  </si>
  <si>
    <t>Realizar cuatro (4) jornadas de sensibilización sobre las buenas prácticas de gestión documental emitidas por el nivel central, a por lo menos el 80% de los funcionarios y contratistas vinculados o a la alcaldía local a la fecha en que se realice.</t>
  </si>
  <si>
    <t>Establecer la línea base de consumo de combustible y costos de mantenimiento de los vehículos oficiales livianos y pesados a cargo de la Alcaldía Local conforme a la herramienta suministrada por el nivel central</t>
  </si>
  <si>
    <t>Aplicar el 100% de los lineamientos establecidos en la Directiva 12 de 2016 del Alcalde Mayor sobre contratación.</t>
  </si>
  <si>
    <t>Procesos contractuales publicados y actualizados en SECOP I, II y TVEC</t>
  </si>
  <si>
    <t>Publicar el 100% 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</si>
  <si>
    <t>(PREDIS
Portal Colombia Compra Eficiente) (Informe de cruce de información de reporte - Subsecretarìa de Gestiòn Local)
Informe SIVICOF reportado trimestral a la Subsecretaría de Gestión Local)</t>
  </si>
  <si>
    <t>(No. procesos contractuales planeados, publicados y/o modificados en el Plan Anual de Adquisiciones - PAA en el portal de Colombia Compra Eficiente, asì como las actuaciones contractuales, celebración de contratos y/o convenios; publicados, modificados y/o liquidados en SECOP I o SECOP II o TVEC (según corresponda con la normatividad vigente) / No. actuaciones contracuales planeadas, realizadas, celebradas, publicadas y/o modificadas, y/o liquidadas) * 100</t>
  </si>
  <si>
    <t>Disminuir en un 10% las revocatorias en el Consejo de Justicia de las desiciones provenientes de la alcaldia local, en comparación con el año 2016</t>
  </si>
  <si>
    <t>Impulsar hasta depurar el 100% de las actuaciones administrativas de las vigencias 2016 y 2017</t>
  </si>
  <si>
    <t>Porcentaje de avance del plan de acción</t>
  </si>
  <si>
    <t>Ejercicio de dialogo social</t>
  </si>
  <si>
    <t>Cumplimiento fisico-entregado del plan de desarrollo Local</t>
  </si>
  <si>
    <t>Implementación del Plan de Intervención Local</t>
  </si>
  <si>
    <t>Lineas de Acción de DDHH</t>
  </si>
  <si>
    <t>Mecanismos y accciones de control politico</t>
  </si>
  <si>
    <t>Asistencia a convocatorias realizadas por DRP</t>
  </si>
  <si>
    <t>Mesa de trabajo con la JAL</t>
  </si>
  <si>
    <t>Porcentaje de despligue de la estrategia de comunicación en cascada</t>
  </si>
  <si>
    <t>Campañas externas en las localidad</t>
  </si>
  <si>
    <t>Campañas internas en las localidad</t>
  </si>
  <si>
    <t>Socialización plan de comunicaciones</t>
  </si>
  <si>
    <t>Acciones de control en materia de espacio publico</t>
  </si>
  <si>
    <t>Acciones de control en materia de actividad economica</t>
  </si>
  <si>
    <t>Acciones de control en materia de integridad urbanistica</t>
  </si>
  <si>
    <t>Acciones de control en materia de ambiente,mineria y relaciones con los animales</t>
  </si>
  <si>
    <t>Acciones de control en materia de articulos pirotecnicos y sustancias peligrosas</t>
  </si>
  <si>
    <t>Querelleas civiles de policia y contravencionales</t>
  </si>
  <si>
    <t>Expedientes administrativos archivados</t>
  </si>
  <si>
    <t>Registro aplicativo SIACTUA</t>
  </si>
  <si>
    <t xml:space="preserve">Actuaciones administrativas </t>
  </si>
  <si>
    <t>Revocatorias en el consejo de justicia</t>
  </si>
  <si>
    <t>Compromiso presupuestal</t>
  </si>
  <si>
    <t>Giros del presupuesto de inversión directa</t>
  </si>
  <si>
    <t>Giros del presupuesto como obligaciones por pagar vigencias anteriores</t>
  </si>
  <si>
    <t>Procesos contractuales de malla vial</t>
  </si>
  <si>
    <t xml:space="preserve">Contrataciones y modificaciones </t>
  </si>
  <si>
    <t>Actividades del Plan de Acción NIC-SP</t>
  </si>
  <si>
    <t>Aquisiciones de bienes de caracteristicas tecnicas uniformes</t>
  </si>
  <si>
    <t>Plan de modernización de las alcaldias locales</t>
  </si>
  <si>
    <t>Consumo de combustibles y costo de mantenimiento</t>
  </si>
  <si>
    <t>Lineamiento directiva 12 de 2016</t>
  </si>
  <si>
    <t>Punto de aplicación de la encuesta de percepción del servicio</t>
  </si>
  <si>
    <t>Jornadas de sensibilización sobre las buenas practicas documentales</t>
  </si>
  <si>
    <t>Buenas practicas de gestión documental</t>
  </si>
  <si>
    <t xml:space="preserve">Inventario del archivo de gestión </t>
  </si>
  <si>
    <t>Lineamientos gestión de las TIC</t>
  </si>
  <si>
    <t>Resolver el 60% de las querellas civiles de policia y contravencionales anteriores a la vigencia de la Ley 1801 de 2016.</t>
  </si>
  <si>
    <t>Ejecutar el 90%  del plan de acción aprobado por el CLG.</t>
  </si>
  <si>
    <t>Lograr el 15% de avance del cumplimiento físico-Entregado en el Plan de Desarrollo Local</t>
  </si>
  <si>
    <t xml:space="preserve">Realizar mínimo 24 acciones de control u operativos en  materia de urbanismo relacionados con la integridad urbanística </t>
  </si>
  <si>
    <t>%</t>
  </si>
  <si>
    <t>Se duplico lameta programada  por lo cual ya se cumplio con el 50% de la meta anual</t>
  </si>
  <si>
    <t>Actas de operativos del trimestre</t>
  </si>
  <si>
    <t>Actas de operativos de verificación</t>
  </si>
  <si>
    <t>Expedientes y resoluciones de archivo</t>
  </si>
  <si>
    <t>Se han realizado las actuaciones administrativas de la Oficina jurídica en el sistema</t>
  </si>
  <si>
    <t>Aplicativo si Actua</t>
  </si>
  <si>
    <t xml:space="preserve">se realizaron impulsos a un número superior al estimado </t>
  </si>
  <si>
    <t>Los expedientes y el registro de la asesora de la Oficina jurídica.</t>
  </si>
  <si>
    <t>Se han disminuido la revocatoria de las Resoluciones</t>
  </si>
  <si>
    <t>Expedientes con decisiones con recurso</t>
  </si>
  <si>
    <t>Visitas. Soportes de Información.Oficina Jurídica</t>
  </si>
  <si>
    <t>Satisfactorio</t>
  </si>
  <si>
    <t>Información que reposa en el Aplicativo y en los libros de cada una de  las Inspecciones</t>
  </si>
  <si>
    <t>Se cumpliócon el bojetivo programado.</t>
  </si>
  <si>
    <t>Información que reposa en el sistema y en los Libros de cada una de las Inspecciones.</t>
  </si>
  <si>
    <t>Efectividad en la Gestión</t>
  </si>
  <si>
    <t>Información que reposa en el Sistema y en los libros de cada una de  las Inspecciones. Y en la Ofivcina de Obras.</t>
  </si>
  <si>
    <t>La Información reposa en el sistema PREDIS.</t>
  </si>
  <si>
    <t>Efectividad</t>
  </si>
  <si>
    <t>Actas en carpetas consejo Local de Gobietno</t>
  </si>
  <si>
    <t>Audicencia Pública realizada 25 de Marzo. Carpeta de rendición  de cuen tas</t>
  </si>
  <si>
    <t>Información en CDFísico y el Sistema</t>
  </si>
  <si>
    <t>Actas de reunión y asistencia</t>
  </si>
  <si>
    <t>Actas de asistencia y capacitación entre otros.</t>
  </si>
  <si>
    <t>Información Localizada en el Plan de Acción del SEGPLAN</t>
  </si>
  <si>
    <t xml:space="preserve">Inicialmente se programo 1 acción. Por motivos de labores fuera del Despacho lo que impidió el diligenciamiento oportuno del Plan de Gestión en este trimestre. </t>
  </si>
  <si>
    <t>Archivo en carpetas Oficinade Planeación y matriz de seguimiento a proposciones en poder de Nubia Quintero Martines</t>
  </si>
  <si>
    <t>con la entrada en vigencia del nuevo codigo de policia, la proyeccion pudo estar equivocada</t>
  </si>
  <si>
    <t>Información que reposa en el sistema y en los Libros de cada una de las Inspecciones y Actas en la Oficina Jurídica.</t>
  </si>
  <si>
    <t>Se cumplió con la meta propuesta y se efectuaron mas de 100</t>
  </si>
  <si>
    <t>Información que reposa en el sistema y en los Libros de cada una de las Inspecciones y Actas que reposan en la Oficina Jurídica.</t>
  </si>
  <si>
    <t>EXPEDIENTES Y RESOLUCIONES DE ARCHIVO</t>
  </si>
  <si>
    <t>APLICATIVO SI ACTUA</t>
  </si>
  <si>
    <t>se ha puesto total empeño en mantener el aplicativo al dia</t>
  </si>
  <si>
    <t>se ha dado impulso procesal a todo lo recibido</t>
  </si>
  <si>
    <t>EN  LOS EXPEDIENTES QUE BAJAN DEL CONSEJO DE JUSTICIA</t>
  </si>
  <si>
    <t>con la entrada en vigencia del nuevo codigo de policia, la proyeccion pudo estar equivocada. 6 Jornadas relacionadas con temas ambientales.</t>
  </si>
  <si>
    <t>Información que reposa en el sistema y en los Libros de cada una de las Inspecciones. Actas que reposan en la Oficina de Gestión ambiental.</t>
  </si>
  <si>
    <t>SE REALIZO EL ARCHIVO DE 18   EXPEDIENTES</t>
  </si>
  <si>
    <t>SE REGISTRARON TODOS LOS EXPEDIENTES DE LA OFICINA JURIDICA e Inspecciones y obras.</t>
  </si>
  <si>
    <t>Información que reposa en el sistema y en los Libros de cada una de las Inspecciones y  Y oficina de Obras.</t>
  </si>
  <si>
    <t xml:space="preserve">SE HAN DISMINUIDO LAS REVOCATORIAS DEL CONSEJO DE JUSTICIA - BAJARON  2 EXPEDIENTES           CONFIRMANDO LA DECISION DE LA ALCALDIA/Obras y Urbanismo solicitó al C. de E.Formato digital y precedentes más relevantes.  </t>
  </si>
  <si>
    <t>No se ha realizado el avance por cuanto a la fecha no se ha recibido el manual de buenas práctcas de parte de la Secretaria de Gobierno</t>
  </si>
  <si>
    <t>Se ha realizado parcialmente y, a la fecha estamos a la espera de recibir el manual de buenas prácticas emitido por la Secretaria de Gobierno</t>
  </si>
  <si>
    <t xml:space="preserve">Se realizó inventario Documental de laserie contratos, de la serie Obras y Urbanismo y de la serie Actuaciones Administrativas Ley 232 de 1,995   </t>
  </si>
  <si>
    <t>Implementaciòn del plan de intervenciòn local</t>
  </si>
  <si>
    <t>Se comprometieron los recursos de los procesos contractuales celebrados en el periodo</t>
  </si>
  <si>
    <t>Certificados de registro presupuestal</t>
  </si>
  <si>
    <t>Se realizarón los pagos sobre las acciones realizadas y certificadas</t>
  </si>
  <si>
    <t>Ordenes de pagos realizadas.</t>
  </si>
  <si>
    <t>Se han depurado las obligaciones por pagar sobre las cuales se ha establecido plena claridad de su cumplimiento.</t>
  </si>
  <si>
    <t>Matriz de seguimiento y actas de reunión de seguimiento.</t>
  </si>
  <si>
    <t>S cuenta con el registro de los datos de seguimietno al consumo de combustible de los vehículos de propiedad del F.D.L. B.U.</t>
  </si>
  <si>
    <t>Se está dando la respuesta dentro de los términos legales y/ 0 solicitados por la Entidad o por el Peticionario.</t>
  </si>
  <si>
    <t>ORFEO 20176220102971 DEL 7 DE Julio de 2017</t>
  </si>
  <si>
    <t>Se citó a todos los funcionarios por correo y se efectuo la socialización respectiva. El día viernes 30 de junio de 2017</t>
  </si>
  <si>
    <t>Primero se socializó con el Alcalde y los coordinadores de Oficina y luego con todos los funcionarios</t>
  </si>
  <si>
    <t xml:space="preserve">Actas, correos y, fotos </t>
  </si>
  <si>
    <t>Se realizó una campaña de comunicación externa de sencibilización de recuperación de espacio público</t>
  </si>
  <si>
    <t xml:space="preserve">Volantes, redes sociales y Gaceta </t>
  </si>
  <si>
    <t>Se realizó una actividad de socialización de los valores éticos y se elaboró un plan de trabajo co  los funxcionarios de la Alcaldía Local</t>
  </si>
  <si>
    <t>Actas de capacitación y de reunión, registro fotográfico.</t>
  </si>
  <si>
    <t>Se formuló y se socializó  el Plan de Comunicaciones para la vigencia 2017</t>
  </si>
  <si>
    <t>Plan de Comunicaciones formulado, Acta de socialización del Plan de comunicaciones, Publicació n en Página Web.</t>
  </si>
  <si>
    <t>Toda la información contractual hasta el 30 de Junio correspondiente al II trimestre se encuentra publicada en el SECOP I al igual que las afectaciones que hayan tenido los contratos durante el presente trimestre</t>
  </si>
  <si>
    <t>Copia de Aactas de capacitación y compromisos.  Oficios</t>
  </si>
  <si>
    <t>De acuerdo con la Circular No 010 de 19 de Mayo dre 2017 Emitida por la Secretaria Jurídica Distrital se suspende el Acápite 7o del Manual para la operación de los Accuerdoa Marco de Precios expedido por Colombia Compra Eficiente con relación a la selección Abreviada por acuerdo marco de precios y mínima cuantia para adquirir los biensy servicios de caractrísticas técnicas Uniformes .</t>
  </si>
  <si>
    <t>SE EFECTUO LA RENDICIÓ N DE CUENTAS iniciando el segundo trimestre</t>
  </si>
  <si>
    <t>Actas de la rendición de cuentas y registro de visitantes Reposa en la Oficina de Prensa</t>
  </si>
  <si>
    <t xml:space="preserve">Actas suscritas por los responsables  y formatos su ministrados por la Oficina Asesors de Planeación gestionados y remitidos en el momemto solicitado. Reposan en las carpetas a mi siposición y en el computador asignado a mi cargo.  </t>
  </si>
  <si>
    <t>Actas de asistencia a las convocatorias realizadas por los asesores de la Oficina de Planeación.</t>
  </si>
  <si>
    <t>Actas de asistencia que rteposan en los archivos a mi cargo referente a las actividades de cada uno de los meses del II trimestre.</t>
  </si>
  <si>
    <t>Se pueden verificar en las dcarpetas de los contratos o en el SECOP</t>
  </si>
  <si>
    <t>De acuerdo con el seguimiento realizado en el me de junio al cumplimiento de las metas del Plan de acción, se cumple con el avance proyectado.</t>
  </si>
  <si>
    <t>Informe de seguimiento a plan de acción.</t>
  </si>
  <si>
    <t>Se presentó por parte de la Dirección la propuesta de Plan y se aprobó por parte de la Administración local</t>
  </si>
  <si>
    <t>Acta de reuni+pn de presentación y aprobación</t>
  </si>
  <si>
    <t>S han cumplido las metas pactadas en el Plan hasta la fecha</t>
  </si>
  <si>
    <t>Acta de reunión de comité de convergencia del día 27 de abril</t>
  </si>
  <si>
    <t>SECOP I Y carpetas de los contratos .</t>
  </si>
  <si>
    <t>Se efectuaron durante el trimestfe Abril- Junio: tres acuerdos marco  de precios Asi: Aseo y cafeteíia  No 16932, Papeleria  Acuerdo No 16238 E Impresoras Acuerdo  No 16627. Las carpetas de los acuerdos se encuentran en la Oficina de Archivo de Gestión Documental.</t>
  </si>
  <si>
    <t xml:space="preserve">Matriz actualizada de seguimiento a suministro de combustible y manteniemiento de vehículos </t>
  </si>
  <si>
    <t>La administración local realiza el seguimento al consumo de combustible en la matriz provista por parte de la Secretaría Distrital de Gobierno</t>
  </si>
  <si>
    <t>No se ha instalado el punto de aplicación de la encuesta</t>
  </si>
  <si>
    <t>La administración adquirió compromisoscontractuales al 10% de la ejecución presupuestal para el año 2017</t>
  </si>
  <si>
    <t>Contratos que reposan en el SECOP.</t>
  </si>
  <si>
    <t>pedientes del manualc</t>
  </si>
  <si>
    <t>BASES DE DATOS QUE REPOSAN EN EL ARCHIVO LOCAL DE LA ALCLADÍA</t>
  </si>
  <si>
    <t>pedientes del manual</t>
  </si>
  <si>
    <t>La gestión de las visitas de verificación a establecimientos de Comercio se realizaron en forma efectiva y eficiente.</t>
  </si>
  <si>
    <t>Actas de visita a establecimientos de comercio y bases de datos que reposan en la Oficina jurídica.</t>
  </si>
  <si>
    <t>Acciones de Control u Operarivos realizados en materia de actividad económica</t>
  </si>
  <si>
    <t>Se superó la meta perseguida durante e trimestre comno consecuencia de a eficie ncia y efectividad de las labores realizadas en la Oficina Jurídica.</t>
  </si>
  <si>
    <t>Base de datos de la Oficina jurídica y los expedientes que reposan en gestión documental.</t>
  </si>
  <si>
    <t>Se dio cumplimiento a lo proyectado inicialmente</t>
  </si>
  <si>
    <t xml:space="preserve">Expedientes que han bajado del consejo dre justicia y se encuentran en Gestión Documental </t>
  </si>
  <si>
    <t>Manual de buenas prácticas</t>
  </si>
  <si>
    <t xml:space="preserve">Se realizó inventario Documental de laserie contratos, de la serie Obras y Urbanismo y de la serie Actuaciones Administrativas Ley 232 de 1,995. Este inventario se ha ido actuaizando períodciamente   </t>
  </si>
  <si>
    <t>Base de datos que reposa en el archivo local de la Alcaldía Bunidos</t>
  </si>
  <si>
    <t>Comunicaciones Oficiales y correos electrónicos</t>
  </si>
  <si>
    <t>Se realizó la socialización del Plan de Comunicaciones en casada</t>
  </si>
  <si>
    <t>Se adelanta comunicación interna en cascada y también externa por medio de las redes sociales y la gaceta de unidos informados</t>
  </si>
  <si>
    <t xml:space="preserve">Se realizó una campaña de comunicación externa através de volantes y redes sociales sobre el uso adecuado del espacio público </t>
  </si>
  <si>
    <t>En el marco de la campaña de valores éticos de la ALCALDÍA hemos realizado varias actividades con el fin de fomentar la comunicación interna basados en la transparencia y la eficiencia y servicio al ciudadano.</t>
  </si>
  <si>
    <t xml:space="preserve">El Plan de Comunicacionesse realizó de acuerdo a los lineamientos establecidos por Secretaria de Gobierno de comunicación en casdcada. </t>
  </si>
  <si>
    <t>A la fecha se han realizado 21 operativos quedan pendientes 3</t>
  </si>
  <si>
    <t>Carpeta cumplimiento plan de gestión 2017</t>
  </si>
  <si>
    <t>Se registraron 280 expedientes preliminares al aplicativo SI ACTUA</t>
  </si>
  <si>
    <t>AplicativoSI ACTUA</t>
  </si>
  <si>
    <t xml:space="preserve">Se impulsaron 249 expedientes </t>
  </si>
  <si>
    <t>Informes de actividades de los contratistas, expedientes y correos electronicos</t>
  </si>
  <si>
    <t>No aplica para este trimestre, toda vez que está programada para ser ejecutada con posterioridad</t>
  </si>
  <si>
    <t>El pormedio Corresponde al nivel de cumplimiento de las acciones correctivas en planes de mejora internos(SIG). La Alcaldía Local no remitió planes e mejora con contraloría para realizar el monitoreo correspondiente</t>
  </si>
  <si>
    <t>La Alcaldía Local de Barrios Unidos no cumplió con el reporte de riesgos y servicio no conforme correspoondiente al segundo triemstre según plazos establecidos</t>
  </si>
  <si>
    <t>De 14 mesas convocadas, no asistió a 3</t>
  </si>
  <si>
    <t>El porcentaje corresponde al avance en la actualización del proceso Gestión Pública Territorial local en el cual participa la localidad según distribución comunicada en marzo. A 30 de junio  el avance en la caracterización de proceso (90%),  matriz de riesgos (80%) y un avance del 25% en la actualización de la demas documetación</t>
  </si>
  <si>
    <t>Corresponde al monitoreo efectuado con corte a junio por la OAP sobre los compromisos del PAAC en la versión 3</t>
  </si>
  <si>
    <t>Cuenta con 8 planes de mejora que contienen 148 acciones correctivas, de ellas 10 se encuentran vencidas. No remitió información de planes de mejora con contraloría para monitoreo del trimestre en los términos solicitados</t>
  </si>
  <si>
    <t>La Alcaldía Local de Barrios Unidos no cumplió con el reporte de riesgos para el proceso de gestion pública territorial local ni el correspondiente a  servicio no conforme del tercer triemstre según plazos establecidos</t>
  </si>
  <si>
    <t>De 8 mesas convocadas asistio a todas</t>
  </si>
  <si>
    <t>El porcentaje corresponde al avance en la actualización del proceso Gestión Pública Territorial local en el cual participa la localidad según distribución comunicada en marzo. A 30 de septiembre el avance en la caracterización de proceso (90%),  matriz de riesgos (95%) y un avance del 38% en la actualización de la demas documetación</t>
  </si>
  <si>
    <t>Corresponde al monitoreo efectuado con corte a septiembre por la OAP sobre los compromisos del PAAC en la versión 4</t>
  </si>
  <si>
    <t>Se proyectaron 47 resoluciones de archivo</t>
  </si>
  <si>
    <t>Actas de operativos y material fotográfico que reposa en la carpeta correspondiente en la oficina jurídica</t>
  </si>
  <si>
    <t>Se cumplió en su totalidad lo programado en el presente trimestre</t>
  </si>
  <si>
    <t>De acuerdo con las actuaciones administrativas por Ley 232 de 1,995 que cursan en la Oficina jurídica se cumplió con la meta programada</t>
  </si>
  <si>
    <t>Los expedientes que reposan en el archivo de gestión documental de esta ALCALDÍA LOCAL</t>
  </si>
  <si>
    <t>Teniendo en cuenta que para los años 1016 y 2017 existian un total de 124 actuaciones administrativas, se impulsaron un total de 55 impulsos, superando la meta propuesta inicialmente</t>
  </si>
  <si>
    <t xml:space="preserve">Expedientes que reposan en el archivo de gestión documental en esta ALCLADÍA Local </t>
  </si>
  <si>
    <t>S sobrepaso la meta programada debido a que se realizaron tres operativos.</t>
  </si>
  <si>
    <t xml:space="preserve">Actas de operarivos de elementos pirotécnicos y pólvora, registros fotográficos que reposan en la carpeta en la Oficina Jurídica:  </t>
  </si>
  <si>
    <t>Se cumple solo el 87% de la meta, dado que se solicitó en varias oportunidades a SDG asignación de claves y usuarios para el manejo del aplicativo SI ACTUA sin que ello fuera posible.</t>
  </si>
  <si>
    <t>El sistema Aplicativo SI ACTUA</t>
  </si>
  <si>
    <t>Aexpedientes enviados por el Consejo de Justicia Actas de reuniones con los abogados responsables del tema.</t>
  </si>
  <si>
    <t>con la entrada en vigencia del nuevo codigo nacional de polcia, la proyeccion pudo estar equivocada</t>
  </si>
  <si>
    <t>informacion que reposa en el sistema y en cada uno de los expedientes</t>
  </si>
  <si>
    <t>Se adelantaron 9 jornadas relacionadas con temas ambientales y de protección animal</t>
  </si>
  <si>
    <t>Actas que reposan en la oficina de gestión ambiental.</t>
  </si>
  <si>
    <t>Se han cumplido las metas programadas y propuestas poara la vigencia 2017</t>
  </si>
  <si>
    <t xml:space="preserve">Aactas dre comité de sostenibilidad contable, AACTAS DE Inventario, Resoluciones de comité de saneamiento contable: No 168 de junio de 2017;224 de Octubre de 2017 y, 450 de diciembre 29 de 2017. </t>
  </si>
  <si>
    <t xml:space="preserve">La meta se cumplió en su totalidad </t>
  </si>
  <si>
    <t>Carpeta de evidencias que reposa en la Oficina de Prensa</t>
  </si>
  <si>
    <t>Con la estrategia de comunicación en casacada</t>
  </si>
  <si>
    <t>se cumplio en su totalidad la meta</t>
  </si>
  <si>
    <t>Redes sociales y volantes</t>
  </si>
  <si>
    <t>se cumplió la meta en su totsalidad</t>
  </si>
  <si>
    <t>Se formuló en trabajo conjunto con la Secretaria de Gobienro y se socializó con los funcionarios de la Alcaldía Local.</t>
  </si>
  <si>
    <t>Correos y carpeta Oficina de Prensa</t>
  </si>
  <si>
    <t>EJECUCIÓN PONDERADA</t>
  </si>
  <si>
    <t>La Alcaldía Local de Barrios Unidos, no realizó reporte en la herramienta de consumo de papel</t>
  </si>
  <si>
    <t xml:space="preserve">Informe de reporte de consumo de papel </t>
  </si>
  <si>
    <t>La Alcaldía local de Barrios Unidos participa en el proceso de gestión pública territorial local cuya matriz de riesgos ya se encuentra publicada en la intranet con su respectivo perfil del riesgo</t>
  </si>
  <si>
    <t>Informe de estado actual matrices de riesgo</t>
  </si>
  <si>
    <t xml:space="preserve">informe de acciones de mejora </t>
  </si>
  <si>
    <t>Durante el IV trimestre no se realizaron reuniones relacionadas con la actualización del proceso.</t>
  </si>
  <si>
    <t>Informe de analista</t>
  </si>
  <si>
    <t>Se realizó actualización documental  por normalización según circular 006</t>
  </si>
  <si>
    <t>Actualización documental Intranet</t>
  </si>
  <si>
    <t>Seguimiento plan anticorrupción</t>
  </si>
  <si>
    <t xml:space="preserve">La Alcaldía local de Barrios Unidos tiene un nivel de vencimiento de acciones correctivas del 22%, es decir un 79% de acciones actualizadas y documentadas. Respecto a planes de mejoramiento con contraloría no reporta información relacionada 0% </t>
  </si>
  <si>
    <t>El dato corresponde a las actividades y productos realizados por la Alcaldía Local de Barrios Unidos, la cual debe fortalecer la publicación permanente de la totalidad de las actuaciones contractuales en el portal del SECOP I; SECOP II y TVEC.</t>
  </si>
  <si>
    <t xml:space="preserve">La Alcaldía local de Barrios Unidos cuenta con matriz de riesgos publicada y actualizada, toda vez que participo del proceso de Gestión pública territorial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</si>
</sst>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40A]\ #,##0.00"/>
    <numFmt numFmtId="165" formatCode="* #,##0.00&quot;    &quot;;\-* #,##0.00&quot;    &quot;;* \-#&quot;    &quot;;@\ "/>
    <numFmt numFmtId="166" formatCode="0.0%"/>
  </numFmts>
  <fonts count="42">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Calibri"/>
      <family val="2"/>
      <scheme val="minor"/>
    </font>
    <font>
      <sz val="10"/>
      <color indexed="8"/>
      <name val="Arial"/>
      <family val="2"/>
    </font>
    <font>
      <b/>
      <sz val="10"/>
      <color indexed="8"/>
      <name val="Arial"/>
      <family val="2"/>
    </font>
    <font>
      <b/>
      <sz val="10"/>
      <color theme="1"/>
      <name val="Calibri"/>
      <family val="2"/>
      <scheme val="minor"/>
    </font>
    <font>
      <sz val="10"/>
      <color theme="1"/>
      <name val="Arial"/>
      <family val="2"/>
    </font>
    <font>
      <sz val="12"/>
      <color theme="1"/>
      <name val="Arial"/>
      <family val="2"/>
    </font>
    <font>
      <b/>
      <sz val="10"/>
      <color theme="1"/>
      <name val="Arial"/>
      <family val="2"/>
    </font>
    <font>
      <sz val="11"/>
      <color theme="1"/>
      <name val="Arial"/>
      <family val="2"/>
    </font>
    <font>
      <b/>
      <sz val="18"/>
      <color theme="1"/>
      <name val="Calibri"/>
      <family val="2"/>
      <scheme val="minor"/>
    </font>
    <font>
      <sz val="14"/>
      <color theme="1"/>
      <name val="Arial Narrow"/>
      <family val="2"/>
    </font>
    <font>
      <sz val="14"/>
      <name val="Arial Narrow"/>
      <family val="2"/>
    </font>
    <font>
      <sz val="14"/>
      <color rgb="FFFF0000"/>
      <name val="Arial Narrow"/>
      <family val="2"/>
    </font>
    <font>
      <sz val="10"/>
      <color theme="1"/>
      <name val="Agency FB"/>
      <family val="2"/>
    </font>
    <font>
      <sz val="11"/>
      <name val="Calibri"/>
      <family val="2"/>
      <scheme val="minor"/>
    </font>
    <font>
      <b/>
      <sz val="12"/>
      <color theme="1"/>
      <name val="Calibri"/>
      <family val="2"/>
      <scheme val="minor"/>
    </font>
    <font>
      <b/>
      <sz val="12"/>
      <color theme="0"/>
      <name val="Calibri"/>
      <family val="2"/>
      <scheme val="minor"/>
    </font>
    <font>
      <sz val="12"/>
      <color theme="0"/>
      <name val="Calibri"/>
      <family val="2"/>
      <scheme val="minor"/>
    </font>
    <font>
      <b/>
      <sz val="11"/>
      <name val="Arial"/>
      <family val="2"/>
    </font>
    <font>
      <b/>
      <sz val="12"/>
      <name val="Arial"/>
      <family val="2"/>
    </font>
    <font>
      <b/>
      <sz val="26"/>
      <color theme="1"/>
      <name val="Arial"/>
      <family val="2"/>
    </font>
    <font>
      <b/>
      <sz val="28"/>
      <color theme="1"/>
      <name val="Arial"/>
      <family val="2"/>
    </font>
    <font>
      <b/>
      <sz val="11"/>
      <color theme="1"/>
      <name val="Arial"/>
      <family val="2"/>
    </font>
    <font>
      <b/>
      <sz val="20"/>
      <color theme="1"/>
      <name val="Arial"/>
      <family val="2"/>
    </font>
    <font>
      <b/>
      <sz val="22"/>
      <name val="Arial"/>
      <family val="2"/>
    </font>
    <font>
      <sz val="11"/>
      <color theme="0"/>
      <name val="Calibri"/>
      <family val="2"/>
      <scheme val="minor"/>
    </font>
    <font>
      <sz val="11"/>
      <color rgb="FFFF0000"/>
      <name val="Calibri"/>
      <family val="2"/>
      <scheme val="minor"/>
    </font>
    <font>
      <b/>
      <sz val="14"/>
      <color theme="1"/>
      <name val="Arial"/>
      <family val="2"/>
    </font>
    <font>
      <b/>
      <sz val="14"/>
      <color theme="1"/>
      <name val="Arial "/>
    </font>
    <font>
      <b/>
      <sz val="14"/>
      <color theme="0"/>
      <name val="Calibri"/>
      <family val="2"/>
      <scheme val="minor"/>
    </font>
    <font>
      <b/>
      <sz val="14"/>
      <color theme="0"/>
      <name val="Arial"/>
      <family val="2"/>
    </font>
    <font>
      <b/>
      <sz val="14"/>
      <name val="Arial"/>
      <family val="2"/>
    </font>
    <font>
      <b/>
      <sz val="14"/>
      <name val="Calibri"/>
      <family val="2"/>
      <scheme val="minor"/>
    </font>
    <font>
      <sz val="14"/>
      <name val="Arial"/>
      <family val="2"/>
    </font>
    <font>
      <sz val="11"/>
      <name val="Arial"/>
      <family val="2"/>
    </font>
    <font>
      <sz val="12"/>
      <name val="Arial Narrow"/>
      <family val="2"/>
    </font>
    <font>
      <b/>
      <sz val="16"/>
      <color theme="1"/>
      <name val="Arial"/>
      <family val="2"/>
    </font>
    <font>
      <b/>
      <sz val="16"/>
      <name val="Arial"/>
      <family val="2"/>
    </font>
    <font>
      <sz val="16"/>
      <color theme="1"/>
      <name val="Arial"/>
      <family val="2"/>
    </font>
  </fonts>
  <fills count="3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39997558519241921"/>
        <bgColor indexed="64"/>
      </patternFill>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9"/>
        <bgColor indexed="64"/>
      </patternFill>
    </fill>
    <fill>
      <patternFill patternType="solid">
        <fgColor rgb="FF92D050"/>
        <bgColor indexed="64"/>
      </patternFill>
    </fill>
    <fill>
      <patternFill patternType="solid">
        <fgColor theme="3" tint="-0.249977111117893"/>
        <bgColor indexed="64"/>
      </patternFill>
    </fill>
    <fill>
      <patternFill patternType="solid">
        <fgColor theme="5" tint="-0.499984740745262"/>
        <bgColor indexed="64"/>
      </patternFill>
    </fill>
    <fill>
      <patternFill patternType="solid">
        <fgColor theme="2" tint="-0.749992370372631"/>
        <bgColor indexed="64"/>
      </patternFill>
    </fill>
    <fill>
      <patternFill patternType="solid">
        <fgColor theme="8"/>
        <bgColor indexed="64"/>
      </patternFill>
    </fill>
    <fill>
      <patternFill patternType="solid">
        <fgColor rgb="FF9CB5CC"/>
        <bgColor indexed="64"/>
      </patternFill>
    </fill>
    <fill>
      <patternFill patternType="solid">
        <fgColor rgb="FF6BFD91"/>
        <bgColor indexed="64"/>
      </patternFill>
    </fill>
  </fills>
  <borders count="6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auto="1"/>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s>
  <cellStyleXfs count="9">
    <xf numFmtId="0" fontId="0" fillId="0" borderId="0"/>
    <xf numFmtId="9" fontId="1" fillId="0" borderId="0" applyFont="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165" fontId="3" fillId="0" borderId="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cellStyleXfs>
  <cellXfs count="430">
    <xf numFmtId="0" fontId="0" fillId="0" borderId="0" xfId="0"/>
    <xf numFmtId="0" fontId="4" fillId="2" borderId="0" xfId="0" applyFont="1" applyFill="1"/>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Alignment="1">
      <alignment horizontal="center"/>
    </xf>
    <xf numFmtId="0" fontId="2" fillId="5"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0" xfId="0" applyFont="1" applyFill="1"/>
    <xf numFmtId="0" fontId="4" fillId="2" borderId="0" xfId="0" applyFont="1" applyFill="1" applyAlignment="1">
      <alignment vertical="top" wrapText="1"/>
    </xf>
    <xf numFmtId="0" fontId="7" fillId="2" borderId="0" xfId="0" applyFont="1" applyFill="1" applyBorder="1" applyAlignment="1">
      <alignment vertical="center"/>
    </xf>
    <xf numFmtId="0" fontId="6" fillId="2" borderId="0" xfId="0" applyFont="1" applyFill="1" applyBorder="1" applyAlignment="1">
      <alignment horizontal="center" vertical="center" wrapText="1"/>
    </xf>
    <xf numFmtId="0" fontId="4" fillId="2" borderId="0" xfId="0" applyFont="1" applyFill="1" applyBorder="1"/>
    <xf numFmtId="0" fontId="8" fillId="2" borderId="7" xfId="0" applyFont="1" applyFill="1" applyBorder="1" applyAlignment="1">
      <alignment horizontal="center" vertical="center" wrapText="1"/>
    </xf>
    <xf numFmtId="0" fontId="11" fillId="0" borderId="16" xfId="0" applyFont="1" applyFill="1" applyBorder="1" applyAlignment="1">
      <alignment horizontal="justify" vertical="center" wrapText="1"/>
    </xf>
    <xf numFmtId="0" fontId="11" fillId="0" borderId="7" xfId="0" applyFont="1" applyFill="1" applyBorder="1" applyAlignment="1">
      <alignment horizontal="center" vertical="center" wrapText="1"/>
    </xf>
    <xf numFmtId="0" fontId="0" fillId="0" borderId="0" xfId="0" applyAlignment="1">
      <alignment wrapText="1"/>
    </xf>
    <xf numFmtId="0" fontId="11" fillId="0" borderId="9" xfId="0" applyFont="1" applyFill="1" applyBorder="1" applyAlignment="1">
      <alignment horizontal="justify" vertical="center" wrapText="1"/>
    </xf>
    <xf numFmtId="0" fontId="11" fillId="0" borderId="7"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 fillId="2" borderId="0" xfId="0" applyFont="1" applyFill="1" applyBorder="1" applyAlignment="1">
      <alignment horizontal="center"/>
    </xf>
    <xf numFmtId="0" fontId="9" fillId="0" borderId="0" xfId="0" applyFont="1" applyAlignment="1">
      <alignment horizontal="justify"/>
    </xf>
    <xf numFmtId="0" fontId="13" fillId="13" borderId="5"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4" fillId="7" borderId="7" xfId="0" applyFont="1" applyFill="1" applyBorder="1" applyAlignment="1">
      <alignment horizontal="center" vertical="center" wrapText="1"/>
    </xf>
    <xf numFmtId="0" fontId="14" fillId="7" borderId="7" xfId="0" applyFont="1" applyFill="1" applyBorder="1" applyAlignment="1">
      <alignment horizontal="justify" vertical="center" wrapText="1"/>
    </xf>
    <xf numFmtId="0" fontId="13" fillId="7" borderId="5" xfId="0" applyFont="1" applyFill="1" applyBorder="1" applyAlignment="1">
      <alignment horizontal="justify" vertical="center" wrapText="1"/>
    </xf>
    <xf numFmtId="0" fontId="13" fillId="7" borderId="11" xfId="0" applyFont="1" applyFill="1" applyBorder="1" applyAlignment="1">
      <alignment horizontal="justify" vertical="center" wrapText="1"/>
    </xf>
    <xf numFmtId="0" fontId="14" fillId="3" borderId="15" xfId="0" applyFont="1" applyFill="1" applyBorder="1" applyAlignment="1">
      <alignment horizontal="justify" vertical="center" wrapText="1"/>
    </xf>
    <xf numFmtId="0" fontId="14" fillId="3" borderId="5" xfId="0" applyFont="1" applyFill="1" applyBorder="1" applyAlignment="1">
      <alignment horizontal="justify" vertical="center" wrapText="1"/>
    </xf>
    <xf numFmtId="0" fontId="14" fillId="14" borderId="7" xfId="0" applyFont="1" applyFill="1" applyBorder="1" applyAlignment="1">
      <alignment horizontal="justify" vertical="center" wrapText="1"/>
    </xf>
    <xf numFmtId="0" fontId="14" fillId="14" borderId="5" xfId="0" applyFont="1" applyFill="1" applyBorder="1" applyAlignment="1">
      <alignment horizontal="justify" vertical="center" wrapText="1"/>
    </xf>
    <xf numFmtId="0" fontId="14" fillId="15" borderId="5"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5" xfId="0" applyFont="1" applyFill="1" applyBorder="1" applyAlignment="1">
      <alignment horizontal="justify" vertical="center" wrapText="1"/>
    </xf>
    <xf numFmtId="0" fontId="14" fillId="15" borderId="7" xfId="0" applyFont="1" applyFill="1" applyBorder="1" applyAlignment="1">
      <alignment vertical="center" wrapText="1"/>
    </xf>
    <xf numFmtId="0" fontId="13" fillId="16" borderId="15" xfId="0" applyFont="1" applyFill="1" applyBorder="1" applyAlignment="1">
      <alignment horizontal="justify" vertical="center" wrapText="1"/>
    </xf>
    <xf numFmtId="0" fontId="13" fillId="16" borderId="5" xfId="0" applyFont="1" applyFill="1" applyBorder="1" applyAlignment="1">
      <alignment horizontal="justify" vertical="center" wrapText="1"/>
    </xf>
    <xf numFmtId="0" fontId="14" fillId="16" borderId="5" xfId="0" applyFont="1" applyFill="1" applyBorder="1" applyAlignment="1">
      <alignment horizontal="justify" vertical="center" wrapText="1"/>
    </xf>
    <xf numFmtId="0" fontId="15" fillId="16" borderId="5" xfId="0" applyFont="1" applyFill="1" applyBorder="1" applyAlignment="1">
      <alignment horizontal="justify" vertical="center" wrapText="1"/>
    </xf>
    <xf numFmtId="0" fontId="13" fillId="16" borderId="13" xfId="0" applyFont="1" applyFill="1" applyBorder="1" applyAlignment="1">
      <alignment horizontal="left" vertical="center" wrapText="1"/>
    </xf>
    <xf numFmtId="0" fontId="13" fillId="16" borderId="11" xfId="0" applyFont="1" applyFill="1" applyBorder="1" applyAlignment="1">
      <alignment horizontal="justify" vertical="center" wrapText="1"/>
    </xf>
    <xf numFmtId="0" fontId="14" fillId="16" borderId="15" xfId="0" applyFont="1" applyFill="1" applyBorder="1" applyAlignment="1">
      <alignment horizontal="justify" vertical="center" wrapText="1"/>
    </xf>
    <xf numFmtId="0" fontId="14" fillId="16" borderId="11" xfId="0" applyFont="1" applyFill="1" applyBorder="1" applyAlignment="1">
      <alignment horizontal="justify" vertical="center" wrapText="1"/>
    </xf>
    <xf numFmtId="0" fontId="2" fillId="5" borderId="8" xfId="0" applyFont="1" applyFill="1" applyBorder="1" applyAlignment="1">
      <alignment horizontal="center" vertical="center" wrapText="1"/>
    </xf>
    <xf numFmtId="0" fontId="7" fillId="5" borderId="8" xfId="0" applyFont="1" applyFill="1" applyBorder="1"/>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top" wrapText="1"/>
    </xf>
    <xf numFmtId="9" fontId="3" fillId="2" borderId="0" xfId="1" applyFont="1" applyFill="1" applyBorder="1" applyAlignment="1">
      <alignment horizontal="center" vertical="center" wrapText="1"/>
    </xf>
    <xf numFmtId="0" fontId="8" fillId="2" borderId="7" xfId="0" applyFont="1" applyFill="1" applyBorder="1" applyAlignment="1" applyProtection="1">
      <alignment horizontal="center" vertical="center" wrapText="1"/>
      <protection locked="0"/>
    </xf>
    <xf numFmtId="9" fontId="8" fillId="2" borderId="7" xfId="0" applyNumberFormat="1" applyFont="1" applyFill="1" applyBorder="1" applyAlignment="1" applyProtection="1">
      <alignment horizontal="center" vertical="center" wrapText="1"/>
      <protection locked="0"/>
    </xf>
    <xf numFmtId="0" fontId="8" fillId="2" borderId="7" xfId="0" applyFont="1" applyFill="1" applyBorder="1" applyAlignment="1" applyProtection="1">
      <alignment horizontal="justify" vertical="center" wrapText="1"/>
      <protection locked="0"/>
    </xf>
    <xf numFmtId="0" fontId="8" fillId="2" borderId="10" xfId="0" applyFont="1" applyFill="1" applyBorder="1" applyAlignment="1" applyProtection="1">
      <alignment horizontal="justify" vertical="center" wrapText="1"/>
      <protection locked="0"/>
    </xf>
    <xf numFmtId="164" fontId="8" fillId="2" borderId="7" xfId="0" applyNumberFormat="1" applyFont="1" applyFill="1" applyBorder="1" applyAlignment="1" applyProtection="1">
      <alignment horizontal="center" vertical="center" wrapText="1"/>
      <protection locked="0"/>
    </xf>
    <xf numFmtId="9" fontId="8" fillId="2" borderId="10" xfId="0" applyNumberFormat="1" applyFont="1" applyFill="1" applyBorder="1" applyAlignment="1" applyProtection="1">
      <alignment horizontal="center" vertical="center" wrapText="1"/>
      <protection locked="0"/>
    </xf>
    <xf numFmtId="0" fontId="0" fillId="0" borderId="7" xfId="0" applyBorder="1" applyAlignment="1">
      <alignment vertical="center" wrapText="1"/>
    </xf>
    <xf numFmtId="0" fontId="0" fillId="0" borderId="0" xfId="0" applyBorder="1"/>
    <xf numFmtId="0" fontId="18" fillId="0" borderId="0" xfId="0" applyFont="1" applyBorder="1"/>
    <xf numFmtId="0" fontId="18" fillId="0" borderId="0" xfId="0" applyFont="1" applyBorder="1" applyAlignment="1">
      <alignment vertical="center" wrapText="1"/>
    </xf>
    <xf numFmtId="0" fontId="8" fillId="2" borderId="7" xfId="0" applyFont="1" applyFill="1" applyBorder="1" applyAlignment="1" applyProtection="1">
      <alignment horizontal="left" vertical="center" wrapText="1"/>
    </xf>
    <xf numFmtId="0" fontId="19" fillId="21" borderId="6" xfId="0" applyFont="1" applyFill="1" applyBorder="1" applyAlignment="1">
      <alignment horizontal="center" vertical="center"/>
    </xf>
    <xf numFmtId="0" fontId="18" fillId="7" borderId="6" xfId="0" applyFont="1" applyFill="1" applyBorder="1" applyAlignment="1"/>
    <xf numFmtId="0" fontId="18" fillId="7" borderId="7" xfId="0" applyFont="1" applyFill="1" applyBorder="1" applyAlignment="1"/>
    <xf numFmtId="0" fontId="20" fillId="21" borderId="3"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vertical="center" wrapText="1"/>
    </xf>
    <xf numFmtId="0" fontId="21" fillId="2" borderId="7" xfId="0" applyFont="1" applyFill="1" applyBorder="1" applyAlignment="1">
      <alignment vertical="center" wrapText="1"/>
    </xf>
    <xf numFmtId="0" fontId="8"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2" borderId="3" xfId="0" applyFont="1" applyFill="1" applyBorder="1" applyAlignment="1">
      <alignment horizontal="center" vertical="top" wrapText="1"/>
    </xf>
    <xf numFmtId="0" fontId="2" fillId="2" borderId="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7" fillId="2" borderId="7" xfId="0" applyFont="1" applyFill="1" applyBorder="1" applyAlignment="1">
      <alignment vertical="center" wrapText="1"/>
    </xf>
    <xf numFmtId="0" fontId="7" fillId="2" borderId="0" xfId="0" applyFont="1" applyFill="1" applyBorder="1" applyAlignment="1">
      <alignment vertical="top" wrapText="1"/>
    </xf>
    <xf numFmtId="0" fontId="7" fillId="2" borderId="0" xfId="0" applyFont="1" applyFill="1" applyBorder="1" applyAlignment="1">
      <alignment horizontal="center" vertical="center" wrapText="1"/>
    </xf>
    <xf numFmtId="0" fontId="8" fillId="2" borderId="10" xfId="0" applyFont="1" applyFill="1" applyBorder="1" applyAlignment="1" applyProtection="1">
      <alignment horizontal="center" vertical="center" wrapText="1"/>
      <protection locked="0"/>
    </xf>
    <xf numFmtId="0" fontId="0" fillId="3" borderId="7" xfId="0" applyFill="1" applyBorder="1" applyAlignment="1" applyProtection="1">
      <alignment horizontal="left" vertical="center" wrapText="1"/>
      <protection locked="0"/>
    </xf>
    <xf numFmtId="0" fontId="17" fillId="3" borderId="7" xfId="0" applyFont="1" applyFill="1" applyBorder="1" applyAlignment="1" applyProtection="1">
      <alignment horizontal="left" vertical="center" wrapText="1"/>
      <protection locked="0"/>
    </xf>
    <xf numFmtId="0" fontId="8" fillId="2" borderId="7" xfId="0" applyFont="1" applyFill="1" applyBorder="1" applyAlignment="1">
      <alignment horizontal="left" vertical="center" wrapText="1"/>
    </xf>
    <xf numFmtId="0" fontId="4" fillId="2" borderId="7"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0" fillId="3" borderId="12" xfId="0" applyFill="1" applyBorder="1" applyAlignment="1" applyProtection="1">
      <alignment horizontal="left" vertical="center" wrapText="1"/>
      <protection locked="0"/>
    </xf>
    <xf numFmtId="0" fontId="8" fillId="2" borderId="12" xfId="0" applyFont="1" applyFill="1" applyBorder="1" applyAlignment="1" applyProtection="1">
      <alignment horizontal="center" vertical="center" wrapText="1"/>
      <protection locked="0"/>
    </xf>
    <xf numFmtId="0" fontId="8" fillId="2" borderId="12" xfId="0" applyFont="1" applyFill="1" applyBorder="1" applyAlignment="1">
      <alignment horizontal="center" vertical="center" wrapText="1"/>
    </xf>
    <xf numFmtId="9" fontId="8" fillId="2" borderId="12" xfId="0" applyNumberFormat="1"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9" xfId="0" applyFont="1" applyFill="1" applyBorder="1" applyAlignment="1">
      <alignment horizontal="center" vertical="center" wrapText="1"/>
    </xf>
    <xf numFmtId="9" fontId="8" fillId="2" borderId="9" xfId="0" applyNumberFormat="1" applyFont="1" applyFill="1" applyBorder="1" applyAlignment="1" applyProtection="1">
      <alignment horizontal="center" vertical="center" wrapText="1"/>
      <protection locked="0"/>
    </xf>
    <xf numFmtId="0" fontId="8" fillId="2" borderId="9" xfId="0" applyFont="1" applyFill="1" applyBorder="1" applyAlignment="1" applyProtection="1">
      <alignment horizontal="left" vertical="center" wrapText="1"/>
    </xf>
    <xf numFmtId="164" fontId="8" fillId="2" borderId="9" xfId="0" applyNumberFormat="1" applyFont="1" applyFill="1" applyBorder="1" applyAlignment="1" applyProtection="1">
      <alignment horizontal="center" vertical="center" wrapText="1"/>
      <protection locked="0"/>
    </xf>
    <xf numFmtId="9" fontId="3" fillId="2" borderId="9" xfId="1" applyFont="1" applyFill="1" applyBorder="1" applyAlignment="1">
      <alignment horizontal="center" vertical="center" wrapText="1"/>
    </xf>
    <xf numFmtId="0" fontId="8" fillId="2" borderId="9" xfId="0" applyFont="1" applyFill="1" applyBorder="1" applyAlignment="1" applyProtection="1">
      <alignment horizontal="justify" vertical="center" wrapText="1"/>
      <protection locked="0"/>
    </xf>
    <xf numFmtId="0" fontId="8" fillId="2" borderId="9" xfId="1" applyNumberFormat="1" applyFont="1" applyFill="1" applyBorder="1" applyAlignment="1">
      <alignment horizontal="center" vertical="center" wrapText="1"/>
    </xf>
    <xf numFmtId="9" fontId="8" fillId="2" borderId="9" xfId="1" applyFont="1" applyFill="1" applyBorder="1" applyAlignment="1" applyProtection="1">
      <alignment horizontal="center" vertical="center" wrapText="1"/>
      <protection locked="0"/>
    </xf>
    <xf numFmtId="9" fontId="3" fillId="2" borderId="9" xfId="1" applyFont="1" applyFill="1" applyBorder="1" applyAlignment="1" applyProtection="1">
      <alignment horizontal="center" vertical="center" wrapText="1"/>
      <protection locked="0"/>
    </xf>
    <xf numFmtId="9" fontId="8" fillId="2" borderId="9" xfId="1" applyFont="1" applyFill="1" applyBorder="1" applyAlignment="1">
      <alignment horizontal="center" vertical="center" wrapText="1"/>
    </xf>
    <xf numFmtId="0" fontId="8" fillId="2" borderId="12" xfId="0" applyFont="1" applyFill="1" applyBorder="1" applyAlignment="1" applyProtection="1">
      <alignment horizontal="left" vertical="center" wrapText="1"/>
    </xf>
    <xf numFmtId="164" fontId="8" fillId="2" borderId="12" xfId="0" applyNumberFormat="1" applyFont="1" applyFill="1" applyBorder="1" applyAlignment="1" applyProtection="1">
      <alignment horizontal="center" vertical="center" wrapText="1"/>
      <protection locked="0"/>
    </xf>
    <xf numFmtId="0" fontId="2" fillId="18"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19" fillId="21" borderId="7" xfId="0" applyFont="1" applyFill="1" applyBorder="1" applyAlignment="1">
      <alignment horizontal="center" vertical="center"/>
    </xf>
    <xf numFmtId="0" fontId="18" fillId="0" borderId="7" xfId="0" applyFont="1" applyBorder="1" applyAlignment="1">
      <alignment horizontal="center"/>
    </xf>
    <xf numFmtId="0" fontId="19" fillId="21"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0" fillId="0" borderId="9" xfId="0" applyBorder="1" applyAlignment="1">
      <alignment vertical="center" wrapText="1"/>
    </xf>
    <xf numFmtId="0" fontId="8" fillId="2" borderId="24" xfId="0" applyFont="1" applyFill="1" applyBorder="1" applyAlignment="1" applyProtection="1">
      <alignment horizontal="center" vertical="center" wrapText="1"/>
      <protection locked="0"/>
    </xf>
    <xf numFmtId="0" fontId="0" fillId="0" borderId="12" xfId="0" applyBorder="1" applyAlignment="1">
      <alignment vertical="center" wrapText="1"/>
    </xf>
    <xf numFmtId="0" fontId="8" fillId="2" borderId="24" xfId="0" applyFont="1" applyFill="1" applyBorder="1" applyAlignment="1" applyProtection="1">
      <alignment horizontal="justify" vertical="center" wrapText="1"/>
      <protection locked="0"/>
    </xf>
    <xf numFmtId="9" fontId="8" fillId="2" borderId="24" xfId="0" applyNumberFormat="1" applyFont="1" applyFill="1" applyBorder="1" applyAlignment="1" applyProtection="1">
      <alignment horizontal="center" vertical="center" wrapText="1"/>
      <protection locked="0"/>
    </xf>
    <xf numFmtId="0" fontId="2" fillId="5" borderId="5"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17"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9" fillId="2" borderId="9" xfId="0" applyFont="1" applyFill="1" applyBorder="1" applyAlignment="1" applyProtection="1">
      <alignment horizontal="left" vertical="center" wrapText="1"/>
      <protection locked="0"/>
    </xf>
    <xf numFmtId="0" fontId="9" fillId="2" borderId="21" xfId="0" applyFont="1" applyFill="1" applyBorder="1" applyAlignment="1" applyProtection="1">
      <alignment horizontal="left" vertical="center" wrapText="1"/>
      <protection locked="0"/>
    </xf>
    <xf numFmtId="0" fontId="0" fillId="0" borderId="10" xfId="0" applyBorder="1" applyAlignment="1">
      <alignment vertical="center" wrapText="1"/>
    </xf>
    <xf numFmtId="164" fontId="8" fillId="2" borderId="10" xfId="0" applyNumberFormat="1"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2" fillId="8" borderId="17" xfId="0" applyFont="1" applyFill="1" applyBorder="1" applyAlignment="1">
      <alignment horizontal="center" vertical="center" wrapText="1"/>
    </xf>
    <xf numFmtId="0" fontId="2" fillId="8" borderId="17" xfId="0" applyFont="1" applyFill="1" applyBorder="1" applyAlignment="1">
      <alignment vertical="center" wrapText="1"/>
    </xf>
    <xf numFmtId="0" fontId="2" fillId="8" borderId="19" xfId="0" applyFont="1" applyFill="1" applyBorder="1" applyAlignment="1">
      <alignment horizontal="center" vertical="center" wrapText="1"/>
    </xf>
    <xf numFmtId="0" fontId="2" fillId="8" borderId="12" xfId="0" applyFont="1" applyFill="1" applyBorder="1" applyAlignment="1">
      <alignment horizontal="center" vertical="center" wrapText="1"/>
    </xf>
    <xf numFmtId="9" fontId="24" fillId="2" borderId="26" xfId="1" applyFont="1" applyFill="1" applyBorder="1" applyAlignment="1" applyProtection="1">
      <alignment horizontal="center" vertical="center" wrapText="1"/>
    </xf>
    <xf numFmtId="0" fontId="2" fillId="22" borderId="23" xfId="0" applyFont="1" applyFill="1" applyBorder="1" applyAlignment="1">
      <alignment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41" xfId="0" applyBorder="1"/>
    <xf numFmtId="0" fontId="8" fillId="2" borderId="41" xfId="0" applyFont="1" applyFill="1" applyBorder="1" applyAlignment="1" applyProtection="1">
      <alignment vertical="center" wrapText="1"/>
    </xf>
    <xf numFmtId="0" fontId="8" fillId="2" borderId="41" xfId="0" applyFont="1" applyFill="1" applyBorder="1" applyAlignment="1" applyProtection="1">
      <alignment horizontal="center" vertical="center" wrapText="1"/>
      <protection locked="0"/>
    </xf>
    <xf numFmtId="9" fontId="3" fillId="2" borderId="41" xfId="1" applyFont="1" applyFill="1" applyBorder="1" applyAlignment="1" applyProtection="1">
      <alignment horizontal="center" vertical="center" wrapText="1"/>
    </xf>
    <xf numFmtId="0" fontId="9" fillId="2" borderId="41" xfId="0" applyFont="1" applyFill="1" applyBorder="1" applyAlignment="1" applyProtection="1">
      <alignment vertical="center" wrapText="1"/>
    </xf>
    <xf numFmtId="9" fontId="27" fillId="2" borderId="41" xfId="1" applyFont="1" applyFill="1" applyBorder="1" applyAlignment="1" applyProtection="1">
      <alignment horizontal="center" vertical="center" wrapText="1"/>
    </xf>
    <xf numFmtId="9" fontId="3" fillId="2" borderId="39" xfId="1" applyFont="1" applyFill="1" applyBorder="1" applyAlignment="1" applyProtection="1">
      <alignment vertical="center" wrapText="1"/>
    </xf>
    <xf numFmtId="0" fontId="8" fillId="2" borderId="17"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justify" vertical="center" wrapText="1"/>
      <protection locked="0"/>
    </xf>
    <xf numFmtId="9" fontId="8" fillId="2" borderId="17" xfId="0" applyNumberFormat="1" applyFont="1" applyFill="1" applyBorder="1" applyAlignment="1" applyProtection="1">
      <alignment horizontal="center" vertical="center" wrapText="1"/>
      <protection locked="0"/>
    </xf>
    <xf numFmtId="164" fontId="8" fillId="2" borderId="17" xfId="0" applyNumberFormat="1"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justify" vertical="center" wrapText="1"/>
      <protection locked="0"/>
    </xf>
    <xf numFmtId="9" fontId="8" fillId="2" borderId="8" xfId="0" applyNumberFormat="1" applyFont="1" applyFill="1" applyBorder="1" applyAlignment="1" applyProtection="1">
      <alignment horizontal="center" vertical="center" wrapText="1"/>
      <protection locked="0"/>
    </xf>
    <xf numFmtId="164" fontId="8" fillId="2" borderId="8" xfId="0" applyNumberFormat="1" applyFont="1" applyFill="1" applyBorder="1" applyAlignment="1" applyProtection="1">
      <alignment horizontal="center" vertical="center" wrapText="1"/>
      <protection locked="0"/>
    </xf>
    <xf numFmtId="0" fontId="2" fillId="28" borderId="27" xfId="0" applyFont="1" applyFill="1" applyBorder="1" applyAlignment="1">
      <alignment vertical="center" wrapText="1"/>
    </xf>
    <xf numFmtId="0" fontId="2" fillId="28" borderId="28" xfId="0" applyFont="1" applyFill="1" applyBorder="1" applyAlignment="1">
      <alignment vertical="center" wrapText="1"/>
    </xf>
    <xf numFmtId="0" fontId="17" fillId="2" borderId="8" xfId="0" applyFont="1" applyFill="1" applyBorder="1" applyAlignment="1">
      <alignment vertical="center" wrapText="1"/>
    </xf>
    <xf numFmtId="0" fontId="17" fillId="0" borderId="8" xfId="0" applyFont="1" applyBorder="1" applyAlignment="1">
      <alignment vertical="center" wrapText="1"/>
    </xf>
    <xf numFmtId="0" fontId="8" fillId="2" borderId="40" xfId="0" applyFont="1" applyFill="1" applyBorder="1" applyAlignment="1" applyProtection="1">
      <alignment horizontal="justify" vertical="center" wrapText="1"/>
      <protection locked="0"/>
    </xf>
    <xf numFmtId="0" fontId="8" fillId="2" borderId="39" xfId="0" applyFont="1" applyFill="1" applyBorder="1" applyAlignment="1" applyProtection="1">
      <alignment horizontal="justify" vertical="center" wrapText="1"/>
      <protection locked="0"/>
    </xf>
    <xf numFmtId="0" fontId="0" fillId="0" borderId="8" xfId="0" applyBorder="1" applyAlignment="1">
      <alignment vertical="center" wrapText="1"/>
    </xf>
    <xf numFmtId="0" fontId="8" fillId="2" borderId="26"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justify" vertical="center" wrapText="1"/>
      <protection locked="0"/>
    </xf>
    <xf numFmtId="0" fontId="0" fillId="0" borderId="26" xfId="0" applyBorder="1" applyAlignment="1">
      <alignment vertical="center" wrapText="1"/>
    </xf>
    <xf numFmtId="0" fontId="17" fillId="2" borderId="26" xfId="0" applyFont="1" applyFill="1" applyBorder="1" applyAlignment="1">
      <alignment wrapText="1"/>
    </xf>
    <xf numFmtId="0" fontId="8" fillId="2" borderId="8" xfId="0" applyFont="1" applyFill="1" applyBorder="1" applyAlignment="1" applyProtection="1">
      <alignment horizontal="left" vertical="center" wrapText="1"/>
    </xf>
    <xf numFmtId="0" fontId="8" fillId="2" borderId="38" xfId="0" applyFont="1" applyFill="1" applyBorder="1" applyAlignment="1" applyProtection="1">
      <alignment horizontal="center" vertical="center" wrapText="1"/>
      <protection locked="0"/>
    </xf>
    <xf numFmtId="0" fontId="16" fillId="2" borderId="41" xfId="0" applyFont="1" applyFill="1" applyBorder="1" applyAlignment="1" applyProtection="1">
      <alignment horizontal="center" vertical="center" wrapText="1"/>
      <protection locked="0"/>
    </xf>
    <xf numFmtId="9" fontId="8" fillId="2" borderId="41" xfId="0" applyNumberFormat="1" applyFont="1" applyFill="1" applyBorder="1" applyAlignment="1" applyProtection="1">
      <alignment horizontal="center" vertical="center" wrapText="1"/>
      <protection locked="0"/>
    </xf>
    <xf numFmtId="0" fontId="8" fillId="2" borderId="41" xfId="0" applyFont="1" applyFill="1" applyBorder="1" applyAlignment="1" applyProtection="1">
      <alignment horizontal="left" vertical="center" wrapText="1"/>
    </xf>
    <xf numFmtId="164" fontId="8" fillId="2" borderId="41" xfId="0" applyNumberFormat="1" applyFont="1" applyFill="1" applyBorder="1" applyAlignment="1" applyProtection="1">
      <alignment horizontal="center" vertical="center" wrapText="1"/>
      <protection locked="0"/>
    </xf>
    <xf numFmtId="0" fontId="10" fillId="2" borderId="26" xfId="0" applyFont="1" applyFill="1" applyBorder="1" applyAlignment="1" applyProtection="1">
      <alignment horizontal="justify" vertical="center" wrapText="1"/>
      <protection locked="0"/>
    </xf>
    <xf numFmtId="0" fontId="10" fillId="2" borderId="38" xfId="0" applyFont="1" applyFill="1" applyBorder="1" applyAlignment="1" applyProtection="1">
      <alignment horizontal="center" vertical="center" wrapText="1"/>
      <protection locked="0"/>
    </xf>
    <xf numFmtId="0" fontId="10" fillId="2" borderId="41" xfId="0" applyFont="1" applyFill="1" applyBorder="1" applyAlignment="1" applyProtection="1">
      <alignment horizontal="center" vertical="center" wrapText="1"/>
      <protection locked="0"/>
    </xf>
    <xf numFmtId="9" fontId="10" fillId="2" borderId="41" xfId="0" applyNumberFormat="1" applyFont="1" applyFill="1" applyBorder="1" applyAlignment="1" applyProtection="1">
      <alignment horizontal="center" vertical="center" wrapText="1"/>
      <protection locked="0"/>
    </xf>
    <xf numFmtId="0" fontId="10" fillId="2" borderId="41" xfId="0" applyFont="1" applyFill="1" applyBorder="1" applyAlignment="1" applyProtection="1">
      <alignment horizontal="left" vertical="center" wrapText="1"/>
    </xf>
    <xf numFmtId="164" fontId="10" fillId="2" borderId="41" xfId="0" applyNumberFormat="1"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9" fontId="10" fillId="2" borderId="17" xfId="0" applyNumberFormat="1" applyFont="1" applyFill="1" applyBorder="1" applyAlignment="1" applyProtection="1">
      <alignment horizontal="center" vertical="center" wrapText="1"/>
      <protection locked="0"/>
    </xf>
    <xf numFmtId="164" fontId="10" fillId="2" borderId="17" xfId="0" applyNumberFormat="1" applyFont="1" applyFill="1" applyBorder="1" applyAlignment="1" applyProtection="1">
      <alignment horizontal="center" vertical="center" wrapText="1"/>
      <protection locked="0"/>
    </xf>
    <xf numFmtId="0" fontId="8" fillId="2" borderId="45" xfId="0" applyFont="1" applyFill="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9" fontId="3" fillId="2" borderId="45" xfId="1" applyFont="1" applyFill="1" applyBorder="1" applyAlignment="1">
      <alignment horizontal="center" vertical="center" wrapText="1"/>
    </xf>
    <xf numFmtId="0" fontId="8" fillId="2" borderId="45" xfId="0" applyFont="1" applyFill="1" applyBorder="1" applyAlignment="1" applyProtection="1">
      <alignment horizontal="justify" vertical="center" wrapText="1"/>
      <protection locked="0"/>
    </xf>
    <xf numFmtId="0" fontId="8" fillId="2" borderId="45" xfId="1" applyNumberFormat="1" applyFont="1" applyFill="1" applyBorder="1" applyAlignment="1">
      <alignment horizontal="center" vertical="center" wrapText="1"/>
    </xf>
    <xf numFmtId="9" fontId="8" fillId="2" borderId="45" xfId="1" applyFont="1" applyFill="1" applyBorder="1" applyAlignment="1" applyProtection="1">
      <alignment horizontal="center" vertical="center" wrapText="1"/>
      <protection locked="0"/>
    </xf>
    <xf numFmtId="9" fontId="8" fillId="2" borderId="45" xfId="0" applyNumberFormat="1" applyFont="1" applyFill="1" applyBorder="1" applyAlignment="1" applyProtection="1">
      <alignment horizontal="center" vertical="center" wrapText="1"/>
      <protection locked="0"/>
    </xf>
    <xf numFmtId="0" fontId="9" fillId="2" borderId="45" xfId="0" applyFont="1" applyFill="1" applyBorder="1" applyAlignment="1" applyProtection="1">
      <alignment horizontal="left" vertical="center" wrapText="1"/>
      <protection locked="0"/>
    </xf>
    <xf numFmtId="9" fontId="8" fillId="2" borderId="45" xfId="1" applyFont="1" applyFill="1" applyBorder="1" applyAlignment="1">
      <alignment horizontal="center" vertical="center" wrapText="1"/>
    </xf>
    <xf numFmtId="9" fontId="3" fillId="2" borderId="45" xfId="1" applyFont="1" applyFill="1" applyBorder="1" applyAlignment="1" applyProtection="1">
      <alignment horizontal="center" vertical="center" wrapText="1"/>
      <protection locked="0"/>
    </xf>
    <xf numFmtId="0" fontId="9" fillId="2" borderId="4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8" fillId="2" borderId="41" xfId="0" applyFont="1" applyFill="1" applyBorder="1" applyAlignment="1">
      <alignment horizontal="center" vertical="center" wrapText="1"/>
    </xf>
    <xf numFmtId="9" fontId="3" fillId="2" borderId="41" xfId="1" applyFont="1" applyFill="1" applyBorder="1" applyAlignment="1">
      <alignment horizontal="center" vertical="center" wrapText="1"/>
    </xf>
    <xf numFmtId="0" fontId="8" fillId="2" borderId="41" xfId="0" applyFont="1" applyFill="1" applyBorder="1" applyAlignment="1" applyProtection="1">
      <alignment horizontal="justify" vertical="center" wrapText="1"/>
      <protection locked="0"/>
    </xf>
    <xf numFmtId="0" fontId="8" fillId="2" borderId="41" xfId="1" applyNumberFormat="1" applyFont="1" applyFill="1" applyBorder="1" applyAlignment="1">
      <alignment horizontal="center" vertical="center" wrapText="1"/>
    </xf>
    <xf numFmtId="9" fontId="8" fillId="2" borderId="41" xfId="1" applyFont="1" applyFill="1" applyBorder="1" applyAlignment="1" applyProtection="1">
      <alignment horizontal="center" vertical="center" wrapText="1"/>
      <protection locked="0"/>
    </xf>
    <xf numFmtId="0" fontId="9" fillId="2" borderId="41" xfId="0" applyFont="1" applyFill="1" applyBorder="1" applyAlignment="1" applyProtection="1">
      <alignment horizontal="left" vertical="center" wrapText="1"/>
      <protection locked="0"/>
    </xf>
    <xf numFmtId="9" fontId="8" fillId="2" borderId="41" xfId="1" applyFont="1" applyFill="1" applyBorder="1" applyAlignment="1">
      <alignment horizontal="center" vertical="center" wrapText="1"/>
    </xf>
    <xf numFmtId="9" fontId="3" fillId="2" borderId="41" xfId="1" applyFont="1" applyFill="1" applyBorder="1" applyAlignment="1" applyProtection="1">
      <alignment horizontal="center" vertical="center" wrapText="1"/>
      <protection locked="0"/>
    </xf>
    <xf numFmtId="0" fontId="9" fillId="2" borderId="39" xfId="0" applyFont="1" applyFill="1" applyBorder="1" applyAlignment="1" applyProtection="1">
      <alignment horizontal="left" vertical="center" wrapText="1"/>
      <protection locked="0"/>
    </xf>
    <xf numFmtId="164" fontId="8" fillId="2" borderId="45" xfId="0" applyNumberFormat="1" applyFont="1" applyFill="1" applyBorder="1" applyAlignment="1" applyProtection="1">
      <alignment horizontal="center" vertical="center" wrapText="1"/>
      <protection locked="0"/>
    </xf>
    <xf numFmtId="0" fontId="11" fillId="2" borderId="17" xfId="0" applyFont="1" applyFill="1" applyBorder="1" applyAlignment="1" applyProtection="1">
      <alignment horizontal="justify" vertical="center" wrapText="1"/>
      <protection locked="0"/>
    </xf>
    <xf numFmtId="0" fontId="10" fillId="2" borderId="17" xfId="0" applyFont="1" applyFill="1" applyBorder="1" applyAlignment="1" applyProtection="1">
      <alignment horizontal="left" vertical="center" wrapText="1"/>
    </xf>
    <xf numFmtId="0" fontId="10" fillId="2" borderId="41" xfId="0" applyFont="1" applyFill="1" applyBorder="1" applyAlignment="1" applyProtection="1">
      <alignment horizontal="justify" vertical="center" wrapText="1"/>
      <protection locked="0"/>
    </xf>
    <xf numFmtId="0" fontId="11" fillId="2" borderId="41" xfId="0" applyFont="1" applyFill="1" applyBorder="1" applyAlignment="1" applyProtection="1">
      <alignment horizontal="justify" vertical="center" wrapText="1"/>
      <protection locked="0"/>
    </xf>
    <xf numFmtId="0" fontId="2" fillId="2" borderId="47" xfId="0" applyFont="1" applyFill="1" applyBorder="1" applyAlignment="1">
      <alignment horizontal="center" vertical="center" wrapText="1"/>
    </xf>
    <xf numFmtId="0" fontId="0" fillId="2" borderId="8" xfId="0" applyFill="1" applyBorder="1" applyAlignment="1">
      <alignment vertical="center" wrapText="1"/>
    </xf>
    <xf numFmtId="0" fontId="2" fillId="5" borderId="3"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3" fillId="18" borderId="6" xfId="0" applyFont="1" applyFill="1" applyBorder="1" applyAlignment="1" applyProtection="1">
      <alignment horizontal="left" vertical="center" wrapText="1"/>
      <protection locked="0"/>
    </xf>
    <xf numFmtId="0" fontId="30" fillId="18" borderId="36" xfId="0" applyFont="1" applyFill="1" applyBorder="1" applyAlignment="1" applyProtection="1">
      <alignment horizontal="center" vertical="center" wrapText="1"/>
      <protection locked="0"/>
    </xf>
    <xf numFmtId="0" fontId="0" fillId="6" borderId="1" xfId="0" applyFill="1" applyBorder="1" applyAlignment="1">
      <alignment horizontal="left" vertical="center" wrapText="1"/>
    </xf>
    <xf numFmtId="0" fontId="0" fillId="6" borderId="51" xfId="0" applyFill="1" applyBorder="1" applyAlignment="1">
      <alignment horizontal="left" vertical="center" wrapText="1"/>
    </xf>
    <xf numFmtId="0" fontId="31" fillId="6" borderId="34" xfId="0" applyFont="1" applyFill="1" applyBorder="1" applyAlignment="1">
      <alignment horizontal="center" vertical="center" wrapText="1"/>
    </xf>
    <xf numFmtId="0" fontId="28" fillId="25" borderId="1" xfId="0" applyFont="1" applyFill="1" applyBorder="1" applyAlignment="1">
      <alignment horizontal="left" vertical="center" wrapText="1"/>
    </xf>
    <xf numFmtId="0" fontId="28" fillId="25" borderId="52" xfId="0" applyFont="1" applyFill="1" applyBorder="1" applyAlignment="1">
      <alignment horizontal="left" vertical="center" wrapText="1"/>
    </xf>
    <xf numFmtId="0" fontId="28" fillId="25" borderId="51" xfId="0" applyNumberFormat="1" applyFont="1" applyFill="1" applyBorder="1" applyAlignment="1">
      <alignment horizontal="left" vertical="center" wrapText="1"/>
    </xf>
    <xf numFmtId="0" fontId="33" fillId="25" borderId="34" xfId="0" applyFont="1" applyFill="1" applyBorder="1" applyAlignment="1">
      <alignment horizontal="center" vertical="center" wrapText="1"/>
    </xf>
    <xf numFmtId="0" fontId="0" fillId="19" borderId="1" xfId="0" applyFill="1" applyBorder="1" applyAlignment="1">
      <alignment vertical="center" wrapText="1"/>
    </xf>
    <xf numFmtId="0" fontId="0" fillId="19" borderId="52" xfId="0" applyFill="1" applyBorder="1" applyAlignment="1">
      <alignment vertical="center" wrapText="1"/>
    </xf>
    <xf numFmtId="0" fontId="0" fillId="19" borderId="51" xfId="0" applyFill="1" applyBorder="1" applyAlignment="1">
      <alignment vertical="center" wrapText="1"/>
    </xf>
    <xf numFmtId="0" fontId="30" fillId="19" borderId="36" xfId="0" applyFont="1" applyFill="1" applyBorder="1" applyAlignment="1">
      <alignment horizontal="center" vertical="center" wrapText="1"/>
    </xf>
    <xf numFmtId="0" fontId="11" fillId="18" borderId="6" xfId="0" applyFont="1" applyFill="1" applyBorder="1" applyAlignment="1" applyProtection="1">
      <alignment horizontal="left" vertical="center" wrapText="1"/>
      <protection locked="0"/>
    </xf>
    <xf numFmtId="0" fontId="30" fillId="24" borderId="36" xfId="0" applyFont="1" applyFill="1" applyBorder="1" applyAlignment="1" applyProtection="1">
      <alignment horizontal="center" vertical="center" wrapText="1"/>
      <protection locked="0"/>
    </xf>
    <xf numFmtId="0" fontId="0" fillId="20" borderId="23" xfId="0" applyFont="1" applyFill="1" applyBorder="1" applyAlignment="1" applyProtection="1">
      <alignment horizontal="left" vertical="center" wrapText="1"/>
      <protection locked="0"/>
    </xf>
    <xf numFmtId="0" fontId="0" fillId="20" borderId="6" xfId="0" applyFont="1" applyFill="1" applyBorder="1" applyAlignment="1" applyProtection="1">
      <alignment horizontal="left" vertical="center" wrapText="1"/>
      <protection locked="0"/>
    </xf>
    <xf numFmtId="0" fontId="0" fillId="20" borderId="53" xfId="0" applyFill="1" applyBorder="1" applyAlignment="1" applyProtection="1">
      <alignment horizontal="left" vertical="center" wrapText="1"/>
      <protection locked="0"/>
    </xf>
    <xf numFmtId="0" fontId="0" fillId="20" borderId="53" xfId="0" applyFont="1" applyFill="1" applyBorder="1" applyAlignment="1" applyProtection="1">
      <alignment horizontal="left" vertical="center" wrapText="1"/>
      <protection locked="0"/>
    </xf>
    <xf numFmtId="0" fontId="34" fillId="20" borderId="36" xfId="0" applyFont="1" applyFill="1" applyBorder="1" applyAlignment="1">
      <alignment horizontal="center" vertical="center" wrapText="1"/>
    </xf>
    <xf numFmtId="0" fontId="36" fillId="29" borderId="0" xfId="0" applyFont="1" applyFill="1" applyBorder="1" applyAlignment="1">
      <alignment horizontal="center" vertical="center" wrapText="1"/>
    </xf>
    <xf numFmtId="0" fontId="34" fillId="29" borderId="36" xfId="0" applyFont="1" applyFill="1" applyBorder="1" applyAlignment="1">
      <alignment horizontal="center" vertical="center" wrapText="1"/>
    </xf>
    <xf numFmtId="0" fontId="28" fillId="27" borderId="32" xfId="0" applyFont="1" applyFill="1" applyBorder="1" applyAlignment="1">
      <alignment vertical="center" wrapText="1"/>
    </xf>
    <xf numFmtId="0" fontId="32" fillId="27" borderId="36" xfId="0" applyFont="1" applyFill="1" applyBorder="1" applyAlignment="1">
      <alignment horizontal="center" vertical="center" wrapText="1"/>
    </xf>
    <xf numFmtId="0" fontId="0" fillId="3" borderId="52" xfId="0" applyFill="1" applyBorder="1" applyAlignment="1">
      <alignment vertical="center" wrapText="1"/>
    </xf>
    <xf numFmtId="0" fontId="17" fillId="3" borderId="52" xfId="0" applyFont="1" applyFill="1" applyBorder="1" applyAlignment="1">
      <alignment vertical="center" wrapText="1"/>
    </xf>
    <xf numFmtId="0" fontId="0" fillId="3" borderId="51" xfId="0" applyFill="1" applyBorder="1" applyAlignment="1">
      <alignment vertical="center" wrapText="1"/>
    </xf>
    <xf numFmtId="0" fontId="8" fillId="2" borderId="15"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54"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10" fillId="2" borderId="54"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9" fontId="24" fillId="2" borderId="38" xfId="1" applyFont="1" applyFill="1" applyBorder="1" applyAlignment="1" applyProtection="1">
      <alignment horizontal="center" vertical="center" wrapText="1"/>
    </xf>
    <xf numFmtId="0" fontId="2" fillId="5" borderId="30" xfId="0" applyFont="1" applyFill="1" applyBorder="1" applyAlignment="1">
      <alignment horizontal="center" vertical="center" wrapText="1"/>
    </xf>
    <xf numFmtId="0" fontId="2" fillId="5" borderId="55" xfId="0" applyFont="1" applyFill="1" applyBorder="1" applyAlignment="1">
      <alignment horizontal="center" vertical="center" wrapText="1"/>
    </xf>
    <xf numFmtId="9" fontId="35" fillId="2" borderId="28" xfId="0" applyNumberFormat="1" applyFont="1" applyFill="1" applyBorder="1" applyAlignment="1">
      <alignment horizontal="center" vertical="center" wrapText="1"/>
    </xf>
    <xf numFmtId="9" fontId="0" fillId="0" borderId="31" xfId="1" applyFont="1" applyBorder="1" applyAlignment="1">
      <alignment horizontal="center" vertical="center"/>
    </xf>
    <xf numFmtId="9" fontId="0" fillId="2" borderId="31" xfId="1" applyFont="1" applyFill="1" applyBorder="1" applyAlignment="1">
      <alignment horizontal="center" vertical="center"/>
    </xf>
    <xf numFmtId="9" fontId="0" fillId="0" borderId="47" xfId="1" applyFont="1" applyBorder="1" applyAlignment="1">
      <alignment horizontal="center" vertical="center"/>
    </xf>
    <xf numFmtId="0" fontId="38" fillId="2" borderId="10" xfId="0" applyFont="1" applyFill="1" applyBorder="1" applyAlignment="1" applyProtection="1">
      <alignment horizontal="center" vertical="center" wrapText="1"/>
      <protection locked="0"/>
    </xf>
    <xf numFmtId="0" fontId="38" fillId="2" borderId="10" xfId="0" applyFont="1" applyFill="1" applyBorder="1" applyAlignment="1">
      <alignment horizontal="center" vertical="center" wrapText="1"/>
    </xf>
    <xf numFmtId="0" fontId="4" fillId="2" borderId="9" xfId="0" applyNumberFormat="1" applyFont="1" applyFill="1" applyBorder="1" applyAlignment="1" applyProtection="1">
      <alignment horizontal="center" vertical="center"/>
      <protection locked="0"/>
    </xf>
    <xf numFmtId="0" fontId="2" fillId="2" borderId="2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8" fillId="26" borderId="27" xfId="0" applyFont="1" applyFill="1" applyBorder="1" applyAlignment="1">
      <alignment vertical="center" wrapText="1"/>
    </xf>
    <xf numFmtId="0" fontId="28" fillId="26" borderId="31" xfId="0" applyFont="1" applyFill="1" applyBorder="1" applyAlignment="1">
      <alignment vertical="center" wrapText="1"/>
    </xf>
    <xf numFmtId="0" fontId="17" fillId="2" borderId="45" xfId="0" applyFont="1" applyFill="1" applyBorder="1" applyAlignment="1">
      <alignment horizontal="center" vertical="center" wrapText="1"/>
    </xf>
    <xf numFmtId="0" fontId="8" fillId="2" borderId="45" xfId="0" applyFont="1" applyFill="1" applyBorder="1" applyAlignment="1" applyProtection="1">
      <alignment horizontal="left" vertical="center" wrapText="1"/>
    </xf>
    <xf numFmtId="0" fontId="28" fillId="26" borderId="55" xfId="0" applyFont="1" applyFill="1" applyBorder="1" applyAlignment="1">
      <alignment vertical="center" wrapText="1"/>
    </xf>
    <xf numFmtId="0" fontId="17" fillId="2" borderId="8" xfId="0" applyFont="1" applyFill="1" applyBorder="1" applyAlignment="1">
      <alignment horizontal="center" vertical="center" wrapText="1"/>
    </xf>
    <xf numFmtId="0" fontId="33" fillId="26" borderId="26" xfId="0" applyFont="1" applyFill="1" applyBorder="1" applyAlignment="1">
      <alignment horizontal="center" vertical="center" wrapText="1"/>
    </xf>
    <xf numFmtId="0" fontId="38" fillId="3" borderId="56" xfId="0" applyFont="1" applyFill="1" applyBorder="1" applyAlignment="1">
      <alignment vertical="center" wrapText="1"/>
    </xf>
    <xf numFmtId="0" fontId="38" fillId="3" borderId="10" xfId="0" applyFont="1" applyFill="1" applyBorder="1" applyAlignment="1" applyProtection="1">
      <alignment horizontal="center" vertical="center" wrapText="1"/>
      <protection locked="0"/>
    </xf>
    <xf numFmtId="0" fontId="38" fillId="3" borderId="10" xfId="0" applyFont="1" applyFill="1" applyBorder="1" applyAlignment="1">
      <alignment horizontal="left" vertical="center" wrapText="1"/>
    </xf>
    <xf numFmtId="9" fontId="38" fillId="2" borderId="10" xfId="1" applyFont="1" applyFill="1" applyBorder="1" applyAlignment="1">
      <alignment horizontal="center" vertical="center" wrapText="1"/>
    </xf>
    <xf numFmtId="0" fontId="38" fillId="2" borderId="10" xfId="0" applyFont="1" applyFill="1" applyBorder="1" applyAlignment="1">
      <alignment vertical="center" wrapText="1"/>
    </xf>
    <xf numFmtId="0" fontId="0" fillId="20" borderId="6" xfId="0" applyFill="1" applyBorder="1" applyAlignment="1" applyProtection="1">
      <alignment horizontal="left" vertical="center" wrapText="1"/>
      <protection locked="0"/>
    </xf>
    <xf numFmtId="0" fontId="3" fillId="30" borderId="6" xfId="0" applyFont="1" applyFill="1" applyBorder="1" applyAlignment="1" applyProtection="1">
      <alignment horizontal="left" vertical="center" wrapText="1"/>
      <protection locked="0"/>
    </xf>
    <xf numFmtId="0" fontId="11" fillId="30" borderId="6" xfId="0" applyFont="1" applyFill="1" applyBorder="1" applyAlignment="1" applyProtection="1">
      <alignment horizontal="left" vertical="center" wrapText="1"/>
      <protection locked="0"/>
    </xf>
    <xf numFmtId="0" fontId="8" fillId="30" borderId="50" xfId="0" applyFont="1" applyFill="1" applyBorder="1" applyAlignment="1" applyProtection="1">
      <alignment horizontal="center" vertical="center" wrapText="1"/>
      <protection locked="0"/>
    </xf>
    <xf numFmtId="0" fontId="37" fillId="30" borderId="6" xfId="0" applyFont="1" applyFill="1" applyBorder="1" applyAlignment="1" applyProtection="1">
      <alignment horizontal="left" vertical="center" wrapText="1"/>
      <protection locked="0"/>
    </xf>
    <xf numFmtId="9" fontId="11" fillId="2" borderId="30" xfId="0" applyNumberFormat="1" applyFont="1" applyFill="1" applyBorder="1" applyAlignment="1" applyProtection="1">
      <alignment horizontal="center" vertical="center" wrapText="1"/>
      <protection locked="0"/>
    </xf>
    <xf numFmtId="9" fontId="11" fillId="2" borderId="55" xfId="0" applyNumberFormat="1" applyFont="1" applyFill="1" applyBorder="1" applyAlignment="1" applyProtection="1">
      <alignment horizontal="center" vertical="center" wrapText="1"/>
      <protection locked="0"/>
    </xf>
    <xf numFmtId="9" fontId="0" fillId="2" borderId="5" xfId="0" applyNumberFormat="1" applyFont="1" applyFill="1" applyBorder="1" applyAlignment="1">
      <alignment horizontal="center" vertical="center" wrapText="1"/>
    </xf>
    <xf numFmtId="9" fontId="0" fillId="2" borderId="27" xfId="0" applyNumberFormat="1" applyFont="1" applyFill="1" applyBorder="1" applyAlignment="1">
      <alignment horizontal="center" vertical="center" wrapText="1"/>
    </xf>
    <xf numFmtId="9" fontId="0" fillId="0" borderId="28" xfId="0" applyNumberFormat="1" applyBorder="1" applyAlignment="1">
      <alignment horizontal="center" vertical="center"/>
    </xf>
    <xf numFmtId="9" fontId="8" fillId="2" borderId="7" xfId="1" applyFont="1" applyFill="1" applyBorder="1" applyAlignment="1" applyProtection="1">
      <alignment horizontal="center" vertical="center" wrapText="1"/>
      <protection locked="0"/>
    </xf>
    <xf numFmtId="9" fontId="0" fillId="2" borderId="58" xfId="0" applyNumberFormat="1" applyFont="1" applyFill="1" applyBorder="1" applyAlignment="1">
      <alignment horizontal="center" vertical="center" wrapText="1"/>
    </xf>
    <xf numFmtId="9" fontId="0" fillId="2" borderId="13" xfId="0" applyNumberFormat="1" applyFont="1" applyFill="1" applyBorder="1" applyAlignment="1">
      <alignment horizontal="center" vertical="center" wrapText="1"/>
    </xf>
    <xf numFmtId="9" fontId="8" fillId="2" borderId="9" xfId="0" applyNumberFormat="1" applyFont="1" applyFill="1" applyBorder="1" applyAlignment="1" applyProtection="1">
      <alignment horizontal="justify" vertical="center" wrapText="1"/>
      <protection locked="0"/>
    </xf>
    <xf numFmtId="9" fontId="0" fillId="2" borderId="30" xfId="0" applyNumberFormat="1" applyFont="1" applyFill="1" applyBorder="1" applyAlignment="1">
      <alignment horizontal="center" vertical="center" wrapText="1"/>
    </xf>
    <xf numFmtId="9" fontId="0" fillId="2" borderId="43" xfId="0" applyNumberFormat="1" applyFont="1" applyFill="1" applyBorder="1" applyAlignment="1">
      <alignment horizontal="center" vertical="center" wrapText="1"/>
    </xf>
    <xf numFmtId="9" fontId="0" fillId="2" borderId="29" xfId="0" applyNumberFormat="1" applyFont="1" applyFill="1" applyBorder="1" applyAlignment="1">
      <alignment horizontal="center" vertical="center" wrapText="1"/>
    </xf>
    <xf numFmtId="9" fontId="8" fillId="2" borderId="9" xfId="0" applyNumberFormat="1" applyFont="1" applyFill="1" applyBorder="1" applyAlignment="1">
      <alignment horizontal="center" vertical="center" wrapText="1"/>
    </xf>
    <xf numFmtId="9" fontId="39" fillId="2" borderId="26" xfId="0" applyNumberFormat="1" applyFont="1" applyFill="1" applyBorder="1" applyAlignment="1" applyProtection="1">
      <alignment horizontal="center" vertical="center" wrapText="1"/>
      <protection locked="0"/>
    </xf>
    <xf numFmtId="9" fontId="39" fillId="2" borderId="28" xfId="0" applyNumberFormat="1" applyFont="1" applyFill="1" applyBorder="1" applyAlignment="1">
      <alignment horizontal="center" vertical="center" wrapText="1"/>
    </xf>
    <xf numFmtId="9" fontId="39" fillId="2" borderId="28" xfId="0" applyNumberFormat="1" applyFont="1" applyFill="1" applyBorder="1" applyAlignment="1" applyProtection="1">
      <alignment horizontal="center" vertical="center" wrapText="1"/>
      <protection locked="0"/>
    </xf>
    <xf numFmtId="9" fontId="40" fillId="2" borderId="26" xfId="0" applyNumberFormat="1" applyFont="1" applyFill="1" applyBorder="1" applyAlignment="1">
      <alignment horizontal="center" vertical="center" wrapText="1"/>
    </xf>
    <xf numFmtId="9" fontId="39" fillId="2" borderId="54" xfId="0" applyNumberFormat="1" applyFont="1" applyFill="1" applyBorder="1" applyAlignment="1">
      <alignment horizontal="center" vertical="center" wrapText="1"/>
    </xf>
    <xf numFmtId="9" fontId="39" fillId="2" borderId="26" xfId="0" applyNumberFormat="1" applyFont="1" applyFill="1" applyBorder="1" applyAlignment="1">
      <alignment horizontal="center" vertical="center" wrapText="1"/>
    </xf>
    <xf numFmtId="0" fontId="41" fillId="2" borderId="9" xfId="0" applyFont="1" applyFill="1" applyBorder="1" applyAlignment="1" applyProtection="1">
      <alignment horizontal="center" vertical="center" wrapText="1"/>
      <protection locked="0"/>
    </xf>
    <xf numFmtId="0" fontId="41" fillId="2" borderId="7" xfId="1" applyNumberFormat="1"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2" xfId="0" applyFont="1" applyFill="1" applyBorder="1" applyAlignment="1" applyProtection="1">
      <alignment horizontal="center" vertical="center" wrapText="1"/>
      <protection locked="0"/>
    </xf>
    <xf numFmtId="0" fontId="39" fillId="2" borderId="12" xfId="0" applyFont="1" applyFill="1" applyBorder="1" applyAlignment="1" applyProtection="1">
      <alignment horizontal="center" vertical="center" wrapText="1"/>
      <protection locked="0"/>
    </xf>
    <xf numFmtId="0" fontId="41" fillId="2" borderId="7" xfId="0" applyNumberFormat="1" applyFont="1" applyFill="1" applyBorder="1" applyAlignment="1" applyProtection="1">
      <alignment horizontal="center" vertical="center" wrapText="1"/>
      <protection locked="0"/>
    </xf>
    <xf numFmtId="0" fontId="8" fillId="2" borderId="7" xfId="1" applyNumberFormat="1"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protection locked="0"/>
    </xf>
    <xf numFmtId="0" fontId="8" fillId="2" borderId="9" xfId="0" applyNumberFormat="1" applyFont="1" applyFill="1" applyBorder="1" applyAlignment="1" applyProtection="1">
      <alignment horizontal="center" vertical="center" wrapText="1"/>
      <protection locked="0"/>
    </xf>
    <xf numFmtId="0" fontId="8" fillId="2" borderId="24" xfId="0" applyNumberFormat="1" applyFont="1" applyFill="1" applyBorder="1" applyAlignment="1" applyProtection="1">
      <alignment horizontal="center" vertical="center" wrapText="1"/>
      <protection locked="0"/>
    </xf>
    <xf numFmtId="0" fontId="8" fillId="2" borderId="10" xfId="0" applyNumberFormat="1" applyFont="1" applyFill="1" applyBorder="1" applyAlignment="1" applyProtection="1">
      <alignment horizontal="justify" vertical="center" wrapText="1"/>
      <protection locked="0"/>
    </xf>
    <xf numFmtId="0" fontId="8" fillId="2" borderId="10" xfId="0" applyNumberFormat="1" applyFont="1" applyFill="1" applyBorder="1" applyAlignment="1" applyProtection="1">
      <alignment horizontal="center" vertical="center" wrapText="1"/>
      <protection locked="0"/>
    </xf>
    <xf numFmtId="0" fontId="8" fillId="2" borderId="7" xfId="0" applyNumberFormat="1" applyFont="1" applyFill="1" applyBorder="1" applyAlignment="1" applyProtection="1">
      <alignment horizontal="center" vertical="center" wrapText="1"/>
      <protection locked="0"/>
    </xf>
    <xf numFmtId="9" fontId="11" fillId="2" borderId="30" xfId="1" applyFont="1" applyFill="1" applyBorder="1" applyAlignment="1" applyProtection="1">
      <alignment horizontal="center" vertical="center" wrapText="1"/>
      <protection locked="0"/>
    </xf>
    <xf numFmtId="0" fontId="0" fillId="0" borderId="7" xfId="0" applyBorder="1" applyAlignment="1">
      <alignment horizontal="center" vertical="center"/>
    </xf>
    <xf numFmtId="166" fontId="8" fillId="2" borderId="12" xfId="0" applyNumberFormat="1" applyFont="1" applyFill="1" applyBorder="1" applyAlignment="1" applyProtection="1">
      <alignment horizontal="center" vertical="center" wrapText="1"/>
      <protection locked="0"/>
    </xf>
    <xf numFmtId="0" fontId="10" fillId="2" borderId="17" xfId="0" applyNumberFormat="1" applyFont="1" applyFill="1" applyBorder="1" applyAlignment="1" applyProtection="1">
      <alignment horizontal="center" vertical="center" wrapText="1"/>
      <protection locked="0"/>
    </xf>
    <xf numFmtId="0" fontId="8" fillId="2" borderId="45" xfId="0" applyNumberFormat="1" applyFont="1" applyFill="1" applyBorder="1" applyAlignment="1" applyProtection="1">
      <alignment horizontal="center" vertical="center" wrapText="1"/>
      <protection locked="0"/>
    </xf>
    <xf numFmtId="0" fontId="0" fillId="0" borderId="0" xfId="0" applyAlignment="1">
      <alignment vertical="top"/>
    </xf>
    <xf numFmtId="10" fontId="8" fillId="2" borderId="9" xfId="0" applyNumberFormat="1" applyFont="1" applyFill="1" applyBorder="1" applyAlignment="1" applyProtection="1">
      <alignment horizontal="center" vertical="center" wrapText="1"/>
      <protection locked="0"/>
    </xf>
    <xf numFmtId="1" fontId="8" fillId="2" borderId="9" xfId="1" applyNumberFormat="1" applyFont="1" applyFill="1" applyBorder="1" applyAlignment="1" applyProtection="1">
      <alignment horizontal="center" vertical="center" wrapText="1"/>
      <protection locked="0"/>
    </xf>
    <xf numFmtId="0" fontId="8" fillId="2" borderId="9" xfId="1" applyNumberFormat="1" applyFont="1" applyFill="1" applyBorder="1" applyAlignment="1" applyProtection="1">
      <alignment horizontal="center" vertical="center" wrapText="1"/>
      <protection locked="0"/>
    </xf>
    <xf numFmtId="9" fontId="8" fillId="2" borderId="9" xfId="1" applyNumberFormat="1" applyFont="1" applyFill="1" applyBorder="1" applyAlignment="1">
      <alignment horizontal="center" vertical="center" wrapText="1"/>
    </xf>
    <xf numFmtId="10" fontId="8" fillId="2" borderId="9" xfId="1" applyNumberFormat="1" applyFont="1" applyFill="1" applyBorder="1" applyAlignment="1">
      <alignment horizontal="center" vertical="center" wrapText="1"/>
    </xf>
    <xf numFmtId="9" fontId="8" fillId="2" borderId="45" xfId="1" applyNumberFormat="1" applyFont="1" applyFill="1" applyBorder="1" applyAlignment="1">
      <alignment horizontal="center" vertical="center" wrapText="1"/>
    </xf>
    <xf numFmtId="1" fontId="8" fillId="2" borderId="45" xfId="1" applyNumberFormat="1" applyFont="1" applyFill="1" applyBorder="1" applyAlignment="1" applyProtection="1">
      <alignment horizontal="center" vertical="center" wrapText="1"/>
      <protection locked="0"/>
    </xf>
    <xf numFmtId="10" fontId="8" fillId="2" borderId="9" xfId="1" applyNumberFormat="1" applyFont="1" applyFill="1" applyBorder="1" applyAlignment="1" applyProtection="1">
      <alignment horizontal="center" vertical="center" wrapText="1"/>
      <protection locked="0"/>
    </xf>
    <xf numFmtId="2" fontId="8" fillId="2" borderId="9" xfId="0" applyNumberFormat="1" applyFont="1" applyFill="1" applyBorder="1" applyAlignment="1">
      <alignment horizontal="center" vertical="center" wrapText="1"/>
    </xf>
    <xf numFmtId="0" fontId="0" fillId="2" borderId="9" xfId="0" applyFill="1" applyBorder="1" applyAlignment="1">
      <alignment horizontal="center" vertical="center" wrapText="1"/>
    </xf>
    <xf numFmtId="9" fontId="8" fillId="2" borderId="45" xfId="0" applyNumberFormat="1" applyFont="1" applyFill="1" applyBorder="1" applyAlignment="1">
      <alignment horizontal="center" vertical="center" wrapText="1"/>
    </xf>
    <xf numFmtId="0" fontId="8" fillId="0" borderId="9" xfId="0" applyFont="1" applyFill="1" applyBorder="1" applyAlignment="1" applyProtection="1">
      <alignment horizontal="center" vertical="center" wrapText="1"/>
      <protection locked="0"/>
    </xf>
    <xf numFmtId="9" fontId="8" fillId="0" borderId="9" xfId="1" applyFont="1" applyFill="1" applyBorder="1" applyAlignment="1" applyProtection="1">
      <alignment horizontal="center" vertical="center" wrapText="1"/>
      <protection locked="0"/>
    </xf>
    <xf numFmtId="9" fontId="3" fillId="0" borderId="9" xfId="1"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1" fontId="8" fillId="2" borderId="9" xfId="0" applyNumberFormat="1" applyFont="1" applyFill="1" applyBorder="1" applyAlignment="1" applyProtection="1">
      <alignment horizontal="center" vertical="center" wrapText="1"/>
      <protection locked="0"/>
    </xf>
    <xf numFmtId="0" fontId="8" fillId="2" borderId="9" xfId="0" applyFont="1" applyFill="1" applyBorder="1" applyAlignment="1" applyProtection="1">
      <alignment horizontal="left" vertical="center" wrapText="1"/>
      <protection locked="0"/>
    </xf>
    <xf numFmtId="0" fontId="2" fillId="18" borderId="59"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53" xfId="0" applyFont="1" applyFill="1" applyBorder="1" applyAlignment="1">
      <alignment horizontal="center" vertical="center" wrapText="1"/>
    </xf>
    <xf numFmtId="9" fontId="3" fillId="2" borderId="59" xfId="1" applyFont="1" applyFill="1" applyBorder="1" applyAlignment="1" applyProtection="1">
      <alignment horizontal="center" vertical="center" wrapText="1"/>
      <protection locked="0"/>
    </xf>
    <xf numFmtId="9" fontId="3" fillId="2" borderId="42" xfId="1" applyFont="1" applyFill="1" applyBorder="1" applyAlignment="1" applyProtection="1">
      <alignment horizontal="center" vertical="center" wrapText="1"/>
      <protection locked="0"/>
    </xf>
    <xf numFmtId="9" fontId="27" fillId="2" borderId="42" xfId="1" applyFont="1" applyFill="1" applyBorder="1" applyAlignment="1" applyProtection="1">
      <alignment horizontal="center" vertical="center" wrapText="1"/>
    </xf>
    <xf numFmtId="9" fontId="3" fillId="2" borderId="0" xfId="1" applyFont="1" applyFill="1" applyBorder="1" applyAlignment="1" applyProtection="1">
      <alignment horizontal="center" vertical="center" wrapText="1"/>
      <protection locked="0"/>
    </xf>
    <xf numFmtId="1" fontId="8" fillId="2" borderId="9" xfId="1" applyNumberFormat="1"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30" fillId="2" borderId="27" xfId="0" applyFont="1" applyFill="1" applyBorder="1" applyAlignment="1" applyProtection="1">
      <alignment horizontal="center" vertical="center" wrapText="1"/>
      <protection locked="0"/>
    </xf>
    <xf numFmtId="0" fontId="30" fillId="2" borderId="28" xfId="0" applyFont="1" applyFill="1" applyBorder="1" applyAlignment="1" applyProtection="1">
      <alignment horizontal="center" vertical="center" wrapText="1"/>
      <protection locked="0"/>
    </xf>
    <xf numFmtId="0" fontId="30" fillId="2" borderId="29" xfId="0" applyFont="1" applyFill="1" applyBorder="1" applyAlignment="1" applyProtection="1">
      <alignment horizontal="center" vertical="center" wrapText="1"/>
      <protection locked="0"/>
    </xf>
    <xf numFmtId="0" fontId="30" fillId="0" borderId="27"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2" borderId="32" xfId="0" applyFont="1" applyFill="1" applyBorder="1" applyAlignment="1" applyProtection="1">
      <alignment horizontal="center" vertical="center" wrapText="1"/>
      <protection locked="0"/>
    </xf>
    <xf numFmtId="0" fontId="30" fillId="2" borderId="34" xfId="0" applyFont="1" applyFill="1" applyBorder="1" applyAlignment="1" applyProtection="1">
      <alignment horizontal="center" vertical="center" wrapText="1"/>
      <protection locked="0"/>
    </xf>
    <xf numFmtId="0" fontId="30" fillId="2" borderId="57" xfId="0" applyFont="1" applyFill="1" applyBorder="1" applyAlignment="1" applyProtection="1">
      <alignment horizontal="center" vertical="center" wrapText="1"/>
      <protection locked="0"/>
    </xf>
    <xf numFmtId="0" fontId="13" fillId="2" borderId="44"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48" xfId="0" applyFont="1" applyFill="1" applyBorder="1" applyAlignment="1" applyProtection="1">
      <alignment horizontal="center" vertical="center" wrapText="1"/>
      <protection locked="0"/>
    </xf>
    <xf numFmtId="0" fontId="2" fillId="28" borderId="28" xfId="0" applyFont="1" applyFill="1" applyBorder="1" applyAlignment="1">
      <alignment horizontal="center" vertical="center" wrapText="1"/>
    </xf>
    <xf numFmtId="0" fontId="2" fillId="28" borderId="29" xfId="0" applyFont="1" applyFill="1" applyBorder="1" applyAlignment="1">
      <alignment horizontal="center" vertical="center" wrapText="1"/>
    </xf>
    <xf numFmtId="0" fontId="23" fillId="22" borderId="36" xfId="0" applyFont="1" applyFill="1" applyBorder="1" applyAlignment="1" applyProtection="1">
      <alignment horizontal="center" vertical="center" wrapText="1"/>
    </xf>
    <xf numFmtId="0" fontId="0" fillId="0" borderId="37" xfId="0" applyBorder="1"/>
    <xf numFmtId="0" fontId="10" fillId="2" borderId="6"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5" xfId="0" applyFont="1" applyFill="1" applyBorder="1" applyAlignment="1">
      <alignment horizontal="center" vertical="top" wrapText="1"/>
    </xf>
    <xf numFmtId="0" fontId="7" fillId="2" borderId="0"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0" xfId="0" applyFont="1" applyFill="1" applyBorder="1" applyAlignment="1">
      <alignment horizontal="right" vertical="center" wrapText="1"/>
    </xf>
    <xf numFmtId="0" fontId="8" fillId="2" borderId="6" xfId="0" applyFont="1" applyFill="1" applyBorder="1" applyAlignment="1">
      <alignment horizontal="center" vertical="top" wrapText="1"/>
    </xf>
    <xf numFmtId="0" fontId="8" fillId="2" borderId="3" xfId="0" applyFont="1" applyFill="1" applyBorder="1" applyAlignment="1">
      <alignment horizontal="center" vertical="top" wrapText="1"/>
    </xf>
    <xf numFmtId="0" fontId="2" fillId="4"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2" fillId="17" borderId="9"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13" fillId="2" borderId="44" xfId="0" applyFont="1" applyFill="1" applyBorder="1" applyAlignment="1" applyProtection="1">
      <alignment horizontal="justify" vertical="center" wrapText="1"/>
      <protection locked="0"/>
    </xf>
    <xf numFmtId="0" fontId="13" fillId="2" borderId="20" xfId="0" applyFont="1" applyFill="1" applyBorder="1" applyAlignment="1" applyProtection="1">
      <alignment horizontal="justify" vertical="center" wrapText="1"/>
      <protection locked="0"/>
    </xf>
    <xf numFmtId="0" fontId="13" fillId="2" borderId="48" xfId="0" applyFont="1" applyFill="1" applyBorder="1" applyAlignment="1" applyProtection="1">
      <alignment horizontal="justify" vertical="center" wrapText="1"/>
      <protection locked="0"/>
    </xf>
    <xf numFmtId="0" fontId="25" fillId="23" borderId="41" xfId="0" applyFont="1" applyFill="1" applyBorder="1" applyAlignment="1" applyProtection="1">
      <alignment horizontal="center" vertical="center" wrapText="1"/>
    </xf>
    <xf numFmtId="0" fontId="25" fillId="17" borderId="41" xfId="0" applyFont="1" applyFill="1" applyBorder="1" applyAlignment="1" applyProtection="1">
      <alignment horizontal="center" vertical="center" wrapText="1"/>
    </xf>
    <xf numFmtId="0" fontId="25" fillId="3" borderId="41" xfId="0" applyFont="1" applyFill="1" applyBorder="1" applyAlignment="1" applyProtection="1">
      <alignment horizontal="center" vertical="center" wrapText="1"/>
    </xf>
    <xf numFmtId="0" fontId="26" fillId="17" borderId="42" xfId="0" applyFont="1" applyFill="1" applyBorder="1" applyAlignment="1" applyProtection="1">
      <alignment horizontal="center" vertical="center" wrapText="1"/>
    </xf>
    <xf numFmtId="0" fontId="26" fillId="17" borderId="37" xfId="0" applyFont="1" applyFill="1" applyBorder="1" applyAlignment="1" applyProtection="1">
      <alignment horizontal="center" vertical="center" wrapText="1"/>
    </xf>
    <xf numFmtId="0" fontId="26" fillId="17" borderId="38" xfId="0" applyFont="1" applyFill="1" applyBorder="1" applyAlignment="1" applyProtection="1">
      <alignment horizontal="center" vertical="center" wrapText="1"/>
    </xf>
    <xf numFmtId="0" fontId="8" fillId="2" borderId="5" xfId="0" applyFont="1" applyFill="1" applyBorder="1" applyAlignment="1">
      <alignment horizontal="center" vertical="center" wrapText="1"/>
    </xf>
    <xf numFmtId="22" fontId="12" fillId="9" borderId="7" xfId="0" applyNumberFormat="1" applyFont="1" applyFill="1" applyBorder="1" applyAlignment="1">
      <alignment horizontal="center" vertical="center"/>
    </xf>
    <xf numFmtId="0" fontId="12" fillId="9" borderId="7" xfId="0" applyFont="1" applyFill="1" applyBorder="1" applyAlignment="1">
      <alignment horizontal="center" vertical="center"/>
    </xf>
    <xf numFmtId="0" fontId="12" fillId="7" borderId="7"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18" borderId="9"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18"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2" fillId="18" borderId="7"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22" xfId="0" applyFont="1" applyFill="1" applyBorder="1" applyAlignment="1">
      <alignment horizontal="center" vertical="center" wrapText="1"/>
    </xf>
    <xf numFmtId="0" fontId="4" fillId="2" borderId="0" xfId="0" applyFont="1" applyFill="1" applyBorder="1" applyAlignment="1">
      <alignment horizontal="center"/>
    </xf>
    <xf numFmtId="0" fontId="6" fillId="3" borderId="7"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6" fillId="6" borderId="8" xfId="0" applyFont="1" applyFill="1" applyBorder="1" applyAlignment="1">
      <alignment horizontal="center" vertical="center" wrapText="1"/>
    </xf>
  </cellXfs>
  <cellStyles count="9">
    <cellStyle name="Amarillo" xfId="6"/>
    <cellStyle name="Millares 2" xfId="5"/>
    <cellStyle name="Normal" xfId="0" builtinId="0"/>
    <cellStyle name="Normal 2" xfId="2"/>
    <cellStyle name="Porcentaje" xfId="1" builtinId="5"/>
    <cellStyle name="Porcentaje 2" xfId="3"/>
    <cellStyle name="Porcentual 2" xfId="4"/>
    <cellStyle name="Rojo" xfId="7"/>
    <cellStyle name="Verde" xfId="8"/>
  </cellStyles>
  <dxfs count="12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colors>
    <mruColors>
      <color rgb="FF6BFD91"/>
      <color rgb="FF00FF00"/>
      <color rgb="FF9CB5CC"/>
      <color rgb="FFF474EB"/>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1264228</xdr:colOff>
      <xdr:row>111</xdr:row>
      <xdr:rowOff>121228</xdr:rowOff>
    </xdr:from>
    <xdr:to>
      <xdr:col>1</xdr:col>
      <xdr:colOff>2753592</xdr:colOff>
      <xdr:row>115</xdr:row>
      <xdr:rowOff>17319</xdr:rowOff>
    </xdr:to>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3186546" y="63782864"/>
          <a:ext cx="1489364" cy="658091"/>
        </a:xfrm>
        <a:prstGeom prst="rect">
          <a:avLst/>
        </a:prstGeom>
        <a:solidFill>
          <a:schemeClr val="accent3"/>
        </a:solidFill>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3134591</xdr:colOff>
      <xdr:row>111</xdr:row>
      <xdr:rowOff>173182</xdr:rowOff>
    </xdr:from>
    <xdr:to>
      <xdr:col>2</xdr:col>
      <xdr:colOff>675409</xdr:colOff>
      <xdr:row>114</xdr:row>
      <xdr:rowOff>103909</xdr:rowOff>
    </xdr:to>
    <xdr:sp macro="" textlink="">
      <xdr:nvSpPr>
        <xdr:cNvPr id="3" name="2 CuadroTexto">
          <a:extLst>
            <a:ext uri="{FF2B5EF4-FFF2-40B4-BE49-F238E27FC236}">
              <a16:creationId xmlns:a16="http://schemas.microsoft.com/office/drawing/2014/main" xmlns="" id="{00000000-0008-0000-0000-000003000000}"/>
            </a:ext>
          </a:extLst>
        </xdr:cNvPr>
        <xdr:cNvSpPr txBox="1"/>
      </xdr:nvSpPr>
      <xdr:spPr>
        <a:xfrm>
          <a:off x="5056909" y="6383481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PUBLICA TERRITORIAL LOCAL</a:t>
          </a:r>
          <a:endParaRPr lang="es-ES" sz="1800" b="1">
            <a:latin typeface="Arial Narrow" pitchFamily="34" charset="0"/>
          </a:endParaRPr>
        </a:p>
      </xdr:txBody>
    </xdr:sp>
    <xdr:clientData/>
  </xdr:twoCellAnchor>
  <xdr:twoCellAnchor>
    <xdr:from>
      <xdr:col>1</xdr:col>
      <xdr:colOff>1246909</xdr:colOff>
      <xdr:row>117</xdr:row>
      <xdr:rowOff>155864</xdr:rowOff>
    </xdr:from>
    <xdr:to>
      <xdr:col>1</xdr:col>
      <xdr:colOff>2736273</xdr:colOff>
      <xdr:row>121</xdr:row>
      <xdr:rowOff>51955</xdr:rowOff>
    </xdr:to>
    <xdr:sp macro="" textlink="">
      <xdr:nvSpPr>
        <xdr:cNvPr id="4" name="3 Rectángulo">
          <a:extLst>
            <a:ext uri="{FF2B5EF4-FFF2-40B4-BE49-F238E27FC236}">
              <a16:creationId xmlns:a16="http://schemas.microsoft.com/office/drawing/2014/main" xmlns="" id="{00000000-0008-0000-0000-000004000000}"/>
            </a:ext>
          </a:extLst>
        </xdr:cNvPr>
        <xdr:cNvSpPr/>
      </xdr:nvSpPr>
      <xdr:spPr>
        <a:xfrm>
          <a:off x="3169227" y="64960500"/>
          <a:ext cx="1489364" cy="658091"/>
        </a:xfrm>
        <a:prstGeom prst="rect">
          <a:avLst/>
        </a:prstGeom>
        <a:solidFill>
          <a:schemeClr val="accent6"/>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3134597</xdr:colOff>
      <xdr:row>118</xdr:row>
      <xdr:rowOff>51952</xdr:rowOff>
    </xdr:from>
    <xdr:to>
      <xdr:col>2</xdr:col>
      <xdr:colOff>675415</xdr:colOff>
      <xdr:row>120</xdr:row>
      <xdr:rowOff>173179</xdr:rowOff>
    </xdr:to>
    <xdr:sp macro="" textlink="">
      <xdr:nvSpPr>
        <xdr:cNvPr id="5" name="4 CuadroTexto">
          <a:extLst>
            <a:ext uri="{FF2B5EF4-FFF2-40B4-BE49-F238E27FC236}">
              <a16:creationId xmlns:a16="http://schemas.microsoft.com/office/drawing/2014/main" xmlns="" id="{00000000-0008-0000-0000-000005000000}"/>
            </a:ext>
          </a:extLst>
        </xdr:cNvPr>
        <xdr:cNvSpPr txBox="1"/>
      </xdr:nvSpPr>
      <xdr:spPr>
        <a:xfrm>
          <a:off x="5056915" y="6504708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FOMENTO Y PROTECCIÓN DE DDHH</a:t>
          </a:r>
        </a:p>
      </xdr:txBody>
    </xdr:sp>
    <xdr:clientData/>
  </xdr:twoCellAnchor>
  <xdr:twoCellAnchor>
    <xdr:from>
      <xdr:col>1</xdr:col>
      <xdr:colOff>1246896</xdr:colOff>
      <xdr:row>123</xdr:row>
      <xdr:rowOff>121232</xdr:rowOff>
    </xdr:from>
    <xdr:to>
      <xdr:col>1</xdr:col>
      <xdr:colOff>2736260</xdr:colOff>
      <xdr:row>127</xdr:row>
      <xdr:rowOff>17323</xdr:rowOff>
    </xdr:to>
    <xdr:sp macro="" textlink="">
      <xdr:nvSpPr>
        <xdr:cNvPr id="6" name="5 Rectángulo">
          <a:extLst>
            <a:ext uri="{FF2B5EF4-FFF2-40B4-BE49-F238E27FC236}">
              <a16:creationId xmlns:a16="http://schemas.microsoft.com/office/drawing/2014/main" xmlns="" id="{00000000-0008-0000-0000-000006000000}"/>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3134591</xdr:colOff>
      <xdr:row>124</xdr:row>
      <xdr:rowOff>17318</xdr:rowOff>
    </xdr:from>
    <xdr:to>
      <xdr:col>2</xdr:col>
      <xdr:colOff>675409</xdr:colOff>
      <xdr:row>126</xdr:row>
      <xdr:rowOff>138545</xdr:rowOff>
    </xdr:to>
    <xdr:sp macro="" textlink="">
      <xdr:nvSpPr>
        <xdr:cNvPr id="7" name="6 CuadroTexto">
          <a:extLst>
            <a:ext uri="{FF2B5EF4-FFF2-40B4-BE49-F238E27FC236}">
              <a16:creationId xmlns:a16="http://schemas.microsoft.com/office/drawing/2014/main" xmlns="" id="{00000000-0008-0000-0000-000007000000}"/>
            </a:ext>
          </a:extLst>
        </xdr:cNvPr>
        <xdr:cNvSpPr txBox="1"/>
      </xdr:nvSpPr>
      <xdr:spPr>
        <a:xfrm>
          <a:off x="5056909" y="66155454"/>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COMUNICACIONES ESTRATEGICAS</a:t>
          </a:r>
        </a:p>
      </xdr:txBody>
    </xdr:sp>
    <xdr:clientData/>
  </xdr:twoCellAnchor>
  <xdr:twoCellAnchor>
    <xdr:from>
      <xdr:col>1</xdr:col>
      <xdr:colOff>1229591</xdr:colOff>
      <xdr:row>129</xdr:row>
      <xdr:rowOff>34637</xdr:rowOff>
    </xdr:from>
    <xdr:to>
      <xdr:col>1</xdr:col>
      <xdr:colOff>2718955</xdr:colOff>
      <xdr:row>132</xdr:row>
      <xdr:rowOff>121228</xdr:rowOff>
    </xdr:to>
    <xdr:sp macro="" textlink="">
      <xdr:nvSpPr>
        <xdr:cNvPr id="8" name="7 Rectángulo">
          <a:extLst>
            <a:ext uri="{FF2B5EF4-FFF2-40B4-BE49-F238E27FC236}">
              <a16:creationId xmlns:a16="http://schemas.microsoft.com/office/drawing/2014/main" xmlns="" id="{00000000-0008-0000-0000-000008000000}"/>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3117286</xdr:colOff>
      <xdr:row>129</xdr:row>
      <xdr:rowOff>121223</xdr:rowOff>
    </xdr:from>
    <xdr:to>
      <xdr:col>2</xdr:col>
      <xdr:colOff>658104</xdr:colOff>
      <xdr:row>132</xdr:row>
      <xdr:rowOff>51950</xdr:rowOff>
    </xdr:to>
    <xdr:sp macro="" textlink="">
      <xdr:nvSpPr>
        <xdr:cNvPr id="9" name="8 CuadroTexto">
          <a:extLst>
            <a:ext uri="{FF2B5EF4-FFF2-40B4-BE49-F238E27FC236}">
              <a16:creationId xmlns:a16="http://schemas.microsoft.com/office/drawing/2014/main" xmlns="" id="{00000000-0008-0000-0000-000009000000}"/>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134</xdr:row>
      <xdr:rowOff>121227</xdr:rowOff>
    </xdr:from>
    <xdr:to>
      <xdr:col>1</xdr:col>
      <xdr:colOff>2753592</xdr:colOff>
      <xdr:row>138</xdr:row>
      <xdr:rowOff>17318</xdr:rowOff>
    </xdr:to>
    <xdr:sp macro="" textlink="">
      <xdr:nvSpPr>
        <xdr:cNvPr id="10" name="9 Rectángulo">
          <a:extLst>
            <a:ext uri="{FF2B5EF4-FFF2-40B4-BE49-F238E27FC236}">
              <a16:creationId xmlns:a16="http://schemas.microsoft.com/office/drawing/2014/main" xmlns="" id="{00000000-0008-0000-0000-00000A000000}"/>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3151923</xdr:colOff>
      <xdr:row>135</xdr:row>
      <xdr:rowOff>17313</xdr:rowOff>
    </xdr:from>
    <xdr:to>
      <xdr:col>2</xdr:col>
      <xdr:colOff>692741</xdr:colOff>
      <xdr:row>137</xdr:row>
      <xdr:rowOff>138540</xdr:rowOff>
    </xdr:to>
    <xdr:sp macro="" textlink="">
      <xdr:nvSpPr>
        <xdr:cNvPr id="11" name="10 CuadroTexto">
          <a:extLst>
            <a:ext uri="{FF2B5EF4-FFF2-40B4-BE49-F238E27FC236}">
              <a16:creationId xmlns:a16="http://schemas.microsoft.com/office/drawing/2014/main" xmlns="" id="{00000000-0008-0000-0000-00000B000000}"/>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139</xdr:row>
      <xdr:rowOff>138545</xdr:rowOff>
    </xdr:from>
    <xdr:to>
      <xdr:col>1</xdr:col>
      <xdr:colOff>2753592</xdr:colOff>
      <xdr:row>143</xdr:row>
      <xdr:rowOff>34636</xdr:rowOff>
    </xdr:to>
    <xdr:sp macro="" textlink="">
      <xdr:nvSpPr>
        <xdr:cNvPr id="12" name="11 Rectángulo">
          <a:extLst>
            <a:ext uri="{FF2B5EF4-FFF2-40B4-BE49-F238E27FC236}">
              <a16:creationId xmlns:a16="http://schemas.microsoft.com/office/drawing/2014/main" xmlns="" id="{00000000-0008-0000-0000-00000C000000}"/>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3151923</xdr:colOff>
      <xdr:row>140</xdr:row>
      <xdr:rowOff>34631</xdr:rowOff>
    </xdr:from>
    <xdr:to>
      <xdr:col>2</xdr:col>
      <xdr:colOff>692741</xdr:colOff>
      <xdr:row>142</xdr:row>
      <xdr:rowOff>155858</xdr:rowOff>
    </xdr:to>
    <xdr:sp macro="" textlink="">
      <xdr:nvSpPr>
        <xdr:cNvPr id="13" name="12 CuadroTexto">
          <a:extLst>
            <a:ext uri="{FF2B5EF4-FFF2-40B4-BE49-F238E27FC236}">
              <a16:creationId xmlns:a16="http://schemas.microsoft.com/office/drawing/2014/main" xmlns="" id="{00000000-0008-0000-0000-00000D000000}"/>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146</xdr:row>
      <xdr:rowOff>0</xdr:rowOff>
    </xdr:from>
    <xdr:to>
      <xdr:col>1</xdr:col>
      <xdr:colOff>2788228</xdr:colOff>
      <xdr:row>149</xdr:row>
      <xdr:rowOff>86591</xdr:rowOff>
    </xdr:to>
    <xdr:sp macro="" textlink="">
      <xdr:nvSpPr>
        <xdr:cNvPr id="14" name="13 Rectángulo">
          <a:extLst>
            <a:ext uri="{FF2B5EF4-FFF2-40B4-BE49-F238E27FC236}">
              <a16:creationId xmlns:a16="http://schemas.microsoft.com/office/drawing/2014/main" xmlns="" id="{00000000-0008-0000-0000-00000E000000}"/>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3186559</xdr:colOff>
      <xdr:row>146</xdr:row>
      <xdr:rowOff>86586</xdr:rowOff>
    </xdr:from>
    <xdr:to>
      <xdr:col>2</xdr:col>
      <xdr:colOff>727377</xdr:colOff>
      <xdr:row>149</xdr:row>
      <xdr:rowOff>17313</xdr:rowOff>
    </xdr:to>
    <xdr:sp macro="" textlink="">
      <xdr:nvSpPr>
        <xdr:cNvPr id="15" name="14 CuadroTexto">
          <a:extLst>
            <a:ext uri="{FF2B5EF4-FFF2-40B4-BE49-F238E27FC236}">
              <a16:creationId xmlns:a16="http://schemas.microsoft.com/office/drawing/2014/main" xmlns="" id="{00000000-0008-0000-0000-00000F000000}"/>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151</xdr:row>
      <xdr:rowOff>103909</xdr:rowOff>
    </xdr:from>
    <xdr:to>
      <xdr:col>1</xdr:col>
      <xdr:colOff>2753591</xdr:colOff>
      <xdr:row>155</xdr:row>
      <xdr:rowOff>0</xdr:rowOff>
    </xdr:to>
    <xdr:sp macro="" textlink="">
      <xdr:nvSpPr>
        <xdr:cNvPr id="16" name="15 Rectángulo">
          <a:extLst>
            <a:ext uri="{FF2B5EF4-FFF2-40B4-BE49-F238E27FC236}">
              <a16:creationId xmlns:a16="http://schemas.microsoft.com/office/drawing/2014/main" xmlns="" id="{00000000-0008-0000-0000-000010000000}"/>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3151922</xdr:colOff>
      <xdr:row>151</xdr:row>
      <xdr:rowOff>190495</xdr:rowOff>
    </xdr:from>
    <xdr:to>
      <xdr:col>2</xdr:col>
      <xdr:colOff>692740</xdr:colOff>
      <xdr:row>154</xdr:row>
      <xdr:rowOff>121222</xdr:rowOff>
    </xdr:to>
    <xdr:sp macro="" textlink="">
      <xdr:nvSpPr>
        <xdr:cNvPr id="17" name="16 CuadroTexto">
          <a:extLst>
            <a:ext uri="{FF2B5EF4-FFF2-40B4-BE49-F238E27FC236}">
              <a16:creationId xmlns:a16="http://schemas.microsoft.com/office/drawing/2014/main" xmlns="" id="{00000000-0008-0000-0000-000011000000}"/>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uan.jimenez/Mis%20documentos/Juan%20Sebastian%20Jimenez/Evidencias%20Febrero/Linamiento%20&#183;%203%20Planes%20De%20Gesti&#243;n/LINEAMIENTO%20&#183;%203/DEFINITIVO/DEFINITIVO%2023022017/L3.1%20GESTI&#211;N%20DEL%20CONOCIMIENTO%20201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48576"/>
  <sheetViews>
    <sheetView showGridLines="0" tabSelected="1" topLeftCell="D15" zoomScale="60" zoomScaleNormal="60" workbookViewId="0">
      <pane xSplit="5655" ySplit="990" topLeftCell="AT64" activePane="bottomRight"/>
      <selection activeCell="D15" sqref="D15"/>
      <selection pane="topRight" activeCell="L15" sqref="L15"/>
      <selection pane="bottomLeft" activeCell="D17" sqref="D17"/>
      <selection pane="bottomRight" activeCell="BA65" sqref="BA65"/>
    </sheetView>
  </sheetViews>
  <sheetFormatPr baseColWidth="10" defaultRowHeight="15"/>
  <cols>
    <col min="1" max="1" width="28.7109375" customWidth="1"/>
    <col min="2" max="2" width="42.28515625" customWidth="1"/>
    <col min="3" max="3" width="46.42578125" customWidth="1"/>
    <col min="4" max="4" width="63.140625" customWidth="1"/>
    <col min="5" max="5" width="20.85546875" customWidth="1"/>
    <col min="6" max="6" width="36" hidden="1" customWidth="1"/>
    <col min="7" max="7" width="33.85546875" hidden="1" customWidth="1"/>
    <col min="8" max="8" width="54" hidden="1" customWidth="1"/>
    <col min="9" max="9" width="16.140625" hidden="1" customWidth="1"/>
    <col min="10" max="10" width="33.5703125" hidden="1" customWidth="1"/>
    <col min="11" max="11" width="25.42578125" hidden="1" customWidth="1"/>
    <col min="12" max="15" width="21.42578125" customWidth="1"/>
    <col min="16" max="16" width="41.7109375" customWidth="1"/>
    <col min="17" max="17" width="20" customWidth="1"/>
    <col min="18" max="18" width="27.28515625" customWidth="1"/>
    <col min="19" max="19" width="19.5703125" customWidth="1"/>
    <col min="20" max="23" width="11.42578125" customWidth="1"/>
    <col min="24" max="24" width="20.85546875" customWidth="1"/>
    <col min="25" max="25" width="18.85546875" customWidth="1"/>
    <col min="26" max="26" width="26.7109375" customWidth="1"/>
    <col min="27" max="27" width="18.85546875" customWidth="1"/>
    <col min="28" max="28" width="14.140625" customWidth="1"/>
    <col min="29" max="29" width="18.42578125" customWidth="1"/>
    <col min="30" max="30" width="22.140625" customWidth="1"/>
    <col min="31" max="31" width="17.7109375" customWidth="1"/>
    <col min="32" max="32" width="30.85546875" customWidth="1"/>
    <col min="33" max="33" width="19.7109375" customWidth="1"/>
    <col min="34" max="35" width="16.42578125" customWidth="1"/>
    <col min="36" max="36" width="17.140625" customWidth="1"/>
    <col min="37" max="37" width="17.85546875" customWidth="1"/>
    <col min="38" max="38" width="32.7109375" customWidth="1"/>
    <col min="44" max="44" width="29.5703125" customWidth="1"/>
    <col min="47" max="47" width="14.85546875" customWidth="1"/>
    <col min="48" max="48" width="46.42578125" customWidth="1"/>
    <col min="49" max="49" width="20.7109375" customWidth="1"/>
    <col min="50" max="50" width="24.140625" customWidth="1"/>
    <col min="51" max="51" width="19.140625" customWidth="1"/>
    <col min="52" max="52" width="18.42578125" customWidth="1"/>
    <col min="53" max="54" width="21.85546875" customWidth="1"/>
    <col min="55" max="55" width="19.85546875" customWidth="1"/>
  </cols>
  <sheetData>
    <row r="1" spans="1:55" ht="40.5" customHeight="1">
      <c r="A1" s="403">
        <f ca="1">NOW()</f>
        <v>43132.618805787039</v>
      </c>
      <c r="B1" s="404"/>
      <c r="C1" s="404"/>
      <c r="D1" s="404"/>
      <c r="E1" s="404"/>
      <c r="F1" s="404"/>
      <c r="G1" s="404"/>
      <c r="H1" s="404"/>
      <c r="I1" s="404"/>
      <c r="J1" s="404"/>
      <c r="K1" s="404"/>
      <c r="L1" s="404"/>
      <c r="M1" s="404"/>
      <c r="N1" s="404"/>
      <c r="O1" s="404"/>
      <c r="P1" s="404"/>
      <c r="Q1" s="404"/>
      <c r="R1" s="404"/>
      <c r="S1" s="404"/>
      <c r="T1" s="404"/>
      <c r="U1" s="404"/>
      <c r="V1" s="404"/>
      <c r="W1" s="404"/>
      <c r="X1" s="404"/>
      <c r="Y1" s="404"/>
    </row>
    <row r="2" spans="1:55" ht="40.5" customHeight="1">
      <c r="A2" s="405" t="s">
        <v>28</v>
      </c>
      <c r="B2" s="405"/>
      <c r="C2" s="405"/>
      <c r="D2" s="405"/>
      <c r="E2" s="405"/>
      <c r="F2" s="405"/>
      <c r="G2" s="405"/>
      <c r="H2" s="405"/>
      <c r="I2" s="405"/>
      <c r="J2" s="405"/>
      <c r="K2" s="405"/>
      <c r="L2" s="405"/>
      <c r="M2" s="405"/>
      <c r="N2" s="405"/>
      <c r="O2" s="405"/>
      <c r="P2" s="405"/>
      <c r="Q2" s="405"/>
      <c r="R2" s="405"/>
      <c r="S2" s="405"/>
      <c r="T2" s="405"/>
      <c r="U2" s="405"/>
      <c r="V2" s="405"/>
      <c r="W2" s="405"/>
      <c r="X2" s="405"/>
      <c r="Y2" s="405"/>
    </row>
    <row r="3" spans="1:55" ht="36.75" customHeight="1">
      <c r="A3" s="70" t="s">
        <v>96</v>
      </c>
      <c r="B3" s="110">
        <v>2017</v>
      </c>
      <c r="C3" s="68"/>
      <c r="D3" s="68"/>
      <c r="E3" s="68"/>
      <c r="F3" s="68"/>
      <c r="G3" s="68"/>
      <c r="H3" s="68"/>
      <c r="I3" s="68"/>
      <c r="J3" s="68"/>
      <c r="K3" s="68"/>
      <c r="L3" s="68"/>
      <c r="M3" s="68"/>
      <c r="N3" s="68"/>
      <c r="O3" s="68"/>
      <c r="P3" s="68"/>
      <c r="Q3" s="68"/>
      <c r="R3" s="68"/>
      <c r="S3" s="68"/>
      <c r="T3" s="68"/>
      <c r="U3" s="68"/>
      <c r="V3" s="68"/>
      <c r="W3" s="68"/>
      <c r="X3" s="68"/>
      <c r="Y3" s="69"/>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36.75" customHeight="1">
      <c r="A4" s="70" t="s">
        <v>97</v>
      </c>
      <c r="B4" s="110" t="s">
        <v>112</v>
      </c>
      <c r="C4" s="68"/>
      <c r="D4" s="68"/>
      <c r="E4" s="68"/>
      <c r="F4" s="68"/>
      <c r="G4" s="68"/>
      <c r="H4" s="68"/>
      <c r="I4" s="68"/>
      <c r="J4" s="68"/>
      <c r="K4" s="68"/>
      <c r="L4" s="68"/>
      <c r="M4" s="68"/>
      <c r="N4" s="68"/>
      <c r="O4" s="68"/>
      <c r="P4" s="68"/>
      <c r="Q4" s="68"/>
      <c r="R4" s="68"/>
      <c r="S4" s="68"/>
      <c r="T4" s="68"/>
      <c r="U4" s="68"/>
      <c r="V4" s="68"/>
      <c r="W4" s="68"/>
      <c r="X4" s="68"/>
      <c r="Y4" s="69"/>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36.75" customHeight="1">
      <c r="A5" s="70" t="s">
        <v>98</v>
      </c>
      <c r="B5" s="110"/>
      <c r="C5" s="68"/>
      <c r="D5" s="68"/>
      <c r="E5" s="68"/>
      <c r="F5" s="68"/>
      <c r="G5" s="68"/>
      <c r="H5" s="68"/>
      <c r="I5" s="68"/>
      <c r="J5" s="68"/>
      <c r="K5" s="68"/>
      <c r="L5" s="68"/>
      <c r="M5" s="68"/>
      <c r="N5" s="68"/>
      <c r="O5" s="68"/>
      <c r="P5" s="68"/>
      <c r="Q5" s="68"/>
      <c r="R5" s="68"/>
      <c r="S5" s="68"/>
      <c r="T5" s="68"/>
      <c r="U5" s="68"/>
      <c r="V5" s="68"/>
      <c r="W5" s="68"/>
      <c r="X5" s="68"/>
      <c r="Y5" s="69"/>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36.75" customHeight="1">
      <c r="A6" s="70" t="s">
        <v>99</v>
      </c>
      <c r="B6" s="110"/>
      <c r="C6" s="68"/>
      <c r="D6" s="68"/>
      <c r="E6" s="68"/>
      <c r="F6" s="68"/>
      <c r="G6" s="68"/>
      <c r="H6" s="68"/>
      <c r="I6" s="68"/>
      <c r="J6" s="68"/>
      <c r="K6" s="68"/>
      <c r="L6" s="68"/>
      <c r="M6" s="68"/>
      <c r="N6" s="68"/>
      <c r="O6" s="68"/>
      <c r="P6" s="68"/>
      <c r="Q6" s="68"/>
      <c r="R6" s="68"/>
      <c r="S6" s="68"/>
      <c r="T6" s="68"/>
      <c r="U6" s="68"/>
      <c r="V6" s="68"/>
      <c r="W6" s="68"/>
      <c r="X6" s="68"/>
      <c r="Y6" s="69"/>
      <c r="Z6" s="3"/>
      <c r="AA6" s="24"/>
      <c r="AB6" s="24"/>
      <c r="AC6" s="24"/>
      <c r="AD6" s="24"/>
      <c r="AE6" s="24"/>
      <c r="AF6" s="3"/>
      <c r="AG6" s="24"/>
      <c r="AH6" s="24"/>
      <c r="AI6" s="24"/>
      <c r="AJ6" s="24"/>
      <c r="AK6" s="24"/>
      <c r="AL6" s="3"/>
      <c r="AM6" s="24"/>
      <c r="AN6" s="24"/>
      <c r="AO6" s="24"/>
      <c r="AP6" s="24"/>
      <c r="AQ6" s="24"/>
      <c r="AR6" s="3"/>
      <c r="AS6" s="24"/>
      <c r="AT6" s="24"/>
      <c r="AU6" s="24"/>
      <c r="AV6" s="24"/>
      <c r="AW6" s="24"/>
      <c r="AX6" s="3"/>
      <c r="AY6" s="24"/>
      <c r="AZ6" s="24"/>
      <c r="BA6" s="24"/>
      <c r="BB6" s="24"/>
      <c r="BC6" s="24"/>
    </row>
    <row r="7" spans="1:55" ht="36.75" customHeight="1">
      <c r="A7" s="70" t="s">
        <v>100</v>
      </c>
      <c r="B7" s="110"/>
      <c r="C7" s="68"/>
      <c r="D7" s="68"/>
      <c r="E7" s="68"/>
      <c r="F7" s="68"/>
      <c r="G7" s="68"/>
      <c r="H7" s="68"/>
      <c r="I7" s="68"/>
      <c r="J7" s="68"/>
      <c r="K7" s="68"/>
      <c r="L7" s="68"/>
      <c r="M7" s="68"/>
      <c r="N7" s="68"/>
      <c r="O7" s="68"/>
      <c r="P7" s="68"/>
      <c r="Q7" s="68"/>
      <c r="R7" s="68"/>
      <c r="S7" s="68"/>
      <c r="T7" s="68"/>
      <c r="U7" s="68"/>
      <c r="V7" s="68"/>
      <c r="W7" s="68"/>
      <c r="X7" s="68"/>
      <c r="Y7" s="69"/>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row>
    <row r="8" spans="1:55">
      <c r="A8" s="2"/>
      <c r="B8" s="3"/>
      <c r="C8" s="3"/>
      <c r="D8" s="3"/>
      <c r="E8" s="3"/>
      <c r="F8" s="3"/>
      <c r="G8" s="3"/>
      <c r="H8" s="3"/>
      <c r="I8" s="3"/>
      <c r="J8" s="3"/>
      <c r="K8" s="3"/>
      <c r="L8" s="3"/>
      <c r="M8" s="3"/>
      <c r="N8" s="3"/>
      <c r="O8" s="3"/>
      <c r="P8" s="3"/>
      <c r="Q8" s="1"/>
      <c r="R8" s="1"/>
      <c r="S8" s="1"/>
      <c r="T8" s="1"/>
      <c r="U8" s="1"/>
      <c r="V8" s="1"/>
      <c r="W8" s="1"/>
      <c r="X8" s="1"/>
      <c r="Y8" s="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row>
    <row r="9" spans="1:55">
      <c r="A9" s="3"/>
      <c r="B9" s="3"/>
      <c r="C9" s="3"/>
      <c r="D9" s="422"/>
      <c r="E9" s="422"/>
      <c r="F9" s="422"/>
      <c r="G9" s="422"/>
      <c r="H9" s="422"/>
      <c r="I9" s="422"/>
      <c r="J9" s="422"/>
      <c r="K9" s="422"/>
      <c r="L9" s="422"/>
      <c r="M9" s="422"/>
      <c r="N9" s="422"/>
      <c r="O9" s="422"/>
      <c r="P9" s="422"/>
      <c r="Q9" s="422"/>
      <c r="R9" s="422"/>
      <c r="S9" s="422"/>
      <c r="T9" s="10"/>
      <c r="U9" s="1"/>
      <c r="V9" s="1"/>
      <c r="W9" s="1"/>
      <c r="X9" s="1"/>
      <c r="Y9" s="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330"/>
      <c r="BC9" s="11"/>
    </row>
    <row r="10" spans="1:55">
      <c r="A10" s="4"/>
      <c r="B10" s="1"/>
      <c r="C10" s="1"/>
      <c r="D10" s="426"/>
      <c r="E10" s="426"/>
      <c r="F10" s="426"/>
      <c r="G10" s="426"/>
      <c r="H10" s="426"/>
      <c r="I10" s="426"/>
      <c r="J10" s="426"/>
      <c r="K10" s="426"/>
      <c r="L10" s="414"/>
      <c r="M10" s="414"/>
      <c r="N10" s="414"/>
      <c r="O10" s="414"/>
      <c r="P10" s="72"/>
      <c r="Q10" s="72"/>
      <c r="R10" s="72"/>
      <c r="S10" s="72"/>
      <c r="T10" s="11"/>
      <c r="U10" s="1"/>
      <c r="V10" s="1"/>
      <c r="W10" s="1"/>
      <c r="X10" s="1"/>
      <c r="Y10" s="1"/>
      <c r="Z10" s="414"/>
      <c r="AA10" s="414"/>
      <c r="AB10" s="414"/>
      <c r="AC10" s="74"/>
      <c r="AD10" s="74"/>
      <c r="AE10" s="74"/>
      <c r="AF10" s="414"/>
      <c r="AG10" s="414"/>
      <c r="AH10" s="414"/>
      <c r="AI10" s="74"/>
      <c r="AJ10" s="74"/>
      <c r="AK10" s="74"/>
      <c r="AL10" s="414"/>
      <c r="AM10" s="414"/>
      <c r="AN10" s="414"/>
      <c r="AO10" s="74"/>
      <c r="AP10" s="74"/>
      <c r="AQ10" s="74"/>
      <c r="AR10" s="414"/>
      <c r="AS10" s="414"/>
      <c r="AT10" s="414"/>
      <c r="AU10" s="74"/>
      <c r="AV10" s="74"/>
      <c r="AW10" s="74"/>
      <c r="AX10" s="414"/>
      <c r="AY10" s="414"/>
      <c r="AZ10" s="414"/>
      <c r="BA10" s="74"/>
      <c r="BB10" s="331"/>
      <c r="BC10" s="74"/>
    </row>
    <row r="11" spans="1:55" ht="15.75" thickBot="1">
      <c r="A11" s="1"/>
      <c r="B11" s="1"/>
      <c r="C11" s="1"/>
      <c r="D11" s="1"/>
      <c r="E11" s="1"/>
      <c r="F11" s="1"/>
      <c r="G11" s="1"/>
      <c r="H11" s="1"/>
      <c r="I11" s="1"/>
      <c r="J11" s="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330"/>
      <c r="BC11" s="11"/>
    </row>
    <row r="12" spans="1:55" ht="15" customHeight="1">
      <c r="A12" s="342" t="s">
        <v>68</v>
      </c>
      <c r="B12" s="343"/>
      <c r="C12" s="153"/>
      <c r="D12" s="417"/>
      <c r="E12" s="418"/>
      <c r="F12" s="418"/>
      <c r="G12" s="418"/>
      <c r="H12" s="418"/>
      <c r="I12" s="418"/>
      <c r="J12" s="418"/>
      <c r="K12" s="418"/>
      <c r="L12" s="418"/>
      <c r="M12" s="418"/>
      <c r="N12" s="418"/>
      <c r="O12" s="418"/>
      <c r="P12" s="418"/>
      <c r="Q12" s="418"/>
      <c r="R12" s="418"/>
      <c r="S12" s="418"/>
      <c r="T12" s="418"/>
      <c r="U12" s="418"/>
      <c r="V12" s="418"/>
      <c r="W12" s="418"/>
      <c r="X12" s="418"/>
      <c r="Y12" s="418"/>
      <c r="Z12" s="415" t="s">
        <v>69</v>
      </c>
      <c r="AA12" s="415"/>
      <c r="AB12" s="415"/>
      <c r="AC12" s="415"/>
      <c r="AD12" s="415"/>
      <c r="AE12" s="415"/>
      <c r="AF12" s="416" t="s">
        <v>69</v>
      </c>
      <c r="AG12" s="416"/>
      <c r="AH12" s="416"/>
      <c r="AI12" s="416"/>
      <c r="AJ12" s="416"/>
      <c r="AK12" s="416"/>
      <c r="AL12" s="415" t="s">
        <v>69</v>
      </c>
      <c r="AM12" s="415"/>
      <c r="AN12" s="415"/>
      <c r="AO12" s="415"/>
      <c r="AP12" s="415"/>
      <c r="AQ12" s="415"/>
      <c r="AR12" s="427" t="s">
        <v>69</v>
      </c>
      <c r="AS12" s="427"/>
      <c r="AT12" s="427"/>
      <c r="AU12" s="427"/>
      <c r="AV12" s="427"/>
      <c r="AW12" s="427"/>
      <c r="AX12" s="428" t="s">
        <v>69</v>
      </c>
      <c r="AY12" s="428"/>
      <c r="AZ12" s="428"/>
      <c r="BA12" s="428"/>
      <c r="BB12" s="428"/>
      <c r="BC12" s="428"/>
    </row>
    <row r="13" spans="1:55" ht="15.75" thickBot="1">
      <c r="A13" s="344"/>
      <c r="B13" s="345"/>
      <c r="C13" s="154"/>
      <c r="D13" s="419"/>
      <c r="E13" s="420"/>
      <c r="F13" s="420"/>
      <c r="G13" s="420"/>
      <c r="H13" s="420"/>
      <c r="I13" s="420"/>
      <c r="J13" s="420"/>
      <c r="K13" s="420"/>
      <c r="L13" s="420"/>
      <c r="M13" s="420"/>
      <c r="N13" s="420"/>
      <c r="O13" s="420"/>
      <c r="P13" s="420"/>
      <c r="Q13" s="420"/>
      <c r="R13" s="420"/>
      <c r="S13" s="420"/>
      <c r="T13" s="420"/>
      <c r="U13" s="420"/>
      <c r="V13" s="420"/>
      <c r="W13" s="420"/>
      <c r="X13" s="420"/>
      <c r="Y13" s="420"/>
      <c r="Z13" s="411" t="s">
        <v>0</v>
      </c>
      <c r="AA13" s="411"/>
      <c r="AB13" s="411"/>
      <c r="AC13" s="411"/>
      <c r="AD13" s="411"/>
      <c r="AE13" s="411"/>
      <c r="AF13" s="429" t="s">
        <v>1</v>
      </c>
      <c r="AG13" s="429"/>
      <c r="AH13" s="429"/>
      <c r="AI13" s="429"/>
      <c r="AJ13" s="429"/>
      <c r="AK13" s="429"/>
      <c r="AL13" s="411" t="s">
        <v>2</v>
      </c>
      <c r="AM13" s="411"/>
      <c r="AN13" s="411"/>
      <c r="AO13" s="411"/>
      <c r="AP13" s="411"/>
      <c r="AQ13" s="411"/>
      <c r="AR13" s="412" t="s">
        <v>3</v>
      </c>
      <c r="AS13" s="412"/>
      <c r="AT13" s="412"/>
      <c r="AU13" s="412"/>
      <c r="AV13" s="412"/>
      <c r="AW13" s="412"/>
      <c r="AX13" s="413" t="s">
        <v>88</v>
      </c>
      <c r="AY13" s="413"/>
      <c r="AZ13" s="413"/>
      <c r="BA13" s="413"/>
      <c r="BB13" s="413"/>
      <c r="BC13" s="413"/>
    </row>
    <row r="14" spans="1:55" ht="15" customHeight="1" thickBot="1">
      <c r="A14" s="346"/>
      <c r="B14" s="347"/>
      <c r="C14" s="154"/>
      <c r="D14" s="390" t="s">
        <v>4</v>
      </c>
      <c r="E14" s="391"/>
      <c r="F14" s="390"/>
      <c r="G14" s="390"/>
      <c r="H14" s="390"/>
      <c r="I14" s="390"/>
      <c r="J14" s="390"/>
      <c r="K14" s="390"/>
      <c r="L14" s="390"/>
      <c r="M14" s="390"/>
      <c r="N14" s="390"/>
      <c r="O14" s="390"/>
      <c r="P14" s="390"/>
      <c r="Q14" s="390"/>
      <c r="R14" s="390"/>
      <c r="S14" s="392"/>
      <c r="T14" s="111"/>
      <c r="U14" s="384" t="s">
        <v>29</v>
      </c>
      <c r="V14" s="384"/>
      <c r="W14" s="384"/>
      <c r="X14" s="384"/>
      <c r="Y14" s="384"/>
      <c r="Z14" s="381" t="s">
        <v>5</v>
      </c>
      <c r="AA14" s="381"/>
      <c r="AB14" s="381"/>
      <c r="AC14" s="385" t="s">
        <v>6</v>
      </c>
      <c r="AD14" s="381" t="s">
        <v>7</v>
      </c>
      <c r="AE14" s="381" t="s">
        <v>8</v>
      </c>
      <c r="AF14" s="408" t="s">
        <v>5</v>
      </c>
      <c r="AG14" s="408"/>
      <c r="AH14" s="408"/>
      <c r="AI14" s="408" t="s">
        <v>6</v>
      </c>
      <c r="AJ14" s="408" t="s">
        <v>7</v>
      </c>
      <c r="AK14" s="408" t="s">
        <v>8</v>
      </c>
      <c r="AL14" s="381" t="s">
        <v>5</v>
      </c>
      <c r="AM14" s="381"/>
      <c r="AN14" s="381"/>
      <c r="AO14" s="381" t="s">
        <v>6</v>
      </c>
      <c r="AP14" s="381" t="s">
        <v>7</v>
      </c>
      <c r="AQ14" s="381" t="s">
        <v>8</v>
      </c>
      <c r="AR14" s="406" t="s">
        <v>5</v>
      </c>
      <c r="AS14" s="406"/>
      <c r="AT14" s="406"/>
      <c r="AU14" s="406" t="s">
        <v>6</v>
      </c>
      <c r="AV14" s="406" t="s">
        <v>7</v>
      </c>
      <c r="AW14" s="406" t="s">
        <v>8</v>
      </c>
      <c r="AX14" s="410" t="s">
        <v>5</v>
      </c>
      <c r="AY14" s="410"/>
      <c r="AZ14" s="410"/>
      <c r="BA14" s="410" t="s">
        <v>6</v>
      </c>
      <c r="BB14" s="334"/>
      <c r="BC14" s="424" t="s">
        <v>76</v>
      </c>
    </row>
    <row r="15" spans="1:55" ht="51.75" thickBot="1">
      <c r="A15" s="131" t="s">
        <v>18</v>
      </c>
      <c r="B15" s="132" t="s">
        <v>19</v>
      </c>
      <c r="C15" s="364" t="s">
        <v>169</v>
      </c>
      <c r="D15" s="208" t="s">
        <v>83</v>
      </c>
      <c r="E15" s="250" t="s">
        <v>139</v>
      </c>
      <c r="F15" s="117" t="s">
        <v>82</v>
      </c>
      <c r="G15" s="5" t="s">
        <v>9</v>
      </c>
      <c r="H15" s="5" t="s">
        <v>10</v>
      </c>
      <c r="I15" s="5" t="s">
        <v>11</v>
      </c>
      <c r="J15" s="5" t="s">
        <v>48</v>
      </c>
      <c r="K15" s="5" t="s">
        <v>12</v>
      </c>
      <c r="L15" s="5" t="s">
        <v>84</v>
      </c>
      <c r="M15" s="5" t="s">
        <v>85</v>
      </c>
      <c r="N15" s="5" t="s">
        <v>86</v>
      </c>
      <c r="O15" s="5" t="s">
        <v>87</v>
      </c>
      <c r="P15" s="5" t="s">
        <v>92</v>
      </c>
      <c r="Q15" s="5" t="s">
        <v>13</v>
      </c>
      <c r="R15" s="5" t="s">
        <v>14</v>
      </c>
      <c r="S15" s="5" t="s">
        <v>15</v>
      </c>
      <c r="T15" s="5" t="s">
        <v>36</v>
      </c>
      <c r="U15" s="105" t="s">
        <v>30</v>
      </c>
      <c r="V15" s="105" t="s">
        <v>32</v>
      </c>
      <c r="W15" s="388" t="s">
        <v>33</v>
      </c>
      <c r="X15" s="389"/>
      <c r="Y15" s="105" t="s">
        <v>21</v>
      </c>
      <c r="Z15" s="106" t="s">
        <v>9</v>
      </c>
      <c r="AA15" s="104" t="s">
        <v>16</v>
      </c>
      <c r="AB15" s="104" t="s">
        <v>17</v>
      </c>
      <c r="AC15" s="386"/>
      <c r="AD15" s="387"/>
      <c r="AE15" s="387"/>
      <c r="AF15" s="105" t="s">
        <v>9</v>
      </c>
      <c r="AG15" s="105" t="s">
        <v>16</v>
      </c>
      <c r="AH15" s="105" t="s">
        <v>17</v>
      </c>
      <c r="AI15" s="409"/>
      <c r="AJ15" s="409"/>
      <c r="AK15" s="409"/>
      <c r="AL15" s="104" t="s">
        <v>9</v>
      </c>
      <c r="AM15" s="104" t="s">
        <v>16</v>
      </c>
      <c r="AN15" s="104" t="s">
        <v>17</v>
      </c>
      <c r="AO15" s="387"/>
      <c r="AP15" s="387"/>
      <c r="AQ15" s="387"/>
      <c r="AR15" s="103" t="s">
        <v>9</v>
      </c>
      <c r="AS15" s="103" t="s">
        <v>16</v>
      </c>
      <c r="AT15" s="103" t="s">
        <v>17</v>
      </c>
      <c r="AU15" s="407"/>
      <c r="AV15" s="407"/>
      <c r="AW15" s="407"/>
      <c r="AX15" s="102" t="s">
        <v>9</v>
      </c>
      <c r="AY15" s="102" t="s">
        <v>16</v>
      </c>
      <c r="AZ15" s="102" t="s">
        <v>17</v>
      </c>
      <c r="BA15" s="423"/>
      <c r="BB15" s="335" t="s">
        <v>496</v>
      </c>
      <c r="BC15" s="425"/>
    </row>
    <row r="16" spans="1:55" ht="15.75" thickBot="1">
      <c r="A16" s="129"/>
      <c r="B16" s="130"/>
      <c r="C16" s="365"/>
      <c r="D16" s="209" t="s">
        <v>22</v>
      </c>
      <c r="E16" s="251"/>
      <c r="F16" s="118" t="s">
        <v>22</v>
      </c>
      <c r="G16" s="48" t="s">
        <v>22</v>
      </c>
      <c r="H16" s="48" t="s">
        <v>22</v>
      </c>
      <c r="I16" s="48" t="s">
        <v>22</v>
      </c>
      <c r="J16" s="48" t="s">
        <v>22</v>
      </c>
      <c r="K16" s="48" t="s">
        <v>22</v>
      </c>
      <c r="L16" s="49" t="s">
        <v>22</v>
      </c>
      <c r="M16" s="49" t="s">
        <v>22</v>
      </c>
      <c r="N16" s="49" t="s">
        <v>22</v>
      </c>
      <c r="O16" s="49" t="s">
        <v>22</v>
      </c>
      <c r="P16" s="48" t="s">
        <v>22</v>
      </c>
      <c r="Q16" s="48" t="s">
        <v>22</v>
      </c>
      <c r="R16" s="48" t="s">
        <v>22</v>
      </c>
      <c r="S16" s="48" t="s">
        <v>22</v>
      </c>
      <c r="T16" s="48"/>
      <c r="U16" s="6" t="s">
        <v>31</v>
      </c>
      <c r="V16" s="6" t="s">
        <v>22</v>
      </c>
      <c r="W16" s="6" t="s">
        <v>34</v>
      </c>
      <c r="X16" s="6" t="s">
        <v>35</v>
      </c>
      <c r="Y16" s="6" t="s">
        <v>22</v>
      </c>
      <c r="Z16" s="119" t="s">
        <v>22</v>
      </c>
      <c r="AA16" s="119" t="s">
        <v>22</v>
      </c>
      <c r="AB16" s="119"/>
      <c r="AC16" s="120" t="s">
        <v>22</v>
      </c>
      <c r="AD16" s="119" t="s">
        <v>22</v>
      </c>
      <c r="AE16" s="119" t="s">
        <v>22</v>
      </c>
      <c r="AF16" s="6" t="s">
        <v>22</v>
      </c>
      <c r="AG16" s="6" t="s">
        <v>22</v>
      </c>
      <c r="AH16" s="6" t="s">
        <v>22</v>
      </c>
      <c r="AI16" s="6" t="s">
        <v>22</v>
      </c>
      <c r="AJ16" s="6" t="s">
        <v>22</v>
      </c>
      <c r="AK16" s="6" t="s">
        <v>22</v>
      </c>
      <c r="AL16" s="119" t="s">
        <v>22</v>
      </c>
      <c r="AM16" s="119" t="s">
        <v>22</v>
      </c>
      <c r="AN16" s="119" t="s">
        <v>22</v>
      </c>
      <c r="AO16" s="119"/>
      <c r="AP16" s="119" t="s">
        <v>22</v>
      </c>
      <c r="AQ16" s="119" t="s">
        <v>22</v>
      </c>
      <c r="AR16" s="121" t="s">
        <v>22</v>
      </c>
      <c r="AS16" s="121" t="s">
        <v>22</v>
      </c>
      <c r="AT16" s="121" t="s">
        <v>22</v>
      </c>
      <c r="AU16" s="121" t="s">
        <v>22</v>
      </c>
      <c r="AV16" s="121" t="s">
        <v>22</v>
      </c>
      <c r="AW16" s="121" t="s">
        <v>22</v>
      </c>
      <c r="AX16" s="122" t="s">
        <v>22</v>
      </c>
      <c r="AY16" s="122"/>
      <c r="AZ16" s="122" t="s">
        <v>22</v>
      </c>
      <c r="BA16" s="122" t="s">
        <v>22</v>
      </c>
      <c r="BB16" s="336"/>
      <c r="BC16" s="123" t="s">
        <v>22</v>
      </c>
    </row>
    <row r="17" spans="1:55" ht="93" customHeight="1" thickBot="1">
      <c r="A17" s="135">
        <v>1</v>
      </c>
      <c r="B17" s="360" t="s">
        <v>93</v>
      </c>
      <c r="C17" s="348" t="s">
        <v>170</v>
      </c>
      <c r="D17" s="274" t="s">
        <v>344</v>
      </c>
      <c r="E17" s="278">
        <v>0.04</v>
      </c>
      <c r="F17" s="237" t="s">
        <v>143</v>
      </c>
      <c r="G17" s="59" t="s">
        <v>217</v>
      </c>
      <c r="H17" s="59" t="s">
        <v>218</v>
      </c>
      <c r="I17" s="89"/>
      <c r="J17" s="304" t="s">
        <v>50</v>
      </c>
      <c r="K17" s="297" t="s">
        <v>306</v>
      </c>
      <c r="L17" s="184">
        <v>0.02</v>
      </c>
      <c r="M17" s="185">
        <v>0.1</v>
      </c>
      <c r="N17" s="185">
        <v>0.28000000000000003</v>
      </c>
      <c r="O17" s="185">
        <v>0.5</v>
      </c>
      <c r="P17" s="91">
        <f>SUM(L17:O17)</f>
        <v>0.9</v>
      </c>
      <c r="Q17" s="89" t="s">
        <v>57</v>
      </c>
      <c r="R17" s="89"/>
      <c r="S17" s="89"/>
      <c r="T17" s="89"/>
      <c r="U17" s="89"/>
      <c r="V17" s="89"/>
      <c r="W17" s="89"/>
      <c r="X17" s="92"/>
      <c r="Y17" s="93"/>
      <c r="Z17" s="90" t="str">
        <f t="shared" ref="Z17" si="0">G17</f>
        <v>Ejecución plan de acción del CLG</v>
      </c>
      <c r="AA17" s="99">
        <v>0.02</v>
      </c>
      <c r="AB17" s="97">
        <v>0.02</v>
      </c>
      <c r="AC17" s="94">
        <f>(AB17/AA17)</f>
        <v>1</v>
      </c>
      <c r="AD17" s="95"/>
      <c r="AE17" s="95" t="s">
        <v>367</v>
      </c>
      <c r="AF17" s="90" t="str">
        <f t="shared" ref="AF17" si="1">G17</f>
        <v>Ejecución plan de acción del CLG</v>
      </c>
      <c r="AG17" s="96">
        <f t="shared" ref="AG17" si="2">M17</f>
        <v>0.1</v>
      </c>
      <c r="AH17" s="97">
        <v>0.1</v>
      </c>
      <c r="AI17" s="94">
        <f t="shared" ref="AI17" si="3">(AH17/AG17)</f>
        <v>1</v>
      </c>
      <c r="AJ17" s="89" t="s">
        <v>421</v>
      </c>
      <c r="AK17" s="89" t="s">
        <v>422</v>
      </c>
      <c r="AL17" s="90" t="str">
        <f t="shared" ref="AL17" si="4">G17</f>
        <v>Ejecución plan de acción del CLG</v>
      </c>
      <c r="AM17" s="90">
        <f t="shared" ref="AM17" si="5">N17</f>
        <v>0.28000000000000003</v>
      </c>
      <c r="AN17" s="89">
        <v>0.28000000000000003</v>
      </c>
      <c r="AO17" s="94">
        <f t="shared" ref="AO17" si="6">(AN17/AM17)</f>
        <v>1</v>
      </c>
      <c r="AP17" s="89"/>
      <c r="AQ17" s="89"/>
      <c r="AR17" s="90" t="str">
        <f t="shared" ref="AR17" si="7">G17</f>
        <v>Ejecución plan de acción del CLG</v>
      </c>
      <c r="AS17" s="90">
        <f t="shared" ref="AS17" si="8">O17</f>
        <v>0.5</v>
      </c>
      <c r="AT17" s="91">
        <v>0.5</v>
      </c>
      <c r="AU17" s="94">
        <f t="shared" ref="AU17" si="9">(AT17/AS17)</f>
        <v>1</v>
      </c>
      <c r="AV17" s="124"/>
      <c r="AW17" s="89"/>
      <c r="AX17" s="90" t="str">
        <f t="shared" ref="AX17" si="10">G17</f>
        <v>Ejecución plan de acción del CLG</v>
      </c>
      <c r="AY17" s="99">
        <f t="shared" ref="AY17" si="11">P17</f>
        <v>0.9</v>
      </c>
      <c r="AZ17" s="99">
        <f t="shared" ref="AZ17" si="12">IF(J17="CONSTANTE",AVERAGE(AB17,AH17,AN17,AT17),(SUM(AB17,AH17,AN17,AT17)))</f>
        <v>0.9</v>
      </c>
      <c r="BA17" s="98">
        <f>AZ17/AY17</f>
        <v>1</v>
      </c>
      <c r="BB17" s="337">
        <f>BA17*E17</f>
        <v>0.04</v>
      </c>
      <c r="BC17" s="125"/>
    </row>
    <row r="18" spans="1:55" ht="93" customHeight="1" thickBot="1">
      <c r="A18" s="136">
        <v>2</v>
      </c>
      <c r="B18" s="361"/>
      <c r="C18" s="349"/>
      <c r="D18" s="210" t="s">
        <v>185</v>
      </c>
      <c r="E18" s="282">
        <v>0.04</v>
      </c>
      <c r="F18" s="238" t="s">
        <v>143</v>
      </c>
      <c r="G18" s="76" t="s">
        <v>219</v>
      </c>
      <c r="H18" s="159" t="s">
        <v>221</v>
      </c>
      <c r="I18" s="55"/>
      <c r="J18" s="83" t="s">
        <v>50</v>
      </c>
      <c r="K18" s="298" t="s">
        <v>307</v>
      </c>
      <c r="L18" s="303">
        <v>1</v>
      </c>
      <c r="M18" s="283">
        <v>0</v>
      </c>
      <c r="N18" s="283">
        <v>0</v>
      </c>
      <c r="O18" s="283">
        <v>0</v>
      </c>
      <c r="P18" s="305">
        <f t="shared" ref="P18:P19" si="13">SUM(L18:O18)</f>
        <v>1</v>
      </c>
      <c r="Q18" s="53" t="s">
        <v>57</v>
      </c>
      <c r="R18" s="53"/>
      <c r="S18" s="53"/>
      <c r="T18" s="53"/>
      <c r="U18" s="53"/>
      <c r="V18" s="53"/>
      <c r="W18" s="53"/>
      <c r="X18" s="63"/>
      <c r="Z18" s="90" t="str">
        <f>G19</f>
        <v>Ejercicios de Dialogo Social en lo Local</v>
      </c>
      <c r="AA18" s="90">
        <v>0</v>
      </c>
      <c r="AB18" s="89">
        <v>1</v>
      </c>
      <c r="AC18" s="94"/>
      <c r="AD18" s="95"/>
      <c r="AE18" s="95" t="s">
        <v>368</v>
      </c>
      <c r="AF18" s="90" t="s">
        <v>220</v>
      </c>
      <c r="AG18" s="96">
        <v>0</v>
      </c>
      <c r="AH18" s="97">
        <v>0</v>
      </c>
      <c r="AI18" s="94">
        <v>1</v>
      </c>
      <c r="AJ18" s="89" t="s">
        <v>415</v>
      </c>
      <c r="AK18" s="89" t="s">
        <v>416</v>
      </c>
      <c r="AL18" s="90" t="str">
        <f t="shared" ref="AL18:AL63" si="14">G18</f>
        <v>Avance del cumplimiento físico logrado en el plan de desarrollo</v>
      </c>
      <c r="AM18" s="90">
        <f t="shared" ref="AM18:AM63" si="15">N18</f>
        <v>0</v>
      </c>
      <c r="AN18" s="89">
        <v>0.6</v>
      </c>
      <c r="AO18" s="94">
        <v>1</v>
      </c>
      <c r="AP18" s="89"/>
      <c r="AQ18" s="89"/>
      <c r="AR18" s="90" t="str">
        <f t="shared" ref="AR18:AR71" si="16">G18</f>
        <v>Avance del cumplimiento físico logrado en el plan de desarrollo</v>
      </c>
      <c r="AS18" s="90">
        <f t="shared" ref="AS18:AS71" si="17">O18</f>
        <v>0</v>
      </c>
      <c r="AT18" s="91"/>
      <c r="AU18" s="94"/>
      <c r="AV18" s="124"/>
      <c r="AW18" s="89"/>
      <c r="AX18" s="90" t="str">
        <f t="shared" ref="AX18:AX71" si="18">G18</f>
        <v>Avance del cumplimiento físico logrado en el plan de desarrollo</v>
      </c>
      <c r="AY18" s="90">
        <f t="shared" ref="AY18:AY63" si="19">P18</f>
        <v>1</v>
      </c>
      <c r="AZ18" s="96">
        <v>1</v>
      </c>
      <c r="BA18" s="98">
        <f>AZ18/AY18</f>
        <v>1</v>
      </c>
      <c r="BB18" s="337">
        <f t="shared" ref="BB18:BB63" si="20">BA18*E18</f>
        <v>0.04</v>
      </c>
      <c r="BC18" s="125"/>
    </row>
    <row r="19" spans="1:55" ht="77.25" customHeight="1" thickBot="1">
      <c r="A19" s="136">
        <v>3</v>
      </c>
      <c r="B19" s="361"/>
      <c r="C19" s="349"/>
      <c r="D19" s="276" t="s">
        <v>345</v>
      </c>
      <c r="E19" s="279">
        <v>0.1</v>
      </c>
      <c r="F19" s="239" t="s">
        <v>143</v>
      </c>
      <c r="G19" s="159" t="s">
        <v>220</v>
      </c>
      <c r="H19" s="155" t="s">
        <v>227</v>
      </c>
      <c r="I19" s="150"/>
      <c r="J19" s="83" t="s">
        <v>50</v>
      </c>
      <c r="K19" s="299" t="s">
        <v>308</v>
      </c>
      <c r="L19" s="151">
        <v>0</v>
      </c>
      <c r="M19" s="151">
        <v>0.05</v>
      </c>
      <c r="N19" s="151">
        <v>0.05</v>
      </c>
      <c r="O19" s="151">
        <v>0.05</v>
      </c>
      <c r="P19" s="91">
        <f t="shared" si="13"/>
        <v>0.15000000000000002</v>
      </c>
      <c r="Q19" s="149" t="s">
        <v>57</v>
      </c>
      <c r="R19" s="149"/>
      <c r="S19" s="149"/>
      <c r="T19" s="149"/>
      <c r="U19" s="149"/>
      <c r="V19" s="149"/>
      <c r="W19" s="149"/>
      <c r="X19" s="164"/>
      <c r="Y19" s="152"/>
      <c r="Z19" s="90" t="str">
        <f>G18</f>
        <v>Avance del cumplimiento físico logrado en el plan de desarrollo</v>
      </c>
      <c r="AA19" s="290">
        <v>0.05</v>
      </c>
      <c r="AB19" s="316"/>
      <c r="AC19" s="94">
        <f t="shared" ref="AC19:AC51" si="21">(AB19/AA19)</f>
        <v>0</v>
      </c>
      <c r="AD19" s="95" t="s">
        <v>366</v>
      </c>
      <c r="AE19" s="95" t="s">
        <v>372</v>
      </c>
      <c r="AF19" s="90" t="s">
        <v>219</v>
      </c>
      <c r="AG19" s="96">
        <f t="shared" ref="AG19:AG63" si="22">M19</f>
        <v>0.05</v>
      </c>
      <c r="AH19" s="97">
        <v>0.1</v>
      </c>
      <c r="AI19" s="94">
        <v>1</v>
      </c>
      <c r="AJ19" s="89" t="s">
        <v>432</v>
      </c>
      <c r="AK19" s="89" t="s">
        <v>433</v>
      </c>
      <c r="AL19" s="90" t="str">
        <f t="shared" si="14"/>
        <v>Ejercicios de Dialogo Social en lo Local</v>
      </c>
      <c r="AM19" s="90">
        <f t="shared" si="15"/>
        <v>0.05</v>
      </c>
      <c r="AN19" s="89">
        <v>0.05</v>
      </c>
      <c r="AO19" s="94">
        <v>1</v>
      </c>
      <c r="AP19" s="89"/>
      <c r="AQ19" s="89"/>
      <c r="AR19" s="90" t="str">
        <f t="shared" si="16"/>
        <v>Ejercicios de Dialogo Social en lo Local</v>
      </c>
      <c r="AS19" s="90">
        <f t="shared" si="17"/>
        <v>0.05</v>
      </c>
      <c r="AT19" s="91">
        <v>5.0000000000000001E-4</v>
      </c>
      <c r="AU19" s="94">
        <f t="shared" ref="AU19:AU71" si="23">(AT19/AS19)</f>
        <v>0.01</v>
      </c>
      <c r="AV19" s="124"/>
      <c r="AW19" s="89"/>
      <c r="AX19" s="90" t="str">
        <f t="shared" si="18"/>
        <v>Ejercicios de Dialogo Social en lo Local</v>
      </c>
      <c r="AY19" s="99">
        <f t="shared" si="19"/>
        <v>0.15000000000000002</v>
      </c>
      <c r="AZ19" s="99">
        <f t="shared" ref="AZ19:AZ63" si="24">IF(J19="CONSTANTE",AVERAGE(AB19,AH19,AN19,AT19),(SUM(AB19,AH19,AN19,AT19)))</f>
        <v>0.15050000000000002</v>
      </c>
      <c r="BA19" s="98">
        <f>AZ19/AY19</f>
        <v>1.0033333333333334</v>
      </c>
      <c r="BB19" s="337">
        <f t="shared" si="20"/>
        <v>0.10033333333333334</v>
      </c>
      <c r="BC19" s="125"/>
    </row>
    <row r="20" spans="1:55" ht="81.75" customHeight="1" thickBot="1">
      <c r="A20" s="206"/>
      <c r="B20" s="361"/>
      <c r="C20" s="350"/>
      <c r="D20" s="211" t="s">
        <v>177</v>
      </c>
      <c r="E20" s="291">
        <v>0.18</v>
      </c>
      <c r="F20" s="240"/>
      <c r="G20" s="160"/>
      <c r="H20" s="161"/>
      <c r="I20" s="165"/>
      <c r="J20" s="166"/>
      <c r="K20" s="300"/>
      <c r="L20" s="167"/>
      <c r="M20" s="167"/>
      <c r="N20" s="167"/>
      <c r="O20" s="167"/>
      <c r="P20" s="139"/>
      <c r="Q20" s="139"/>
      <c r="R20" s="139"/>
      <c r="S20" s="139"/>
      <c r="T20" s="139"/>
      <c r="U20" s="139"/>
      <c r="V20" s="139"/>
      <c r="W20" s="139"/>
      <c r="X20" s="168"/>
      <c r="Y20" s="169"/>
      <c r="Z20" s="90"/>
      <c r="AA20" s="90"/>
      <c r="AB20" s="89"/>
      <c r="AC20" s="94"/>
      <c r="AD20" s="95"/>
      <c r="AE20" s="95"/>
      <c r="AF20" s="90"/>
      <c r="AG20" s="96"/>
      <c r="AH20" s="97"/>
      <c r="AI20" s="94"/>
      <c r="AJ20" s="89"/>
      <c r="AK20" s="89"/>
      <c r="AL20" s="90"/>
      <c r="AM20" s="90"/>
      <c r="AN20" s="89"/>
      <c r="AO20" s="94"/>
      <c r="AP20" s="89"/>
      <c r="AQ20" s="89"/>
      <c r="AR20" s="90"/>
      <c r="AS20" s="90"/>
      <c r="AT20" s="91"/>
      <c r="AU20" s="94"/>
      <c r="AV20" s="124"/>
      <c r="AW20" s="89"/>
      <c r="AX20" s="90"/>
      <c r="AY20" s="90"/>
      <c r="AZ20" s="99"/>
      <c r="BA20" s="98"/>
      <c r="BB20" s="337">
        <f>SUM(BB17:BB19)</f>
        <v>0.18033333333333335</v>
      </c>
      <c r="BC20" s="125"/>
    </row>
    <row r="21" spans="1:55" ht="75" customHeight="1" thickBot="1">
      <c r="A21" s="135">
        <v>4</v>
      </c>
      <c r="B21" s="361"/>
      <c r="C21" s="351">
        <v>0</v>
      </c>
      <c r="D21" s="212" t="s">
        <v>127</v>
      </c>
      <c r="E21" s="287">
        <v>0.04</v>
      </c>
      <c r="F21" s="237" t="s">
        <v>143</v>
      </c>
      <c r="G21" s="112" t="s">
        <v>393</v>
      </c>
      <c r="H21" s="95" t="s">
        <v>228</v>
      </c>
      <c r="I21" s="89"/>
      <c r="J21" s="89" t="s">
        <v>50</v>
      </c>
      <c r="K21" s="297" t="s">
        <v>309</v>
      </c>
      <c r="L21" s="91">
        <v>0</v>
      </c>
      <c r="M21" s="91">
        <v>0.05</v>
      </c>
      <c r="N21" s="91">
        <v>0.15</v>
      </c>
      <c r="O21" s="91">
        <v>0.15</v>
      </c>
      <c r="P21" s="97">
        <f>SUM(L21:O21)</f>
        <v>0.35</v>
      </c>
      <c r="Q21" s="89" t="s">
        <v>57</v>
      </c>
      <c r="R21" s="89"/>
      <c r="S21" s="89"/>
      <c r="T21" s="89"/>
      <c r="U21" s="89"/>
      <c r="V21" s="89"/>
      <c r="W21" s="89"/>
      <c r="X21" s="92"/>
      <c r="Y21" s="93"/>
      <c r="Z21" s="90" t="str">
        <f t="shared" ref="Z21:Z63" si="25">G21</f>
        <v>Implementaciòn del plan de intervenciòn local</v>
      </c>
      <c r="AA21" s="90">
        <v>5</v>
      </c>
      <c r="AB21" s="89">
        <v>5</v>
      </c>
      <c r="AC21" s="94">
        <f t="shared" si="21"/>
        <v>1</v>
      </c>
      <c r="AD21" s="95"/>
      <c r="AE21" s="95"/>
      <c r="AF21" s="90" t="str">
        <f t="shared" ref="AF21:AF63" si="26">G21</f>
        <v>Implementaciòn del plan de intervenciòn local</v>
      </c>
      <c r="AG21" s="96">
        <f t="shared" si="22"/>
        <v>0.05</v>
      </c>
      <c r="AH21" s="97">
        <v>0.05</v>
      </c>
      <c r="AI21" s="94">
        <f t="shared" ref="AI21:AI59" si="27">(AH21/AG21)</f>
        <v>1</v>
      </c>
      <c r="AJ21" s="89" t="s">
        <v>423</v>
      </c>
      <c r="AK21" s="89" t="s">
        <v>424</v>
      </c>
      <c r="AL21" s="90" t="str">
        <f t="shared" si="14"/>
        <v>Implementaciòn del plan de intervenciòn local</v>
      </c>
      <c r="AM21" s="90">
        <f t="shared" si="15"/>
        <v>0.15</v>
      </c>
      <c r="AN21" s="89">
        <v>0.15</v>
      </c>
      <c r="AO21" s="94">
        <f t="shared" ref="AO21:AO51" si="28">(AN21/AM21)</f>
        <v>1</v>
      </c>
      <c r="AP21" s="89"/>
      <c r="AQ21" s="89"/>
      <c r="AR21" s="90" t="str">
        <f t="shared" si="16"/>
        <v>Implementaciòn del plan de intervenciòn local</v>
      </c>
      <c r="AS21" s="90">
        <f t="shared" si="17"/>
        <v>0.15</v>
      </c>
      <c r="AT21" s="91">
        <v>0.22</v>
      </c>
      <c r="AU21" s="94">
        <v>1</v>
      </c>
      <c r="AV21" s="124"/>
      <c r="AW21" s="89"/>
      <c r="AX21" s="90" t="str">
        <f t="shared" si="18"/>
        <v>Implementaciòn del plan de intervenciòn local</v>
      </c>
      <c r="AY21" s="99">
        <f t="shared" si="19"/>
        <v>0.35</v>
      </c>
      <c r="AZ21" s="99">
        <v>0.37</v>
      </c>
      <c r="BA21" s="98">
        <f>AZ21/AY21</f>
        <v>1.0571428571428572</v>
      </c>
      <c r="BB21" s="337">
        <f t="shared" si="20"/>
        <v>4.2285714285714288E-2</v>
      </c>
      <c r="BC21" s="125"/>
    </row>
    <row r="22" spans="1:55" ht="75" customHeight="1" thickBot="1">
      <c r="A22" s="136">
        <v>5</v>
      </c>
      <c r="B22" s="361"/>
      <c r="C22" s="352"/>
      <c r="D22" s="213" t="s">
        <v>128</v>
      </c>
      <c r="E22" s="289">
        <v>0.02</v>
      </c>
      <c r="F22" s="241" t="s">
        <v>142</v>
      </c>
      <c r="G22" s="114" t="s">
        <v>253</v>
      </c>
      <c r="H22" s="115" t="s">
        <v>229</v>
      </c>
      <c r="I22" s="113"/>
      <c r="J22" s="113" t="s">
        <v>50</v>
      </c>
      <c r="K22" s="299" t="s">
        <v>310</v>
      </c>
      <c r="L22" s="91"/>
      <c r="M22" s="91"/>
      <c r="N22" s="91"/>
      <c r="O22" s="91">
        <v>1</v>
      </c>
      <c r="P22" s="97">
        <f>SUM(L22:O22)</f>
        <v>1</v>
      </c>
      <c r="Q22" s="113" t="s">
        <v>57</v>
      </c>
      <c r="R22" s="113"/>
      <c r="S22" s="113"/>
      <c r="T22" s="113"/>
      <c r="U22" s="86"/>
      <c r="V22" s="86"/>
      <c r="W22" s="86"/>
      <c r="X22" s="100"/>
      <c r="Y22" s="101"/>
      <c r="Z22" s="90" t="str">
        <f t="shared" si="25"/>
        <v>Lineas de acción de DDHH incrementadas</v>
      </c>
      <c r="AA22" s="90">
        <f t="shared" ref="AA22:AA63" si="29">L22</f>
        <v>0</v>
      </c>
      <c r="AB22" s="89">
        <v>0</v>
      </c>
      <c r="AC22" s="94"/>
      <c r="AD22" s="95"/>
      <c r="AE22" s="95"/>
      <c r="AF22" s="90" t="str">
        <f t="shared" si="26"/>
        <v>Lineas de acción de DDHH incrementadas</v>
      </c>
      <c r="AG22" s="96">
        <f t="shared" si="22"/>
        <v>0</v>
      </c>
      <c r="AH22" s="97">
        <v>0</v>
      </c>
      <c r="AI22" s="94"/>
      <c r="AJ22" s="89"/>
      <c r="AK22" s="89"/>
      <c r="AL22" s="90" t="str">
        <f t="shared" si="14"/>
        <v>Lineas de acción de DDHH incrementadas</v>
      </c>
      <c r="AM22" s="90">
        <f t="shared" si="15"/>
        <v>0</v>
      </c>
      <c r="AN22" s="89">
        <v>0</v>
      </c>
      <c r="AO22" s="94"/>
      <c r="AP22" s="89"/>
      <c r="AQ22" s="89"/>
      <c r="AR22" s="90" t="str">
        <f t="shared" si="16"/>
        <v>Lineas de acción de DDHH incrementadas</v>
      </c>
      <c r="AS22" s="90">
        <f t="shared" si="17"/>
        <v>1</v>
      </c>
      <c r="AT22" s="91">
        <v>0.01</v>
      </c>
      <c r="AU22" s="94">
        <f t="shared" si="23"/>
        <v>0.01</v>
      </c>
      <c r="AV22" s="124"/>
      <c r="AW22" s="89"/>
      <c r="AX22" s="90" t="str">
        <f t="shared" si="18"/>
        <v>Lineas de acción de DDHH incrementadas</v>
      </c>
      <c r="AY22" s="90">
        <f t="shared" si="19"/>
        <v>1</v>
      </c>
      <c r="AZ22" s="99">
        <v>1</v>
      </c>
      <c r="BA22" s="98">
        <f>AZ22/AY22</f>
        <v>1</v>
      </c>
      <c r="BB22" s="337">
        <f t="shared" si="20"/>
        <v>0.02</v>
      </c>
      <c r="BC22" s="125"/>
    </row>
    <row r="23" spans="1:55" ht="75" customHeight="1" thickBot="1">
      <c r="A23" s="206"/>
      <c r="B23" s="361"/>
      <c r="C23" s="353"/>
      <c r="D23" s="214" t="s">
        <v>177</v>
      </c>
      <c r="E23" s="292">
        <v>0.06</v>
      </c>
      <c r="F23" s="242"/>
      <c r="G23" s="162"/>
      <c r="H23" s="161"/>
      <c r="I23" s="148"/>
      <c r="J23" s="144"/>
      <c r="K23" s="300"/>
      <c r="L23" s="145"/>
      <c r="M23" s="145"/>
      <c r="N23" s="145"/>
      <c r="O23" s="146"/>
      <c r="P23" s="144"/>
      <c r="Q23" s="144"/>
      <c r="R23" s="144"/>
      <c r="S23" s="144"/>
      <c r="T23" s="144"/>
      <c r="U23" s="144"/>
      <c r="V23" s="144"/>
      <c r="W23" s="144"/>
      <c r="X23" s="100"/>
      <c r="Y23" s="147"/>
      <c r="Z23" s="90"/>
      <c r="AA23" s="90"/>
      <c r="AB23" s="89"/>
      <c r="AC23" s="94"/>
      <c r="AD23" s="95"/>
      <c r="AE23" s="95"/>
      <c r="AF23" s="90"/>
      <c r="AG23" s="96"/>
      <c r="AH23" s="97"/>
      <c r="AI23" s="94"/>
      <c r="AJ23" s="89"/>
      <c r="AK23" s="89"/>
      <c r="AL23" s="90"/>
      <c r="AM23" s="90"/>
      <c r="AN23" s="89"/>
      <c r="AO23" s="94"/>
      <c r="AP23" s="89"/>
      <c r="AQ23" s="89"/>
      <c r="AR23" s="90"/>
      <c r="AS23" s="90"/>
      <c r="AT23" s="91"/>
      <c r="AU23" s="94"/>
      <c r="AV23" s="124"/>
      <c r="AW23" s="89"/>
      <c r="AX23" s="90"/>
      <c r="AY23" s="90"/>
      <c r="AZ23" s="99"/>
      <c r="BA23" s="98"/>
      <c r="BB23" s="337">
        <f>SUM(BB21:BB22)</f>
        <v>6.2285714285714291E-2</v>
      </c>
      <c r="BC23" s="125"/>
    </row>
    <row r="24" spans="1:55" ht="91.5" customHeight="1" thickBot="1">
      <c r="A24" s="135">
        <v>6</v>
      </c>
      <c r="B24" s="361"/>
      <c r="C24" s="351" t="s">
        <v>171</v>
      </c>
      <c r="D24" s="215" t="s">
        <v>129</v>
      </c>
      <c r="E24" s="287">
        <v>0.01</v>
      </c>
      <c r="F24" s="237" t="s">
        <v>142</v>
      </c>
      <c r="G24" s="112" t="s">
        <v>230</v>
      </c>
      <c r="H24" s="95" t="s">
        <v>231</v>
      </c>
      <c r="I24" s="89"/>
      <c r="J24" s="89" t="s">
        <v>50</v>
      </c>
      <c r="K24" s="297" t="s">
        <v>311</v>
      </c>
      <c r="L24" s="91">
        <v>0.25</v>
      </c>
      <c r="M24" s="91">
        <v>0.25</v>
      </c>
      <c r="N24" s="91">
        <v>0.25</v>
      </c>
      <c r="O24" s="91">
        <v>0.25</v>
      </c>
      <c r="P24" s="91">
        <f>SUM(L24:O24)</f>
        <v>1</v>
      </c>
      <c r="Q24" s="89" t="s">
        <v>57</v>
      </c>
      <c r="R24" s="89"/>
      <c r="S24" s="89"/>
      <c r="T24" s="89"/>
      <c r="U24" s="89"/>
      <c r="V24" s="89"/>
      <c r="W24" s="89"/>
      <c r="X24" s="100"/>
      <c r="Y24" s="93"/>
      <c r="Z24" s="90" t="str">
        <f t="shared" si="25"/>
        <v>Mecanismos de respuesta oportuna</v>
      </c>
      <c r="AA24" s="90">
        <v>25</v>
      </c>
      <c r="AB24" s="89">
        <v>25</v>
      </c>
      <c r="AC24" s="94">
        <f t="shared" si="21"/>
        <v>1</v>
      </c>
      <c r="AD24" s="95"/>
      <c r="AE24" s="95" t="s">
        <v>374</v>
      </c>
      <c r="AF24" s="90" t="str">
        <f t="shared" si="26"/>
        <v>Mecanismos de respuesta oportuna</v>
      </c>
      <c r="AG24" s="319">
        <v>0.25</v>
      </c>
      <c r="AH24" s="97">
        <v>0.25</v>
      </c>
      <c r="AI24" s="94">
        <f t="shared" si="27"/>
        <v>1</v>
      </c>
      <c r="AJ24" s="89" t="s">
        <v>401</v>
      </c>
      <c r="AK24" s="89"/>
      <c r="AL24" s="90" t="str">
        <f t="shared" si="14"/>
        <v>Mecanismos de respuesta oportuna</v>
      </c>
      <c r="AM24" s="99">
        <f t="shared" si="15"/>
        <v>0.25</v>
      </c>
      <c r="AN24" s="89"/>
      <c r="AO24" s="94">
        <f t="shared" si="28"/>
        <v>0</v>
      </c>
      <c r="AP24" s="89"/>
      <c r="AQ24" s="89"/>
      <c r="AR24" s="90" t="str">
        <f t="shared" si="16"/>
        <v>Mecanismos de respuesta oportuna</v>
      </c>
      <c r="AS24" s="90">
        <f t="shared" si="17"/>
        <v>0.25</v>
      </c>
      <c r="AT24" s="91">
        <v>0.25</v>
      </c>
      <c r="AU24" s="94">
        <f t="shared" si="23"/>
        <v>1</v>
      </c>
      <c r="AV24" s="124"/>
      <c r="AW24" s="89"/>
      <c r="AX24" s="90" t="str">
        <f t="shared" si="18"/>
        <v>Mecanismos de respuesta oportuna</v>
      </c>
      <c r="AY24" s="90">
        <f t="shared" si="19"/>
        <v>1</v>
      </c>
      <c r="AZ24" s="99">
        <v>1</v>
      </c>
      <c r="BA24" s="98">
        <f>AZ24/AY24</f>
        <v>1</v>
      </c>
      <c r="BB24" s="337">
        <f t="shared" si="20"/>
        <v>0.01</v>
      </c>
      <c r="BC24" s="125"/>
    </row>
    <row r="25" spans="1:55" ht="75" customHeight="1" thickBot="1">
      <c r="A25" s="136">
        <v>7</v>
      </c>
      <c r="B25" s="361"/>
      <c r="C25" s="352"/>
      <c r="D25" s="216" t="s">
        <v>130</v>
      </c>
      <c r="E25" s="288">
        <v>0.02</v>
      </c>
      <c r="F25" s="243" t="s">
        <v>143</v>
      </c>
      <c r="G25" s="59" t="s">
        <v>232</v>
      </c>
      <c r="H25" s="56" t="s">
        <v>233</v>
      </c>
      <c r="I25" s="79"/>
      <c r="J25" s="79" t="s">
        <v>50</v>
      </c>
      <c r="K25" s="299" t="s">
        <v>312</v>
      </c>
      <c r="L25" s="91">
        <v>0.25</v>
      </c>
      <c r="M25" s="91">
        <v>0.25</v>
      </c>
      <c r="N25" s="91">
        <v>0.25</v>
      </c>
      <c r="O25" s="91">
        <v>0.25</v>
      </c>
      <c r="P25" s="91">
        <f t="shared" ref="P25:P26" si="30">SUM(L25:O25)</f>
        <v>1</v>
      </c>
      <c r="Q25" s="79" t="s">
        <v>57</v>
      </c>
      <c r="R25" s="79"/>
      <c r="S25" s="79"/>
      <c r="T25" s="79"/>
      <c r="U25" s="53"/>
      <c r="V25" s="53"/>
      <c r="W25" s="53"/>
      <c r="X25" s="100"/>
      <c r="Y25" s="57"/>
      <c r="Z25" s="90" t="str">
        <f t="shared" si="25"/>
        <v>Participación en convocatorias de la dirección de relaciones políticas</v>
      </c>
      <c r="AA25" s="90">
        <v>25</v>
      </c>
      <c r="AB25" s="89">
        <v>25</v>
      </c>
      <c r="AC25" s="94">
        <f t="shared" si="21"/>
        <v>1</v>
      </c>
      <c r="AD25" s="95"/>
      <c r="AE25" s="95"/>
      <c r="AF25" s="90" t="str">
        <f t="shared" si="26"/>
        <v>Participación en convocatorias de la dirección de relaciones políticas</v>
      </c>
      <c r="AG25" s="96">
        <f t="shared" si="22"/>
        <v>0.25</v>
      </c>
      <c r="AH25" s="97"/>
      <c r="AI25" s="94">
        <f t="shared" si="27"/>
        <v>0</v>
      </c>
      <c r="AJ25" s="89"/>
      <c r="AK25" s="89"/>
      <c r="AL25" s="90" t="str">
        <f t="shared" si="14"/>
        <v>Participación en convocatorias de la dirección de relaciones políticas</v>
      </c>
      <c r="AM25" s="99">
        <f t="shared" si="15"/>
        <v>0.25</v>
      </c>
      <c r="AN25" s="89"/>
      <c r="AO25" s="94">
        <f t="shared" si="28"/>
        <v>0</v>
      </c>
      <c r="AP25" s="89"/>
      <c r="AQ25" s="89"/>
      <c r="AR25" s="90" t="str">
        <f t="shared" si="16"/>
        <v>Participación en convocatorias de la dirección de relaciones políticas</v>
      </c>
      <c r="AS25" s="90">
        <f t="shared" si="17"/>
        <v>0.25</v>
      </c>
      <c r="AT25" s="91"/>
      <c r="AU25" s="94">
        <f t="shared" si="23"/>
        <v>0</v>
      </c>
      <c r="AV25" s="124"/>
      <c r="AW25" s="89"/>
      <c r="AX25" s="90" t="str">
        <f t="shared" si="18"/>
        <v>Participación en convocatorias de la dirección de relaciones políticas</v>
      </c>
      <c r="AY25" s="90">
        <f t="shared" si="19"/>
        <v>1</v>
      </c>
      <c r="AZ25" s="99">
        <v>0</v>
      </c>
      <c r="BA25" s="98">
        <f>AZ25/AY25</f>
        <v>0</v>
      </c>
      <c r="BB25" s="337">
        <f t="shared" si="20"/>
        <v>0</v>
      </c>
      <c r="BC25" s="125"/>
    </row>
    <row r="26" spans="1:55" ht="87" customHeight="1" thickBot="1">
      <c r="A26" s="136">
        <v>8</v>
      </c>
      <c r="B26" s="361"/>
      <c r="C26" s="352"/>
      <c r="D26" s="217" t="s">
        <v>131</v>
      </c>
      <c r="E26" s="289">
        <v>0.01</v>
      </c>
      <c r="F26" s="241" t="s">
        <v>143</v>
      </c>
      <c r="G26" s="114" t="s">
        <v>234</v>
      </c>
      <c r="H26" s="115" t="s">
        <v>235</v>
      </c>
      <c r="I26" s="113"/>
      <c r="J26" s="113" t="s">
        <v>50</v>
      </c>
      <c r="K26" s="299" t="s">
        <v>313</v>
      </c>
      <c r="L26" s="115"/>
      <c r="M26" s="115"/>
      <c r="N26" s="115"/>
      <c r="O26" s="306">
        <v>1</v>
      </c>
      <c r="P26" s="305">
        <f t="shared" si="30"/>
        <v>1</v>
      </c>
      <c r="Q26" s="113" t="s">
        <v>57</v>
      </c>
      <c r="R26" s="113"/>
      <c r="S26" s="113"/>
      <c r="T26" s="113"/>
      <c r="U26" s="86"/>
      <c r="V26" s="86"/>
      <c r="W26" s="86"/>
      <c r="X26" s="100"/>
      <c r="Y26" s="101"/>
      <c r="Z26" s="90" t="str">
        <f t="shared" si="25"/>
        <v>Mesa de trabajo con la JAL y la DRP en la Alcaldía Local</v>
      </c>
      <c r="AA26" s="90">
        <f t="shared" si="29"/>
        <v>0</v>
      </c>
      <c r="AB26" s="89">
        <v>0</v>
      </c>
      <c r="AC26" s="94"/>
      <c r="AD26" s="95"/>
      <c r="AE26" s="95"/>
      <c r="AF26" s="90" t="str">
        <f t="shared" si="26"/>
        <v>Mesa de trabajo con la JAL y la DRP en la Alcaldía Local</v>
      </c>
      <c r="AG26" s="96">
        <f t="shared" si="22"/>
        <v>0</v>
      </c>
      <c r="AH26" s="97"/>
      <c r="AI26" s="94"/>
      <c r="AJ26" s="89"/>
      <c r="AK26" s="89"/>
      <c r="AL26" s="90" t="str">
        <f t="shared" si="14"/>
        <v>Mesa de trabajo con la JAL y la DRP en la Alcaldía Local</v>
      </c>
      <c r="AM26" s="99">
        <f t="shared" si="15"/>
        <v>0</v>
      </c>
      <c r="AN26" s="89"/>
      <c r="AO26" s="94"/>
      <c r="AP26" s="89"/>
      <c r="AQ26" s="89"/>
      <c r="AR26" s="90" t="str">
        <f t="shared" si="16"/>
        <v>Mesa de trabajo con la JAL y la DRP en la Alcaldía Local</v>
      </c>
      <c r="AS26" s="90">
        <f t="shared" si="17"/>
        <v>1</v>
      </c>
      <c r="AT26" s="91"/>
      <c r="AU26" s="94">
        <f t="shared" si="23"/>
        <v>0</v>
      </c>
      <c r="AV26" s="124"/>
      <c r="AW26" s="89"/>
      <c r="AX26" s="90" t="str">
        <f t="shared" si="18"/>
        <v>Mesa de trabajo con la JAL y la DRP en la Alcaldía Local</v>
      </c>
      <c r="AY26" s="90">
        <f t="shared" si="19"/>
        <v>1</v>
      </c>
      <c r="AZ26" s="99">
        <f t="shared" si="24"/>
        <v>0</v>
      </c>
      <c r="BA26" s="98">
        <f>AZ26/AY26</f>
        <v>0</v>
      </c>
      <c r="BB26" s="337">
        <f t="shared" si="20"/>
        <v>0</v>
      </c>
      <c r="BC26" s="125"/>
    </row>
    <row r="27" spans="1:55" ht="75" customHeight="1" thickBot="1">
      <c r="A27" s="206"/>
      <c r="B27" s="361"/>
      <c r="C27" s="353"/>
      <c r="D27" s="218" t="s">
        <v>177</v>
      </c>
      <c r="E27" s="292">
        <v>0.04</v>
      </c>
      <c r="F27" s="240"/>
      <c r="G27" s="162"/>
      <c r="H27" s="161"/>
      <c r="I27" s="148"/>
      <c r="J27" s="144"/>
      <c r="K27" s="300"/>
      <c r="L27" s="145"/>
      <c r="M27" s="145"/>
      <c r="N27" s="145"/>
      <c r="O27" s="146"/>
      <c r="P27" s="144"/>
      <c r="Q27" s="144"/>
      <c r="R27" s="144"/>
      <c r="S27" s="144"/>
      <c r="T27" s="144"/>
      <c r="U27" s="144"/>
      <c r="V27" s="144"/>
      <c r="W27" s="144"/>
      <c r="X27" s="100"/>
      <c r="Y27" s="147"/>
      <c r="Z27" s="90"/>
      <c r="AA27" s="90"/>
      <c r="AB27" s="89"/>
      <c r="AC27" s="94"/>
      <c r="AD27" s="95"/>
      <c r="AE27" s="95"/>
      <c r="AF27" s="90"/>
      <c r="AG27" s="96"/>
      <c r="AH27" s="97"/>
      <c r="AI27" s="94"/>
      <c r="AJ27" s="89"/>
      <c r="AK27" s="89"/>
      <c r="AL27" s="90"/>
      <c r="AM27" s="90"/>
      <c r="AN27" s="89"/>
      <c r="AO27" s="94"/>
      <c r="AP27" s="89"/>
      <c r="AQ27" s="89"/>
      <c r="AR27" s="90"/>
      <c r="AS27" s="90"/>
      <c r="AT27" s="91"/>
      <c r="AU27" s="94"/>
      <c r="AV27" s="124"/>
      <c r="AW27" s="89"/>
      <c r="AX27" s="90"/>
      <c r="AY27" s="90"/>
      <c r="AZ27" s="99"/>
      <c r="BA27" s="98"/>
      <c r="BB27" s="337">
        <f>SUM(BB24:BB26)</f>
        <v>0.01</v>
      </c>
      <c r="BC27" s="125"/>
    </row>
    <row r="28" spans="1:55" ht="75" customHeight="1" thickBot="1">
      <c r="A28" s="135">
        <v>9</v>
      </c>
      <c r="B28" s="361"/>
      <c r="C28" s="354" t="s">
        <v>172</v>
      </c>
      <c r="D28" s="219" t="s">
        <v>122</v>
      </c>
      <c r="E28" s="287">
        <v>0.02</v>
      </c>
      <c r="F28" s="237" t="s">
        <v>143</v>
      </c>
      <c r="G28" s="112" t="s">
        <v>236</v>
      </c>
      <c r="H28" s="95" t="s">
        <v>237</v>
      </c>
      <c r="I28" s="89"/>
      <c r="J28" s="89" t="s">
        <v>50</v>
      </c>
      <c r="K28" s="297" t="s">
        <v>236</v>
      </c>
      <c r="L28" s="95">
        <v>0</v>
      </c>
      <c r="M28" s="91">
        <v>0.8</v>
      </c>
      <c r="N28" s="286"/>
      <c r="O28" s="91"/>
      <c r="P28" s="91">
        <v>0.8</v>
      </c>
      <c r="Q28" s="89" t="s">
        <v>57</v>
      </c>
      <c r="R28" s="89"/>
      <c r="S28" s="89"/>
      <c r="T28" s="89"/>
      <c r="U28" s="89"/>
      <c r="V28" s="89"/>
      <c r="W28" s="89"/>
      <c r="X28" s="100"/>
      <c r="Y28" s="93"/>
      <c r="Z28" s="90" t="str">
        <f t="shared" si="25"/>
        <v>Socialización de la estrategia de comunicación</v>
      </c>
      <c r="AA28" s="90">
        <f t="shared" si="29"/>
        <v>0</v>
      </c>
      <c r="AB28" s="89">
        <v>0</v>
      </c>
      <c r="AC28" s="94"/>
      <c r="AD28" s="95"/>
      <c r="AE28" s="95"/>
      <c r="AF28" s="90" t="str">
        <f t="shared" si="26"/>
        <v>Socialización de la estrategia de comunicación</v>
      </c>
      <c r="AG28" s="319">
        <f t="shared" si="22"/>
        <v>0.8</v>
      </c>
      <c r="AH28" s="97">
        <v>1</v>
      </c>
      <c r="AI28" s="94">
        <v>1</v>
      </c>
      <c r="AJ28" s="89" t="s">
        <v>403</v>
      </c>
      <c r="AK28" s="89" t="s">
        <v>405</v>
      </c>
      <c r="AL28" s="90" t="str">
        <f t="shared" si="14"/>
        <v>Socialización de la estrategia de comunicación</v>
      </c>
      <c r="AM28" s="90">
        <f t="shared" si="15"/>
        <v>0</v>
      </c>
      <c r="AN28" s="94">
        <v>1</v>
      </c>
      <c r="AO28" s="94">
        <v>1</v>
      </c>
      <c r="AP28" s="89" t="s">
        <v>448</v>
      </c>
      <c r="AQ28" s="89"/>
      <c r="AR28" s="90" t="str">
        <f t="shared" si="16"/>
        <v>Socialización de la estrategia de comunicación</v>
      </c>
      <c r="AS28" s="90">
        <f t="shared" si="17"/>
        <v>0</v>
      </c>
      <c r="AT28" s="91"/>
      <c r="AU28" s="94">
        <v>1</v>
      </c>
      <c r="AV28" s="124" t="s">
        <v>489</v>
      </c>
      <c r="AW28" s="89"/>
      <c r="AX28" s="90" t="str">
        <f t="shared" si="18"/>
        <v>Socialización de la estrategia de comunicación</v>
      </c>
      <c r="AY28" s="90">
        <f t="shared" si="19"/>
        <v>0.8</v>
      </c>
      <c r="AZ28" s="99"/>
      <c r="BA28" s="98"/>
      <c r="BB28" s="337">
        <f t="shared" si="20"/>
        <v>0</v>
      </c>
      <c r="BC28" s="125"/>
    </row>
    <row r="29" spans="1:55" ht="75" customHeight="1" thickBot="1">
      <c r="A29" s="136">
        <v>10</v>
      </c>
      <c r="B29" s="361"/>
      <c r="C29" s="355"/>
      <c r="D29" s="220" t="s">
        <v>123</v>
      </c>
      <c r="E29" s="287">
        <v>0.02</v>
      </c>
      <c r="F29" s="243" t="s">
        <v>143</v>
      </c>
      <c r="G29" s="59" t="s">
        <v>238</v>
      </c>
      <c r="H29" s="56" t="s">
        <v>239</v>
      </c>
      <c r="I29" s="79"/>
      <c r="J29" s="79" t="s">
        <v>50</v>
      </c>
      <c r="K29" s="299" t="s">
        <v>314</v>
      </c>
      <c r="L29" s="56">
        <v>0</v>
      </c>
      <c r="M29" s="58">
        <v>0.3</v>
      </c>
      <c r="N29" s="58">
        <v>0.3</v>
      </c>
      <c r="O29" s="58">
        <v>0.4</v>
      </c>
      <c r="P29" s="54">
        <v>1</v>
      </c>
      <c r="Q29" s="79" t="s">
        <v>57</v>
      </c>
      <c r="R29" s="79"/>
      <c r="S29" s="79"/>
      <c r="T29" s="79"/>
      <c r="U29" s="53"/>
      <c r="V29" s="53"/>
      <c r="W29" s="53"/>
      <c r="X29" s="100"/>
      <c r="Y29" s="57"/>
      <c r="Z29" s="90" t="str">
        <f t="shared" si="25"/>
        <v>Despliegue de la estrategia de comunicación</v>
      </c>
      <c r="AA29" s="90">
        <f t="shared" si="29"/>
        <v>0</v>
      </c>
      <c r="AB29" s="89">
        <v>0</v>
      </c>
      <c r="AC29" s="94"/>
      <c r="AD29" s="95"/>
      <c r="AE29" s="95"/>
      <c r="AF29" s="90" t="str">
        <f t="shared" si="26"/>
        <v>Despliegue de la estrategia de comunicación</v>
      </c>
      <c r="AG29" s="319">
        <f t="shared" si="22"/>
        <v>0.3</v>
      </c>
      <c r="AH29" s="97">
        <v>0.3</v>
      </c>
      <c r="AI29" s="94">
        <f t="shared" si="27"/>
        <v>1</v>
      </c>
      <c r="AJ29" s="89" t="s">
        <v>404</v>
      </c>
      <c r="AK29" s="89" t="s">
        <v>405</v>
      </c>
      <c r="AL29" s="90" t="str">
        <f t="shared" si="14"/>
        <v>Despliegue de la estrategia de comunicación</v>
      </c>
      <c r="AM29" s="290">
        <v>0.3</v>
      </c>
      <c r="AN29" s="91">
        <v>0.3</v>
      </c>
      <c r="AO29" s="94">
        <f t="shared" si="28"/>
        <v>1</v>
      </c>
      <c r="AP29" s="89" t="s">
        <v>449</v>
      </c>
      <c r="AQ29" s="89" t="s">
        <v>447</v>
      </c>
      <c r="AR29" s="90" t="str">
        <f t="shared" si="16"/>
        <v>Despliegue de la estrategia de comunicación</v>
      </c>
      <c r="AS29" s="90">
        <f t="shared" si="17"/>
        <v>0.4</v>
      </c>
      <c r="AT29" s="91">
        <v>0.4</v>
      </c>
      <c r="AU29" s="94">
        <f t="shared" si="23"/>
        <v>1</v>
      </c>
      <c r="AV29" s="124" t="s">
        <v>490</v>
      </c>
      <c r="AW29" s="89"/>
      <c r="AX29" s="90" t="str">
        <f t="shared" si="18"/>
        <v>Despliegue de la estrategia de comunicación</v>
      </c>
      <c r="AY29" s="90">
        <f t="shared" si="19"/>
        <v>1</v>
      </c>
      <c r="AZ29" s="96">
        <f t="shared" si="24"/>
        <v>1</v>
      </c>
      <c r="BA29" s="98">
        <f>AZ29/AY29</f>
        <v>1</v>
      </c>
      <c r="BB29" s="337">
        <f t="shared" si="20"/>
        <v>0.02</v>
      </c>
      <c r="BC29" s="125"/>
    </row>
    <row r="30" spans="1:55" ht="75" customHeight="1" thickBot="1">
      <c r="A30" s="136">
        <v>11</v>
      </c>
      <c r="B30" s="361"/>
      <c r="C30" s="355"/>
      <c r="D30" s="220" t="s">
        <v>124</v>
      </c>
      <c r="E30" s="287">
        <v>0.02</v>
      </c>
      <c r="F30" s="243" t="s">
        <v>143</v>
      </c>
      <c r="G30" s="59" t="s">
        <v>240</v>
      </c>
      <c r="H30" s="56" t="s">
        <v>241</v>
      </c>
      <c r="I30" s="79"/>
      <c r="J30" s="79" t="s">
        <v>50</v>
      </c>
      <c r="K30" s="299" t="s">
        <v>315</v>
      </c>
      <c r="L30" s="308"/>
      <c r="M30" s="308"/>
      <c r="N30" s="308">
        <v>1</v>
      </c>
      <c r="O30" s="308">
        <v>1</v>
      </c>
      <c r="P30" s="309">
        <v>2</v>
      </c>
      <c r="Q30" s="79" t="s">
        <v>57</v>
      </c>
      <c r="R30" s="79"/>
      <c r="S30" s="79"/>
      <c r="T30" s="79"/>
      <c r="U30" s="53"/>
      <c r="V30" s="53"/>
      <c r="W30" s="53"/>
      <c r="X30" s="100"/>
      <c r="Y30" s="57"/>
      <c r="Z30" s="90" t="str">
        <f t="shared" si="25"/>
        <v>Campañas externas de comunicación</v>
      </c>
      <c r="AA30" s="90">
        <f t="shared" si="29"/>
        <v>0</v>
      </c>
      <c r="AB30" s="89">
        <v>0</v>
      </c>
      <c r="AC30" s="94"/>
      <c r="AD30" s="95"/>
      <c r="AE30" s="95"/>
      <c r="AF30" s="90" t="str">
        <f t="shared" si="26"/>
        <v>Campañas externas de comunicación</v>
      </c>
      <c r="AG30" s="96">
        <f t="shared" si="22"/>
        <v>0</v>
      </c>
      <c r="AH30" s="97">
        <v>1</v>
      </c>
      <c r="AI30" s="94">
        <v>1</v>
      </c>
      <c r="AJ30" s="89" t="s">
        <v>406</v>
      </c>
      <c r="AK30" s="89" t="s">
        <v>407</v>
      </c>
      <c r="AL30" s="90" t="str">
        <f t="shared" si="14"/>
        <v>Campañas externas de comunicación</v>
      </c>
      <c r="AM30" s="90">
        <f t="shared" si="15"/>
        <v>1</v>
      </c>
      <c r="AN30" s="89">
        <v>1</v>
      </c>
      <c r="AO30" s="94">
        <f t="shared" si="28"/>
        <v>1</v>
      </c>
      <c r="AP30" s="89" t="s">
        <v>450</v>
      </c>
      <c r="AQ30" s="89"/>
      <c r="AR30" s="90" t="str">
        <f t="shared" si="16"/>
        <v>Campañas externas de comunicación</v>
      </c>
      <c r="AS30" s="90">
        <f t="shared" si="17"/>
        <v>1</v>
      </c>
      <c r="AT30" s="91">
        <v>0.01</v>
      </c>
      <c r="AU30" s="94">
        <v>1</v>
      </c>
      <c r="AV30" s="124" t="s">
        <v>491</v>
      </c>
      <c r="AW30" s="89" t="s">
        <v>492</v>
      </c>
      <c r="AX30" s="90" t="str">
        <f t="shared" si="18"/>
        <v>Campañas externas de comunicación</v>
      </c>
      <c r="AY30" s="90">
        <f t="shared" si="19"/>
        <v>2</v>
      </c>
      <c r="AZ30" s="96">
        <f t="shared" si="24"/>
        <v>2.0099999999999998</v>
      </c>
      <c r="BA30" s="98">
        <f t="shared" ref="BA30" si="31">AZ30/AY30</f>
        <v>1.0049999999999999</v>
      </c>
      <c r="BB30" s="337">
        <f t="shared" si="20"/>
        <v>2.01E-2</v>
      </c>
      <c r="BC30" s="125"/>
    </row>
    <row r="31" spans="1:55" ht="75" customHeight="1" thickBot="1">
      <c r="A31" s="136">
        <v>12</v>
      </c>
      <c r="B31" s="361"/>
      <c r="C31" s="355"/>
      <c r="D31" s="220" t="s">
        <v>125</v>
      </c>
      <c r="E31" s="287">
        <v>0.02</v>
      </c>
      <c r="F31" s="243" t="s">
        <v>143</v>
      </c>
      <c r="G31" s="59" t="s">
        <v>242</v>
      </c>
      <c r="H31" s="56" t="s">
        <v>243</v>
      </c>
      <c r="I31" s="79"/>
      <c r="J31" s="79" t="s">
        <v>50</v>
      </c>
      <c r="K31" s="299" t="s">
        <v>316</v>
      </c>
      <c r="L31" s="56"/>
      <c r="M31" s="308">
        <v>1</v>
      </c>
      <c r="N31" s="307"/>
      <c r="O31" s="308">
        <v>1</v>
      </c>
      <c r="P31" s="309">
        <v>2</v>
      </c>
      <c r="Q31" s="79" t="s">
        <v>57</v>
      </c>
      <c r="R31" s="79"/>
      <c r="S31" s="79"/>
      <c r="T31" s="79"/>
      <c r="U31" s="53"/>
      <c r="V31" s="53"/>
      <c r="W31" s="53"/>
      <c r="X31" s="100"/>
      <c r="Y31" s="57"/>
      <c r="Z31" s="90" t="str">
        <f t="shared" si="25"/>
        <v>Campañas internas de comunicación</v>
      </c>
      <c r="AA31" s="90">
        <f t="shared" si="29"/>
        <v>0</v>
      </c>
      <c r="AB31" s="89">
        <v>0</v>
      </c>
      <c r="AC31" s="94"/>
      <c r="AD31" s="95"/>
      <c r="AE31" s="95"/>
      <c r="AF31" s="90" t="str">
        <f t="shared" si="26"/>
        <v>Campañas internas de comunicación</v>
      </c>
      <c r="AG31" s="96">
        <f t="shared" si="22"/>
        <v>1</v>
      </c>
      <c r="AH31" s="97">
        <v>1</v>
      </c>
      <c r="AI31" s="94">
        <v>1</v>
      </c>
      <c r="AJ31" s="89" t="s">
        <v>408</v>
      </c>
      <c r="AK31" s="89" t="s">
        <v>409</v>
      </c>
      <c r="AL31" s="90" t="str">
        <f t="shared" si="14"/>
        <v>Campañas internas de comunicación</v>
      </c>
      <c r="AM31" s="90">
        <f t="shared" si="15"/>
        <v>0</v>
      </c>
      <c r="AN31" s="89">
        <v>1</v>
      </c>
      <c r="AO31" s="94">
        <v>1</v>
      </c>
      <c r="AP31" s="89" t="s">
        <v>451</v>
      </c>
      <c r="AQ31" s="89"/>
      <c r="AR31" s="90" t="str">
        <f t="shared" si="16"/>
        <v>Campañas internas de comunicación</v>
      </c>
      <c r="AS31" s="90">
        <f t="shared" si="17"/>
        <v>1</v>
      </c>
      <c r="AT31" s="91">
        <v>1</v>
      </c>
      <c r="AU31" s="94">
        <f t="shared" si="23"/>
        <v>1</v>
      </c>
      <c r="AV31" s="124" t="s">
        <v>493</v>
      </c>
      <c r="AW31" s="89" t="s">
        <v>492</v>
      </c>
      <c r="AX31" s="90" t="str">
        <f t="shared" si="18"/>
        <v>Campañas internas de comunicación</v>
      </c>
      <c r="AY31" s="90">
        <f t="shared" si="19"/>
        <v>2</v>
      </c>
      <c r="AZ31" s="96">
        <f t="shared" si="24"/>
        <v>3</v>
      </c>
      <c r="BA31" s="98">
        <v>1</v>
      </c>
      <c r="BB31" s="337">
        <f t="shared" si="20"/>
        <v>0.02</v>
      </c>
      <c r="BC31" s="125"/>
    </row>
    <row r="32" spans="1:55" ht="75" customHeight="1" thickBot="1">
      <c r="A32" s="136">
        <v>13</v>
      </c>
      <c r="B32" s="361"/>
      <c r="C32" s="355"/>
      <c r="D32" s="221" t="s">
        <v>246</v>
      </c>
      <c r="E32" s="287">
        <v>0.02</v>
      </c>
      <c r="F32" s="241" t="s">
        <v>143</v>
      </c>
      <c r="G32" s="114" t="s">
        <v>244</v>
      </c>
      <c r="H32" s="115" t="s">
        <v>245</v>
      </c>
      <c r="I32" s="113"/>
      <c r="J32" s="113" t="s">
        <v>50</v>
      </c>
      <c r="K32" s="299" t="s">
        <v>317</v>
      </c>
      <c r="L32" s="115"/>
      <c r="M32" s="116">
        <v>1</v>
      </c>
      <c r="N32" s="116"/>
      <c r="O32" s="116"/>
      <c r="P32" s="116">
        <v>1</v>
      </c>
      <c r="Q32" s="79" t="s">
        <v>57</v>
      </c>
      <c r="R32" s="113"/>
      <c r="S32" s="113"/>
      <c r="T32" s="113"/>
      <c r="U32" s="86"/>
      <c r="V32" s="86"/>
      <c r="W32" s="86"/>
      <c r="X32" s="100"/>
      <c r="Y32" s="101"/>
      <c r="Z32" s="90" t="str">
        <f t="shared" si="25"/>
        <v>Plan de comunicaciones 2017</v>
      </c>
      <c r="AA32" s="90">
        <f t="shared" si="29"/>
        <v>0</v>
      </c>
      <c r="AB32" s="89">
        <v>0</v>
      </c>
      <c r="AC32" s="94"/>
      <c r="AD32" s="95"/>
      <c r="AE32" s="95"/>
      <c r="AF32" s="90" t="str">
        <f t="shared" si="26"/>
        <v>Plan de comunicaciones 2017</v>
      </c>
      <c r="AG32" s="96">
        <v>1</v>
      </c>
      <c r="AH32" s="317">
        <v>1</v>
      </c>
      <c r="AI32" s="94">
        <f t="shared" si="27"/>
        <v>1</v>
      </c>
      <c r="AJ32" s="89" t="s">
        <v>410</v>
      </c>
      <c r="AK32" s="89" t="s">
        <v>411</v>
      </c>
      <c r="AL32" s="90" t="str">
        <f t="shared" si="14"/>
        <v>Plan de comunicaciones 2017</v>
      </c>
      <c r="AM32" s="90">
        <f t="shared" si="15"/>
        <v>0</v>
      </c>
      <c r="AN32" s="91">
        <v>1</v>
      </c>
      <c r="AO32" s="94">
        <v>1</v>
      </c>
      <c r="AP32" s="89" t="s">
        <v>452</v>
      </c>
      <c r="AQ32" s="89"/>
      <c r="AR32" s="90" t="str">
        <f t="shared" si="16"/>
        <v>Plan de comunicaciones 2017</v>
      </c>
      <c r="AS32" s="90">
        <f t="shared" si="17"/>
        <v>0</v>
      </c>
      <c r="AT32" s="91">
        <v>1</v>
      </c>
      <c r="AU32" s="94">
        <v>1</v>
      </c>
      <c r="AV32" s="124" t="s">
        <v>494</v>
      </c>
      <c r="AW32" s="89" t="s">
        <v>495</v>
      </c>
      <c r="AX32" s="90" t="str">
        <f t="shared" si="18"/>
        <v>Plan de comunicaciones 2017</v>
      </c>
      <c r="AY32" s="90">
        <f t="shared" si="19"/>
        <v>1</v>
      </c>
      <c r="AZ32" s="96">
        <f t="shared" si="24"/>
        <v>3</v>
      </c>
      <c r="BA32" s="98">
        <v>1</v>
      </c>
      <c r="BB32" s="337">
        <f t="shared" si="20"/>
        <v>0.02</v>
      </c>
      <c r="BC32" s="125"/>
    </row>
    <row r="33" spans="1:55" ht="75" customHeight="1" thickBot="1">
      <c r="A33" s="206"/>
      <c r="B33" s="361"/>
      <c r="C33" s="356"/>
      <c r="D33" s="222" t="s">
        <v>177</v>
      </c>
      <c r="E33" s="292">
        <v>0.1</v>
      </c>
      <c r="F33" s="242"/>
      <c r="G33" s="162"/>
      <c r="H33" s="161"/>
      <c r="I33" s="148"/>
      <c r="J33" s="144"/>
      <c r="K33" s="300"/>
      <c r="L33" s="145"/>
      <c r="M33" s="145"/>
      <c r="N33" s="145"/>
      <c r="O33" s="146"/>
      <c r="P33" s="144"/>
      <c r="Q33" s="144"/>
      <c r="R33" s="144"/>
      <c r="S33" s="144"/>
      <c r="T33" s="144"/>
      <c r="U33" s="144"/>
      <c r="V33" s="144"/>
      <c r="W33" s="144"/>
      <c r="X33" s="100"/>
      <c r="Y33" s="147"/>
      <c r="Z33" s="90"/>
      <c r="AA33" s="90"/>
      <c r="AB33" s="89"/>
      <c r="AC33" s="94"/>
      <c r="AD33" s="95"/>
      <c r="AE33" s="95"/>
      <c r="AF33" s="90"/>
      <c r="AG33" s="96"/>
      <c r="AH33" s="97"/>
      <c r="AI33" s="94"/>
      <c r="AJ33" s="89"/>
      <c r="AK33" s="89"/>
      <c r="AL33" s="90"/>
      <c r="AM33" s="90"/>
      <c r="AN33" s="89"/>
      <c r="AO33" s="94"/>
      <c r="AP33" s="89"/>
      <c r="AQ33" s="89"/>
      <c r="AR33" s="90"/>
      <c r="AS33" s="90"/>
      <c r="AT33" s="91"/>
      <c r="AU33" s="94"/>
      <c r="AV33" s="124"/>
      <c r="AW33" s="89"/>
      <c r="AX33" s="90"/>
      <c r="AY33" s="90"/>
      <c r="AZ33" s="99"/>
      <c r="BA33" s="98"/>
      <c r="BB33" s="337">
        <f>SUM(BB28:BB32)</f>
        <v>8.0100000000000005E-2</v>
      </c>
      <c r="BC33" s="125"/>
    </row>
    <row r="34" spans="1:55" ht="93.75" customHeight="1" thickBot="1">
      <c r="A34" s="135">
        <v>14</v>
      </c>
      <c r="B34" s="361"/>
      <c r="C34" s="351" t="s">
        <v>173</v>
      </c>
      <c r="D34" s="223" t="s">
        <v>178</v>
      </c>
      <c r="E34" s="310">
        <v>0.02</v>
      </c>
      <c r="F34" s="237" t="s">
        <v>143</v>
      </c>
      <c r="G34" s="126" t="s">
        <v>190</v>
      </c>
      <c r="H34" s="126" t="s">
        <v>222</v>
      </c>
      <c r="I34" s="89"/>
      <c r="J34" s="89" t="s">
        <v>50</v>
      </c>
      <c r="K34" s="297" t="s">
        <v>318</v>
      </c>
      <c r="L34" s="305">
        <v>3</v>
      </c>
      <c r="M34" s="305">
        <v>3</v>
      </c>
      <c r="N34" s="305">
        <v>3</v>
      </c>
      <c r="O34" s="305">
        <v>3</v>
      </c>
      <c r="P34" s="309">
        <v>12</v>
      </c>
      <c r="Q34" s="89" t="s">
        <v>57</v>
      </c>
      <c r="R34" s="89"/>
      <c r="S34" s="89"/>
      <c r="T34" s="89"/>
      <c r="U34" s="89"/>
      <c r="V34" s="89"/>
      <c r="W34" s="89"/>
      <c r="X34" s="100"/>
      <c r="Y34" s="93"/>
      <c r="Z34" s="90" t="str">
        <f t="shared" si="25"/>
        <v>Acciones de Control u Operativos realizados en espacio público</v>
      </c>
      <c r="AA34" s="290">
        <v>0.25</v>
      </c>
      <c r="AB34" s="91">
        <v>0.5</v>
      </c>
      <c r="AC34" s="94">
        <v>1</v>
      </c>
      <c r="AD34" s="95" t="s">
        <v>348</v>
      </c>
      <c r="AE34" t="s">
        <v>349</v>
      </c>
      <c r="AF34" s="90" t="str">
        <f t="shared" si="26"/>
        <v>Acciones de Control u Operativos realizados en espacio público</v>
      </c>
      <c r="AG34" s="96">
        <v>3</v>
      </c>
      <c r="AH34" s="317">
        <v>35</v>
      </c>
      <c r="AI34" s="94">
        <v>1</v>
      </c>
      <c r="AJ34" s="89" t="s">
        <v>375</v>
      </c>
      <c r="AK34" s="89" t="s">
        <v>376</v>
      </c>
      <c r="AL34" s="90" t="str">
        <f t="shared" si="14"/>
        <v>Acciones de Control u Operativos realizados en espacio público</v>
      </c>
      <c r="AM34" s="90">
        <v>3</v>
      </c>
      <c r="AN34" s="89">
        <v>3</v>
      </c>
      <c r="AO34" s="94">
        <f t="shared" ref="AO34" si="32">(AN34/AM34)</f>
        <v>1</v>
      </c>
      <c r="AP34" s="89" t="s">
        <v>375</v>
      </c>
      <c r="AQ34" s="89"/>
      <c r="AR34" s="90" t="str">
        <f t="shared" si="16"/>
        <v>Acciones de Control u Operativos realizados en espacio público</v>
      </c>
      <c r="AS34" s="90">
        <v>3</v>
      </c>
      <c r="AT34" s="91">
        <v>3</v>
      </c>
      <c r="AU34" s="94">
        <v>1</v>
      </c>
      <c r="AV34" s="124" t="s">
        <v>472</v>
      </c>
      <c r="AW34" s="89" t="s">
        <v>471</v>
      </c>
      <c r="AX34" s="90" t="str">
        <f t="shared" si="18"/>
        <v>Acciones de Control u Operativos realizados en espacio público</v>
      </c>
      <c r="AY34" s="90">
        <v>12</v>
      </c>
      <c r="AZ34" s="96">
        <f t="shared" si="24"/>
        <v>41.5</v>
      </c>
      <c r="BA34" s="98">
        <v>1</v>
      </c>
      <c r="BB34" s="337">
        <f t="shared" si="20"/>
        <v>0.02</v>
      </c>
      <c r="BC34" s="125"/>
    </row>
    <row r="35" spans="1:55" ht="93.75" customHeight="1" thickBot="1">
      <c r="A35" s="136">
        <v>15</v>
      </c>
      <c r="B35" s="361"/>
      <c r="C35" s="352"/>
      <c r="D35" s="223" t="s">
        <v>179</v>
      </c>
      <c r="E35" s="310">
        <v>0.02</v>
      </c>
      <c r="F35" s="238" t="s">
        <v>143</v>
      </c>
      <c r="G35" s="59" t="s">
        <v>191</v>
      </c>
      <c r="H35" s="59" t="s">
        <v>223</v>
      </c>
      <c r="I35" s="53"/>
      <c r="J35" s="53" t="s">
        <v>50</v>
      </c>
      <c r="K35" s="299" t="s">
        <v>319</v>
      </c>
      <c r="L35" s="305">
        <v>10</v>
      </c>
      <c r="M35" s="305">
        <v>10</v>
      </c>
      <c r="N35" s="305">
        <v>10</v>
      </c>
      <c r="O35" s="305">
        <v>12</v>
      </c>
      <c r="P35" s="309">
        <v>42</v>
      </c>
      <c r="Q35" s="89" t="s">
        <v>57</v>
      </c>
      <c r="R35" s="53"/>
      <c r="S35" s="53"/>
      <c r="T35" s="53"/>
      <c r="U35" s="53"/>
      <c r="V35" s="53"/>
      <c r="W35" s="53"/>
      <c r="X35" s="100"/>
      <c r="Y35" s="57"/>
      <c r="Z35" s="90" t="str">
        <f t="shared" si="25"/>
        <v>Acciones de Control u Operativos realizados en materia de actividad económica.</v>
      </c>
      <c r="AA35" s="90">
        <f>L34</f>
        <v>3</v>
      </c>
      <c r="AB35" s="89">
        <v>10</v>
      </c>
      <c r="AC35" s="94">
        <v>1</v>
      </c>
      <c r="AD35" s="95" t="s">
        <v>358</v>
      </c>
      <c r="AE35" s="95" t="s">
        <v>350</v>
      </c>
      <c r="AF35" s="90" t="str">
        <f t="shared" si="26"/>
        <v>Acciones de Control u Operativos realizados en materia de actividad económica.</v>
      </c>
      <c r="AG35" s="96">
        <v>10</v>
      </c>
      <c r="AH35" s="318">
        <v>26</v>
      </c>
      <c r="AI35" s="94">
        <v>1</v>
      </c>
      <c r="AJ35" s="89" t="s">
        <v>377</v>
      </c>
      <c r="AK35" s="89" t="s">
        <v>378</v>
      </c>
      <c r="AL35" s="90" t="str">
        <f t="shared" si="14"/>
        <v>Acciones de Control u Operativos realizados en materia de actividad económica.</v>
      </c>
      <c r="AM35" s="90">
        <v>10</v>
      </c>
      <c r="AN35" s="89">
        <v>111</v>
      </c>
      <c r="AO35" s="94">
        <v>1</v>
      </c>
      <c r="AP35" s="89" t="s">
        <v>437</v>
      </c>
      <c r="AQ35" s="89" t="s">
        <v>438</v>
      </c>
      <c r="AR35" s="325" t="s">
        <v>439</v>
      </c>
      <c r="AS35" s="90">
        <v>12</v>
      </c>
      <c r="AT35" s="332">
        <v>21</v>
      </c>
      <c r="AU35" s="94">
        <v>1</v>
      </c>
      <c r="AV35" s="124" t="s">
        <v>482</v>
      </c>
      <c r="AW35" s="89" t="s">
        <v>483</v>
      </c>
      <c r="AX35" s="90" t="str">
        <f t="shared" si="18"/>
        <v>Acciones de Control u Operativos realizados en materia de actividad económica.</v>
      </c>
      <c r="AY35" s="90">
        <f>P34</f>
        <v>12</v>
      </c>
      <c r="AZ35" s="96">
        <v>21</v>
      </c>
      <c r="BA35" s="98">
        <v>1</v>
      </c>
      <c r="BB35" s="337">
        <f t="shared" si="20"/>
        <v>0.02</v>
      </c>
      <c r="BC35" s="125"/>
    </row>
    <row r="36" spans="1:55" ht="108.75" customHeight="1" thickBot="1">
      <c r="A36" s="136">
        <v>16</v>
      </c>
      <c r="B36" s="361"/>
      <c r="C36" s="352"/>
      <c r="D36" s="223" t="s">
        <v>346</v>
      </c>
      <c r="E36" s="310">
        <v>0.02</v>
      </c>
      <c r="F36" s="238" t="s">
        <v>143</v>
      </c>
      <c r="G36" s="59" t="s">
        <v>192</v>
      </c>
      <c r="H36" s="59" t="s">
        <v>224</v>
      </c>
      <c r="I36" s="53"/>
      <c r="J36" s="53" t="s">
        <v>50</v>
      </c>
      <c r="K36" s="299" t="s">
        <v>320</v>
      </c>
      <c r="L36" s="305">
        <v>6</v>
      </c>
      <c r="M36" s="305">
        <v>6</v>
      </c>
      <c r="N36" s="305">
        <v>6</v>
      </c>
      <c r="O36" s="305">
        <v>6</v>
      </c>
      <c r="P36" s="309">
        <v>24</v>
      </c>
      <c r="Q36" s="89" t="s">
        <v>57</v>
      </c>
      <c r="R36" s="53"/>
      <c r="S36" s="53"/>
      <c r="T36" s="53"/>
      <c r="U36" s="53"/>
      <c r="V36" s="53"/>
      <c r="W36" s="53"/>
      <c r="X36" s="100"/>
      <c r="Y36" s="57"/>
      <c r="Z36" s="90" t="str">
        <f t="shared" si="25"/>
        <v>Acciones de Control u Operativos realizados en obras y urbanismo</v>
      </c>
      <c r="AA36" s="90">
        <f>L35</f>
        <v>10</v>
      </c>
      <c r="AB36" s="89">
        <v>14</v>
      </c>
      <c r="AC36" s="94">
        <v>1</v>
      </c>
      <c r="AD36" s="315" t="s">
        <v>359</v>
      </c>
      <c r="AE36" s="95" t="s">
        <v>364</v>
      </c>
      <c r="AF36" s="90" t="str">
        <f t="shared" si="26"/>
        <v>Acciones de Control u Operativos realizados en obras y urbanismo</v>
      </c>
      <c r="AG36" s="96">
        <v>6</v>
      </c>
      <c r="AH36" s="317">
        <v>22</v>
      </c>
      <c r="AI36" s="94">
        <v>1</v>
      </c>
      <c r="AJ36" s="89" t="s">
        <v>375</v>
      </c>
      <c r="AK36" s="89" t="s">
        <v>362</v>
      </c>
      <c r="AL36" s="90" t="str">
        <f t="shared" si="14"/>
        <v>Acciones de Control u Operativos realizados en obras y urbanismo</v>
      </c>
      <c r="AM36" s="90">
        <f>N35</f>
        <v>10</v>
      </c>
      <c r="AN36" s="89">
        <v>19</v>
      </c>
      <c r="AO36" s="94">
        <v>1</v>
      </c>
      <c r="AP36" s="89" t="s">
        <v>453</v>
      </c>
      <c r="AQ36" s="89" t="s">
        <v>454</v>
      </c>
      <c r="AR36" s="90" t="str">
        <f t="shared" si="16"/>
        <v>Acciones de Control u Operativos realizados en obras y urbanismo</v>
      </c>
      <c r="AS36" s="90">
        <v>6</v>
      </c>
      <c r="AT36" s="332">
        <v>24</v>
      </c>
      <c r="AU36" s="94">
        <v>1</v>
      </c>
      <c r="AV36" s="124" t="s">
        <v>482</v>
      </c>
      <c r="AW36" s="89" t="s">
        <v>483</v>
      </c>
      <c r="AX36" s="90" t="str">
        <f t="shared" si="18"/>
        <v>Acciones de Control u Operativos realizados en obras y urbanismo</v>
      </c>
      <c r="AY36" s="90">
        <f>P35</f>
        <v>42</v>
      </c>
      <c r="AZ36" s="96">
        <v>83</v>
      </c>
      <c r="BA36" s="98">
        <v>1</v>
      </c>
      <c r="BB36" s="337">
        <f t="shared" si="20"/>
        <v>0.02</v>
      </c>
      <c r="BC36" s="125"/>
    </row>
    <row r="37" spans="1:55" ht="128.25" customHeight="1" thickBot="1">
      <c r="A37" s="136">
        <v>17</v>
      </c>
      <c r="B37" s="361"/>
      <c r="C37" s="352"/>
      <c r="D37" s="223" t="s">
        <v>180</v>
      </c>
      <c r="E37" s="310">
        <v>0.01</v>
      </c>
      <c r="F37" s="238" t="s">
        <v>132</v>
      </c>
      <c r="G37" s="59" t="s">
        <v>193</v>
      </c>
      <c r="H37" s="59" t="s">
        <v>225</v>
      </c>
      <c r="I37" s="53"/>
      <c r="J37" s="53" t="s">
        <v>50</v>
      </c>
      <c r="K37" s="299" t="s">
        <v>321</v>
      </c>
      <c r="L37" s="311">
        <v>1</v>
      </c>
      <c r="M37" s="311">
        <v>3</v>
      </c>
      <c r="N37" s="311">
        <v>4</v>
      </c>
      <c r="O37" s="311">
        <v>4</v>
      </c>
      <c r="P37" s="311">
        <v>12</v>
      </c>
      <c r="Q37" s="89" t="s">
        <v>57</v>
      </c>
      <c r="R37" s="53"/>
      <c r="S37" s="53"/>
      <c r="T37" s="53"/>
      <c r="U37" s="53"/>
      <c r="V37" s="53"/>
      <c r="W37" s="53"/>
      <c r="X37" s="100"/>
      <c r="Y37" s="57"/>
      <c r="Z37" s="90" t="str">
        <f t="shared" si="25"/>
        <v xml:space="preserve">Acciones de Control u Operativos realizados en Ambiente, Mineria y Relaciones con los animales </v>
      </c>
      <c r="AA37" s="90">
        <f>L36</f>
        <v>6</v>
      </c>
      <c r="AB37" s="89">
        <v>2</v>
      </c>
      <c r="AC37" s="94">
        <f t="shared" si="21"/>
        <v>0.33333333333333331</v>
      </c>
      <c r="AD37" s="95"/>
      <c r="AE37" s="95" t="s">
        <v>373</v>
      </c>
      <c r="AF37" s="90" t="str">
        <f t="shared" si="26"/>
        <v xml:space="preserve">Acciones de Control u Operativos realizados en Ambiente, Mineria y Relaciones con los animales </v>
      </c>
      <c r="AG37" s="96">
        <v>3</v>
      </c>
      <c r="AH37" s="317">
        <v>9</v>
      </c>
      <c r="AI37" s="94">
        <v>1</v>
      </c>
      <c r="AJ37" s="89" t="s">
        <v>384</v>
      </c>
      <c r="AK37" s="89" t="s">
        <v>385</v>
      </c>
      <c r="AL37" s="90" t="str">
        <f t="shared" si="14"/>
        <v xml:space="preserve">Acciones de Control u Operativos realizados en Ambiente, Mineria y Relaciones con los animales </v>
      </c>
      <c r="AM37" s="90">
        <f>N36</f>
        <v>6</v>
      </c>
      <c r="AN37" s="89">
        <v>8</v>
      </c>
      <c r="AO37" s="94">
        <v>1</v>
      </c>
      <c r="AP37" s="89"/>
      <c r="AQ37" s="89"/>
      <c r="AR37" s="90" t="str">
        <f t="shared" si="16"/>
        <v xml:space="preserve">Acciones de Control u Operativos realizados en Ambiente, Mineria y Relaciones con los animales </v>
      </c>
      <c r="AS37" s="90">
        <v>4</v>
      </c>
      <c r="AT37" s="332">
        <v>9</v>
      </c>
      <c r="AU37" s="94">
        <v>1</v>
      </c>
      <c r="AV37" s="333" t="s">
        <v>484</v>
      </c>
      <c r="AW37" s="89" t="s">
        <v>485</v>
      </c>
      <c r="AX37" s="90" t="str">
        <f t="shared" si="18"/>
        <v xml:space="preserve">Acciones de Control u Operativos realizados en Ambiente, Mineria y Relaciones con los animales </v>
      </c>
      <c r="AY37" s="90">
        <f>P36</f>
        <v>24</v>
      </c>
      <c r="AZ37" s="96">
        <v>24</v>
      </c>
      <c r="BA37" s="98">
        <f t="shared" ref="BA37:BA61" si="33">AZ37/AY37</f>
        <v>1</v>
      </c>
      <c r="BB37" s="337">
        <f t="shared" si="20"/>
        <v>0.01</v>
      </c>
      <c r="BC37" s="125"/>
    </row>
    <row r="38" spans="1:55" ht="93.75" customHeight="1" thickBot="1">
      <c r="A38" s="136">
        <v>18</v>
      </c>
      <c r="B38" s="361"/>
      <c r="C38" s="352"/>
      <c r="D38" s="223" t="s">
        <v>181</v>
      </c>
      <c r="E38" s="310">
        <v>0.01</v>
      </c>
      <c r="F38" s="238" t="s">
        <v>143</v>
      </c>
      <c r="G38" s="59" t="s">
        <v>194</v>
      </c>
      <c r="H38" s="59" t="s">
        <v>226</v>
      </c>
      <c r="I38" s="53"/>
      <c r="J38" s="53" t="s">
        <v>50</v>
      </c>
      <c r="K38" s="299" t="s">
        <v>322</v>
      </c>
      <c r="L38" s="54"/>
      <c r="M38" s="54"/>
      <c r="N38" s="54"/>
      <c r="O38" s="309">
        <v>2</v>
      </c>
      <c r="P38" s="53">
        <v>2</v>
      </c>
      <c r="Q38" s="89" t="s">
        <v>57</v>
      </c>
      <c r="R38" s="53"/>
      <c r="S38" s="53"/>
      <c r="T38" s="53"/>
      <c r="U38" s="53"/>
      <c r="V38" s="53"/>
      <c r="W38" s="53"/>
      <c r="X38" s="100"/>
      <c r="Y38" s="57"/>
      <c r="Z38" s="90" t="str">
        <f t="shared" si="25"/>
        <v>Acciones de Control u Operativos realizados en Convivencia relacionados con artículos pirotécnicos y sustancias peligrosas</v>
      </c>
      <c r="AA38" s="90">
        <f t="shared" si="29"/>
        <v>0</v>
      </c>
      <c r="AB38" s="89">
        <v>0</v>
      </c>
      <c r="AC38" s="94">
        <v>1</v>
      </c>
      <c r="AD38" s="95"/>
      <c r="AE38" s="95"/>
      <c r="AF38" s="90" t="str">
        <f t="shared" si="26"/>
        <v>Acciones de Control u Operativos realizados en Convivencia relacionados con artículos pirotécnicos y sustancias peligrosas</v>
      </c>
      <c r="AG38" s="96">
        <f t="shared" si="22"/>
        <v>0</v>
      </c>
      <c r="AH38" s="317">
        <v>0</v>
      </c>
      <c r="AI38" s="94"/>
      <c r="AJ38" s="89" t="s">
        <v>375</v>
      </c>
      <c r="AK38" s="89" t="s">
        <v>362</v>
      </c>
      <c r="AL38" s="90" t="str">
        <f t="shared" si="14"/>
        <v>Acciones de Control u Operativos realizados en Convivencia relacionados con artículos pirotécnicos y sustancias peligrosas</v>
      </c>
      <c r="AM38" s="90">
        <f t="shared" si="15"/>
        <v>0</v>
      </c>
      <c r="AN38" s="89"/>
      <c r="AO38" s="94"/>
      <c r="AP38" s="89"/>
      <c r="AQ38" s="89"/>
      <c r="AR38" s="90" t="str">
        <f t="shared" si="16"/>
        <v>Acciones de Control u Operativos realizados en Convivencia relacionados con artículos pirotécnicos y sustancias peligrosas</v>
      </c>
      <c r="AS38" s="90">
        <f t="shared" si="17"/>
        <v>2</v>
      </c>
      <c r="AT38" s="91">
        <v>3</v>
      </c>
      <c r="AU38" s="94">
        <v>1</v>
      </c>
      <c r="AV38" s="124" t="s">
        <v>477</v>
      </c>
      <c r="AW38" s="89" t="s">
        <v>478</v>
      </c>
      <c r="AX38" s="90" t="str">
        <f t="shared" si="18"/>
        <v>Acciones de Control u Operativos realizados en Convivencia relacionados con artículos pirotécnicos y sustancias peligrosas</v>
      </c>
      <c r="AY38" s="90">
        <f t="shared" si="19"/>
        <v>2</v>
      </c>
      <c r="AZ38" s="96">
        <f t="shared" si="24"/>
        <v>3</v>
      </c>
      <c r="BA38" s="98">
        <v>1</v>
      </c>
      <c r="BB38" s="337">
        <f t="shared" si="20"/>
        <v>0.01</v>
      </c>
      <c r="BC38" s="125"/>
    </row>
    <row r="39" spans="1:55" ht="93.75" customHeight="1" thickBot="1">
      <c r="A39" s="136">
        <v>20</v>
      </c>
      <c r="B39" s="361"/>
      <c r="C39" s="352"/>
      <c r="D39" s="275" t="s">
        <v>343</v>
      </c>
      <c r="E39" s="310">
        <v>0.02</v>
      </c>
      <c r="F39" s="238" t="s">
        <v>143</v>
      </c>
      <c r="G39" s="59" t="s">
        <v>195</v>
      </c>
      <c r="H39" s="59" t="s">
        <v>196</v>
      </c>
      <c r="I39" s="53"/>
      <c r="J39" s="53" t="s">
        <v>50</v>
      </c>
      <c r="K39" s="299" t="s">
        <v>323</v>
      </c>
      <c r="L39" s="54"/>
      <c r="M39" s="54">
        <v>0.1</v>
      </c>
      <c r="N39" s="54">
        <v>0.2</v>
      </c>
      <c r="O39" s="54">
        <v>0.3</v>
      </c>
      <c r="P39" s="54">
        <v>0.6</v>
      </c>
      <c r="Q39" s="89" t="s">
        <v>57</v>
      </c>
      <c r="R39" s="53"/>
      <c r="S39" s="53"/>
      <c r="T39" s="53"/>
      <c r="U39" s="53"/>
      <c r="V39" s="53"/>
      <c r="W39" s="53"/>
      <c r="X39" s="100"/>
      <c r="Y39" s="57"/>
      <c r="Z39" s="90" t="str">
        <f t="shared" si="25"/>
        <v>Querellas civiles de policia y contravencionales resueltas</v>
      </c>
      <c r="AA39" s="90">
        <f t="shared" si="29"/>
        <v>0</v>
      </c>
      <c r="AB39" s="89">
        <v>15</v>
      </c>
      <c r="AC39" s="94">
        <v>1</v>
      </c>
      <c r="AD39" s="95" t="s">
        <v>363</v>
      </c>
      <c r="AE39" s="95" t="s">
        <v>362</v>
      </c>
      <c r="AF39" s="90" t="str">
        <f t="shared" si="26"/>
        <v>Querellas civiles de policia y contravencionales resueltas</v>
      </c>
      <c r="AG39" s="319">
        <v>0.1</v>
      </c>
      <c r="AH39" s="317">
        <v>67</v>
      </c>
      <c r="AI39" s="94">
        <v>1</v>
      </c>
      <c r="AJ39" s="89" t="s">
        <v>375</v>
      </c>
      <c r="AK39" s="89" t="s">
        <v>362</v>
      </c>
      <c r="AL39" s="90" t="str">
        <f t="shared" si="14"/>
        <v>Querellas civiles de policia y contravencionales resueltas</v>
      </c>
      <c r="AM39" s="90">
        <f t="shared" si="15"/>
        <v>0.2</v>
      </c>
      <c r="AN39" s="89"/>
      <c r="AO39" s="94">
        <f t="shared" si="28"/>
        <v>0</v>
      </c>
      <c r="AP39" s="89"/>
      <c r="AQ39" s="89"/>
      <c r="AR39" s="90" t="str">
        <f t="shared" si="16"/>
        <v>Querellas civiles de policia y contravencionales resueltas</v>
      </c>
      <c r="AS39" s="90">
        <f t="shared" si="17"/>
        <v>0.3</v>
      </c>
      <c r="AT39" s="332">
        <v>16</v>
      </c>
      <c r="AU39" s="94">
        <v>1</v>
      </c>
      <c r="AV39" s="124" t="s">
        <v>482</v>
      </c>
      <c r="AW39" s="89" t="s">
        <v>483</v>
      </c>
      <c r="AX39" s="90" t="str">
        <f t="shared" si="18"/>
        <v>Querellas civiles de policia y contravencionales resueltas</v>
      </c>
      <c r="AY39" s="99">
        <f t="shared" si="19"/>
        <v>0.6</v>
      </c>
      <c r="AZ39" s="99">
        <v>0.6</v>
      </c>
      <c r="BA39" s="98">
        <f t="shared" si="33"/>
        <v>1</v>
      </c>
      <c r="BB39" s="337">
        <f t="shared" si="20"/>
        <v>0.02</v>
      </c>
      <c r="BC39" s="125"/>
    </row>
    <row r="40" spans="1:55" ht="93.75" customHeight="1" thickBot="1">
      <c r="A40" s="136">
        <v>21</v>
      </c>
      <c r="B40" s="361"/>
      <c r="C40" s="352"/>
      <c r="D40" s="223" t="s">
        <v>182</v>
      </c>
      <c r="E40" s="310">
        <v>0.02</v>
      </c>
      <c r="F40" s="238" t="s">
        <v>143</v>
      </c>
      <c r="G40" s="59" t="s">
        <v>197</v>
      </c>
      <c r="H40" s="59" t="s">
        <v>198</v>
      </c>
      <c r="I40" s="53"/>
      <c r="J40" s="53" t="s">
        <v>50</v>
      </c>
      <c r="K40" s="299" t="s">
        <v>324</v>
      </c>
      <c r="L40" s="54">
        <v>0.01</v>
      </c>
      <c r="M40" s="54">
        <v>0.01</v>
      </c>
      <c r="N40" s="54">
        <v>0.04</v>
      </c>
      <c r="O40" s="54">
        <v>0.04</v>
      </c>
      <c r="P40" s="54">
        <v>0.1</v>
      </c>
      <c r="Q40" s="89" t="s">
        <v>57</v>
      </c>
      <c r="R40" s="53"/>
      <c r="S40" s="53"/>
      <c r="T40" s="53"/>
      <c r="U40" s="53"/>
      <c r="V40" s="53"/>
      <c r="W40" s="53"/>
      <c r="X40" s="100"/>
      <c r="Y40" s="57"/>
      <c r="Z40" s="90" t="str">
        <f t="shared" si="25"/>
        <v>Ejecución plan de descongestión</v>
      </c>
      <c r="AA40" s="90">
        <f t="shared" si="29"/>
        <v>0.01</v>
      </c>
      <c r="AB40" s="89">
        <v>19</v>
      </c>
      <c r="AC40" s="94">
        <v>1</v>
      </c>
      <c r="AD40" s="94" t="s">
        <v>470</v>
      </c>
      <c r="AE40" s="95" t="s">
        <v>351</v>
      </c>
      <c r="AF40" s="90" t="str">
        <f t="shared" si="26"/>
        <v>Ejecución plan de descongestión</v>
      </c>
      <c r="AG40" s="319">
        <v>0.01</v>
      </c>
      <c r="AH40" s="317">
        <v>18</v>
      </c>
      <c r="AI40" s="94">
        <v>1</v>
      </c>
      <c r="AJ40" s="89" t="s">
        <v>386</v>
      </c>
      <c r="AK40" s="89" t="s">
        <v>379</v>
      </c>
      <c r="AL40" s="90" t="str">
        <f t="shared" si="14"/>
        <v>Ejecución plan de descongestión</v>
      </c>
      <c r="AM40" s="90">
        <f t="shared" si="15"/>
        <v>0.04</v>
      </c>
      <c r="AN40" s="91">
        <v>5.3999999999999999E-2</v>
      </c>
      <c r="AO40" s="94">
        <v>1</v>
      </c>
      <c r="AP40" s="89" t="s">
        <v>440</v>
      </c>
      <c r="AQ40" s="89" t="s">
        <v>441</v>
      </c>
      <c r="AR40" s="90" t="str">
        <f t="shared" si="16"/>
        <v>Ejecución plan de descongestión</v>
      </c>
      <c r="AS40" s="290">
        <v>0.04</v>
      </c>
      <c r="AT40" s="91">
        <v>0.04</v>
      </c>
      <c r="AU40" s="94">
        <f t="shared" si="23"/>
        <v>1</v>
      </c>
      <c r="AV40" s="124" t="s">
        <v>473</v>
      </c>
      <c r="AW40" s="89" t="s">
        <v>474</v>
      </c>
      <c r="AX40" s="90" t="str">
        <f t="shared" si="18"/>
        <v>Ejecución plan de descongestión</v>
      </c>
      <c r="AY40" s="99">
        <f t="shared" si="19"/>
        <v>0.1</v>
      </c>
      <c r="AZ40" s="96">
        <v>3.7</v>
      </c>
      <c r="BA40" s="98">
        <v>1</v>
      </c>
      <c r="BB40" s="337">
        <f t="shared" si="20"/>
        <v>0.02</v>
      </c>
      <c r="BC40" s="125"/>
    </row>
    <row r="41" spans="1:55" ht="93.75" customHeight="1" thickBot="1">
      <c r="A41" s="136">
        <v>22</v>
      </c>
      <c r="B41" s="361"/>
      <c r="C41" s="352"/>
      <c r="D41" s="223" t="s">
        <v>183</v>
      </c>
      <c r="E41" s="310">
        <v>0.02</v>
      </c>
      <c r="F41" s="238" t="s">
        <v>132</v>
      </c>
      <c r="G41" s="59" t="s">
        <v>199</v>
      </c>
      <c r="H41" s="59" t="s">
        <v>200</v>
      </c>
      <c r="I41" s="53"/>
      <c r="J41" s="53" t="s">
        <v>51</v>
      </c>
      <c r="K41" s="299" t="s">
        <v>325</v>
      </c>
      <c r="L41" s="54">
        <v>1</v>
      </c>
      <c r="M41" s="54">
        <v>1</v>
      </c>
      <c r="N41" s="54">
        <v>1</v>
      </c>
      <c r="O41" s="54">
        <v>1</v>
      </c>
      <c r="P41" s="54">
        <v>1</v>
      </c>
      <c r="Q41" s="89" t="s">
        <v>57</v>
      </c>
      <c r="R41" s="53"/>
      <c r="S41" s="53"/>
      <c r="T41" s="53"/>
      <c r="U41" s="53"/>
      <c r="V41" s="53"/>
      <c r="W41" s="53"/>
      <c r="X41" s="100"/>
      <c r="Y41" s="57"/>
      <c r="Z41" s="90" t="str">
        <f t="shared" si="25"/>
        <v>Actuaciones administrativas registradas en el aplicativo</v>
      </c>
      <c r="AA41" s="90">
        <f t="shared" si="29"/>
        <v>1</v>
      </c>
      <c r="AB41" s="89">
        <v>10</v>
      </c>
      <c r="AC41" s="94">
        <v>1</v>
      </c>
      <c r="AD41" s="95" t="s">
        <v>352</v>
      </c>
      <c r="AE41" s="95" t="s">
        <v>353</v>
      </c>
      <c r="AF41" s="90" t="str">
        <f t="shared" si="26"/>
        <v>Actuaciones administrativas registradas en el aplicativo</v>
      </c>
      <c r="AG41" s="319">
        <f>100%</f>
        <v>1</v>
      </c>
      <c r="AH41" s="97">
        <v>1</v>
      </c>
      <c r="AI41" s="94">
        <f t="shared" si="27"/>
        <v>1</v>
      </c>
      <c r="AJ41" s="89" t="s">
        <v>387</v>
      </c>
      <c r="AK41" s="89" t="s">
        <v>380</v>
      </c>
      <c r="AL41" s="90" t="str">
        <f t="shared" si="14"/>
        <v>Actuaciones administrativas registradas en el aplicativo</v>
      </c>
      <c r="AM41" s="90">
        <f t="shared" si="15"/>
        <v>1</v>
      </c>
      <c r="AN41" s="89">
        <v>280</v>
      </c>
      <c r="AO41" s="94">
        <v>1</v>
      </c>
      <c r="AP41" s="89" t="s">
        <v>455</v>
      </c>
      <c r="AQ41" s="89" t="s">
        <v>456</v>
      </c>
      <c r="AR41" s="90" t="str">
        <f t="shared" si="16"/>
        <v>Actuaciones administrativas registradas en el aplicativo</v>
      </c>
      <c r="AS41" s="290">
        <f>O41</f>
        <v>1</v>
      </c>
      <c r="AT41" s="91">
        <v>0.87</v>
      </c>
      <c r="AU41" s="94">
        <f t="shared" si="23"/>
        <v>0.87</v>
      </c>
      <c r="AV41" s="124" t="s">
        <v>479</v>
      </c>
      <c r="AW41" s="89" t="s">
        <v>480</v>
      </c>
      <c r="AX41" s="90" t="str">
        <f t="shared" si="18"/>
        <v>Actuaciones administrativas registradas en el aplicativo</v>
      </c>
      <c r="AY41" s="99">
        <f t="shared" si="19"/>
        <v>1</v>
      </c>
      <c r="AZ41" s="99">
        <v>0.87</v>
      </c>
      <c r="BA41" s="98">
        <f t="shared" si="33"/>
        <v>0.87</v>
      </c>
      <c r="BB41" s="337">
        <f t="shared" si="20"/>
        <v>1.7399999999999999E-2</v>
      </c>
      <c r="BC41" s="125"/>
    </row>
    <row r="42" spans="1:55" ht="93.75" customHeight="1" thickBot="1">
      <c r="A42" s="136">
        <v>23</v>
      </c>
      <c r="B42" s="361"/>
      <c r="C42" s="352"/>
      <c r="D42" s="223" t="s">
        <v>184</v>
      </c>
      <c r="E42" s="310">
        <v>0.02</v>
      </c>
      <c r="F42" s="238" t="s">
        <v>132</v>
      </c>
      <c r="G42" s="59" t="s">
        <v>201</v>
      </c>
      <c r="H42" s="59" t="s">
        <v>202</v>
      </c>
      <c r="I42" s="149"/>
      <c r="J42" s="149" t="s">
        <v>51</v>
      </c>
      <c r="K42" s="299" t="s">
        <v>325</v>
      </c>
      <c r="L42" s="54">
        <v>1</v>
      </c>
      <c r="M42" s="54">
        <v>1</v>
      </c>
      <c r="N42" s="54">
        <v>1</v>
      </c>
      <c r="O42" s="54">
        <v>1</v>
      </c>
      <c r="P42" s="54">
        <v>1</v>
      </c>
      <c r="Q42" s="89" t="s">
        <v>57</v>
      </c>
      <c r="R42" s="149"/>
      <c r="S42" s="149"/>
      <c r="T42" s="149"/>
      <c r="U42" s="149"/>
      <c r="V42" s="149"/>
      <c r="W42" s="149"/>
      <c r="X42" s="100"/>
      <c r="Y42" s="152"/>
      <c r="Z42" s="90" t="str">
        <f t="shared" si="25"/>
        <v>Actuaciones policivas registradas en el aplicativo</v>
      </c>
      <c r="AA42" s="90">
        <f t="shared" si="29"/>
        <v>1</v>
      </c>
      <c r="AB42" s="89">
        <v>1</v>
      </c>
      <c r="AC42" s="94">
        <f t="shared" si="21"/>
        <v>1</v>
      </c>
      <c r="AD42" s="95" t="s">
        <v>361</v>
      </c>
      <c r="AE42" s="95" t="s">
        <v>360</v>
      </c>
      <c r="AF42" s="90" t="str">
        <f t="shared" si="26"/>
        <v>Actuaciones policivas registradas en el aplicativo</v>
      </c>
      <c r="AG42" s="319">
        <v>1</v>
      </c>
      <c r="AH42" s="97">
        <v>1</v>
      </c>
      <c r="AI42" s="94">
        <f t="shared" si="27"/>
        <v>1</v>
      </c>
      <c r="AJ42" s="89" t="s">
        <v>381</v>
      </c>
      <c r="AK42" s="89" t="s">
        <v>362</v>
      </c>
      <c r="AL42" s="90" t="str">
        <f t="shared" si="14"/>
        <v>Actuaciones policivas registradas en el aplicativo</v>
      </c>
      <c r="AM42" s="90">
        <f t="shared" si="15"/>
        <v>1</v>
      </c>
      <c r="AN42" s="89"/>
      <c r="AO42" s="94">
        <f t="shared" si="28"/>
        <v>0</v>
      </c>
      <c r="AP42" s="89"/>
      <c r="AQ42" s="89"/>
      <c r="AR42" s="90" t="str">
        <f t="shared" si="16"/>
        <v>Actuaciones policivas registradas en el aplicativo</v>
      </c>
      <c r="AS42" s="90">
        <f t="shared" ref="AS42" si="34">O42</f>
        <v>1</v>
      </c>
      <c r="AT42" s="91">
        <v>1</v>
      </c>
      <c r="AU42" s="94">
        <f t="shared" si="23"/>
        <v>1</v>
      </c>
      <c r="AV42" s="124"/>
      <c r="AW42" s="89"/>
      <c r="AX42" s="90" t="str">
        <f t="shared" si="18"/>
        <v>Actuaciones policivas registradas en el aplicativo</v>
      </c>
      <c r="AY42" s="99">
        <f t="shared" si="19"/>
        <v>1</v>
      </c>
      <c r="AZ42" s="99">
        <f t="shared" si="24"/>
        <v>1</v>
      </c>
      <c r="BA42" s="98">
        <f t="shared" si="33"/>
        <v>1</v>
      </c>
      <c r="BB42" s="337">
        <f t="shared" si="20"/>
        <v>0.02</v>
      </c>
      <c r="BC42" s="125"/>
    </row>
    <row r="43" spans="1:55" ht="132" customHeight="1" thickBot="1">
      <c r="A43" s="136">
        <v>24</v>
      </c>
      <c r="B43" s="361"/>
      <c r="C43" s="352"/>
      <c r="D43" s="275" t="s">
        <v>305</v>
      </c>
      <c r="E43" s="310">
        <v>0.01</v>
      </c>
      <c r="F43" s="239" t="s">
        <v>132</v>
      </c>
      <c r="G43" s="59" t="s">
        <v>203</v>
      </c>
      <c r="H43" s="59" t="s">
        <v>204</v>
      </c>
      <c r="I43" s="149"/>
      <c r="J43" s="149" t="s">
        <v>50</v>
      </c>
      <c r="K43" s="299" t="s">
        <v>326</v>
      </c>
      <c r="L43" s="151">
        <v>0.1</v>
      </c>
      <c r="M43" s="151">
        <v>0.2</v>
      </c>
      <c r="N43" s="151">
        <v>0.3</v>
      </c>
      <c r="O43" s="151">
        <v>0.4</v>
      </c>
      <c r="P43" s="151">
        <v>1</v>
      </c>
      <c r="Q43" s="89" t="s">
        <v>57</v>
      </c>
      <c r="R43" s="149"/>
      <c r="S43" s="149"/>
      <c r="T43" s="149"/>
      <c r="U43" s="149"/>
      <c r="V43" s="149"/>
      <c r="W43" s="149"/>
      <c r="X43" s="100"/>
      <c r="Y43" s="152"/>
      <c r="Z43" s="90" t="str">
        <f t="shared" si="25"/>
        <v>Actuaciones administrativas impulsadas</v>
      </c>
      <c r="AA43" s="90">
        <f t="shared" si="29"/>
        <v>0.1</v>
      </c>
      <c r="AB43" s="89">
        <v>0.3</v>
      </c>
      <c r="AC43" s="94">
        <v>1</v>
      </c>
      <c r="AD43" s="95" t="s">
        <v>354</v>
      </c>
      <c r="AE43" s="95" t="s">
        <v>355</v>
      </c>
      <c r="AF43" s="90" t="str">
        <f t="shared" si="26"/>
        <v>Actuaciones administrativas impulsadas</v>
      </c>
      <c r="AG43" s="319">
        <v>0.2</v>
      </c>
      <c r="AH43" s="97">
        <v>1</v>
      </c>
      <c r="AI43" s="94">
        <v>1</v>
      </c>
      <c r="AJ43" s="89" t="s">
        <v>382</v>
      </c>
      <c r="AK43" s="89" t="s">
        <v>388</v>
      </c>
      <c r="AL43" s="90" t="str">
        <f t="shared" si="14"/>
        <v>Actuaciones administrativas impulsadas</v>
      </c>
      <c r="AM43" s="90">
        <f t="shared" si="15"/>
        <v>0.3</v>
      </c>
      <c r="AN43" s="89">
        <v>249</v>
      </c>
      <c r="AO43" s="94">
        <v>1</v>
      </c>
      <c r="AP43" s="89" t="s">
        <v>457</v>
      </c>
      <c r="AQ43" s="89" t="s">
        <v>458</v>
      </c>
      <c r="AR43" s="90" t="str">
        <f t="shared" si="16"/>
        <v>Actuaciones administrativas impulsadas</v>
      </c>
      <c r="AS43" s="290">
        <v>0.4</v>
      </c>
      <c r="AT43" s="91">
        <v>0.4</v>
      </c>
      <c r="AU43" s="94">
        <v>1</v>
      </c>
      <c r="AV43" s="124" t="s">
        <v>475</v>
      </c>
      <c r="AW43" s="89" t="s">
        <v>476</v>
      </c>
      <c r="AX43" s="90" t="str">
        <f t="shared" si="18"/>
        <v>Actuaciones administrativas impulsadas</v>
      </c>
      <c r="AY43" s="99">
        <f t="shared" si="19"/>
        <v>1</v>
      </c>
      <c r="AZ43" s="99">
        <v>1</v>
      </c>
      <c r="BA43" s="98">
        <f t="shared" si="33"/>
        <v>1</v>
      </c>
      <c r="BB43" s="337">
        <f t="shared" si="20"/>
        <v>0.01</v>
      </c>
      <c r="BC43" s="125"/>
    </row>
    <row r="44" spans="1:55" ht="93.75" customHeight="1" thickBot="1">
      <c r="A44" s="136">
        <v>25</v>
      </c>
      <c r="B44" s="361"/>
      <c r="C44" s="352"/>
      <c r="D44" s="277" t="s">
        <v>304</v>
      </c>
      <c r="E44" s="310">
        <v>0.01</v>
      </c>
      <c r="F44" s="244" t="s">
        <v>142</v>
      </c>
      <c r="G44" s="156" t="s">
        <v>205</v>
      </c>
      <c r="H44" s="156" t="s">
        <v>206</v>
      </c>
      <c r="I44" s="86"/>
      <c r="J44" s="86" t="s">
        <v>50</v>
      </c>
      <c r="K44" s="299" t="s">
        <v>327</v>
      </c>
      <c r="L44" s="312">
        <v>0.02</v>
      </c>
      <c r="M44" s="312">
        <v>0.05</v>
      </c>
      <c r="N44" s="312">
        <v>1.4999999999999999E-2</v>
      </c>
      <c r="O44" s="312">
        <v>1.4999999999999999E-2</v>
      </c>
      <c r="P44" s="312">
        <v>0.1</v>
      </c>
      <c r="Q44" s="89" t="s">
        <v>57</v>
      </c>
      <c r="R44" s="86"/>
      <c r="S44" s="86"/>
      <c r="T44" s="86"/>
      <c r="U44" s="86"/>
      <c r="V44" s="86"/>
      <c r="W44" s="86"/>
      <c r="X44" s="100"/>
      <c r="Y44" s="101"/>
      <c r="Z44" s="90" t="str">
        <f t="shared" si="25"/>
        <v>Disminución Revocatorias Consejo de Justicia</v>
      </c>
      <c r="AA44" s="90">
        <f t="shared" si="29"/>
        <v>0.02</v>
      </c>
      <c r="AB44" s="89">
        <v>0.02</v>
      </c>
      <c r="AC44" s="94">
        <f t="shared" si="21"/>
        <v>1</v>
      </c>
      <c r="AD44" s="95" t="s">
        <v>356</v>
      </c>
      <c r="AE44" s="95" t="s">
        <v>357</v>
      </c>
      <c r="AF44" s="90" t="str">
        <f t="shared" si="26"/>
        <v>Disminución Revocatorias Consejo de Justicia</v>
      </c>
      <c r="AG44" s="320">
        <v>0.05</v>
      </c>
      <c r="AH44" s="97">
        <v>0</v>
      </c>
      <c r="AI44" s="94">
        <f t="shared" si="27"/>
        <v>0</v>
      </c>
      <c r="AJ44" s="89" t="s">
        <v>389</v>
      </c>
      <c r="AK44" s="89" t="s">
        <v>383</v>
      </c>
      <c r="AL44" s="90" t="str">
        <f t="shared" si="14"/>
        <v>Disminución Revocatorias Consejo de Justicia</v>
      </c>
      <c r="AM44" s="90">
        <f t="shared" si="15"/>
        <v>1.4999999999999999E-2</v>
      </c>
      <c r="AN44" s="316">
        <v>1.4999999999999999E-2</v>
      </c>
      <c r="AO44" s="94">
        <f t="shared" si="28"/>
        <v>1</v>
      </c>
      <c r="AP44" s="89" t="s">
        <v>442</v>
      </c>
      <c r="AQ44" s="89" t="s">
        <v>443</v>
      </c>
      <c r="AR44" s="90" t="str">
        <f t="shared" si="16"/>
        <v>Disminución Revocatorias Consejo de Justicia</v>
      </c>
      <c r="AS44" s="90">
        <f t="shared" si="17"/>
        <v>1.4999999999999999E-2</v>
      </c>
      <c r="AT44" s="91">
        <v>1.2E-2</v>
      </c>
      <c r="AU44" s="94">
        <v>1</v>
      </c>
      <c r="AV44" s="124" t="s">
        <v>488</v>
      </c>
      <c r="AW44" s="89" t="s">
        <v>481</v>
      </c>
      <c r="AX44" s="90" t="str">
        <f t="shared" si="18"/>
        <v>Disminución Revocatorias Consejo de Justicia</v>
      </c>
      <c r="AY44" s="90">
        <f t="shared" si="19"/>
        <v>0.1</v>
      </c>
      <c r="AZ44" s="99">
        <f t="shared" si="24"/>
        <v>4.7E-2</v>
      </c>
      <c r="BA44" s="98">
        <f t="shared" si="33"/>
        <v>0.47</v>
      </c>
      <c r="BB44" s="337">
        <f t="shared" si="20"/>
        <v>4.7000000000000002E-3</v>
      </c>
      <c r="BC44" s="125"/>
    </row>
    <row r="45" spans="1:55" ht="93.75" customHeight="1" thickBot="1">
      <c r="A45" s="206"/>
      <c r="B45" s="361"/>
      <c r="C45" s="353"/>
      <c r="D45" s="224" t="s">
        <v>177</v>
      </c>
      <c r="E45" s="293">
        <f>SUM(E34:E44)</f>
        <v>0.18</v>
      </c>
      <c r="F45" s="242"/>
      <c r="G45" s="157"/>
      <c r="H45" s="158"/>
      <c r="I45" s="148"/>
      <c r="J45" s="144"/>
      <c r="K45" s="300"/>
      <c r="L45" s="146"/>
      <c r="M45" s="146"/>
      <c r="N45" s="146"/>
      <c r="O45" s="146"/>
      <c r="P45" s="144"/>
      <c r="Q45" s="144"/>
      <c r="R45" s="144"/>
      <c r="S45" s="144"/>
      <c r="T45" s="144"/>
      <c r="U45" s="144"/>
      <c r="V45" s="144"/>
      <c r="W45" s="144"/>
      <c r="X45" s="100"/>
      <c r="Y45" s="147"/>
      <c r="Z45" s="90"/>
      <c r="AA45" s="90"/>
      <c r="AB45" s="89"/>
      <c r="AC45" s="94"/>
      <c r="AD45" s="95"/>
      <c r="AE45" s="95"/>
      <c r="AF45" s="90"/>
      <c r="AG45" s="96"/>
      <c r="AH45" s="97"/>
      <c r="AI45" s="94"/>
      <c r="AJ45" s="89"/>
      <c r="AK45" s="89"/>
      <c r="AL45" s="90"/>
      <c r="AM45" s="90"/>
      <c r="AN45" s="89"/>
      <c r="AO45" s="94"/>
      <c r="AP45" s="89"/>
      <c r="AQ45" s="89"/>
      <c r="AR45" s="90"/>
      <c r="AS45" s="90"/>
      <c r="AT45" s="91"/>
      <c r="AU45" s="94"/>
      <c r="AV45" s="124"/>
      <c r="AW45" s="89"/>
      <c r="AX45" s="90"/>
      <c r="AY45" s="90"/>
      <c r="AZ45" s="99"/>
      <c r="BA45" s="98"/>
      <c r="BB45" s="337">
        <f>SUM(BB34:BB44)</f>
        <v>0.1721</v>
      </c>
      <c r="BC45" s="125"/>
    </row>
    <row r="46" spans="1:55" ht="132" customHeight="1" thickBot="1">
      <c r="A46" s="135">
        <v>26</v>
      </c>
      <c r="B46" s="361"/>
      <c r="C46" s="348" t="s">
        <v>174</v>
      </c>
      <c r="D46" s="225" t="s">
        <v>186</v>
      </c>
      <c r="E46" s="287">
        <v>0.01</v>
      </c>
      <c r="F46" s="237" t="s">
        <v>143</v>
      </c>
      <c r="G46" s="59" t="s">
        <v>207</v>
      </c>
      <c r="H46" s="59" t="s">
        <v>208</v>
      </c>
      <c r="I46" s="89"/>
      <c r="J46" s="89" t="s">
        <v>52</v>
      </c>
      <c r="K46" s="297" t="s">
        <v>328</v>
      </c>
      <c r="L46" s="91">
        <v>0</v>
      </c>
      <c r="M46" s="91">
        <v>0.5</v>
      </c>
      <c r="N46" s="91">
        <v>0</v>
      </c>
      <c r="O46" s="91">
        <v>0.95</v>
      </c>
      <c r="P46" s="91">
        <v>0.95</v>
      </c>
      <c r="Q46" s="89" t="s">
        <v>56</v>
      </c>
      <c r="R46" s="89"/>
      <c r="S46" s="89"/>
      <c r="T46" s="89"/>
      <c r="U46" s="89"/>
      <c r="V46" s="89"/>
      <c r="W46" s="89"/>
      <c r="X46" s="100"/>
      <c r="Y46" s="93"/>
      <c r="Z46" s="90" t="str">
        <f t="shared" si="25"/>
        <v>Ejecución presupuestal de inversión directa</v>
      </c>
      <c r="AA46" s="90">
        <v>0.05</v>
      </c>
      <c r="AB46" s="91">
        <f>3016081696/20045336000</f>
        <v>0.15046301523706063</v>
      </c>
      <c r="AC46" s="94">
        <v>1</v>
      </c>
      <c r="AD46" s="145" t="s">
        <v>366</v>
      </c>
      <c r="AE46" s="95" t="s">
        <v>365</v>
      </c>
      <c r="AF46" s="90" t="str">
        <f t="shared" si="26"/>
        <v>Ejecución presupuestal de inversión directa</v>
      </c>
      <c r="AG46" s="319">
        <v>0.5</v>
      </c>
      <c r="AH46" s="323">
        <v>0.16389999999999999</v>
      </c>
      <c r="AI46" s="94">
        <f t="shared" si="27"/>
        <v>0.32779999999999998</v>
      </c>
      <c r="AJ46" s="89" t="s">
        <v>394</v>
      </c>
      <c r="AK46" s="89" t="s">
        <v>395</v>
      </c>
      <c r="AL46" s="90" t="str">
        <f t="shared" si="14"/>
        <v>Ejecución presupuestal de inversión directa</v>
      </c>
      <c r="AM46" s="324">
        <f t="shared" si="15"/>
        <v>0</v>
      </c>
      <c r="AN46" s="89">
        <v>21.46</v>
      </c>
      <c r="AO46" s="94">
        <v>1</v>
      </c>
      <c r="AP46" s="89"/>
      <c r="AQ46" s="89"/>
      <c r="AR46" s="90" t="str">
        <f t="shared" si="16"/>
        <v>Ejecución presupuestal de inversión directa</v>
      </c>
      <c r="AS46" s="290">
        <v>0.25</v>
      </c>
      <c r="AT46" s="90">
        <v>0.84970000000000001</v>
      </c>
      <c r="AU46" s="94">
        <v>1</v>
      </c>
      <c r="AV46" s="124"/>
      <c r="AW46" s="89"/>
      <c r="AX46" s="90" t="str">
        <f t="shared" si="18"/>
        <v>Ejecución presupuestal de inversión directa</v>
      </c>
      <c r="AY46" s="99">
        <f t="shared" si="19"/>
        <v>0.95</v>
      </c>
      <c r="AZ46" s="99">
        <v>0.84</v>
      </c>
      <c r="BA46" s="98">
        <f t="shared" si="33"/>
        <v>0.88421052631578945</v>
      </c>
      <c r="BB46" s="337">
        <f t="shared" si="20"/>
        <v>8.8421052631578942E-3</v>
      </c>
      <c r="BC46" s="125"/>
    </row>
    <row r="47" spans="1:55" ht="64.5" thickBot="1">
      <c r="A47" s="136">
        <v>27</v>
      </c>
      <c r="B47" s="361"/>
      <c r="C47" s="349"/>
      <c r="D47" s="226" t="s">
        <v>187</v>
      </c>
      <c r="E47" s="287">
        <v>0.01</v>
      </c>
      <c r="F47" s="238" t="s">
        <v>142</v>
      </c>
      <c r="G47" s="59" t="s">
        <v>209</v>
      </c>
      <c r="H47" s="59" t="s">
        <v>210</v>
      </c>
      <c r="I47" s="79"/>
      <c r="J47" s="89" t="s">
        <v>50</v>
      </c>
      <c r="K47" s="299" t="s">
        <v>329</v>
      </c>
      <c r="L47" s="58">
        <v>0.02</v>
      </c>
      <c r="M47" s="58">
        <v>0.05</v>
      </c>
      <c r="N47" s="58">
        <v>0.2</v>
      </c>
      <c r="O47" s="58">
        <v>0.23</v>
      </c>
      <c r="P47" s="91">
        <f>L47+M47+N47+O47</f>
        <v>0.5</v>
      </c>
      <c r="Q47" s="79" t="s">
        <v>56</v>
      </c>
      <c r="R47" s="79"/>
      <c r="S47" s="79"/>
      <c r="T47" s="79"/>
      <c r="U47" s="79"/>
      <c r="V47" s="79"/>
      <c r="W47" s="79"/>
      <c r="X47" s="100"/>
      <c r="Y47" s="127"/>
      <c r="Z47" s="90" t="str">
        <f t="shared" ref="Z47" si="35">G47</f>
        <v>Giros realizados</v>
      </c>
      <c r="AA47" s="90">
        <f t="shared" ref="AA47" si="36">L47</f>
        <v>0.02</v>
      </c>
      <c r="AB47" s="58">
        <f>301344447/20045336000</f>
        <v>1.5033145216423412E-2</v>
      </c>
      <c r="AC47" s="94">
        <f t="shared" ref="AC47" si="37">(AB47/AA47)</f>
        <v>0.75165726082117057</v>
      </c>
      <c r="AD47" s="145" t="s">
        <v>366</v>
      </c>
      <c r="AE47" s="95" t="s">
        <v>365</v>
      </c>
      <c r="AF47" s="90" t="str">
        <f t="shared" ref="AF47" si="38">G47</f>
        <v>Giros realizados</v>
      </c>
      <c r="AG47" s="319">
        <v>0.05</v>
      </c>
      <c r="AH47" s="323">
        <v>6.3399999999999998E-2</v>
      </c>
      <c r="AI47" s="94">
        <v>1</v>
      </c>
      <c r="AJ47" s="89" t="s">
        <v>396</v>
      </c>
      <c r="AK47" s="89" t="s">
        <v>397</v>
      </c>
      <c r="AL47" s="90" t="str">
        <f t="shared" ref="AL47" si="39">G47</f>
        <v>Giros realizados</v>
      </c>
      <c r="AM47" s="90">
        <f t="shared" ref="AM47" si="40">N47</f>
        <v>0.2</v>
      </c>
      <c r="AN47" s="89">
        <v>11.36</v>
      </c>
      <c r="AO47" s="94">
        <v>1</v>
      </c>
      <c r="AP47" s="89"/>
      <c r="AQ47" s="89"/>
      <c r="AR47" s="90" t="str">
        <f t="shared" ref="AR47" si="41">G47</f>
        <v>Giros realizados</v>
      </c>
      <c r="AS47" s="90">
        <v>7.0000000000000007E-2</v>
      </c>
      <c r="AT47" s="91">
        <v>0.19769999999999999</v>
      </c>
      <c r="AU47" s="94">
        <v>1</v>
      </c>
      <c r="AV47" s="124"/>
      <c r="AW47" s="89"/>
      <c r="AX47" s="90" t="str">
        <f t="shared" ref="AX47" si="42">G47</f>
        <v>Giros realizados</v>
      </c>
      <c r="AY47" s="99">
        <f t="shared" ref="AY47" si="43">P47</f>
        <v>0.5</v>
      </c>
      <c r="AZ47" s="99">
        <v>0.2</v>
      </c>
      <c r="BA47" s="98">
        <f t="shared" si="33"/>
        <v>0.4</v>
      </c>
      <c r="BB47" s="337">
        <f t="shared" si="20"/>
        <v>4.0000000000000001E-3</v>
      </c>
      <c r="BC47" s="125"/>
    </row>
    <row r="48" spans="1:55" ht="93.75" customHeight="1" thickBot="1">
      <c r="A48" s="136">
        <v>28</v>
      </c>
      <c r="B48" s="361"/>
      <c r="C48" s="349"/>
      <c r="D48" s="226" t="s">
        <v>188</v>
      </c>
      <c r="E48" s="287">
        <v>0.01</v>
      </c>
      <c r="F48" s="238" t="s">
        <v>143</v>
      </c>
      <c r="G48" s="59" t="s">
        <v>211</v>
      </c>
      <c r="H48" s="59" t="s">
        <v>212</v>
      </c>
      <c r="I48" s="53"/>
      <c r="J48" s="89" t="s">
        <v>52</v>
      </c>
      <c r="K48" s="299" t="s">
        <v>330</v>
      </c>
      <c r="L48" s="54">
        <v>0.1</v>
      </c>
      <c r="M48" s="54">
        <v>0.2</v>
      </c>
      <c r="N48" s="54">
        <v>0.25</v>
      </c>
      <c r="O48" s="54">
        <v>0.5</v>
      </c>
      <c r="P48" s="54">
        <v>0.5</v>
      </c>
      <c r="Q48" s="79" t="s">
        <v>56</v>
      </c>
      <c r="R48" s="53"/>
      <c r="S48" s="53"/>
      <c r="T48" s="53"/>
      <c r="U48" s="53"/>
      <c r="V48" s="53"/>
      <c r="W48" s="53"/>
      <c r="X48" s="100"/>
      <c r="Y48" s="57"/>
      <c r="Z48" s="90" t="str">
        <f t="shared" si="25"/>
        <v>Ejecución de obligaciones por pagar</v>
      </c>
      <c r="AA48" s="90">
        <f t="shared" si="29"/>
        <v>0.1</v>
      </c>
      <c r="AB48" s="54">
        <f>(1007673650+153680309)/(12010082490+563232000)</f>
        <v>9.2366572070050876E-2</v>
      </c>
      <c r="AC48" s="94">
        <f t="shared" si="21"/>
        <v>0.92366572070050867</v>
      </c>
      <c r="AD48" s="145" t="s">
        <v>366</v>
      </c>
      <c r="AE48" s="95" t="s">
        <v>365</v>
      </c>
      <c r="AF48" s="90" t="str">
        <f t="shared" si="26"/>
        <v>Ejecución de obligaciones por pagar</v>
      </c>
      <c r="AG48" s="319">
        <v>0.2</v>
      </c>
      <c r="AH48" s="97">
        <v>0.36449999999999999</v>
      </c>
      <c r="AI48" s="94">
        <v>1</v>
      </c>
      <c r="AJ48" s="89" t="s">
        <v>398</v>
      </c>
      <c r="AK48" s="89" t="s">
        <v>399</v>
      </c>
      <c r="AL48" s="90" t="str">
        <f t="shared" si="14"/>
        <v>Ejecución de obligaciones por pagar</v>
      </c>
      <c r="AM48" s="90">
        <f t="shared" si="15"/>
        <v>0.25</v>
      </c>
      <c r="AN48" s="89">
        <v>47.88</v>
      </c>
      <c r="AO48" s="94">
        <v>1</v>
      </c>
      <c r="AP48" s="89"/>
      <c r="AQ48" s="89"/>
      <c r="AR48" s="90" t="str">
        <f t="shared" si="16"/>
        <v>Ejecución de obligaciones por pagar</v>
      </c>
      <c r="AS48" s="90">
        <v>0.25</v>
      </c>
      <c r="AT48" s="96">
        <f>(473523294+8356650782)/(11961013639+555876843)</f>
        <v>0.70546068040607146</v>
      </c>
      <c r="AU48" s="94">
        <v>1</v>
      </c>
      <c r="AV48" s="124"/>
      <c r="AW48" s="89"/>
      <c r="AX48" s="90" t="str">
        <f t="shared" si="18"/>
        <v>Ejecución de obligaciones por pagar</v>
      </c>
      <c r="AY48" s="99">
        <f t="shared" si="19"/>
        <v>0.5</v>
      </c>
      <c r="AZ48" s="99">
        <v>0.70499999999999996</v>
      </c>
      <c r="BA48" s="98">
        <v>1</v>
      </c>
      <c r="BB48" s="337">
        <f t="shared" si="20"/>
        <v>0.01</v>
      </c>
      <c r="BC48" s="125"/>
    </row>
    <row r="49" spans="1:55" ht="93.75" customHeight="1" thickBot="1">
      <c r="A49" s="136">
        <v>29</v>
      </c>
      <c r="B49" s="361"/>
      <c r="C49" s="349"/>
      <c r="D49" s="226" t="s">
        <v>249</v>
      </c>
      <c r="E49" s="287">
        <v>0.01</v>
      </c>
      <c r="F49" s="238" t="s">
        <v>142</v>
      </c>
      <c r="G49" s="59" t="s">
        <v>213</v>
      </c>
      <c r="H49" s="59" t="s">
        <v>214</v>
      </c>
      <c r="I49" s="53"/>
      <c r="J49" s="53" t="s">
        <v>51</v>
      </c>
      <c r="K49" s="299" t="s">
        <v>331</v>
      </c>
      <c r="L49" s="54">
        <v>0</v>
      </c>
      <c r="M49" s="54">
        <v>0</v>
      </c>
      <c r="N49" s="54">
        <v>1</v>
      </c>
      <c r="O49" s="54"/>
      <c r="P49" s="54">
        <v>1</v>
      </c>
      <c r="Q49" s="53" t="s">
        <v>57</v>
      </c>
      <c r="R49" s="53"/>
      <c r="S49" s="53"/>
      <c r="T49" s="53"/>
      <c r="U49" s="53"/>
      <c r="V49" s="53"/>
      <c r="W49" s="53"/>
      <c r="X49" s="100"/>
      <c r="Y49" s="57"/>
      <c r="Z49" s="90" t="str">
        <f t="shared" si="25"/>
        <v>Procesos Contractuales de malla vial y parques con pliegos tipo</v>
      </c>
      <c r="AA49" s="90">
        <f t="shared" si="29"/>
        <v>0</v>
      </c>
      <c r="AB49" s="89">
        <v>0</v>
      </c>
      <c r="AC49" s="94"/>
      <c r="AD49" s="95"/>
      <c r="AE49" s="95"/>
      <c r="AF49" s="90" t="str">
        <f t="shared" si="26"/>
        <v>Procesos Contractuales de malla vial y parques con pliegos tipo</v>
      </c>
      <c r="AG49" s="96">
        <f t="shared" si="22"/>
        <v>0</v>
      </c>
      <c r="AH49" s="97">
        <v>0</v>
      </c>
      <c r="AI49" s="94"/>
      <c r="AJ49" s="89" t="s">
        <v>402</v>
      </c>
      <c r="AK49" s="89"/>
      <c r="AL49" s="90" t="str">
        <f t="shared" si="14"/>
        <v>Procesos Contractuales de malla vial y parques con pliegos tipo</v>
      </c>
      <c r="AM49" s="90">
        <f t="shared" si="15"/>
        <v>1</v>
      </c>
      <c r="AN49" s="89">
        <v>0</v>
      </c>
      <c r="AO49" s="94">
        <f t="shared" si="28"/>
        <v>0</v>
      </c>
      <c r="AP49" s="89"/>
      <c r="AQ49" s="89"/>
      <c r="AR49" s="90" t="str">
        <f t="shared" si="16"/>
        <v>Procesos Contractuales de malla vial y parques con pliegos tipo</v>
      </c>
      <c r="AS49" s="90">
        <f t="shared" si="17"/>
        <v>0</v>
      </c>
      <c r="AT49" s="91"/>
      <c r="AU49" s="94"/>
      <c r="AV49" s="124"/>
      <c r="AW49" s="89"/>
      <c r="AX49" s="90" t="str">
        <f t="shared" si="18"/>
        <v>Procesos Contractuales de malla vial y parques con pliegos tipo</v>
      </c>
      <c r="AY49" s="99">
        <f t="shared" si="19"/>
        <v>1</v>
      </c>
      <c r="AZ49" s="99">
        <v>1</v>
      </c>
      <c r="BA49" s="98">
        <f t="shared" si="33"/>
        <v>1</v>
      </c>
      <c r="BB49" s="337">
        <f t="shared" si="20"/>
        <v>0.01</v>
      </c>
      <c r="BC49" s="125"/>
    </row>
    <row r="50" spans="1:55" ht="179.25" thickBot="1">
      <c r="A50" s="136">
        <v>30</v>
      </c>
      <c r="B50" s="361"/>
      <c r="C50" s="349"/>
      <c r="D50" s="273" t="s">
        <v>301</v>
      </c>
      <c r="E50" s="287">
        <v>0.02</v>
      </c>
      <c r="F50" s="238" t="s">
        <v>142</v>
      </c>
      <c r="G50" s="59" t="s">
        <v>300</v>
      </c>
      <c r="H50" s="59" t="s">
        <v>303</v>
      </c>
      <c r="I50" s="53"/>
      <c r="J50" s="53" t="s">
        <v>51</v>
      </c>
      <c r="K50" s="299" t="s">
        <v>332</v>
      </c>
      <c r="L50" s="54">
        <v>1</v>
      </c>
      <c r="M50" s="54">
        <v>1</v>
      </c>
      <c r="N50" s="54">
        <v>1</v>
      </c>
      <c r="O50" s="54">
        <v>1</v>
      </c>
      <c r="P50" s="54">
        <v>1</v>
      </c>
      <c r="Q50" s="53" t="s">
        <v>57</v>
      </c>
      <c r="R50" s="53" t="s">
        <v>302</v>
      </c>
      <c r="S50" s="53"/>
      <c r="T50" s="53"/>
      <c r="U50" s="53"/>
      <c r="V50" s="53"/>
      <c r="W50" s="53"/>
      <c r="X50" s="100"/>
      <c r="Y50" s="57"/>
      <c r="Z50" s="90" t="str">
        <f t="shared" si="25"/>
        <v>Procesos contractuales publicados y actualizados en SECOP I, II y TVEC</v>
      </c>
      <c r="AA50" s="90">
        <v>25</v>
      </c>
      <c r="AB50" s="89">
        <v>25</v>
      </c>
      <c r="AC50" s="94">
        <f t="shared" si="21"/>
        <v>1</v>
      </c>
      <c r="AD50" s="95"/>
      <c r="AE50" s="95"/>
      <c r="AF50" s="90" t="str">
        <f t="shared" si="26"/>
        <v>Procesos contractuales publicados y actualizados en SECOP I, II y TVEC</v>
      </c>
      <c r="AG50" s="319">
        <v>1</v>
      </c>
      <c r="AH50" s="97">
        <v>1</v>
      </c>
      <c r="AI50" s="94">
        <f t="shared" si="27"/>
        <v>1</v>
      </c>
      <c r="AJ50" s="89" t="s">
        <v>412</v>
      </c>
      <c r="AK50" s="89" t="s">
        <v>427</v>
      </c>
      <c r="AL50" s="90" t="str">
        <f t="shared" si="14"/>
        <v>Procesos contractuales publicados y actualizados en SECOP I, II y TVEC</v>
      </c>
      <c r="AM50" s="90">
        <f t="shared" si="15"/>
        <v>1</v>
      </c>
      <c r="AN50" s="89"/>
      <c r="AO50" s="94">
        <f t="shared" si="28"/>
        <v>0</v>
      </c>
      <c r="AP50" s="89"/>
      <c r="AQ50" s="89"/>
      <c r="AR50" s="90" t="str">
        <f t="shared" si="16"/>
        <v>Procesos contractuales publicados y actualizados en SECOP I, II y TVEC</v>
      </c>
      <c r="AS50" s="90">
        <f t="shared" si="17"/>
        <v>1</v>
      </c>
      <c r="AT50" s="91">
        <v>0.01</v>
      </c>
      <c r="AU50" s="94">
        <f t="shared" si="23"/>
        <v>0.01</v>
      </c>
      <c r="AV50" s="124"/>
      <c r="AW50" s="89"/>
      <c r="AX50" s="90" t="str">
        <f t="shared" si="18"/>
        <v>Procesos contractuales publicados y actualizados en SECOP I, II y TVEC</v>
      </c>
      <c r="AY50" s="99">
        <f t="shared" si="19"/>
        <v>1</v>
      </c>
      <c r="AZ50" s="99">
        <v>1</v>
      </c>
      <c r="BA50" s="98">
        <f t="shared" si="33"/>
        <v>1</v>
      </c>
      <c r="BB50" s="337">
        <f t="shared" si="20"/>
        <v>0.02</v>
      </c>
      <c r="BC50" s="125"/>
    </row>
    <row r="51" spans="1:55" ht="93.75" customHeight="1" thickBot="1">
      <c r="A51" s="136">
        <v>31</v>
      </c>
      <c r="B51" s="361"/>
      <c r="C51" s="349"/>
      <c r="D51" s="227" t="s">
        <v>250</v>
      </c>
      <c r="E51" s="287">
        <v>0.01</v>
      </c>
      <c r="F51" s="239" t="s">
        <v>143</v>
      </c>
      <c r="G51" s="159" t="s">
        <v>251</v>
      </c>
      <c r="H51" s="128" t="s">
        <v>252</v>
      </c>
      <c r="I51" s="53"/>
      <c r="J51" s="53" t="s">
        <v>51</v>
      </c>
      <c r="K51" s="299" t="s">
        <v>333</v>
      </c>
      <c r="L51" s="54">
        <v>1</v>
      </c>
      <c r="M51" s="54">
        <v>1</v>
      </c>
      <c r="N51" s="54">
        <v>1</v>
      </c>
      <c r="O51" s="54">
        <v>1</v>
      </c>
      <c r="P51" s="54">
        <v>1</v>
      </c>
      <c r="Q51" s="53" t="s">
        <v>57</v>
      </c>
      <c r="R51" s="53"/>
      <c r="S51" s="53"/>
      <c r="T51" s="53"/>
      <c r="U51" s="53"/>
      <c r="V51" s="53"/>
      <c r="W51" s="53"/>
      <c r="X51" s="100"/>
      <c r="Y51" s="57"/>
      <c r="Z51" s="90" t="str">
        <f t="shared" si="25"/>
        <v>Porcentaje de cumplimiento de las actividades dispuestas en el plan de acción NIC-SP</v>
      </c>
      <c r="AA51" s="90">
        <f t="shared" si="29"/>
        <v>1</v>
      </c>
      <c r="AB51" s="89">
        <v>1</v>
      </c>
      <c r="AC51" s="94">
        <f t="shared" si="21"/>
        <v>1</v>
      </c>
      <c r="AD51" s="95"/>
      <c r="AE51" s="95"/>
      <c r="AF51" s="90" t="str">
        <f t="shared" si="26"/>
        <v>Porcentaje de cumplimiento de las actividades dispuestas en el plan de acción NIC-SP</v>
      </c>
      <c r="AG51" s="319">
        <v>1</v>
      </c>
      <c r="AH51" s="97">
        <v>0</v>
      </c>
      <c r="AI51" s="94">
        <f t="shared" si="27"/>
        <v>0</v>
      </c>
      <c r="AJ51" s="89" t="s">
        <v>425</v>
      </c>
      <c r="AK51" s="89" t="s">
        <v>426</v>
      </c>
      <c r="AL51" s="90" t="str">
        <f t="shared" si="14"/>
        <v>Porcentaje de cumplimiento de las actividades dispuestas en el plan de acción NIC-SP</v>
      </c>
      <c r="AM51" s="90">
        <f t="shared" si="15"/>
        <v>1</v>
      </c>
      <c r="AN51" s="89"/>
      <c r="AO51" s="94">
        <f t="shared" si="28"/>
        <v>0</v>
      </c>
      <c r="AP51" s="89"/>
      <c r="AQ51" s="89"/>
      <c r="AR51" s="90" t="str">
        <f t="shared" si="16"/>
        <v>Porcentaje de cumplimiento de las actividades dispuestas en el plan de acción NIC-SP</v>
      </c>
      <c r="AS51" s="90">
        <f t="shared" si="17"/>
        <v>1</v>
      </c>
      <c r="AT51" s="91">
        <v>1</v>
      </c>
      <c r="AU51" s="94">
        <f t="shared" si="23"/>
        <v>1</v>
      </c>
      <c r="AV51" s="124" t="s">
        <v>486</v>
      </c>
      <c r="AW51" s="124" t="s">
        <v>487</v>
      </c>
      <c r="AX51" s="90" t="str">
        <f t="shared" si="18"/>
        <v>Porcentaje de cumplimiento de las actividades dispuestas en el plan de acción NIC-SP</v>
      </c>
      <c r="AY51" s="99">
        <f t="shared" si="19"/>
        <v>1</v>
      </c>
      <c r="AZ51" s="99">
        <v>1</v>
      </c>
      <c r="BA51" s="98">
        <f t="shared" si="33"/>
        <v>1</v>
      </c>
      <c r="BB51" s="337">
        <f t="shared" si="20"/>
        <v>0.01</v>
      </c>
      <c r="BC51" s="125"/>
    </row>
    <row r="52" spans="1:55" ht="93.75" customHeight="1" thickBot="1">
      <c r="A52" s="136">
        <v>32</v>
      </c>
      <c r="B52" s="361"/>
      <c r="C52" s="349"/>
      <c r="D52" s="228" t="s">
        <v>189</v>
      </c>
      <c r="E52" s="287">
        <v>0.01</v>
      </c>
      <c r="F52" s="239" t="s">
        <v>143</v>
      </c>
      <c r="G52" s="159" t="s">
        <v>215</v>
      </c>
      <c r="H52" s="159" t="s">
        <v>216</v>
      </c>
      <c r="I52" s="149"/>
      <c r="J52" s="149" t="s">
        <v>51</v>
      </c>
      <c r="K52" s="299" t="s">
        <v>334</v>
      </c>
      <c r="L52" s="151">
        <v>0.2</v>
      </c>
      <c r="M52" s="151">
        <v>0.2</v>
      </c>
      <c r="N52" s="151">
        <v>0.2</v>
      </c>
      <c r="O52" s="151">
        <v>0.2</v>
      </c>
      <c r="P52" s="91">
        <v>0.8</v>
      </c>
      <c r="Q52" s="149" t="s">
        <v>57</v>
      </c>
      <c r="R52" s="149"/>
      <c r="S52" s="149"/>
      <c r="T52" s="149"/>
      <c r="U52" s="149"/>
      <c r="V52" s="149"/>
      <c r="W52" s="149"/>
      <c r="X52" s="164"/>
      <c r="Y52" s="152"/>
      <c r="Z52" s="90" t="str">
        <f t="shared" ref="Z52" si="44">G52</f>
        <v>Bienes con CTUCU adquiridos a través de Colombia Compra Eficiente</v>
      </c>
      <c r="AA52" s="90">
        <v>0</v>
      </c>
      <c r="AB52" s="89">
        <v>0</v>
      </c>
      <c r="AC52" s="94"/>
      <c r="AD52" s="95"/>
      <c r="AE52" s="95"/>
      <c r="AF52" s="90" t="str">
        <f t="shared" ref="AF52" si="45">G52</f>
        <v>Bienes con CTUCU adquiridos a través de Colombia Compra Eficiente</v>
      </c>
      <c r="AG52" s="319">
        <v>0.2</v>
      </c>
      <c r="AH52" s="317">
        <v>3</v>
      </c>
      <c r="AI52" s="94">
        <v>1</v>
      </c>
      <c r="AJ52" s="89" t="s">
        <v>414</v>
      </c>
      <c r="AK52" s="89" t="s">
        <v>428</v>
      </c>
      <c r="AL52" s="90" t="str">
        <f t="shared" ref="AL52" si="46">G52</f>
        <v>Bienes con CTUCU adquiridos a través de Colombia Compra Eficiente</v>
      </c>
      <c r="AM52" s="90">
        <f t="shared" ref="AM52" si="47">N52</f>
        <v>0.2</v>
      </c>
      <c r="AN52" s="89">
        <v>0.2</v>
      </c>
      <c r="AO52" s="94">
        <f t="shared" ref="AO52" si="48">(AN52/AM52)</f>
        <v>1</v>
      </c>
      <c r="AP52" s="89"/>
      <c r="AQ52" s="89"/>
      <c r="AR52" s="90" t="str">
        <f t="shared" ref="AR52" si="49">G52</f>
        <v>Bienes con CTUCU adquiridos a través de Colombia Compra Eficiente</v>
      </c>
      <c r="AS52" s="90">
        <f t="shared" ref="AS52" si="50">O52</f>
        <v>0.2</v>
      </c>
      <c r="AT52" s="91">
        <v>0.2</v>
      </c>
      <c r="AU52" s="94">
        <f t="shared" ref="AU52" si="51">(AT52/AS52)</f>
        <v>1</v>
      </c>
      <c r="AV52" s="124"/>
      <c r="AW52" s="89"/>
      <c r="AX52" s="90" t="str">
        <f t="shared" ref="AX52" si="52">G52</f>
        <v>Bienes con CTUCU adquiridos a través de Colombia Compra Eficiente</v>
      </c>
      <c r="AY52" s="99">
        <f t="shared" ref="AY52" si="53">P52</f>
        <v>0.8</v>
      </c>
      <c r="AZ52" s="99">
        <v>0.8</v>
      </c>
      <c r="BA52" s="98">
        <f t="shared" si="33"/>
        <v>1</v>
      </c>
      <c r="BB52" s="337">
        <f t="shared" si="20"/>
        <v>0.01</v>
      </c>
      <c r="BC52" s="125"/>
    </row>
    <row r="53" spans="1:55" ht="93.75" customHeight="1" thickBot="1">
      <c r="A53" s="136">
        <v>33</v>
      </c>
      <c r="B53" s="361"/>
      <c r="C53" s="349"/>
      <c r="D53" s="228" t="s">
        <v>255</v>
      </c>
      <c r="E53" s="287">
        <v>0.01</v>
      </c>
      <c r="F53" s="239" t="s">
        <v>143</v>
      </c>
      <c r="G53" s="207" t="s">
        <v>261</v>
      </c>
      <c r="H53" s="190" t="s">
        <v>260</v>
      </c>
      <c r="I53" s="149"/>
      <c r="J53" s="149" t="s">
        <v>50</v>
      </c>
      <c r="K53" s="299" t="s">
        <v>335</v>
      </c>
      <c r="L53" s="151"/>
      <c r="M53" s="151"/>
      <c r="N53" s="151"/>
      <c r="O53" s="151">
        <v>1</v>
      </c>
      <c r="P53" s="91">
        <f t="shared" ref="P53:P54" si="54">L53+M53+N53+O53</f>
        <v>1</v>
      </c>
      <c r="Q53" s="149" t="s">
        <v>57</v>
      </c>
      <c r="R53" s="149"/>
      <c r="S53" s="149"/>
      <c r="T53" s="149"/>
      <c r="U53" s="149"/>
      <c r="V53" s="149"/>
      <c r="W53" s="149"/>
      <c r="X53" s="164"/>
      <c r="Y53" s="152"/>
      <c r="Z53" s="90" t="str">
        <f t="shared" ref="Z53:Z55" si="55">G53</f>
        <v>Cumplimiento al plan de modernización</v>
      </c>
      <c r="AA53" s="90">
        <f t="shared" ref="AA53" si="56">L53</f>
        <v>0</v>
      </c>
      <c r="AB53" s="89">
        <v>0</v>
      </c>
      <c r="AC53" s="94"/>
      <c r="AD53" s="95"/>
      <c r="AE53" s="95"/>
      <c r="AF53" s="90" t="str">
        <f t="shared" ref="AF53:AF55" si="57">G53</f>
        <v>Cumplimiento al plan de modernización</v>
      </c>
      <c r="AG53" s="319">
        <v>0</v>
      </c>
      <c r="AH53" s="97">
        <v>0</v>
      </c>
      <c r="AI53" s="94"/>
      <c r="AJ53" s="89"/>
      <c r="AK53" s="89"/>
      <c r="AL53" s="90" t="str">
        <f t="shared" ref="AL53:AL55" si="58">G53</f>
        <v>Cumplimiento al plan de modernización</v>
      </c>
      <c r="AM53" s="90">
        <f t="shared" ref="AM53:AM55" si="59">N53</f>
        <v>0</v>
      </c>
      <c r="AN53" s="89"/>
      <c r="AO53" s="94"/>
      <c r="AP53" s="89"/>
      <c r="AQ53" s="89"/>
      <c r="AR53" s="90" t="str">
        <f t="shared" ref="AR53:AR55" si="60">G53</f>
        <v>Cumplimiento al plan de modernización</v>
      </c>
      <c r="AS53" s="90">
        <f t="shared" ref="AS53:AS55" si="61">O53</f>
        <v>1</v>
      </c>
      <c r="AT53" s="91"/>
      <c r="AU53" s="94">
        <f t="shared" ref="AU53:AU55" si="62">(AT53/AS53)</f>
        <v>0</v>
      </c>
      <c r="AV53" s="124"/>
      <c r="AW53" s="89"/>
      <c r="AX53" s="90" t="str">
        <f t="shared" ref="AX53:AX55" si="63">G53</f>
        <v>Cumplimiento al plan de modernización</v>
      </c>
      <c r="AY53" s="90">
        <f t="shared" ref="AY53:AY55" si="64">P53</f>
        <v>1</v>
      </c>
      <c r="AZ53" s="99"/>
      <c r="BA53" s="98"/>
      <c r="BB53" s="337">
        <f t="shared" si="20"/>
        <v>0</v>
      </c>
      <c r="BC53" s="125"/>
    </row>
    <row r="54" spans="1:55" ht="129" customHeight="1" thickBot="1">
      <c r="A54" s="136">
        <v>34</v>
      </c>
      <c r="B54" s="361"/>
      <c r="C54" s="349"/>
      <c r="D54" s="227" t="s">
        <v>298</v>
      </c>
      <c r="E54" s="287">
        <v>0.01</v>
      </c>
      <c r="F54" s="239" t="s">
        <v>143</v>
      </c>
      <c r="G54" s="159" t="s">
        <v>287</v>
      </c>
      <c r="H54" s="190" t="s">
        <v>288</v>
      </c>
      <c r="I54" s="149"/>
      <c r="J54" s="149" t="s">
        <v>50</v>
      </c>
      <c r="K54" s="299" t="s">
        <v>336</v>
      </c>
      <c r="L54" s="151">
        <v>0.25</v>
      </c>
      <c r="M54" s="151">
        <v>0.25</v>
      </c>
      <c r="N54" s="151">
        <v>0.25</v>
      </c>
      <c r="O54" s="151">
        <v>0.25</v>
      </c>
      <c r="P54" s="91">
        <f t="shared" si="54"/>
        <v>1</v>
      </c>
      <c r="Q54" s="149" t="s">
        <v>57</v>
      </c>
      <c r="R54" s="149"/>
      <c r="S54" s="149"/>
      <c r="T54" s="149"/>
      <c r="U54" s="149"/>
      <c r="V54" s="149"/>
      <c r="W54" s="149"/>
      <c r="X54" s="164"/>
      <c r="Y54" s="152"/>
      <c r="Z54" s="90" t="str">
        <f t="shared" si="55"/>
        <v>Linea Base de consumo de combustible y costos de mantenimiento establecida</v>
      </c>
      <c r="AA54" s="90">
        <v>25</v>
      </c>
      <c r="AB54" s="89">
        <v>25</v>
      </c>
      <c r="AC54" s="94">
        <f t="shared" ref="AC54" si="65">(AB54/AA54)</f>
        <v>1</v>
      </c>
      <c r="AD54" s="95" t="s">
        <v>400</v>
      </c>
      <c r="AE54" s="95"/>
      <c r="AF54" s="90" t="str">
        <f t="shared" si="57"/>
        <v>Linea Base de consumo de combustible y costos de mantenimiento establecida</v>
      </c>
      <c r="AG54" s="319">
        <f t="shared" ref="AG54" si="66">M54</f>
        <v>0.25</v>
      </c>
      <c r="AH54" s="97">
        <v>0.25</v>
      </c>
      <c r="AI54" s="94">
        <f t="shared" ref="AI54:AI55" si="67">(AH54/AG54)</f>
        <v>1</v>
      </c>
      <c r="AJ54" s="89" t="s">
        <v>430</v>
      </c>
      <c r="AK54" s="89" t="s">
        <v>429</v>
      </c>
      <c r="AL54" s="90" t="str">
        <f t="shared" si="58"/>
        <v>Linea Base de consumo de combustible y costos de mantenimiento establecida</v>
      </c>
      <c r="AM54" s="90">
        <f t="shared" si="59"/>
        <v>0.25</v>
      </c>
      <c r="AN54" s="89"/>
      <c r="AO54" s="94">
        <f t="shared" ref="AO54:AO55" si="68">(AN54/AM54)</f>
        <v>0</v>
      </c>
      <c r="AP54" s="89"/>
      <c r="AQ54" s="89"/>
      <c r="AR54" s="90" t="str">
        <f t="shared" si="60"/>
        <v>Linea Base de consumo de combustible y costos de mantenimiento establecida</v>
      </c>
      <c r="AS54" s="90">
        <f t="shared" si="61"/>
        <v>0.25</v>
      </c>
      <c r="AT54" s="91">
        <v>0.25</v>
      </c>
      <c r="AU54" s="94">
        <f t="shared" si="62"/>
        <v>1</v>
      </c>
      <c r="AV54" s="124"/>
      <c r="AW54" s="89"/>
      <c r="AX54" s="90" t="str">
        <f t="shared" si="63"/>
        <v>Linea Base de consumo de combustible y costos de mantenimiento establecida</v>
      </c>
      <c r="AY54" s="90">
        <f t="shared" si="64"/>
        <v>1</v>
      </c>
      <c r="AZ54" s="96">
        <v>1</v>
      </c>
      <c r="BA54" s="98">
        <f t="shared" si="33"/>
        <v>1</v>
      </c>
      <c r="BB54" s="337">
        <f t="shared" si="20"/>
        <v>0.01</v>
      </c>
      <c r="BC54" s="125"/>
    </row>
    <row r="55" spans="1:55" ht="129" customHeight="1" thickBot="1">
      <c r="A55" s="136">
        <v>35</v>
      </c>
      <c r="B55" s="361"/>
      <c r="C55" s="349"/>
      <c r="D55" s="227" t="s">
        <v>299</v>
      </c>
      <c r="E55" s="287">
        <v>0.02</v>
      </c>
      <c r="F55" s="239" t="s">
        <v>143</v>
      </c>
      <c r="G55" s="159" t="s">
        <v>263</v>
      </c>
      <c r="H55" s="191" t="s">
        <v>254</v>
      </c>
      <c r="I55" s="149"/>
      <c r="J55" s="149" t="s">
        <v>51</v>
      </c>
      <c r="K55" s="299" t="s">
        <v>337</v>
      </c>
      <c r="L55" s="151">
        <v>1</v>
      </c>
      <c r="M55" s="151">
        <v>1</v>
      </c>
      <c r="N55" s="151">
        <v>1</v>
      </c>
      <c r="O55" s="151">
        <v>1</v>
      </c>
      <c r="P55" s="151">
        <v>1</v>
      </c>
      <c r="Q55" s="149" t="s">
        <v>57</v>
      </c>
      <c r="R55" s="149"/>
      <c r="S55" s="149"/>
      <c r="T55" s="149"/>
      <c r="U55" s="149"/>
      <c r="V55" s="149"/>
      <c r="W55" s="149"/>
      <c r="X55" s="164"/>
      <c r="Y55" s="152"/>
      <c r="Z55" s="90" t="str">
        <f t="shared" si="55"/>
        <v>Porcentaje de aplicación de los lineamientos establecidos en la Directiva 12 de 2016</v>
      </c>
      <c r="AA55" s="90">
        <v>0</v>
      </c>
      <c r="AB55" s="89">
        <v>0</v>
      </c>
      <c r="AC55" s="94"/>
      <c r="AD55" s="95"/>
      <c r="AE55" s="95"/>
      <c r="AF55" s="90" t="str">
        <f t="shared" si="57"/>
        <v>Porcentaje de aplicación de los lineamientos establecidos en la Directiva 12 de 2016</v>
      </c>
      <c r="AG55" s="319">
        <v>1</v>
      </c>
      <c r="AH55" s="97">
        <v>0</v>
      </c>
      <c r="AI55" s="94">
        <f t="shared" si="67"/>
        <v>0</v>
      </c>
      <c r="AJ55" s="89"/>
      <c r="AK55" s="89"/>
      <c r="AL55" s="90" t="str">
        <f t="shared" si="58"/>
        <v>Porcentaje de aplicación de los lineamientos establecidos en la Directiva 12 de 2016</v>
      </c>
      <c r="AM55" s="90">
        <f t="shared" si="59"/>
        <v>1</v>
      </c>
      <c r="AN55" s="89"/>
      <c r="AO55" s="94">
        <f t="shared" si="68"/>
        <v>0</v>
      </c>
      <c r="AP55" s="89"/>
      <c r="AQ55" s="89"/>
      <c r="AR55" s="90" t="str">
        <f t="shared" si="60"/>
        <v>Porcentaje de aplicación de los lineamientos establecidos en la Directiva 12 de 2016</v>
      </c>
      <c r="AS55" s="90">
        <f t="shared" si="61"/>
        <v>1</v>
      </c>
      <c r="AT55" s="91">
        <v>0.01</v>
      </c>
      <c r="AU55" s="94">
        <f t="shared" si="62"/>
        <v>0.01</v>
      </c>
      <c r="AV55" s="124"/>
      <c r="AW55" s="89"/>
      <c r="AX55" s="90" t="str">
        <f t="shared" si="63"/>
        <v>Porcentaje de aplicación de los lineamientos establecidos en la Directiva 12 de 2016</v>
      </c>
      <c r="AY55" s="90">
        <f t="shared" si="64"/>
        <v>1</v>
      </c>
      <c r="AZ55" s="96">
        <v>1</v>
      </c>
      <c r="BA55" s="98">
        <f t="shared" si="33"/>
        <v>1</v>
      </c>
      <c r="BB55" s="337">
        <f t="shared" si="20"/>
        <v>0.02</v>
      </c>
      <c r="BC55" s="125"/>
    </row>
    <row r="56" spans="1:55" ht="93.75" customHeight="1" thickBot="1">
      <c r="A56" s="206"/>
      <c r="B56" s="361"/>
      <c r="C56" s="349"/>
      <c r="D56" s="229" t="s">
        <v>177</v>
      </c>
      <c r="E56" s="294">
        <f>SUM(E46:E55)</f>
        <v>0.11999999999999998</v>
      </c>
      <c r="F56" s="245"/>
      <c r="G56" s="170"/>
      <c r="H56" s="170"/>
      <c r="I56" s="171"/>
      <c r="J56" s="172"/>
      <c r="K56" s="301"/>
      <c r="L56" s="173"/>
      <c r="M56" s="173"/>
      <c r="N56" s="173"/>
      <c r="O56" s="173"/>
      <c r="P56" s="172"/>
      <c r="Q56" s="172"/>
      <c r="R56" s="172"/>
      <c r="S56" s="172"/>
      <c r="T56" s="172"/>
      <c r="U56" s="172"/>
      <c r="V56" s="172"/>
      <c r="W56" s="172"/>
      <c r="X56" s="174"/>
      <c r="Y56" s="175"/>
      <c r="Z56" s="192"/>
      <c r="AA56" s="192"/>
      <c r="AB56" s="139"/>
      <c r="AC56" s="193"/>
      <c r="AD56" s="194"/>
      <c r="AE56" s="194"/>
      <c r="AF56" s="192"/>
      <c r="AG56" s="195"/>
      <c r="AH56" s="196"/>
      <c r="AI56" s="193"/>
      <c r="AJ56" s="139"/>
      <c r="AK56" s="139"/>
      <c r="AL56" s="192"/>
      <c r="AM56" s="192"/>
      <c r="AN56" s="139"/>
      <c r="AO56" s="193"/>
      <c r="AP56" s="139"/>
      <c r="AQ56" s="139"/>
      <c r="AR56" s="192"/>
      <c r="AS56" s="192"/>
      <c r="AT56" s="167"/>
      <c r="AU56" s="193"/>
      <c r="AV56" s="197"/>
      <c r="AW56" s="139"/>
      <c r="AX56" s="192"/>
      <c r="AY56" s="192"/>
      <c r="AZ56" s="198"/>
      <c r="BA56" s="199"/>
      <c r="BB56" s="337">
        <f>SUM(BB46:BB55)</f>
        <v>0.10284210526315789</v>
      </c>
      <c r="BC56" s="200"/>
    </row>
    <row r="57" spans="1:55" ht="93.75" customHeight="1" thickBot="1">
      <c r="A57" s="135">
        <v>36</v>
      </c>
      <c r="B57" s="362"/>
      <c r="C57" s="348" t="s">
        <v>256</v>
      </c>
      <c r="D57" s="230" t="s">
        <v>257</v>
      </c>
      <c r="E57" s="252">
        <v>0.04</v>
      </c>
      <c r="F57" s="148" t="s">
        <v>142</v>
      </c>
      <c r="G57" s="202" t="s">
        <v>259</v>
      </c>
      <c r="H57" s="202" t="s">
        <v>258</v>
      </c>
      <c r="I57" s="176"/>
      <c r="J57" s="176" t="s">
        <v>50</v>
      </c>
      <c r="K57" s="297" t="s">
        <v>338</v>
      </c>
      <c r="L57" s="177"/>
      <c r="M57" s="177"/>
      <c r="N57" s="313">
        <v>1</v>
      </c>
      <c r="O57" s="177"/>
      <c r="P57" s="176">
        <v>1</v>
      </c>
      <c r="Q57" s="176" t="s">
        <v>57</v>
      </c>
      <c r="R57" s="176"/>
      <c r="S57" s="176"/>
      <c r="T57" s="176"/>
      <c r="U57" s="176"/>
      <c r="V57" s="176"/>
      <c r="W57" s="176"/>
      <c r="X57" s="203"/>
      <c r="Y57" s="178"/>
      <c r="Z57" s="179" t="str">
        <f t="shared" ref="Z57" si="69">G57</f>
        <v>Puntos de aplicación de la encuesta de percepción del servicio, implamentados</v>
      </c>
      <c r="AA57" s="179">
        <f t="shared" ref="AA57" si="70">L57</f>
        <v>0</v>
      </c>
      <c r="AB57" s="180">
        <v>0</v>
      </c>
      <c r="AC57" s="181"/>
      <c r="AD57" s="182"/>
      <c r="AE57" s="182"/>
      <c r="AF57" s="179" t="str">
        <f t="shared" ref="AF57" si="71">G57</f>
        <v>Puntos de aplicación de la encuesta de percepción del servicio, implamentados</v>
      </c>
      <c r="AG57" s="321">
        <v>0</v>
      </c>
      <c r="AH57" s="184">
        <v>0</v>
      </c>
      <c r="AI57" s="181"/>
      <c r="AJ57" s="180" t="s">
        <v>431</v>
      </c>
      <c r="AK57" s="180"/>
      <c r="AL57" s="179" t="str">
        <f t="shared" ref="AL57" si="72">G57</f>
        <v>Puntos de aplicación de la encuesta de percepción del servicio, implamentados</v>
      </c>
      <c r="AM57" s="179">
        <f t="shared" ref="AM57" si="73">N57</f>
        <v>1</v>
      </c>
      <c r="AN57" s="180"/>
      <c r="AO57" s="181">
        <f t="shared" ref="AO57" si="74">(AN57/AM57)</f>
        <v>0</v>
      </c>
      <c r="AP57" s="180"/>
      <c r="AQ57" s="180"/>
      <c r="AR57" s="179" t="str">
        <f t="shared" ref="AR57" si="75">G57</f>
        <v>Puntos de aplicación de la encuesta de percepción del servicio, implamentados</v>
      </c>
      <c r="AS57" s="179">
        <f t="shared" ref="AS57" si="76">O57</f>
        <v>0</v>
      </c>
      <c r="AT57" s="185">
        <v>0</v>
      </c>
      <c r="AU57" s="181"/>
      <c r="AV57" s="186"/>
      <c r="AW57" s="180"/>
      <c r="AX57" s="179" t="str">
        <f t="shared" ref="AX57" si="77">G57</f>
        <v>Puntos de aplicación de la encuesta de percepción del servicio, implamentados</v>
      </c>
      <c r="AY57" s="179">
        <f t="shared" ref="AY57" si="78">P57</f>
        <v>1</v>
      </c>
      <c r="AZ57" s="187">
        <f t="shared" ref="AZ57" si="79">IF(J57="CONSTANTE",AVERAGE(AB57,AH57,AN57,AT57),(SUM(AB57,AH57,AN57,AT57)))</f>
        <v>0</v>
      </c>
      <c r="BA57" s="98">
        <f t="shared" si="33"/>
        <v>0</v>
      </c>
      <c r="BB57" s="337">
        <f t="shared" si="20"/>
        <v>0</v>
      </c>
      <c r="BC57" s="189"/>
    </row>
    <row r="58" spans="1:55" ht="93.75" customHeight="1" thickBot="1">
      <c r="A58" s="206"/>
      <c r="B58" s="362"/>
      <c r="C58" s="350"/>
      <c r="D58" s="231" t="s">
        <v>177</v>
      </c>
      <c r="E58" s="295">
        <v>0.04</v>
      </c>
      <c r="F58" s="171"/>
      <c r="G58" s="204"/>
      <c r="H58" s="205"/>
      <c r="I58" s="172"/>
      <c r="J58" s="172"/>
      <c r="K58" s="301"/>
      <c r="L58" s="173"/>
      <c r="M58" s="173"/>
      <c r="N58" s="173"/>
      <c r="O58" s="173"/>
      <c r="P58" s="172"/>
      <c r="Q58" s="172"/>
      <c r="R58" s="172"/>
      <c r="S58" s="172"/>
      <c r="T58" s="172"/>
      <c r="U58" s="172"/>
      <c r="V58" s="172"/>
      <c r="W58" s="172"/>
      <c r="X58" s="174"/>
      <c r="Y58" s="175"/>
      <c r="Z58" s="192"/>
      <c r="AA58" s="192"/>
      <c r="AB58" s="139"/>
      <c r="AC58" s="193"/>
      <c r="AD58" s="194"/>
      <c r="AE58" s="194"/>
      <c r="AF58" s="192"/>
      <c r="AG58" s="195"/>
      <c r="AH58" s="196"/>
      <c r="AI58" s="193"/>
      <c r="AJ58" s="139"/>
      <c r="AK58" s="139"/>
      <c r="AL58" s="192"/>
      <c r="AM58" s="192"/>
      <c r="AN58" s="139"/>
      <c r="AO58" s="193"/>
      <c r="AP58" s="139"/>
      <c r="AQ58" s="139"/>
      <c r="AR58" s="192"/>
      <c r="AS58" s="192"/>
      <c r="AT58" s="167"/>
      <c r="AU58" s="193"/>
      <c r="AV58" s="197"/>
      <c r="AW58" s="139"/>
      <c r="AX58" s="192"/>
      <c r="AY58" s="192"/>
      <c r="AZ58" s="198"/>
      <c r="BA58" s="199"/>
      <c r="BB58" s="337">
        <f>SUM(BB57)</f>
        <v>0</v>
      </c>
      <c r="BC58" s="200"/>
    </row>
    <row r="59" spans="1:55" ht="84.75" customHeight="1" thickBot="1">
      <c r="A59" s="135">
        <v>37</v>
      </c>
      <c r="B59" s="361"/>
      <c r="C59" s="357" t="s">
        <v>248</v>
      </c>
      <c r="D59" s="261" t="s">
        <v>297</v>
      </c>
      <c r="E59" s="284">
        <v>0.01</v>
      </c>
      <c r="F59" s="246" t="s">
        <v>143</v>
      </c>
      <c r="G59" s="263" t="s">
        <v>290</v>
      </c>
      <c r="H59" s="180" t="s">
        <v>291</v>
      </c>
      <c r="I59" s="180"/>
      <c r="J59" s="180" t="s">
        <v>50</v>
      </c>
      <c r="K59" s="297" t="s">
        <v>339</v>
      </c>
      <c r="L59" s="314" t="s">
        <v>347</v>
      </c>
      <c r="M59" s="314">
        <v>1</v>
      </c>
      <c r="N59" s="314">
        <v>2</v>
      </c>
      <c r="O59" s="314">
        <v>1</v>
      </c>
      <c r="P59" s="314">
        <v>4</v>
      </c>
      <c r="Q59" s="180" t="s">
        <v>57</v>
      </c>
      <c r="R59" s="180"/>
      <c r="S59" s="180"/>
      <c r="T59" s="180"/>
      <c r="U59" s="180"/>
      <c r="V59" s="180"/>
      <c r="W59" s="180"/>
      <c r="X59" s="264"/>
      <c r="Y59" s="201"/>
      <c r="Z59" s="179" t="str">
        <f t="shared" si="25"/>
        <v>Jornadas de sensbilización sobre las buenas practicas de gestión documental realizadas</v>
      </c>
      <c r="AA59" s="179" t="str">
        <f t="shared" si="29"/>
        <v>%</v>
      </c>
      <c r="AB59" s="185">
        <v>0</v>
      </c>
      <c r="AC59" s="181"/>
      <c r="AD59" s="182"/>
      <c r="AE59" s="182"/>
      <c r="AF59" s="179" t="str">
        <f t="shared" si="26"/>
        <v>Jornadas de sensbilización sobre las buenas practicas de gestión documental realizadas</v>
      </c>
      <c r="AG59" s="183">
        <f t="shared" si="22"/>
        <v>1</v>
      </c>
      <c r="AH59" s="322">
        <v>0</v>
      </c>
      <c r="AI59" s="181">
        <f t="shared" si="27"/>
        <v>0</v>
      </c>
      <c r="AJ59" s="180" t="s">
        <v>390</v>
      </c>
      <c r="AK59" s="180" t="s">
        <v>434</v>
      </c>
      <c r="AL59" s="179" t="str">
        <f t="shared" si="14"/>
        <v>Jornadas de sensbilización sobre las buenas practicas de gestión documental realizadas</v>
      </c>
      <c r="AM59" s="179">
        <f t="shared" si="15"/>
        <v>2</v>
      </c>
      <c r="AN59" s="180"/>
      <c r="AO59" s="181">
        <v>0</v>
      </c>
      <c r="AP59" s="180" t="s">
        <v>390</v>
      </c>
      <c r="AQ59" s="180" t="s">
        <v>444</v>
      </c>
      <c r="AR59" s="179" t="str">
        <f t="shared" si="16"/>
        <v>Jornadas de sensbilización sobre las buenas practicas de gestión documental realizadas</v>
      </c>
      <c r="AS59" s="179">
        <f t="shared" si="17"/>
        <v>1</v>
      </c>
      <c r="AT59" s="185"/>
      <c r="AU59" s="181">
        <f t="shared" si="23"/>
        <v>0</v>
      </c>
      <c r="AV59" s="186"/>
      <c r="AW59" s="180"/>
      <c r="AX59" s="179" t="str">
        <f t="shared" si="18"/>
        <v>Jornadas de sensbilización sobre las buenas practicas de gestión documental realizadas</v>
      </c>
      <c r="AY59" s="179">
        <f t="shared" si="19"/>
        <v>4</v>
      </c>
      <c r="AZ59" s="187">
        <f t="shared" si="24"/>
        <v>0</v>
      </c>
      <c r="BA59" s="98">
        <f t="shared" si="33"/>
        <v>0</v>
      </c>
      <c r="BB59" s="337">
        <f t="shared" si="20"/>
        <v>0</v>
      </c>
      <c r="BC59" s="189"/>
    </row>
    <row r="60" spans="1:55" ht="84.75" customHeight="1" thickBot="1">
      <c r="A60" s="259"/>
      <c r="B60" s="361"/>
      <c r="C60" s="358"/>
      <c r="D60" s="262" t="s">
        <v>289</v>
      </c>
      <c r="E60" s="280">
        <v>0.01</v>
      </c>
      <c r="F60" s="53" t="s">
        <v>142</v>
      </c>
      <c r="G60" s="260" t="s">
        <v>292</v>
      </c>
      <c r="H60" s="53" t="s">
        <v>293</v>
      </c>
      <c r="I60" s="53"/>
      <c r="J60" s="53" t="s">
        <v>50</v>
      </c>
      <c r="K60" s="299" t="s">
        <v>340</v>
      </c>
      <c r="L60" s="54">
        <v>0</v>
      </c>
      <c r="M60" s="54">
        <v>0.1</v>
      </c>
      <c r="N60" s="54">
        <v>0.4</v>
      </c>
      <c r="O60" s="54">
        <v>0.5</v>
      </c>
      <c r="P60" s="91">
        <f>SUM(L60:O60)</f>
        <v>1</v>
      </c>
      <c r="Q60" s="53" t="s">
        <v>57</v>
      </c>
      <c r="R60" s="53"/>
      <c r="S60" s="53"/>
      <c r="T60" s="53"/>
      <c r="U60" s="53"/>
      <c r="V60" s="53"/>
      <c r="W60" s="53"/>
      <c r="X60" s="63"/>
      <c r="Y60" s="57"/>
      <c r="Z60" s="179" t="str">
        <f t="shared" ref="Z60:Z61" si="80">G60</f>
        <v>Porcentaje de cumplimiento a las buenas practicas de gestión documental</v>
      </c>
      <c r="AA60" s="179">
        <f t="shared" ref="AA60:AA61" si="81">L60</f>
        <v>0</v>
      </c>
      <c r="AB60" s="185">
        <v>0</v>
      </c>
      <c r="AC60" s="181"/>
      <c r="AD60" s="182"/>
      <c r="AE60" s="182"/>
      <c r="AF60" s="179" t="str">
        <f t="shared" ref="AF60:AF61" si="82">G60</f>
        <v>Porcentaje de cumplimiento a las buenas practicas de gestión documental</v>
      </c>
      <c r="AG60" s="321">
        <v>0.1</v>
      </c>
      <c r="AH60" s="184">
        <v>0.1</v>
      </c>
      <c r="AI60" s="181">
        <f>(AH60/AG60)</f>
        <v>1</v>
      </c>
      <c r="AJ60" s="180" t="s">
        <v>391</v>
      </c>
      <c r="AK60" s="180" t="s">
        <v>436</v>
      </c>
      <c r="AL60" s="179" t="str">
        <f t="shared" ref="AL60:AL61" si="83">G60</f>
        <v>Porcentaje de cumplimiento a las buenas practicas de gestión documental</v>
      </c>
      <c r="AM60" s="326">
        <v>0.4</v>
      </c>
      <c r="AN60" s="185">
        <v>0.3</v>
      </c>
      <c r="AO60" s="181">
        <f t="shared" ref="AO60:AO61" si="84">(AN60/AM60)</f>
        <v>0.74999999999999989</v>
      </c>
      <c r="AP60" s="180" t="s">
        <v>391</v>
      </c>
      <c r="AQ60" s="180" t="s">
        <v>444</v>
      </c>
      <c r="AR60" s="179" t="str">
        <f t="shared" ref="AR60:AR61" si="85">G60</f>
        <v>Porcentaje de cumplimiento a las buenas practicas de gestión documental</v>
      </c>
      <c r="AS60" s="179">
        <f t="shared" ref="AS60:AS61" si="86">O60</f>
        <v>0.5</v>
      </c>
      <c r="AT60" s="185"/>
      <c r="AU60" s="181">
        <f t="shared" ref="AU60:AU61" si="87">(AT60/AS60)</f>
        <v>0</v>
      </c>
      <c r="AV60" s="186"/>
      <c r="AW60" s="180"/>
      <c r="AX60" s="179" t="str">
        <f t="shared" ref="AX60:AX61" si="88">G60</f>
        <v>Porcentaje de cumplimiento a las buenas practicas de gestión documental</v>
      </c>
      <c r="AY60" s="179">
        <f t="shared" ref="AY60:AY61" si="89">P60</f>
        <v>1</v>
      </c>
      <c r="AZ60" s="187">
        <f t="shared" ref="AZ60:AZ61" si="90">IF(J60="CONSTANTE",AVERAGE(AB60,AH60,AN60,AT60),(SUM(AB60,AH60,AN60,AT60)))</f>
        <v>0.4</v>
      </c>
      <c r="BA60" s="98">
        <f t="shared" si="33"/>
        <v>0.4</v>
      </c>
      <c r="BB60" s="337">
        <f t="shared" si="20"/>
        <v>4.0000000000000001E-3</v>
      </c>
      <c r="BC60" s="189"/>
    </row>
    <row r="61" spans="1:55" ht="84.75" customHeight="1" thickBot="1">
      <c r="A61" s="259"/>
      <c r="B61" s="361"/>
      <c r="C61" s="358"/>
      <c r="D61" s="265" t="s">
        <v>296</v>
      </c>
      <c r="E61" s="285">
        <v>0.02</v>
      </c>
      <c r="F61" s="149" t="s">
        <v>143</v>
      </c>
      <c r="G61" s="266" t="s">
        <v>294</v>
      </c>
      <c r="H61" s="149" t="s">
        <v>295</v>
      </c>
      <c r="I61" s="149"/>
      <c r="J61" s="149" t="s">
        <v>50</v>
      </c>
      <c r="K61" s="302" t="s">
        <v>341</v>
      </c>
      <c r="L61" s="151">
        <v>0</v>
      </c>
      <c r="M61" s="151">
        <v>0.5</v>
      </c>
      <c r="N61" s="151">
        <v>0.2</v>
      </c>
      <c r="O61" s="151">
        <v>0.3</v>
      </c>
      <c r="P61" s="91">
        <f>SUM(L61:O61)</f>
        <v>1</v>
      </c>
      <c r="Q61" s="149" t="s">
        <v>57</v>
      </c>
      <c r="R61" s="149"/>
      <c r="S61" s="149"/>
      <c r="T61" s="149"/>
      <c r="U61" s="149"/>
      <c r="V61" s="149"/>
      <c r="W61" s="149"/>
      <c r="X61" s="164"/>
      <c r="Y61" s="152"/>
      <c r="Z61" s="179" t="str">
        <f t="shared" si="80"/>
        <v>Inventario de gestión realizado</v>
      </c>
      <c r="AA61" s="179">
        <f t="shared" si="81"/>
        <v>0</v>
      </c>
      <c r="AB61" s="185">
        <v>0</v>
      </c>
      <c r="AC61" s="181"/>
      <c r="AD61" s="182"/>
      <c r="AE61" s="182"/>
      <c r="AF61" s="179" t="str">
        <f t="shared" si="82"/>
        <v>Inventario de gestión realizado</v>
      </c>
      <c r="AG61" s="321">
        <v>0.5</v>
      </c>
      <c r="AH61" s="184">
        <v>0.5</v>
      </c>
      <c r="AI61" s="181">
        <v>1</v>
      </c>
      <c r="AJ61" s="180" t="s">
        <v>392</v>
      </c>
      <c r="AK61" s="180" t="s">
        <v>435</v>
      </c>
      <c r="AL61" s="179" t="str">
        <f t="shared" si="83"/>
        <v>Inventario de gestión realizado</v>
      </c>
      <c r="AM61" s="326">
        <v>0.2</v>
      </c>
      <c r="AN61" s="185">
        <v>0.2</v>
      </c>
      <c r="AO61" s="181">
        <f t="shared" si="84"/>
        <v>1</v>
      </c>
      <c r="AP61" s="180" t="s">
        <v>445</v>
      </c>
      <c r="AQ61" s="180" t="s">
        <v>446</v>
      </c>
      <c r="AR61" s="179" t="str">
        <f t="shared" si="85"/>
        <v>Inventario de gestión realizado</v>
      </c>
      <c r="AS61" s="179">
        <f t="shared" si="86"/>
        <v>0.3</v>
      </c>
      <c r="AT61" s="185"/>
      <c r="AU61" s="181">
        <f t="shared" si="87"/>
        <v>0</v>
      </c>
      <c r="AV61" s="186"/>
      <c r="AW61" s="180"/>
      <c r="AX61" s="179" t="str">
        <f t="shared" si="88"/>
        <v>Inventario de gestión realizado</v>
      </c>
      <c r="AY61" s="179">
        <f t="shared" si="89"/>
        <v>1</v>
      </c>
      <c r="AZ61" s="187">
        <f t="shared" si="90"/>
        <v>0.7</v>
      </c>
      <c r="BA61" s="98">
        <f t="shared" si="33"/>
        <v>0.7</v>
      </c>
      <c r="BB61" s="337">
        <f t="shared" si="20"/>
        <v>1.3999999999999999E-2</v>
      </c>
      <c r="BC61" s="189"/>
    </row>
    <row r="62" spans="1:55" ht="81" customHeight="1" thickBot="1">
      <c r="A62" s="206"/>
      <c r="B62" s="361"/>
      <c r="C62" s="359"/>
      <c r="D62" s="267" t="s">
        <v>177</v>
      </c>
      <c r="E62" s="296">
        <v>0.04</v>
      </c>
      <c r="F62" s="240"/>
      <c r="G62" s="161"/>
      <c r="H62" s="161"/>
      <c r="I62" s="165"/>
      <c r="J62" s="139"/>
      <c r="K62" s="300"/>
      <c r="L62" s="167"/>
      <c r="M62" s="167"/>
      <c r="N62" s="167"/>
      <c r="O62" s="167"/>
      <c r="P62" s="91">
        <f t="shared" ref="P62:P63" si="91">SUM(L62:O62)</f>
        <v>0</v>
      </c>
      <c r="Q62" s="139"/>
      <c r="R62" s="139"/>
      <c r="S62" s="139"/>
      <c r="T62" s="139"/>
      <c r="U62" s="139"/>
      <c r="V62" s="139"/>
      <c r="W62" s="139"/>
      <c r="X62" s="168"/>
      <c r="Y62" s="169"/>
      <c r="Z62" s="192"/>
      <c r="AA62" s="192"/>
      <c r="AB62" s="139"/>
      <c r="AC62" s="193"/>
      <c r="AD62" s="194"/>
      <c r="AE62" s="194"/>
      <c r="AF62" s="192"/>
      <c r="AG62" s="195"/>
      <c r="AH62" s="196"/>
      <c r="AI62" s="193"/>
      <c r="AJ62" s="139"/>
      <c r="AK62" s="139"/>
      <c r="AL62" s="192"/>
      <c r="AM62" s="192"/>
      <c r="AN62" s="139"/>
      <c r="AO62" s="193"/>
      <c r="AP62" s="139"/>
      <c r="AQ62" s="139"/>
      <c r="AR62" s="192"/>
      <c r="AS62" s="192"/>
      <c r="AT62" s="167"/>
      <c r="AU62" s="193"/>
      <c r="AV62" s="197"/>
      <c r="AW62" s="139"/>
      <c r="AX62" s="192"/>
      <c r="AY62" s="192"/>
      <c r="AZ62" s="198"/>
      <c r="BA62" s="199"/>
      <c r="BB62" s="337">
        <f>SUM(BB59:BB61)</f>
        <v>1.7999999999999999E-2</v>
      </c>
      <c r="BC62" s="200"/>
    </row>
    <row r="63" spans="1:55" ht="93.75" customHeight="1" thickBot="1">
      <c r="A63" s="135">
        <v>38</v>
      </c>
      <c r="B63" s="361"/>
      <c r="C63" s="348" t="s">
        <v>175</v>
      </c>
      <c r="D63" s="232" t="s">
        <v>94</v>
      </c>
      <c r="E63" s="281">
        <v>0.04</v>
      </c>
      <c r="F63" s="246" t="s">
        <v>132</v>
      </c>
      <c r="G63" s="182" t="s">
        <v>247</v>
      </c>
      <c r="H63" s="180" t="s">
        <v>262</v>
      </c>
      <c r="I63" s="180"/>
      <c r="J63" s="180" t="s">
        <v>50</v>
      </c>
      <c r="K63" s="297" t="s">
        <v>342</v>
      </c>
      <c r="L63" s="185"/>
      <c r="M63" s="185"/>
      <c r="N63" s="185"/>
      <c r="O63" s="185">
        <v>1</v>
      </c>
      <c r="P63" s="91">
        <f t="shared" si="91"/>
        <v>1</v>
      </c>
      <c r="Q63" s="180" t="s">
        <v>57</v>
      </c>
      <c r="R63" s="180"/>
      <c r="S63" s="180"/>
      <c r="T63" s="180"/>
      <c r="U63" s="180"/>
      <c r="V63" s="180"/>
      <c r="W63" s="180"/>
      <c r="X63" s="164"/>
      <c r="Y63" s="201"/>
      <c r="Z63" s="179" t="str">
        <f t="shared" si="25"/>
        <v>Lineamientos de Gestión de la TIC implementados en la alcaldia local</v>
      </c>
      <c r="AA63" s="179">
        <f t="shared" si="29"/>
        <v>0</v>
      </c>
      <c r="AB63" s="180">
        <v>0</v>
      </c>
      <c r="AC63" s="181"/>
      <c r="AD63" s="182"/>
      <c r="AE63" s="182"/>
      <c r="AF63" s="179" t="str">
        <f t="shared" si="26"/>
        <v>Lineamientos de Gestión de la TIC implementados en la alcaldia local</v>
      </c>
      <c r="AG63" s="183">
        <f t="shared" si="22"/>
        <v>0</v>
      </c>
      <c r="AH63" s="322">
        <v>0</v>
      </c>
      <c r="AI63" s="181"/>
      <c r="AJ63" s="180"/>
      <c r="AK63" s="180"/>
      <c r="AL63" s="179" t="str">
        <f t="shared" si="14"/>
        <v>Lineamientos de Gestión de la TIC implementados en la alcaldia local</v>
      </c>
      <c r="AM63" s="179">
        <f t="shared" si="15"/>
        <v>0</v>
      </c>
      <c r="AN63" s="180">
        <v>0</v>
      </c>
      <c r="AO63" s="181"/>
      <c r="AP63" s="180"/>
      <c r="AQ63" s="180"/>
      <c r="AR63" s="179" t="str">
        <f t="shared" si="16"/>
        <v>Lineamientos de Gestión de la TIC implementados en la alcaldia local</v>
      </c>
      <c r="AS63" s="179">
        <f t="shared" si="17"/>
        <v>1</v>
      </c>
      <c r="AT63" s="185"/>
      <c r="AU63" s="181">
        <f t="shared" si="23"/>
        <v>0</v>
      </c>
      <c r="AV63" s="186"/>
      <c r="AW63" s="180"/>
      <c r="AX63" s="179" t="str">
        <f t="shared" si="18"/>
        <v>Lineamientos de Gestión de la TIC implementados en la alcaldia local</v>
      </c>
      <c r="AY63" s="179">
        <f t="shared" si="19"/>
        <v>1</v>
      </c>
      <c r="AZ63" s="187">
        <f t="shared" si="24"/>
        <v>0</v>
      </c>
      <c r="BA63" s="188">
        <v>0</v>
      </c>
      <c r="BB63" s="337">
        <f t="shared" si="20"/>
        <v>0</v>
      </c>
      <c r="BC63" s="189"/>
    </row>
    <row r="64" spans="1:55" ht="81" customHeight="1" thickBot="1">
      <c r="A64" s="206"/>
      <c r="B64" s="363"/>
      <c r="C64" s="350"/>
      <c r="D64" s="233" t="s">
        <v>177</v>
      </c>
      <c r="E64" s="296">
        <v>0.04</v>
      </c>
      <c r="F64" s="240"/>
      <c r="G64" s="163"/>
      <c r="H64" s="161"/>
      <c r="I64" s="165"/>
      <c r="J64" s="139"/>
      <c r="K64" s="139"/>
      <c r="L64" s="167"/>
      <c r="M64" s="167"/>
      <c r="N64" s="167"/>
      <c r="O64" s="167"/>
      <c r="P64" s="139"/>
      <c r="Q64" s="139"/>
      <c r="R64" s="139"/>
      <c r="S64" s="139"/>
      <c r="T64" s="139"/>
      <c r="U64" s="139"/>
      <c r="V64" s="139"/>
      <c r="W64" s="139"/>
      <c r="X64" s="168"/>
      <c r="Y64" s="169"/>
      <c r="Z64" s="192"/>
      <c r="AA64" s="192"/>
      <c r="AB64" s="139"/>
      <c r="AC64" s="193"/>
      <c r="AD64" s="194"/>
      <c r="AE64" s="194"/>
      <c r="AF64" s="192"/>
      <c r="AG64" s="195"/>
      <c r="AH64" s="196"/>
      <c r="AI64" s="193"/>
      <c r="AJ64" s="139"/>
      <c r="AK64" s="139"/>
      <c r="AL64" s="192"/>
      <c r="AM64" s="192"/>
      <c r="AN64" s="139"/>
      <c r="AO64" s="193"/>
      <c r="AP64" s="139"/>
      <c r="AQ64" s="139"/>
      <c r="AR64" s="192"/>
      <c r="AS64" s="192"/>
      <c r="AT64" s="167"/>
      <c r="AU64" s="193"/>
      <c r="AV64" s="197"/>
      <c r="AW64" s="139"/>
      <c r="AX64" s="192"/>
      <c r="AY64" s="192"/>
      <c r="AZ64" s="198"/>
      <c r="BA64" s="199"/>
      <c r="BB64" s="338">
        <f>SUM(BB63)</f>
        <v>0</v>
      </c>
      <c r="BC64" s="200"/>
    </row>
    <row r="65" spans="1:55" ht="60" customHeight="1" thickBot="1">
      <c r="A65" s="135">
        <v>39</v>
      </c>
      <c r="B65" s="393" t="s">
        <v>121</v>
      </c>
      <c r="C65" s="348" t="s">
        <v>176</v>
      </c>
      <c r="D65" s="268" t="s">
        <v>284</v>
      </c>
      <c r="E65" s="271">
        <v>0.02</v>
      </c>
      <c r="F65" s="269" t="s">
        <v>150</v>
      </c>
      <c r="G65" s="272" t="s">
        <v>285</v>
      </c>
      <c r="H65" s="270" t="s">
        <v>286</v>
      </c>
      <c r="I65" s="256" t="s">
        <v>152</v>
      </c>
      <c r="J65" s="257" t="s">
        <v>50</v>
      </c>
      <c r="K65" s="256" t="s">
        <v>151</v>
      </c>
      <c r="L65" s="91"/>
      <c r="M65" s="91"/>
      <c r="N65" s="91"/>
      <c r="O65" s="258">
        <v>1</v>
      </c>
      <c r="P65" s="258">
        <v>1</v>
      </c>
      <c r="Q65" s="89" t="s">
        <v>57</v>
      </c>
      <c r="R65" s="89"/>
      <c r="S65" s="89"/>
      <c r="T65" s="89"/>
      <c r="U65" s="89"/>
      <c r="V65" s="89"/>
      <c r="W65" s="89"/>
      <c r="X65" s="100"/>
      <c r="Y65" s="93"/>
      <c r="Z65" s="90" t="str">
        <f t="shared" ref="Z65:Z71" si="92">G65</f>
        <v>Linea base del consumo de papel del proceso establecida</v>
      </c>
      <c r="AA65" s="90">
        <f t="shared" ref="AA65:AB71" si="93">L65</f>
        <v>0</v>
      </c>
      <c r="AB65" s="89">
        <v>0</v>
      </c>
      <c r="AC65" s="329"/>
      <c r="AD65" s="95"/>
      <c r="AE65" s="95"/>
      <c r="AF65" s="90" t="str">
        <f t="shared" ref="AF65:AF71" si="94">G65</f>
        <v>Linea base del consumo de papel del proceso establecida</v>
      </c>
      <c r="AG65" s="96">
        <f t="shared" ref="AG65:AH71" si="95">M65</f>
        <v>0</v>
      </c>
      <c r="AH65" s="96">
        <f t="shared" si="95"/>
        <v>0</v>
      </c>
      <c r="AI65" s="94"/>
      <c r="AJ65" s="89" t="s">
        <v>459</v>
      </c>
      <c r="AK65" s="89"/>
      <c r="AL65" s="90" t="str">
        <f t="shared" ref="AL65:AL71" si="96">G65</f>
        <v>Linea base del consumo de papel del proceso establecida</v>
      </c>
      <c r="AM65" s="90">
        <f t="shared" ref="AM65:AM71" si="97">N65</f>
        <v>0</v>
      </c>
      <c r="AN65" s="89">
        <v>0</v>
      </c>
      <c r="AO65" s="94"/>
      <c r="AP65" s="89" t="s">
        <v>459</v>
      </c>
      <c r="AQ65" s="89"/>
      <c r="AR65" s="90" t="str">
        <f t="shared" si="16"/>
        <v>Linea base del consumo de papel del proceso establecida</v>
      </c>
      <c r="AS65" s="90">
        <f t="shared" si="17"/>
        <v>1</v>
      </c>
      <c r="AT65" s="91">
        <v>0</v>
      </c>
      <c r="AU65" s="181">
        <f t="shared" si="23"/>
        <v>0</v>
      </c>
      <c r="AV65" s="124" t="s">
        <v>497</v>
      </c>
      <c r="AW65" s="89" t="s">
        <v>498</v>
      </c>
      <c r="AX65" s="90" t="str">
        <f t="shared" si="18"/>
        <v>Linea base del consumo de papel del proceso establecida</v>
      </c>
      <c r="AY65" s="90">
        <v>1</v>
      </c>
      <c r="AZ65" s="96">
        <v>0</v>
      </c>
      <c r="BA65" s="98">
        <f>AZ65/AY65</f>
        <v>0</v>
      </c>
      <c r="BB65" s="337">
        <f>BA65*E65</f>
        <v>0</v>
      </c>
      <c r="BC65" s="125"/>
    </row>
    <row r="66" spans="1:55" ht="109.5" customHeight="1" thickBot="1">
      <c r="A66" s="136">
        <v>40</v>
      </c>
      <c r="B66" s="394"/>
      <c r="C66" s="349"/>
      <c r="D66" s="234" t="s">
        <v>147</v>
      </c>
      <c r="E66" s="253">
        <v>0.04</v>
      </c>
      <c r="F66" s="247" t="s">
        <v>144</v>
      </c>
      <c r="G66" s="82" t="s">
        <v>90</v>
      </c>
      <c r="H66" s="80" t="s">
        <v>90</v>
      </c>
      <c r="I66" s="53" t="s">
        <v>152</v>
      </c>
      <c r="J66" s="13" t="s">
        <v>50</v>
      </c>
      <c r="K66" s="53" t="s">
        <v>153</v>
      </c>
      <c r="L66" s="54"/>
      <c r="M66" s="54"/>
      <c r="N66" s="54"/>
      <c r="O66" s="83">
        <v>1</v>
      </c>
      <c r="P66" s="83">
        <v>1</v>
      </c>
      <c r="Q66" s="53" t="s">
        <v>57</v>
      </c>
      <c r="R66" s="53" t="s">
        <v>154</v>
      </c>
      <c r="S66" s="53"/>
      <c r="T66" s="53"/>
      <c r="U66" s="53"/>
      <c r="V66" s="53"/>
      <c r="W66" s="53"/>
      <c r="X66" s="100"/>
      <c r="Y66" s="57"/>
      <c r="Z66" s="90" t="str">
        <f t="shared" si="92"/>
        <v>Línea base del perfil del riesgo</v>
      </c>
      <c r="AA66" s="90">
        <f t="shared" si="93"/>
        <v>0</v>
      </c>
      <c r="AB66" s="89">
        <v>0</v>
      </c>
      <c r="AC66" s="329"/>
      <c r="AD66" s="95"/>
      <c r="AE66" s="95"/>
      <c r="AF66" s="90" t="str">
        <f t="shared" si="94"/>
        <v>Línea base del perfil del riesgo</v>
      </c>
      <c r="AG66" s="96">
        <f t="shared" si="95"/>
        <v>0</v>
      </c>
      <c r="AH66" s="96">
        <f t="shared" si="95"/>
        <v>0</v>
      </c>
      <c r="AI66" s="94"/>
      <c r="AJ66" s="89" t="s">
        <v>459</v>
      </c>
      <c r="AK66" s="89"/>
      <c r="AL66" s="90" t="str">
        <f t="shared" si="96"/>
        <v>Línea base del perfil del riesgo</v>
      </c>
      <c r="AM66" s="90">
        <f t="shared" si="97"/>
        <v>0</v>
      </c>
      <c r="AN66" s="89">
        <v>0</v>
      </c>
      <c r="AO66" s="94"/>
      <c r="AP66" s="89" t="s">
        <v>459</v>
      </c>
      <c r="AQ66" s="89"/>
      <c r="AR66" s="90" t="str">
        <f t="shared" si="16"/>
        <v>Línea base del perfil del riesgo</v>
      </c>
      <c r="AS66" s="341">
        <v>1</v>
      </c>
      <c r="AT66" s="317">
        <v>1</v>
      </c>
      <c r="AU66" s="181">
        <f t="shared" si="23"/>
        <v>1</v>
      </c>
      <c r="AV66" s="124" t="s">
        <v>499</v>
      </c>
      <c r="AW66" s="89" t="s">
        <v>500</v>
      </c>
      <c r="AX66" s="90" t="str">
        <f t="shared" si="18"/>
        <v>Línea base del perfil del riesgo</v>
      </c>
      <c r="AY66" s="90">
        <v>1</v>
      </c>
      <c r="AZ66" s="96">
        <v>1</v>
      </c>
      <c r="BA66" s="98">
        <f t="shared" ref="BA66:BA70" si="98">AZ66/AY66</f>
        <v>1</v>
      </c>
      <c r="BB66" s="337">
        <f t="shared" ref="BB66:BB70" si="99">BA66*E66</f>
        <v>0.04</v>
      </c>
      <c r="BC66" s="125"/>
    </row>
    <row r="67" spans="1:55" ht="112.5" customHeight="1" thickBot="1">
      <c r="A67" s="136">
        <v>41</v>
      </c>
      <c r="B67" s="394"/>
      <c r="C67" s="349"/>
      <c r="D67" s="234" t="s">
        <v>89</v>
      </c>
      <c r="E67" s="253">
        <v>0.06</v>
      </c>
      <c r="F67" s="247" t="s">
        <v>144</v>
      </c>
      <c r="G67" s="59" t="s">
        <v>155</v>
      </c>
      <c r="H67" s="80" t="s">
        <v>91</v>
      </c>
      <c r="I67" s="53" t="s">
        <v>152</v>
      </c>
      <c r="J67" s="13" t="s">
        <v>51</v>
      </c>
      <c r="K67" s="53" t="s">
        <v>156</v>
      </c>
      <c r="L67" s="54">
        <v>1</v>
      </c>
      <c r="M67" s="54">
        <v>1</v>
      </c>
      <c r="N67" s="54">
        <v>1</v>
      </c>
      <c r="O67" s="54">
        <v>1</v>
      </c>
      <c r="P67" s="54">
        <v>1</v>
      </c>
      <c r="Q67" s="53" t="s">
        <v>57</v>
      </c>
      <c r="R67" s="53" t="s">
        <v>157</v>
      </c>
      <c r="S67" s="53"/>
      <c r="T67" s="53"/>
      <c r="U67" s="53"/>
      <c r="V67" s="53"/>
      <c r="W67" s="53"/>
      <c r="X67" s="100"/>
      <c r="Y67" s="57"/>
      <c r="Z67" s="90" t="str">
        <f t="shared" si="92"/>
        <v>Acciones correctivas documentadas y vigentes</v>
      </c>
      <c r="AA67" s="99">
        <v>1</v>
      </c>
      <c r="AB67" s="328">
        <v>0.45</v>
      </c>
      <c r="AC67" s="329">
        <f t="shared" ref="AC67:AC71" si="100">(AB67/AA67)</f>
        <v>0.45</v>
      </c>
      <c r="AD67" s="95"/>
      <c r="AE67" s="95" t="s">
        <v>369</v>
      </c>
      <c r="AF67" s="90" t="str">
        <f t="shared" si="94"/>
        <v>Acciones correctivas documentadas y vigentes</v>
      </c>
      <c r="AG67" s="99">
        <f t="shared" si="95"/>
        <v>1</v>
      </c>
      <c r="AH67" s="97">
        <v>0.46</v>
      </c>
      <c r="AI67" s="94">
        <f t="shared" ref="AI67:AI71" si="101">(AH67/AG67)</f>
        <v>0.46</v>
      </c>
      <c r="AJ67" s="89" t="s">
        <v>460</v>
      </c>
      <c r="AK67" s="89" t="s">
        <v>413</v>
      </c>
      <c r="AL67" s="90" t="str">
        <f t="shared" si="96"/>
        <v>Acciones correctivas documentadas y vigentes</v>
      </c>
      <c r="AM67" s="99">
        <f t="shared" si="97"/>
        <v>1</v>
      </c>
      <c r="AN67" s="97">
        <v>0.47</v>
      </c>
      <c r="AO67" s="94">
        <f t="shared" ref="AO67:AO71" si="102">(AN67/AM67)</f>
        <v>0.47</v>
      </c>
      <c r="AP67" s="89" t="s">
        <v>465</v>
      </c>
      <c r="AQ67" s="89"/>
      <c r="AR67" s="90" t="str">
        <f t="shared" si="16"/>
        <v>Acciones correctivas documentadas y vigentes</v>
      </c>
      <c r="AS67" s="99">
        <f t="shared" si="17"/>
        <v>1</v>
      </c>
      <c r="AT67" s="97">
        <v>0.39</v>
      </c>
      <c r="AU67" s="181">
        <f t="shared" si="23"/>
        <v>0.39</v>
      </c>
      <c r="AV67" s="124" t="s">
        <v>507</v>
      </c>
      <c r="AW67" s="89" t="s">
        <v>501</v>
      </c>
      <c r="AX67" s="90" t="str">
        <f t="shared" si="18"/>
        <v>Acciones correctivas documentadas y vigentes</v>
      </c>
      <c r="AY67" s="99">
        <v>1</v>
      </c>
      <c r="AZ67" s="97">
        <v>0.39</v>
      </c>
      <c r="BA67" s="181">
        <v>0.39</v>
      </c>
      <c r="BB67" s="337">
        <f t="shared" si="99"/>
        <v>2.3400000000000001E-2</v>
      </c>
      <c r="BC67" s="125"/>
    </row>
    <row r="68" spans="1:55" ht="106.5" customHeight="1" thickBot="1">
      <c r="A68" s="136">
        <v>42</v>
      </c>
      <c r="B68" s="394"/>
      <c r="C68" s="349"/>
      <c r="D68" s="235" t="s">
        <v>140</v>
      </c>
      <c r="E68" s="253">
        <v>0.02</v>
      </c>
      <c r="F68" s="247" t="s">
        <v>144</v>
      </c>
      <c r="G68" s="59" t="s">
        <v>158</v>
      </c>
      <c r="H68" s="81" t="s">
        <v>146</v>
      </c>
      <c r="I68" s="53" t="s">
        <v>152</v>
      </c>
      <c r="J68" s="13" t="s">
        <v>51</v>
      </c>
      <c r="K68" s="53" t="s">
        <v>159</v>
      </c>
      <c r="L68" s="54">
        <v>1</v>
      </c>
      <c r="M68" s="54">
        <v>1</v>
      </c>
      <c r="N68" s="54">
        <v>1</v>
      </c>
      <c r="O68" s="54">
        <v>1</v>
      </c>
      <c r="P68" s="54">
        <v>1</v>
      </c>
      <c r="Q68" s="53" t="s">
        <v>57</v>
      </c>
      <c r="R68" s="53" t="s">
        <v>154</v>
      </c>
      <c r="S68" s="53"/>
      <c r="T68" s="53"/>
      <c r="U68" s="53"/>
      <c r="V68" s="53"/>
      <c r="W68" s="53"/>
      <c r="X68" s="100"/>
      <c r="Y68" s="57"/>
      <c r="Z68" s="90" t="str">
        <f t="shared" si="92"/>
        <v>Cumplimiento en reportes de riesgos de manera oportuna</v>
      </c>
      <c r="AA68" s="99">
        <f t="shared" si="93"/>
        <v>1</v>
      </c>
      <c r="AB68" s="328">
        <v>0.25</v>
      </c>
      <c r="AC68" s="329">
        <f t="shared" si="100"/>
        <v>0.25</v>
      </c>
      <c r="AD68" s="95"/>
      <c r="AE68" s="95" t="s">
        <v>369</v>
      </c>
      <c r="AF68" s="90" t="str">
        <f t="shared" si="94"/>
        <v>Cumplimiento en reportes de riesgos de manera oportuna</v>
      </c>
      <c r="AG68" s="99">
        <f t="shared" si="95"/>
        <v>1</v>
      </c>
      <c r="AH68" s="97">
        <v>0</v>
      </c>
      <c r="AI68" s="94">
        <f t="shared" si="101"/>
        <v>0</v>
      </c>
      <c r="AJ68" s="89" t="s">
        <v>461</v>
      </c>
      <c r="AK68" s="89" t="s">
        <v>417</v>
      </c>
      <c r="AL68" s="90" t="str">
        <f t="shared" si="96"/>
        <v>Cumplimiento en reportes de riesgos de manera oportuna</v>
      </c>
      <c r="AM68" s="99">
        <f t="shared" si="97"/>
        <v>1</v>
      </c>
      <c r="AN68" s="97">
        <v>0.42</v>
      </c>
      <c r="AO68" s="94">
        <f t="shared" si="102"/>
        <v>0.42</v>
      </c>
      <c r="AP68" s="89" t="s">
        <v>466</v>
      </c>
      <c r="AQ68" s="89"/>
      <c r="AR68" s="90" t="str">
        <f t="shared" si="16"/>
        <v>Cumplimiento en reportes de riesgos de manera oportuna</v>
      </c>
      <c r="AS68" s="99">
        <v>1</v>
      </c>
      <c r="AT68" s="91">
        <v>1</v>
      </c>
      <c r="AU68" s="181">
        <f t="shared" si="23"/>
        <v>1</v>
      </c>
      <c r="AV68" s="124" t="s">
        <v>509</v>
      </c>
      <c r="AW68" s="89" t="s">
        <v>500</v>
      </c>
      <c r="AX68" s="90" t="str">
        <f t="shared" si="18"/>
        <v>Cumplimiento en reportes de riesgos de manera oportuna</v>
      </c>
      <c r="AY68" s="99">
        <v>1</v>
      </c>
      <c r="AZ68" s="99">
        <v>1</v>
      </c>
      <c r="BA68" s="98">
        <f t="shared" si="98"/>
        <v>1</v>
      </c>
      <c r="BB68" s="337">
        <f t="shared" si="99"/>
        <v>0.02</v>
      </c>
      <c r="BC68" s="125"/>
    </row>
    <row r="69" spans="1:55" ht="89.25" customHeight="1" thickBot="1">
      <c r="A69" s="136">
        <v>43</v>
      </c>
      <c r="B69" s="394"/>
      <c r="C69" s="349"/>
      <c r="D69" s="235" t="s">
        <v>141</v>
      </c>
      <c r="E69" s="253">
        <v>0.02</v>
      </c>
      <c r="F69" s="247" t="s">
        <v>144</v>
      </c>
      <c r="G69" s="59" t="s">
        <v>160</v>
      </c>
      <c r="H69" s="81" t="s">
        <v>145</v>
      </c>
      <c r="I69" s="53" t="s">
        <v>152</v>
      </c>
      <c r="J69" s="13" t="s">
        <v>51</v>
      </c>
      <c r="K69" s="53" t="s">
        <v>161</v>
      </c>
      <c r="L69" s="54">
        <v>1</v>
      </c>
      <c r="M69" s="54">
        <v>1</v>
      </c>
      <c r="N69" s="54">
        <v>1</v>
      </c>
      <c r="O69" s="54">
        <v>1</v>
      </c>
      <c r="P69" s="54">
        <v>1</v>
      </c>
      <c r="Q69" s="53" t="s">
        <v>57</v>
      </c>
      <c r="R69" s="53" t="s">
        <v>162</v>
      </c>
      <c r="S69" s="53"/>
      <c r="T69" s="53"/>
      <c r="U69" s="53"/>
      <c r="V69" s="53"/>
      <c r="W69" s="53"/>
      <c r="X69" s="100"/>
      <c r="Y69" s="57"/>
      <c r="Z69" s="90" t="str">
        <f t="shared" si="92"/>
        <v>Asistencia a las mesas de trabajo relacionadas con el Sistema de Gestión</v>
      </c>
      <c r="AA69" s="99">
        <f t="shared" si="93"/>
        <v>1</v>
      </c>
      <c r="AB69" s="97">
        <v>0.56999999999999995</v>
      </c>
      <c r="AC69" s="94">
        <f t="shared" si="100"/>
        <v>0.56999999999999995</v>
      </c>
      <c r="AD69" s="95"/>
      <c r="AE69" s="95" t="s">
        <v>370</v>
      </c>
      <c r="AF69" s="90" t="str">
        <f t="shared" si="94"/>
        <v>Asistencia a las mesas de trabajo relacionadas con el Sistema de Gestión</v>
      </c>
      <c r="AG69" s="99">
        <f t="shared" si="95"/>
        <v>1</v>
      </c>
      <c r="AH69" s="97">
        <v>0.79</v>
      </c>
      <c r="AI69" s="94">
        <f t="shared" si="101"/>
        <v>0.79</v>
      </c>
      <c r="AJ69" s="89" t="s">
        <v>462</v>
      </c>
      <c r="AK69" s="89" t="s">
        <v>418</v>
      </c>
      <c r="AL69" s="90" t="str">
        <f t="shared" si="96"/>
        <v>Asistencia a las mesas de trabajo relacionadas con el Sistema de Gestión</v>
      </c>
      <c r="AM69" s="99">
        <f t="shared" si="97"/>
        <v>1</v>
      </c>
      <c r="AN69" s="97">
        <v>1</v>
      </c>
      <c r="AO69" s="94">
        <f t="shared" si="102"/>
        <v>1</v>
      </c>
      <c r="AP69" s="89" t="s">
        <v>467</v>
      </c>
      <c r="AQ69" s="89"/>
      <c r="AR69" s="90" t="str">
        <f t="shared" si="16"/>
        <v>Asistencia a las mesas de trabajo relacionadas con el Sistema de Gestión</v>
      </c>
      <c r="AS69" s="99">
        <f t="shared" si="17"/>
        <v>1</v>
      </c>
      <c r="AT69" s="91">
        <v>1</v>
      </c>
      <c r="AU69" s="181">
        <f t="shared" si="23"/>
        <v>1</v>
      </c>
      <c r="AV69" s="124" t="s">
        <v>502</v>
      </c>
      <c r="AW69" s="89" t="s">
        <v>503</v>
      </c>
      <c r="AX69" s="90" t="str">
        <f t="shared" si="18"/>
        <v>Asistencia a las mesas de trabajo relacionadas con el Sistema de Gestión</v>
      </c>
      <c r="AY69" s="99">
        <v>1</v>
      </c>
      <c r="AZ69" s="99">
        <v>1</v>
      </c>
      <c r="BA69" s="98">
        <f t="shared" si="98"/>
        <v>1</v>
      </c>
      <c r="BB69" s="337">
        <f t="shared" si="99"/>
        <v>0.02</v>
      </c>
      <c r="BC69" s="125"/>
    </row>
    <row r="70" spans="1:55" ht="108.75" customHeight="1" thickBot="1">
      <c r="A70" s="136">
        <v>44</v>
      </c>
      <c r="B70" s="394"/>
      <c r="C70" s="349"/>
      <c r="D70" s="235" t="s">
        <v>148</v>
      </c>
      <c r="E70" s="254">
        <v>0.02</v>
      </c>
      <c r="F70" s="247" t="s">
        <v>144</v>
      </c>
      <c r="G70" s="59" t="s">
        <v>163</v>
      </c>
      <c r="H70" s="80" t="s">
        <v>149</v>
      </c>
      <c r="I70" s="53" t="s">
        <v>152</v>
      </c>
      <c r="J70" s="13" t="s">
        <v>51</v>
      </c>
      <c r="K70" s="53" t="s">
        <v>164</v>
      </c>
      <c r="L70" s="54">
        <v>1</v>
      </c>
      <c r="M70" s="54">
        <v>1</v>
      </c>
      <c r="N70" s="54">
        <v>1</v>
      </c>
      <c r="O70" s="54">
        <v>1</v>
      </c>
      <c r="P70" s="54">
        <v>1</v>
      </c>
      <c r="Q70" s="53" t="s">
        <v>57</v>
      </c>
      <c r="R70" s="53"/>
      <c r="S70" s="53"/>
      <c r="T70" s="53"/>
      <c r="U70" s="53"/>
      <c r="V70" s="53"/>
      <c r="W70" s="53"/>
      <c r="X70" s="100"/>
      <c r="Y70" s="57"/>
      <c r="Z70" s="90" t="str">
        <f t="shared" si="92"/>
        <v>Cumplimiento del plan de actualización de los procesos en el marco del Sistema de Gestión</v>
      </c>
      <c r="AA70" s="99">
        <f t="shared" si="93"/>
        <v>1</v>
      </c>
      <c r="AB70" s="99">
        <f t="shared" si="93"/>
        <v>1</v>
      </c>
      <c r="AC70" s="329">
        <f t="shared" si="100"/>
        <v>1</v>
      </c>
      <c r="AD70" s="95"/>
      <c r="AE70" s="95" t="s">
        <v>371</v>
      </c>
      <c r="AF70" s="90" t="str">
        <f t="shared" si="94"/>
        <v>Cumplimiento del plan de actualización de los procesos en el marco del Sistema de Gestión</v>
      </c>
      <c r="AG70" s="99">
        <f t="shared" si="95"/>
        <v>1</v>
      </c>
      <c r="AH70" s="97">
        <v>0.65</v>
      </c>
      <c r="AI70" s="94">
        <f t="shared" si="101"/>
        <v>0.65</v>
      </c>
      <c r="AJ70" s="327" t="s">
        <v>463</v>
      </c>
      <c r="AK70" s="89" t="s">
        <v>419</v>
      </c>
      <c r="AL70" s="90" t="str">
        <f t="shared" si="96"/>
        <v>Cumplimiento del plan de actualización de los procesos en el marco del Sistema de Gestión</v>
      </c>
      <c r="AM70" s="99">
        <f t="shared" si="97"/>
        <v>1</v>
      </c>
      <c r="AN70" s="97">
        <v>0.74</v>
      </c>
      <c r="AO70" s="94">
        <f t="shared" si="102"/>
        <v>0.74</v>
      </c>
      <c r="AP70" s="327" t="s">
        <v>468</v>
      </c>
      <c r="AQ70" s="89"/>
      <c r="AR70" s="90" t="str">
        <f t="shared" si="16"/>
        <v>Cumplimiento del plan de actualización de los procesos en el marco del Sistema de Gestión</v>
      </c>
      <c r="AS70" s="99">
        <f t="shared" si="17"/>
        <v>1</v>
      </c>
      <c r="AT70" s="91">
        <v>1</v>
      </c>
      <c r="AU70" s="181">
        <f t="shared" si="23"/>
        <v>1</v>
      </c>
      <c r="AV70" s="124" t="s">
        <v>504</v>
      </c>
      <c r="AW70" s="89" t="s">
        <v>505</v>
      </c>
      <c r="AX70" s="90" t="str">
        <f t="shared" si="18"/>
        <v>Cumplimiento del plan de actualización de los procesos en el marco del Sistema de Gestión</v>
      </c>
      <c r="AY70" s="99">
        <v>1</v>
      </c>
      <c r="AZ70" s="99">
        <v>1</v>
      </c>
      <c r="BA70" s="98">
        <f t="shared" si="98"/>
        <v>1</v>
      </c>
      <c r="BB70" s="337">
        <f t="shared" si="99"/>
        <v>0.02</v>
      </c>
      <c r="BC70" s="125"/>
    </row>
    <row r="71" spans="1:55" ht="141" thickBot="1">
      <c r="A71" s="206">
        <v>45</v>
      </c>
      <c r="B71" s="395"/>
      <c r="C71" s="350"/>
      <c r="D71" s="236" t="s">
        <v>165</v>
      </c>
      <c r="E71" s="255">
        <v>0.02</v>
      </c>
      <c r="F71" s="248" t="s">
        <v>144</v>
      </c>
      <c r="G71" s="84" t="s">
        <v>166</v>
      </c>
      <c r="H71" s="85" t="s">
        <v>126</v>
      </c>
      <c r="I71" s="86" t="s">
        <v>152</v>
      </c>
      <c r="J71" s="87" t="s">
        <v>51</v>
      </c>
      <c r="K71" s="86" t="s">
        <v>167</v>
      </c>
      <c r="L71" s="88">
        <v>1</v>
      </c>
      <c r="M71" s="88">
        <v>1</v>
      </c>
      <c r="N71" s="88">
        <v>1</v>
      </c>
      <c r="O71" s="88">
        <v>1</v>
      </c>
      <c r="P71" s="88">
        <v>1</v>
      </c>
      <c r="Q71" s="86" t="s">
        <v>57</v>
      </c>
      <c r="R71" s="86" t="s">
        <v>168</v>
      </c>
      <c r="S71" s="86"/>
      <c r="T71" s="86"/>
      <c r="U71" s="86"/>
      <c r="V71" s="86"/>
      <c r="W71" s="86"/>
      <c r="X71" s="100"/>
      <c r="Y71" s="101"/>
      <c r="Z71" s="90" t="str">
        <f t="shared" si="92"/>
        <v>Cumplimiento oportuno Plan Anticorrupción 2017</v>
      </c>
      <c r="AA71" s="99">
        <f t="shared" si="93"/>
        <v>1</v>
      </c>
      <c r="AB71" s="97">
        <v>1</v>
      </c>
      <c r="AC71" s="94">
        <f t="shared" si="100"/>
        <v>1</v>
      </c>
      <c r="AD71" s="95"/>
      <c r="AE71" s="95"/>
      <c r="AF71" s="90" t="str">
        <f t="shared" si="94"/>
        <v>Cumplimiento oportuno Plan Anticorrupción 2017</v>
      </c>
      <c r="AG71" s="99">
        <f t="shared" si="95"/>
        <v>1</v>
      </c>
      <c r="AH71" s="328">
        <v>0.83</v>
      </c>
      <c r="AI71" s="94">
        <f t="shared" si="101"/>
        <v>0.83</v>
      </c>
      <c r="AJ71" s="89" t="s">
        <v>464</v>
      </c>
      <c r="AK71" s="89" t="s">
        <v>420</v>
      </c>
      <c r="AL71" s="90" t="str">
        <f t="shared" si="96"/>
        <v>Cumplimiento oportuno Plan Anticorrupción 2017</v>
      </c>
      <c r="AM71" s="99">
        <f t="shared" si="97"/>
        <v>1</v>
      </c>
      <c r="AN71" s="97">
        <v>0.83</v>
      </c>
      <c r="AO71" s="94">
        <f t="shared" si="102"/>
        <v>0.83</v>
      </c>
      <c r="AP71" s="89" t="s">
        <v>469</v>
      </c>
      <c r="AQ71" s="89"/>
      <c r="AR71" s="90" t="str">
        <f t="shared" si="16"/>
        <v>Cumplimiento oportuno Plan Anticorrupción 2017</v>
      </c>
      <c r="AS71" s="99">
        <f t="shared" si="17"/>
        <v>1</v>
      </c>
      <c r="AT71" s="91">
        <v>0.25</v>
      </c>
      <c r="AU71" s="181">
        <f t="shared" si="23"/>
        <v>0.25</v>
      </c>
      <c r="AV71" s="124" t="s">
        <v>508</v>
      </c>
      <c r="AW71" s="89" t="s">
        <v>506</v>
      </c>
      <c r="AX71" s="90" t="str">
        <f t="shared" si="18"/>
        <v>Cumplimiento oportuno Plan Anticorrupción 2017</v>
      </c>
      <c r="AY71" s="99">
        <v>1</v>
      </c>
      <c r="AZ71" s="99">
        <v>0.25</v>
      </c>
      <c r="BA71" s="98">
        <v>0.25</v>
      </c>
      <c r="BB71" s="337">
        <f>BA71*E71</f>
        <v>5.0000000000000001E-3</v>
      </c>
      <c r="BC71" s="125"/>
    </row>
    <row r="72" spans="1:55" ht="112.5" customHeight="1" thickBot="1">
      <c r="A72" s="134"/>
      <c r="B72" s="366" t="s">
        <v>133</v>
      </c>
      <c r="C72" s="367"/>
      <c r="D72" s="367"/>
      <c r="E72" s="133">
        <f>SUM(E65:E71,E64,E62,E58,E56,E45,E33,E27,E23,E20)</f>
        <v>0.99999999999999978</v>
      </c>
      <c r="F72" s="249"/>
      <c r="G72" s="137"/>
      <c r="H72" s="138"/>
      <c r="I72" s="138"/>
      <c r="J72" s="138"/>
      <c r="K72" s="138"/>
      <c r="L72" s="138"/>
      <c r="M72" s="138"/>
      <c r="N72" s="138"/>
      <c r="O72" s="138"/>
      <c r="P72" s="139"/>
      <c r="Q72" s="138"/>
      <c r="R72" s="138"/>
      <c r="S72" s="138"/>
      <c r="T72" s="138"/>
      <c r="U72" s="138"/>
      <c r="V72" s="138"/>
      <c r="W72" s="138"/>
      <c r="X72" s="138"/>
      <c r="Y72" s="138"/>
      <c r="Z72" s="396" t="s">
        <v>134</v>
      </c>
      <c r="AA72" s="396"/>
      <c r="AB72" s="396"/>
      <c r="AC72" s="140">
        <f>AVERAGE(AC17:AC71)</f>
        <v>0.86217245610574111</v>
      </c>
      <c r="AD72" s="140"/>
      <c r="AE72" s="138"/>
      <c r="AF72" s="396" t="s">
        <v>135</v>
      </c>
      <c r="AG72" s="396"/>
      <c r="AH72" s="396"/>
      <c r="AI72" s="140">
        <f>AVERAGE(AI17:AI71)</f>
        <v>0.78534594594594587</v>
      </c>
      <c r="AJ72" s="140"/>
      <c r="AK72" s="138"/>
      <c r="AL72" s="397" t="s">
        <v>136</v>
      </c>
      <c r="AM72" s="397"/>
      <c r="AN72" s="397"/>
      <c r="AO72" s="140">
        <f>AVERAGE(AO17:AO71)</f>
        <v>0.67205128205128195</v>
      </c>
      <c r="AP72" s="140"/>
      <c r="AQ72" s="141"/>
      <c r="AR72" s="398" t="s">
        <v>137</v>
      </c>
      <c r="AS72" s="398"/>
      <c r="AT72" s="398"/>
      <c r="AU72" s="140">
        <f>AVERAGE(AU17:AU71)</f>
        <v>0.68720930232558153</v>
      </c>
      <c r="AV72" s="140"/>
      <c r="AW72" s="399" t="s">
        <v>138</v>
      </c>
      <c r="AX72" s="400"/>
      <c r="AY72" s="401"/>
      <c r="AZ72" s="142">
        <f>SUM(BB20,BB23,BB27,BB33,BB45,BB56,BB58,BB62,BB64,BB65:BB71)</f>
        <v>0.75406115288220554</v>
      </c>
      <c r="BA72" s="142"/>
      <c r="BB72" s="339"/>
      <c r="BC72" s="143"/>
    </row>
    <row r="73" spans="1:55" ht="15.75" customHeight="1">
      <c r="A73" s="4"/>
      <c r="B73" s="7"/>
      <c r="C73" s="7"/>
      <c r="D73" s="7"/>
      <c r="E73" s="7"/>
      <c r="F73" s="7"/>
      <c r="G73" s="7"/>
      <c r="H73" s="8"/>
      <c r="I73" s="8"/>
      <c r="J73" s="8"/>
      <c r="K73" s="8"/>
      <c r="L73" s="8"/>
      <c r="M73" s="8"/>
      <c r="N73" s="8"/>
      <c r="O73" s="8"/>
      <c r="P73" s="8"/>
      <c r="Q73" s="8"/>
      <c r="R73" s="8"/>
      <c r="S73" s="1"/>
      <c r="T73" s="1"/>
      <c r="U73" s="1"/>
      <c r="V73" s="1"/>
      <c r="W73" s="1"/>
      <c r="X73" s="1"/>
      <c r="Y73" s="1"/>
      <c r="Z73" s="378"/>
      <c r="AA73" s="378"/>
      <c r="AB73" s="378"/>
      <c r="AC73" s="52"/>
      <c r="AD73" s="12"/>
      <c r="AE73" s="12"/>
      <c r="AF73" s="378"/>
      <c r="AG73" s="378"/>
      <c r="AH73" s="378"/>
      <c r="AI73" s="52"/>
      <c r="AJ73" s="12"/>
      <c r="AK73" s="12"/>
      <c r="AL73" s="378"/>
      <c r="AM73" s="378"/>
      <c r="AN73" s="378"/>
      <c r="AO73" s="52"/>
      <c r="AP73" s="12"/>
      <c r="AQ73" s="12"/>
      <c r="AR73" s="378"/>
      <c r="AS73" s="378"/>
      <c r="AT73" s="378"/>
      <c r="AU73" s="52"/>
      <c r="AV73" s="12"/>
      <c r="AW73" s="12"/>
      <c r="AX73" s="378"/>
      <c r="AY73" s="378"/>
      <c r="AZ73" s="378"/>
      <c r="BA73" s="52"/>
      <c r="BB73" s="52"/>
      <c r="BC73" s="12"/>
    </row>
    <row r="74" spans="1:55" ht="15.75" customHeight="1" thickBot="1">
      <c r="A74" s="4"/>
      <c r="B74" s="7"/>
      <c r="C74" s="7"/>
      <c r="D74" s="7"/>
      <c r="E74" s="7"/>
      <c r="F74" s="7"/>
      <c r="G74" s="7"/>
      <c r="H74" s="8"/>
      <c r="I74" s="8"/>
      <c r="J74" s="8"/>
      <c r="K74" s="8"/>
      <c r="L74" s="8"/>
      <c r="M74" s="8"/>
      <c r="N74" s="8"/>
      <c r="O74" s="8"/>
      <c r="P74" s="8"/>
      <c r="Q74" s="8"/>
      <c r="R74" s="8"/>
      <c r="S74" s="1"/>
      <c r="T74" s="1"/>
      <c r="U74" s="1"/>
      <c r="V74" s="1"/>
      <c r="W74" s="1"/>
      <c r="X74" s="1"/>
      <c r="Y74" s="1"/>
      <c r="Z74" s="378"/>
      <c r="AA74" s="378"/>
      <c r="AB74" s="378"/>
      <c r="AC74" s="77"/>
      <c r="AD74" s="12"/>
      <c r="AE74" s="12"/>
      <c r="AF74" s="378"/>
      <c r="AG74" s="378"/>
      <c r="AH74" s="378"/>
      <c r="AI74" s="77"/>
      <c r="AJ74" s="12"/>
      <c r="AK74" s="12"/>
      <c r="AL74" s="378"/>
      <c r="AM74" s="378"/>
      <c r="AN74" s="378"/>
      <c r="AO74" s="78"/>
      <c r="AP74" s="12"/>
      <c r="AQ74" s="12"/>
      <c r="AR74" s="378"/>
      <c r="AS74" s="378"/>
      <c r="AT74" s="378"/>
      <c r="AU74" s="78"/>
      <c r="AV74" s="12"/>
      <c r="AW74" s="12"/>
      <c r="AX74" s="378"/>
      <c r="AY74" s="378"/>
      <c r="AZ74" s="378"/>
      <c r="BA74" s="78"/>
      <c r="BB74" s="78"/>
      <c r="BC74" s="12"/>
    </row>
    <row r="75" spans="1:55" ht="15.75" customHeight="1">
      <c r="A75" s="4"/>
      <c r="B75" s="372" t="s">
        <v>23</v>
      </c>
      <c r="C75" s="373"/>
      <c r="D75" s="374"/>
      <c r="E75" s="75"/>
      <c r="F75" s="375" t="s">
        <v>24</v>
      </c>
      <c r="G75" s="376"/>
      <c r="H75" s="376"/>
      <c r="I75" s="377"/>
      <c r="J75" s="375" t="s">
        <v>25</v>
      </c>
      <c r="K75" s="376"/>
      <c r="L75" s="376"/>
      <c r="M75" s="376"/>
      <c r="N75" s="376"/>
      <c r="O75" s="376"/>
      <c r="P75" s="377"/>
      <c r="Q75" s="8"/>
      <c r="R75" s="8"/>
      <c r="S75" s="1"/>
      <c r="T75" s="1"/>
      <c r="U75" s="1"/>
      <c r="V75" s="1"/>
      <c r="W75" s="1"/>
      <c r="X75" s="1"/>
      <c r="Y75" s="1"/>
      <c r="Z75" s="378"/>
      <c r="AA75" s="378"/>
      <c r="AB75" s="378"/>
      <c r="AC75" s="77"/>
      <c r="AD75" s="12"/>
      <c r="AE75" s="12"/>
      <c r="AF75" s="378"/>
      <c r="AG75" s="378"/>
      <c r="AH75" s="378"/>
      <c r="AI75" s="77"/>
      <c r="AJ75" s="12"/>
      <c r="AK75" s="12"/>
      <c r="AL75" s="378"/>
      <c r="AM75" s="378"/>
      <c r="AN75" s="378"/>
      <c r="AO75" s="78"/>
      <c r="AP75" s="12"/>
      <c r="AQ75" s="12"/>
      <c r="AR75" s="378"/>
      <c r="AS75" s="378"/>
      <c r="AT75" s="378"/>
      <c r="AU75" s="78"/>
      <c r="AV75" s="12"/>
      <c r="AW75" s="12"/>
      <c r="AX75" s="378"/>
      <c r="AY75" s="378"/>
      <c r="AZ75" s="378"/>
      <c r="BA75" s="78"/>
      <c r="BB75" s="78"/>
      <c r="BC75" s="12"/>
    </row>
    <row r="76" spans="1:55" ht="51" customHeight="1">
      <c r="A76" s="4"/>
      <c r="B76" s="379" t="s">
        <v>26</v>
      </c>
      <c r="C76" s="380"/>
      <c r="D76" s="51"/>
      <c r="E76" s="73"/>
      <c r="F76" s="368" t="s">
        <v>26</v>
      </c>
      <c r="G76" s="369"/>
      <c r="H76" s="369"/>
      <c r="I76" s="370"/>
      <c r="J76" s="368" t="s">
        <v>26</v>
      </c>
      <c r="K76" s="369"/>
      <c r="L76" s="369"/>
      <c r="M76" s="369"/>
      <c r="N76" s="369"/>
      <c r="O76" s="369"/>
      <c r="P76" s="370"/>
      <c r="Q76" s="8"/>
      <c r="R76" s="8"/>
      <c r="S76" s="1"/>
      <c r="T76" s="1"/>
      <c r="U76" s="1"/>
      <c r="V76" s="1"/>
      <c r="W76" s="1"/>
      <c r="X76" s="1"/>
      <c r="Y76" s="1"/>
      <c r="Z76" s="371"/>
      <c r="AA76" s="371"/>
      <c r="AB76" s="371"/>
      <c r="AC76" s="52"/>
      <c r="AD76" s="12"/>
      <c r="AE76" s="12"/>
      <c r="AF76" s="371"/>
      <c r="AG76" s="371"/>
      <c r="AH76" s="371"/>
      <c r="AI76" s="52"/>
      <c r="AJ76" s="12"/>
      <c r="AK76" s="12"/>
      <c r="AL76" s="371"/>
      <c r="AM76" s="371"/>
      <c r="AN76" s="371"/>
      <c r="AO76" s="52"/>
      <c r="AP76" s="12"/>
      <c r="AQ76" s="12"/>
      <c r="AR76" s="371"/>
      <c r="AS76" s="371"/>
      <c r="AT76" s="371"/>
      <c r="AU76" s="52"/>
      <c r="AV76" s="12"/>
      <c r="AW76" s="12"/>
      <c r="AX76" s="371"/>
      <c r="AY76" s="371"/>
      <c r="AZ76" s="371"/>
      <c r="BA76" s="52"/>
      <c r="BB76" s="52"/>
      <c r="BC76" s="12"/>
    </row>
    <row r="77" spans="1:55" ht="22.5" customHeight="1">
      <c r="A77" s="4"/>
      <c r="B77" s="382" t="s">
        <v>77</v>
      </c>
      <c r="C77" s="383"/>
      <c r="D77" s="50"/>
      <c r="E77" s="71"/>
      <c r="F77" s="375" t="s">
        <v>27</v>
      </c>
      <c r="G77" s="376"/>
      <c r="H77" s="376"/>
      <c r="I77" s="377"/>
      <c r="J77" s="375" t="s">
        <v>37</v>
      </c>
      <c r="K77" s="376"/>
      <c r="L77" s="376"/>
      <c r="M77" s="376"/>
      <c r="N77" s="376"/>
      <c r="O77" s="376"/>
      <c r="P77" s="377"/>
      <c r="Q77" s="8"/>
      <c r="R77" s="8"/>
      <c r="S77" s="1"/>
      <c r="T77" s="1"/>
      <c r="U77" s="1"/>
      <c r="V77" s="1"/>
      <c r="W77" s="1"/>
      <c r="X77" s="1"/>
      <c r="Y77" s="1"/>
      <c r="Z77" s="1"/>
      <c r="AA77" s="1"/>
      <c r="AB77" s="1"/>
      <c r="AC77" s="9"/>
      <c r="AD77" s="1"/>
      <c r="AE77" s="1"/>
      <c r="AF77" s="1"/>
      <c r="AG77" s="1"/>
      <c r="AH77" s="1"/>
      <c r="AI77" s="9"/>
      <c r="AJ77" s="1"/>
      <c r="AK77" s="1"/>
      <c r="AL77" s="1"/>
      <c r="AM77" s="1"/>
      <c r="AN77" s="1"/>
      <c r="AO77" s="9"/>
      <c r="AP77" s="1"/>
      <c r="AQ77" s="1"/>
      <c r="AR77" s="1"/>
      <c r="AS77" s="1"/>
      <c r="AT77" s="1"/>
      <c r="AU77" s="9"/>
      <c r="AV77" s="1"/>
      <c r="AW77" s="1"/>
      <c r="AX77" s="1"/>
      <c r="AY77" s="1"/>
      <c r="AZ77" s="1"/>
      <c r="BA77" s="9"/>
      <c r="BB77" s="9"/>
      <c r="BC77" s="1"/>
    </row>
    <row r="78" spans="1:55">
      <c r="A78" s="4"/>
      <c r="B78" s="382"/>
      <c r="C78" s="383"/>
      <c r="D78" s="50"/>
      <c r="E78" s="71"/>
      <c r="F78" s="375"/>
      <c r="G78" s="376"/>
      <c r="H78" s="376"/>
      <c r="I78" s="377"/>
      <c r="J78" s="382"/>
      <c r="K78" s="383"/>
      <c r="L78" s="383"/>
      <c r="M78" s="383"/>
      <c r="N78" s="383"/>
      <c r="O78" s="383"/>
      <c r="P78" s="402"/>
      <c r="Q78" s="8"/>
      <c r="R78" s="8"/>
      <c r="S78" s="1"/>
      <c r="T78" s="1"/>
      <c r="U78" s="1"/>
      <c r="V78" s="1"/>
      <c r="W78" s="1"/>
      <c r="X78" s="1"/>
      <c r="Y78" s="1"/>
      <c r="Z78" s="1"/>
      <c r="AA78" s="1"/>
      <c r="AB78" s="1"/>
      <c r="AC78" s="9"/>
      <c r="AD78" s="1"/>
      <c r="AE78" s="1"/>
      <c r="AF78" s="1"/>
      <c r="AG78" s="1"/>
      <c r="AH78" s="1"/>
      <c r="AI78" s="9"/>
      <c r="AJ78" s="1"/>
      <c r="AK78" s="1"/>
      <c r="AL78" s="1"/>
      <c r="AM78" s="1"/>
      <c r="AN78" s="1"/>
      <c r="AO78" s="9"/>
      <c r="AP78" s="1"/>
      <c r="AQ78" s="1"/>
      <c r="AR78" s="1"/>
      <c r="AS78" s="1"/>
      <c r="AT78" s="1"/>
      <c r="AU78" s="9"/>
      <c r="AV78" s="1"/>
      <c r="AW78" s="1"/>
      <c r="AX78" s="1"/>
      <c r="AY78" s="1"/>
      <c r="AZ78" s="1"/>
      <c r="BA78" s="9"/>
      <c r="BB78" s="9"/>
      <c r="BC78" s="1"/>
    </row>
    <row r="83" spans="1:3" ht="48.75" customHeight="1">
      <c r="A83" s="60"/>
    </row>
    <row r="84" spans="1:3" ht="36.75" customHeight="1">
      <c r="A84" s="62"/>
      <c r="B84" s="109" t="s">
        <v>95</v>
      </c>
      <c r="C84" s="67"/>
    </row>
    <row r="85" spans="1:3" ht="15.75">
      <c r="A85" s="61"/>
      <c r="B85" s="64" t="s">
        <v>34</v>
      </c>
      <c r="C85" s="107"/>
    </row>
    <row r="86" spans="1:3" ht="15.75">
      <c r="A86" s="61"/>
      <c r="B86" s="65"/>
      <c r="C86" s="108"/>
    </row>
    <row r="87" spans="1:3" ht="15.75">
      <c r="A87" s="61"/>
      <c r="B87" s="66"/>
      <c r="C87" s="108"/>
    </row>
    <row r="88" spans="1:3" ht="15.75">
      <c r="A88" s="61"/>
      <c r="B88" s="65"/>
      <c r="C88" s="108"/>
    </row>
    <row r="89" spans="1:3" ht="15.75">
      <c r="A89" s="61"/>
      <c r="B89" s="66"/>
      <c r="C89" s="108"/>
    </row>
    <row r="90" spans="1:3" ht="15.75">
      <c r="A90" s="61"/>
      <c r="B90" s="65"/>
      <c r="C90" s="108"/>
    </row>
    <row r="91" spans="1:3" ht="15.75">
      <c r="A91" s="61"/>
      <c r="B91" s="66"/>
      <c r="C91" s="108"/>
    </row>
    <row r="92" spans="1:3" ht="15.75">
      <c r="A92" s="61"/>
      <c r="B92" s="65"/>
      <c r="C92" s="108"/>
    </row>
    <row r="93" spans="1:3" ht="15.75">
      <c r="A93" s="61"/>
      <c r="B93" s="66"/>
      <c r="C93" s="108"/>
    </row>
    <row r="94" spans="1:3" ht="15.75">
      <c r="A94" s="61"/>
      <c r="B94" s="65"/>
      <c r="C94" s="108"/>
    </row>
    <row r="95" spans="1:3" ht="15.75">
      <c r="A95" s="61"/>
      <c r="B95" s="66"/>
      <c r="C95" s="108"/>
    </row>
    <row r="96" spans="1:3" ht="15.75">
      <c r="A96" s="61"/>
      <c r="B96" s="65"/>
      <c r="C96" s="108"/>
    </row>
    <row r="97" spans="1:3" ht="15.75">
      <c r="A97" s="61"/>
      <c r="B97" s="66"/>
      <c r="C97" s="108"/>
    </row>
    <row r="98" spans="1:3" ht="15.75">
      <c r="A98" s="61"/>
      <c r="B98" s="65"/>
      <c r="C98" s="108"/>
    </row>
    <row r="99" spans="1:3" ht="15.75">
      <c r="A99" s="61"/>
      <c r="B99" s="66"/>
      <c r="C99" s="108"/>
    </row>
    <row r="100" spans="1:3" ht="15.75">
      <c r="A100" s="61"/>
      <c r="B100" s="65"/>
      <c r="C100" s="108"/>
    </row>
    <row r="101" spans="1:3" ht="15.75">
      <c r="A101" s="61"/>
      <c r="B101" s="66"/>
      <c r="C101" s="108"/>
    </row>
    <row r="102" spans="1:3" ht="15.75">
      <c r="A102" s="61"/>
      <c r="B102" s="65"/>
      <c r="C102" s="108"/>
    </row>
    <row r="103" spans="1:3" ht="15.75">
      <c r="A103" s="60"/>
      <c r="B103" s="66"/>
      <c r="C103" s="108"/>
    </row>
    <row r="104" spans="1:3" ht="15.75">
      <c r="A104" s="60"/>
      <c r="B104" s="65"/>
      <c r="C104" s="108"/>
    </row>
    <row r="105" spans="1:3">
      <c r="A105" s="60"/>
    </row>
    <row r="1048575" spans="53:54" ht="15.75" thickBot="1"/>
    <row r="1048576" spans="53:54">
      <c r="BA1048576" s="98" t="e">
        <f t="shared" ref="BA1048576" si="103">AZ1048576/AY1048576</f>
        <v>#DIV/0!</v>
      </c>
      <c r="BB1048576" s="340"/>
    </row>
  </sheetData>
  <autoFilter ref="A12:BC72">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9" showButton="0"/>
    <filterColumn colId="50" showButton="0"/>
    <filterColumn colId="51" showButton="0"/>
    <filterColumn colId="52" showButton="0"/>
    <filterColumn colId="53" showButton="0"/>
  </autoFilter>
  <mergeCells count="105">
    <mergeCell ref="Z7:AE7"/>
    <mergeCell ref="D9:S9"/>
    <mergeCell ref="AX8:BC8"/>
    <mergeCell ref="AX10:AZ10"/>
    <mergeCell ref="AL7:AQ7"/>
    <mergeCell ref="AR7:AW7"/>
    <mergeCell ref="AF7:AK7"/>
    <mergeCell ref="AL10:AN10"/>
    <mergeCell ref="C57:C58"/>
    <mergeCell ref="AX7:BC7"/>
    <mergeCell ref="Z8:AE8"/>
    <mergeCell ref="AF8:AK8"/>
    <mergeCell ref="AL8:AQ8"/>
    <mergeCell ref="AR8:AW8"/>
    <mergeCell ref="BA14:BA15"/>
    <mergeCell ref="BC14:BC15"/>
    <mergeCell ref="AV14:AV15"/>
    <mergeCell ref="D10:K10"/>
    <mergeCell ref="L10:O10"/>
    <mergeCell ref="Z10:AB10"/>
    <mergeCell ref="AR12:AW12"/>
    <mergeCell ref="AX12:BC12"/>
    <mergeCell ref="Z13:AE13"/>
    <mergeCell ref="AF13:AK13"/>
    <mergeCell ref="AL13:AQ13"/>
    <mergeCell ref="AR13:AW13"/>
    <mergeCell ref="AX13:BC13"/>
    <mergeCell ref="AR10:AT10"/>
    <mergeCell ref="AF10:AH10"/>
    <mergeCell ref="Z12:AE12"/>
    <mergeCell ref="AF12:AK12"/>
    <mergeCell ref="AL12:AQ12"/>
    <mergeCell ref="D12:Y13"/>
    <mergeCell ref="B78:C78"/>
    <mergeCell ref="F78:I78"/>
    <mergeCell ref="J78:P78"/>
    <mergeCell ref="AR75:AT75"/>
    <mergeCell ref="AX75:AZ75"/>
    <mergeCell ref="A1:Y1"/>
    <mergeCell ref="A2:Y2"/>
    <mergeCell ref="AL73:AN73"/>
    <mergeCell ref="AR73:AT73"/>
    <mergeCell ref="AX73:AZ73"/>
    <mergeCell ref="Z73:AB73"/>
    <mergeCell ref="AF73:AH73"/>
    <mergeCell ref="AW14:AW15"/>
    <mergeCell ref="AO14:AO15"/>
    <mergeCell ref="AP14:AP15"/>
    <mergeCell ref="AQ14:AQ15"/>
    <mergeCell ref="AR14:AT14"/>
    <mergeCell ref="AU14:AU15"/>
    <mergeCell ref="AE14:AE15"/>
    <mergeCell ref="AF14:AH14"/>
    <mergeCell ref="AI14:AI15"/>
    <mergeCell ref="AJ14:AJ15"/>
    <mergeCell ref="AK14:AK15"/>
    <mergeCell ref="AX14:AZ14"/>
    <mergeCell ref="J77:P77"/>
    <mergeCell ref="F77:I77"/>
    <mergeCell ref="C65:C71"/>
    <mergeCell ref="B76:C76"/>
    <mergeCell ref="AL14:AN14"/>
    <mergeCell ref="B77:C77"/>
    <mergeCell ref="AX76:AZ76"/>
    <mergeCell ref="AX74:AZ74"/>
    <mergeCell ref="AR74:AT74"/>
    <mergeCell ref="AL74:AN74"/>
    <mergeCell ref="AF74:AH74"/>
    <mergeCell ref="Z74:AB74"/>
    <mergeCell ref="U14:Y14"/>
    <mergeCell ref="Z14:AB14"/>
    <mergeCell ref="AC14:AC15"/>
    <mergeCell ref="AD14:AD15"/>
    <mergeCell ref="W15:X15"/>
    <mergeCell ref="D14:S14"/>
    <mergeCell ref="B65:B71"/>
    <mergeCell ref="AF72:AH72"/>
    <mergeCell ref="Z72:AB72"/>
    <mergeCell ref="AL72:AN72"/>
    <mergeCell ref="AR72:AT72"/>
    <mergeCell ref="AW72:AY72"/>
    <mergeCell ref="B72:D72"/>
    <mergeCell ref="F76:I76"/>
    <mergeCell ref="J76:P76"/>
    <mergeCell ref="Z76:AB76"/>
    <mergeCell ref="AF76:AH76"/>
    <mergeCell ref="AL76:AN76"/>
    <mergeCell ref="AR76:AT76"/>
    <mergeCell ref="B75:D75"/>
    <mergeCell ref="F75:I75"/>
    <mergeCell ref="J75:P75"/>
    <mergeCell ref="Z75:AB75"/>
    <mergeCell ref="AF75:AH75"/>
    <mergeCell ref="AL75:AN75"/>
    <mergeCell ref="A12:B14"/>
    <mergeCell ref="C17:C20"/>
    <mergeCell ref="C21:C23"/>
    <mergeCell ref="C24:C27"/>
    <mergeCell ref="C28:C33"/>
    <mergeCell ref="C34:C45"/>
    <mergeCell ref="C46:C56"/>
    <mergeCell ref="C59:C62"/>
    <mergeCell ref="C63:C64"/>
    <mergeCell ref="B17:B64"/>
    <mergeCell ref="C15:C16"/>
  </mergeCells>
  <conditionalFormatting sqref="AO75:AO76 AU75:AU76 BA75:BB76 AI75:AI76 AC75:AC76 AC72:AD72 AI72:AJ72 AO72:AP72 AU72:AV72 BA72:BC72 AI17:AI73 AO17:AO27 AN28 AN35 AD40 AO29:AO73 AC41:AC73 AC17:AC39 BA17:BB17 BA33 BA45 BA56 BA58 BA62:BA63 BA18:BA28 BB18:BB63 AU17:AU73 BA64:BB66 BA68:BB73 BB67">
    <cfRule type="containsText" dxfId="119" priority="424" operator="containsText" text="N/A">
      <formula>NOT(ISERROR(SEARCH("N/A",AC17)))</formula>
    </cfRule>
    <cfRule type="cellIs" dxfId="118" priority="425" operator="between">
      <formula>#REF!</formula>
      <formula>#REF!</formula>
    </cfRule>
    <cfRule type="cellIs" dxfId="117" priority="426" operator="between">
      <formula>#REF!</formula>
      <formula>#REF!</formula>
    </cfRule>
    <cfRule type="cellIs" dxfId="116" priority="427" operator="between">
      <formula>#REF!</formula>
      <formula>#REF!</formula>
    </cfRule>
  </conditionalFormatting>
  <conditionalFormatting sqref="AO76 AO73 AU76 AU73 BA76:BB76 BA73:BB73 AI76 AI73 AC76 AC73">
    <cfRule type="containsText" dxfId="115" priority="488" operator="containsText" text="N/A">
      <formula>NOT(ISERROR(SEARCH("N/A",AC73)))</formula>
    </cfRule>
    <cfRule type="cellIs" dxfId="114" priority="489" operator="between">
      <formula>$B$13</formula>
      <formula>#REF!</formula>
    </cfRule>
    <cfRule type="cellIs" dxfId="113" priority="490" operator="between">
      <formula>$B$11</formula>
      <formula>#REF!</formula>
    </cfRule>
    <cfRule type="cellIs" dxfId="112" priority="491" operator="between">
      <formula>#REF!</formula>
      <formula>#REF!</formula>
    </cfRule>
  </conditionalFormatting>
  <conditionalFormatting sqref="BA73:BB73 AO73 AO76 AU73 AU76 BA76:BB76 AI73 AI76 AC73 AC76">
    <cfRule type="containsText" dxfId="111" priority="528" operator="containsText" text="N/A">
      <formula>NOT(ISERROR(SEARCH("N/A",AC73)))</formula>
    </cfRule>
    <cfRule type="cellIs" dxfId="110" priority="529" operator="between">
      <formula>#REF!</formula>
      <formula>#REF!</formula>
    </cfRule>
    <cfRule type="cellIs" dxfId="109" priority="530" operator="between">
      <formula>$B$11</formula>
      <formula>#REF!</formula>
    </cfRule>
    <cfRule type="cellIs" dxfId="108" priority="531" operator="between">
      <formula>#REF!</formula>
      <formula>#REF!</formula>
    </cfRule>
  </conditionalFormatting>
  <conditionalFormatting sqref="AD72">
    <cfRule type="colorScale" priority="203">
      <colorScale>
        <cfvo type="min"/>
        <cfvo type="percentile" val="50"/>
        <cfvo type="max"/>
        <color rgb="FFF8696B"/>
        <color rgb="FFFFEB84"/>
        <color rgb="FF63BE7B"/>
      </colorScale>
    </cfRule>
  </conditionalFormatting>
  <conditionalFormatting sqref="AJ72">
    <cfRule type="colorScale" priority="202">
      <colorScale>
        <cfvo type="min"/>
        <cfvo type="percentile" val="50"/>
        <cfvo type="max"/>
        <color rgb="FFF8696B"/>
        <color rgb="FFFFEB84"/>
        <color rgb="FF63BE7B"/>
      </colorScale>
    </cfRule>
  </conditionalFormatting>
  <conditionalFormatting sqref="AP72">
    <cfRule type="colorScale" priority="201">
      <colorScale>
        <cfvo type="min"/>
        <cfvo type="percentile" val="50"/>
        <cfvo type="max"/>
        <color rgb="FFF8696B"/>
        <color rgb="FFFFEB84"/>
        <color rgb="FF63BE7B"/>
      </colorScale>
    </cfRule>
  </conditionalFormatting>
  <conditionalFormatting sqref="AV72">
    <cfRule type="colorScale" priority="200">
      <colorScale>
        <cfvo type="min"/>
        <cfvo type="percentile" val="50"/>
        <cfvo type="max"/>
        <color rgb="FFF8696B"/>
        <color rgb="FFFFEB84"/>
        <color rgb="FF63BE7B"/>
      </colorScale>
    </cfRule>
  </conditionalFormatting>
  <conditionalFormatting sqref="BA72:BB72">
    <cfRule type="colorScale" priority="199">
      <colorScale>
        <cfvo type="min"/>
        <cfvo type="percentile" val="50"/>
        <cfvo type="max"/>
        <color rgb="FFF8696B"/>
        <color rgb="FFFFEB84"/>
        <color rgb="FF63BE7B"/>
      </colorScale>
    </cfRule>
  </conditionalFormatting>
  <conditionalFormatting sqref="AC72">
    <cfRule type="colorScale" priority="190">
      <colorScale>
        <cfvo type="min"/>
        <cfvo type="percentile" val="50"/>
        <cfvo type="max"/>
        <color rgb="FFF8696B"/>
        <color rgb="FFFFEB84"/>
        <color rgb="FF63BE7B"/>
      </colorScale>
    </cfRule>
  </conditionalFormatting>
  <conditionalFormatting sqref="AI72">
    <cfRule type="colorScale" priority="181">
      <colorScale>
        <cfvo type="min"/>
        <cfvo type="percentile" val="50"/>
        <cfvo type="max"/>
        <color rgb="FFF8696B"/>
        <color rgb="FFFFEB84"/>
        <color rgb="FF63BE7B"/>
      </colorScale>
    </cfRule>
  </conditionalFormatting>
  <conditionalFormatting sqref="AO72">
    <cfRule type="colorScale" priority="172">
      <colorScale>
        <cfvo type="min"/>
        <cfvo type="percentile" val="50"/>
        <cfvo type="max"/>
        <color rgb="FFF8696B"/>
        <color rgb="FFFFEB84"/>
        <color rgb="FF63BE7B"/>
      </colorScale>
    </cfRule>
  </conditionalFormatting>
  <conditionalFormatting sqref="AU72">
    <cfRule type="colorScale" priority="163">
      <colorScale>
        <cfvo type="min"/>
        <cfvo type="percentile" val="50"/>
        <cfvo type="max"/>
        <color rgb="FFF8696B"/>
        <color rgb="FFFFEB84"/>
        <color rgb="FF63BE7B"/>
      </colorScale>
    </cfRule>
  </conditionalFormatting>
  <conditionalFormatting sqref="AZ17:AZ64">
    <cfRule type="colorScale" priority="1437">
      <colorScale>
        <cfvo type="num" val="0.45"/>
        <cfvo type="percent" val="0.65"/>
        <cfvo type="percent" val="100"/>
        <color rgb="FFF8696B"/>
        <color rgb="FFFFEB84"/>
        <color rgb="FF63BE7B"/>
      </colorScale>
    </cfRule>
  </conditionalFormatting>
  <conditionalFormatting sqref="AU17:AU72">
    <cfRule type="iconSet" priority="1439">
      <iconSet iconSet="4Arrows">
        <cfvo type="percent" val="0"/>
        <cfvo type="percent" val="25"/>
        <cfvo type="percent" val="50"/>
        <cfvo type="percent" val="75"/>
      </iconSet>
    </cfRule>
  </conditionalFormatting>
  <conditionalFormatting sqref="AZ18:AZ64">
    <cfRule type="colorScale" priority="1441">
      <colorScale>
        <cfvo type="num" val="0.45"/>
        <cfvo type="percent" val="0.65"/>
        <cfvo type="percent" val="100"/>
        <color rgb="FFF8696B"/>
        <color rgb="FFFFEB84"/>
        <color rgb="FF63BE7B"/>
      </colorScale>
    </cfRule>
  </conditionalFormatting>
  <conditionalFormatting sqref="AO36">
    <cfRule type="containsText" dxfId="107" priority="119" operator="containsText" text="N/A">
      <formula>NOT(ISERROR(SEARCH("N/A",AO36)))</formula>
    </cfRule>
    <cfRule type="cellIs" dxfId="106" priority="120" operator="between">
      <formula>#REF!</formula>
      <formula>#REF!</formula>
    </cfRule>
    <cfRule type="cellIs" dxfId="105" priority="121" operator="between">
      <formula>#REF!</formula>
      <formula>#REF!</formula>
    </cfRule>
    <cfRule type="cellIs" dxfId="104" priority="122" operator="between">
      <formula>#REF!</formula>
      <formula>#REF!</formula>
    </cfRule>
  </conditionalFormatting>
  <conditionalFormatting sqref="AO41">
    <cfRule type="containsText" dxfId="103" priority="115" operator="containsText" text="N/A">
      <formula>NOT(ISERROR(SEARCH("N/A",AO41)))</formula>
    </cfRule>
    <cfRule type="cellIs" dxfId="102" priority="116" operator="between">
      <formula>#REF!</formula>
      <formula>#REF!</formula>
    </cfRule>
    <cfRule type="cellIs" dxfId="101" priority="117" operator="between">
      <formula>#REF!</formula>
      <formula>#REF!</formula>
    </cfRule>
    <cfRule type="cellIs" dxfId="100" priority="118" operator="between">
      <formula>#REF!</formula>
      <formula>#REF!</formula>
    </cfRule>
  </conditionalFormatting>
  <conditionalFormatting sqref="AO43">
    <cfRule type="containsText" dxfId="99" priority="111" operator="containsText" text="N/A">
      <formula>NOT(ISERROR(SEARCH("N/A",AO43)))</formula>
    </cfRule>
    <cfRule type="cellIs" dxfId="98" priority="112" operator="between">
      <formula>#REF!</formula>
      <formula>#REF!</formula>
    </cfRule>
    <cfRule type="cellIs" dxfId="97" priority="113" operator="between">
      <formula>#REF!</formula>
      <formula>#REF!</formula>
    </cfRule>
    <cfRule type="cellIs" dxfId="96" priority="114" operator="between">
      <formula>#REF!</formula>
      <formula>#REF!</formula>
    </cfRule>
  </conditionalFormatting>
  <conditionalFormatting sqref="AI65:AI71">
    <cfRule type="containsText" dxfId="95" priority="107" operator="containsText" text="N/A">
      <formula>NOT(ISERROR(SEARCH("N/A",AI65)))</formula>
    </cfRule>
    <cfRule type="cellIs" dxfId="94" priority="108" operator="between">
      <formula>#REF!</formula>
      <formula>#REF!</formula>
    </cfRule>
    <cfRule type="cellIs" dxfId="93" priority="109" operator="between">
      <formula>#REF!</formula>
      <formula>#REF!</formula>
    </cfRule>
    <cfRule type="cellIs" dxfId="92" priority="110" operator="between">
      <formula>#REF!</formula>
      <formula>#REF!</formula>
    </cfRule>
  </conditionalFormatting>
  <conditionalFormatting sqref="AI65:AI71">
    <cfRule type="containsText" dxfId="91" priority="103" operator="containsText" text="N/A">
      <formula>NOT(ISERROR(SEARCH("N/A",AI65)))</formula>
    </cfRule>
    <cfRule type="cellIs" dxfId="90" priority="104" operator="between">
      <formula>#REF!</formula>
      <formula>#REF!</formula>
    </cfRule>
    <cfRule type="cellIs" dxfId="89" priority="105" operator="between">
      <formula>#REF!</formula>
      <formula>#REF!</formula>
    </cfRule>
    <cfRule type="cellIs" dxfId="88" priority="106" operator="between">
      <formula>#REF!</formula>
      <formula>#REF!</formula>
    </cfRule>
  </conditionalFormatting>
  <conditionalFormatting sqref="AC66:AC72">
    <cfRule type="containsText" dxfId="87" priority="99" operator="containsText" text="N/A">
      <formula>NOT(ISERROR(SEARCH("N/A",AC66)))</formula>
    </cfRule>
    <cfRule type="cellIs" dxfId="86" priority="100" operator="between">
      <formula>#REF!</formula>
      <formula>#REF!</formula>
    </cfRule>
    <cfRule type="cellIs" dxfId="85" priority="101" operator="between">
      <formula>#REF!</formula>
      <formula>#REF!</formula>
    </cfRule>
    <cfRule type="cellIs" dxfId="84" priority="102" operator="between">
      <formula>#REF!</formula>
      <formula>#REF!</formula>
    </cfRule>
  </conditionalFormatting>
  <conditionalFormatting sqref="AC72">
    <cfRule type="colorScale" priority="98">
      <colorScale>
        <cfvo type="min"/>
        <cfvo type="percentile" val="50"/>
        <cfvo type="max"/>
        <color rgb="FFF8696B"/>
        <color rgb="FFFFEB84"/>
        <color rgb="FF63BE7B"/>
      </colorScale>
    </cfRule>
  </conditionalFormatting>
  <conditionalFormatting sqref="AC65:AC71">
    <cfRule type="containsText" dxfId="83" priority="94" operator="containsText" text="N/A">
      <formula>NOT(ISERROR(SEARCH("N/A",AC65)))</formula>
    </cfRule>
    <cfRule type="cellIs" dxfId="82" priority="95" operator="between">
      <formula>#REF!</formula>
      <formula>#REF!</formula>
    </cfRule>
    <cfRule type="cellIs" dxfId="81" priority="96" operator="between">
      <formula>#REF!</formula>
      <formula>#REF!</formula>
    </cfRule>
    <cfRule type="cellIs" dxfId="80" priority="97" operator="between">
      <formula>#REF!</formula>
      <formula>#REF!</formula>
    </cfRule>
  </conditionalFormatting>
  <conditionalFormatting sqref="AC40">
    <cfRule type="containsText" dxfId="79" priority="90" operator="containsText" text="N/A">
      <formula>NOT(ISERROR(SEARCH("N/A",AC40)))</formula>
    </cfRule>
    <cfRule type="cellIs" dxfId="78" priority="91" operator="between">
      <formula>#REF!</formula>
      <formula>#REF!</formula>
    </cfRule>
    <cfRule type="cellIs" dxfId="77" priority="92" operator="between">
      <formula>#REF!</formula>
      <formula>#REF!</formula>
    </cfRule>
    <cfRule type="cellIs" dxfId="76" priority="93" operator="between">
      <formula>#REF!</formula>
      <formula>#REF!</formula>
    </cfRule>
  </conditionalFormatting>
  <conditionalFormatting sqref="AC39">
    <cfRule type="containsText" dxfId="75" priority="86" operator="containsText" text="N/A">
      <formula>NOT(ISERROR(SEARCH("N/A",AC39)))</formula>
    </cfRule>
    <cfRule type="cellIs" dxfId="74" priority="87" operator="between">
      <formula>#REF!</formula>
      <formula>#REF!</formula>
    </cfRule>
    <cfRule type="cellIs" dxfId="73" priority="88" operator="between">
      <formula>#REF!</formula>
      <formula>#REF!</formula>
    </cfRule>
    <cfRule type="cellIs" dxfId="72" priority="89" operator="between">
      <formula>#REF!</formula>
      <formula>#REF!</formula>
    </cfRule>
  </conditionalFormatting>
  <conditionalFormatting sqref="AC38">
    <cfRule type="containsText" dxfId="71" priority="82" operator="containsText" text="N/A">
      <formula>NOT(ISERROR(SEARCH("N/A",AC38)))</formula>
    </cfRule>
    <cfRule type="cellIs" dxfId="70" priority="83" operator="between">
      <formula>#REF!</formula>
      <formula>#REF!</formula>
    </cfRule>
    <cfRule type="cellIs" dxfId="69" priority="84" operator="between">
      <formula>#REF!</formula>
      <formula>#REF!</formula>
    </cfRule>
    <cfRule type="cellIs" dxfId="68" priority="85" operator="between">
      <formula>#REF!</formula>
      <formula>#REF!</formula>
    </cfRule>
  </conditionalFormatting>
  <conditionalFormatting sqref="AO28">
    <cfRule type="containsText" dxfId="67" priority="78" operator="containsText" text="N/A">
      <formula>NOT(ISERROR(SEARCH("N/A",AO28)))</formula>
    </cfRule>
    <cfRule type="cellIs" dxfId="66" priority="79" operator="between">
      <formula>#REF!</formula>
      <formula>#REF!</formula>
    </cfRule>
    <cfRule type="cellIs" dxfId="65" priority="80" operator="between">
      <formula>#REF!</formula>
      <formula>#REF!</formula>
    </cfRule>
    <cfRule type="cellIs" dxfId="64" priority="81" operator="between">
      <formula>#REF!</formula>
      <formula>#REF!</formula>
    </cfRule>
  </conditionalFormatting>
  <conditionalFormatting sqref="AO65:AO71">
    <cfRule type="containsText" dxfId="63" priority="74" operator="containsText" text="N/A">
      <formula>NOT(ISERROR(SEARCH("N/A",AO65)))</formula>
    </cfRule>
    <cfRule type="cellIs" dxfId="62" priority="75" operator="between">
      <formula>#REF!</formula>
      <formula>#REF!</formula>
    </cfRule>
    <cfRule type="cellIs" dxfId="61" priority="76" operator="between">
      <formula>#REF!</formula>
      <formula>#REF!</formula>
    </cfRule>
    <cfRule type="cellIs" dxfId="60" priority="77" operator="between">
      <formula>#REF!</formula>
      <formula>#REF!</formula>
    </cfRule>
  </conditionalFormatting>
  <conditionalFormatting sqref="AU35">
    <cfRule type="containsText" dxfId="59" priority="70" operator="containsText" text="N/A">
      <formula>NOT(ISERROR(SEARCH("N/A",AU35)))</formula>
    </cfRule>
    <cfRule type="cellIs" dxfId="58" priority="71" operator="between">
      <formula>#REF!</formula>
      <formula>#REF!</formula>
    </cfRule>
    <cfRule type="cellIs" dxfId="57" priority="72" operator="between">
      <formula>#REF!</formula>
      <formula>#REF!</formula>
    </cfRule>
    <cfRule type="cellIs" dxfId="56" priority="73" operator="between">
      <formula>#REF!</formula>
      <formula>#REF!</formula>
    </cfRule>
  </conditionalFormatting>
  <conditionalFormatting sqref="AU35">
    <cfRule type="iconSet" priority="69">
      <iconSet iconSet="4Arrows">
        <cfvo type="percent" val="0"/>
        <cfvo type="percent" val="25"/>
        <cfvo type="percent" val="50"/>
        <cfvo type="percent" val="75"/>
      </iconSet>
    </cfRule>
  </conditionalFormatting>
  <conditionalFormatting sqref="AU36">
    <cfRule type="containsText" dxfId="55" priority="65" operator="containsText" text="N/A">
      <formula>NOT(ISERROR(SEARCH("N/A",AU36)))</formula>
    </cfRule>
    <cfRule type="cellIs" dxfId="54" priority="66" operator="between">
      <formula>#REF!</formula>
      <formula>#REF!</formula>
    </cfRule>
    <cfRule type="cellIs" dxfId="53" priority="67" operator="between">
      <formula>#REF!</formula>
      <formula>#REF!</formula>
    </cfRule>
    <cfRule type="cellIs" dxfId="52" priority="68" operator="between">
      <formula>#REF!</formula>
      <formula>#REF!</formula>
    </cfRule>
  </conditionalFormatting>
  <conditionalFormatting sqref="AU36">
    <cfRule type="iconSet" priority="64">
      <iconSet iconSet="4Arrows">
        <cfvo type="percent" val="0"/>
        <cfvo type="percent" val="25"/>
        <cfvo type="percent" val="50"/>
        <cfvo type="percent" val="75"/>
      </iconSet>
    </cfRule>
  </conditionalFormatting>
  <conditionalFormatting sqref="AU39">
    <cfRule type="containsText" dxfId="51" priority="60" operator="containsText" text="N/A">
      <formula>NOT(ISERROR(SEARCH("N/A",AU39)))</formula>
    </cfRule>
    <cfRule type="cellIs" dxfId="50" priority="61" operator="between">
      <formula>#REF!</formula>
      <formula>#REF!</formula>
    </cfRule>
    <cfRule type="cellIs" dxfId="49" priority="62" operator="between">
      <formula>#REF!</formula>
      <formula>#REF!</formula>
    </cfRule>
    <cfRule type="cellIs" dxfId="48" priority="63" operator="between">
      <formula>#REF!</formula>
      <formula>#REF!</formula>
    </cfRule>
  </conditionalFormatting>
  <conditionalFormatting sqref="AU39">
    <cfRule type="iconSet" priority="59">
      <iconSet iconSet="4Arrows">
        <cfvo type="percent" val="0"/>
        <cfvo type="percent" val="25"/>
        <cfvo type="percent" val="50"/>
        <cfvo type="percent" val="75"/>
      </iconSet>
    </cfRule>
  </conditionalFormatting>
  <conditionalFormatting sqref="AU42">
    <cfRule type="containsText" dxfId="47" priority="55" operator="containsText" text="N/A">
      <formula>NOT(ISERROR(SEARCH("N/A",AU42)))</formula>
    </cfRule>
    <cfRule type="cellIs" dxfId="46" priority="56" operator="between">
      <formula>#REF!</formula>
      <formula>#REF!</formula>
    </cfRule>
    <cfRule type="cellIs" dxfId="45" priority="57" operator="between">
      <formula>#REF!</formula>
      <formula>#REF!</formula>
    </cfRule>
    <cfRule type="cellIs" dxfId="44" priority="58" operator="between">
      <formula>#REF!</formula>
      <formula>#REF!</formula>
    </cfRule>
  </conditionalFormatting>
  <conditionalFormatting sqref="AU42">
    <cfRule type="iconSet" priority="54">
      <iconSet iconSet="4Arrows">
        <cfvo type="percent" val="0"/>
        <cfvo type="percent" val="25"/>
        <cfvo type="percent" val="50"/>
        <cfvo type="percent" val="75"/>
      </iconSet>
    </cfRule>
  </conditionalFormatting>
  <conditionalFormatting sqref="AU37">
    <cfRule type="containsText" dxfId="43" priority="50" operator="containsText" text="N/A">
      <formula>NOT(ISERROR(SEARCH("N/A",AU37)))</formula>
    </cfRule>
    <cfRule type="cellIs" dxfId="42" priority="51" operator="between">
      <formula>#REF!</formula>
      <formula>#REF!</formula>
    </cfRule>
    <cfRule type="cellIs" dxfId="41" priority="52" operator="between">
      <formula>#REF!</formula>
      <formula>#REF!</formula>
    </cfRule>
    <cfRule type="cellIs" dxfId="40" priority="53" operator="between">
      <formula>#REF!</formula>
      <formula>#REF!</formula>
    </cfRule>
  </conditionalFormatting>
  <conditionalFormatting sqref="AU37">
    <cfRule type="iconSet" priority="49">
      <iconSet iconSet="4Arrows">
        <cfvo type="percent" val="0"/>
        <cfvo type="percent" val="25"/>
        <cfvo type="percent" val="50"/>
        <cfvo type="percent" val="75"/>
      </iconSet>
    </cfRule>
  </conditionalFormatting>
  <conditionalFormatting sqref="AU46">
    <cfRule type="containsText" dxfId="39" priority="45" operator="containsText" text="N/A">
      <formula>NOT(ISERROR(SEARCH("N/A",AU46)))</formula>
    </cfRule>
    <cfRule type="cellIs" dxfId="38" priority="46" operator="between">
      <formula>#REF!</formula>
      <formula>#REF!</formula>
    </cfRule>
    <cfRule type="cellIs" dxfId="37" priority="47" operator="between">
      <formula>#REF!</formula>
      <formula>#REF!</formula>
    </cfRule>
    <cfRule type="cellIs" dxfId="36" priority="48" operator="between">
      <formula>#REF!</formula>
      <formula>#REF!</formula>
    </cfRule>
  </conditionalFormatting>
  <conditionalFormatting sqref="AU46">
    <cfRule type="iconSet" priority="44">
      <iconSet iconSet="4Arrows">
        <cfvo type="percent" val="0"/>
        <cfvo type="percent" val="25"/>
        <cfvo type="percent" val="50"/>
        <cfvo type="percent" val="75"/>
      </iconSet>
    </cfRule>
  </conditionalFormatting>
  <conditionalFormatting sqref="AU47">
    <cfRule type="containsText" dxfId="35" priority="40" operator="containsText" text="N/A">
      <formula>NOT(ISERROR(SEARCH("N/A",AU47)))</formula>
    </cfRule>
    <cfRule type="cellIs" dxfId="34" priority="41" operator="between">
      <formula>#REF!</formula>
      <formula>#REF!</formula>
    </cfRule>
    <cfRule type="cellIs" dxfId="33" priority="42" operator="between">
      <formula>#REF!</formula>
      <formula>#REF!</formula>
    </cfRule>
    <cfRule type="cellIs" dxfId="32" priority="43" operator="between">
      <formula>#REF!</formula>
      <formula>#REF!</formula>
    </cfRule>
  </conditionalFormatting>
  <conditionalFormatting sqref="AU47">
    <cfRule type="iconSet" priority="39">
      <iconSet iconSet="4Arrows">
        <cfvo type="percent" val="0"/>
        <cfvo type="percent" val="25"/>
        <cfvo type="percent" val="50"/>
        <cfvo type="percent" val="75"/>
      </iconSet>
    </cfRule>
  </conditionalFormatting>
  <conditionalFormatting sqref="AU48">
    <cfRule type="containsText" dxfId="31" priority="35" operator="containsText" text="N/A">
      <formula>NOT(ISERROR(SEARCH("N/A",AU48)))</formula>
    </cfRule>
    <cfRule type="cellIs" dxfId="30" priority="36" operator="between">
      <formula>#REF!</formula>
      <formula>#REF!</formula>
    </cfRule>
    <cfRule type="cellIs" dxfId="29" priority="37" operator="between">
      <formula>#REF!</formula>
      <formula>#REF!</formula>
    </cfRule>
    <cfRule type="cellIs" dxfId="28" priority="38" operator="between">
      <formula>#REF!</formula>
      <formula>#REF!</formula>
    </cfRule>
  </conditionalFormatting>
  <conditionalFormatting sqref="AU48">
    <cfRule type="iconSet" priority="34">
      <iconSet iconSet="4Arrows">
        <cfvo type="percent" val="0"/>
        <cfvo type="percent" val="25"/>
        <cfvo type="percent" val="50"/>
        <cfvo type="percent" val="75"/>
      </iconSet>
    </cfRule>
  </conditionalFormatting>
  <conditionalFormatting sqref="BA29:BA32">
    <cfRule type="containsText" dxfId="27" priority="30" operator="containsText" text="N/A">
      <formula>NOT(ISERROR(SEARCH("N/A",BA29)))</formula>
    </cfRule>
    <cfRule type="cellIs" dxfId="26" priority="31" operator="between">
      <formula>#REF!</formula>
      <formula>#REF!</formula>
    </cfRule>
    <cfRule type="cellIs" dxfId="25" priority="32" operator="between">
      <formula>#REF!</formula>
      <formula>#REF!</formula>
    </cfRule>
    <cfRule type="cellIs" dxfId="24" priority="33" operator="between">
      <formula>#REF!</formula>
      <formula>#REF!</formula>
    </cfRule>
  </conditionalFormatting>
  <conditionalFormatting sqref="BA34:BA44">
    <cfRule type="containsText" dxfId="23" priority="26" operator="containsText" text="N/A">
      <formula>NOT(ISERROR(SEARCH("N/A",BA34)))</formula>
    </cfRule>
    <cfRule type="cellIs" dxfId="22" priority="27" operator="between">
      <formula>#REF!</formula>
      <formula>#REF!</formula>
    </cfRule>
    <cfRule type="cellIs" dxfId="21" priority="28" operator="between">
      <formula>#REF!</formula>
      <formula>#REF!</formula>
    </cfRule>
    <cfRule type="cellIs" dxfId="20" priority="29" operator="between">
      <formula>#REF!</formula>
      <formula>#REF!</formula>
    </cfRule>
  </conditionalFormatting>
  <conditionalFormatting sqref="BA46">
    <cfRule type="containsText" dxfId="19" priority="22" operator="containsText" text="N/A">
      <formula>NOT(ISERROR(SEARCH("N/A",BA46)))</formula>
    </cfRule>
    <cfRule type="cellIs" dxfId="18" priority="23" operator="between">
      <formula>#REF!</formula>
      <formula>#REF!</formula>
    </cfRule>
    <cfRule type="cellIs" dxfId="17" priority="24" operator="between">
      <formula>#REF!</formula>
      <formula>#REF!</formula>
    </cfRule>
    <cfRule type="cellIs" dxfId="16" priority="25" operator="between">
      <formula>#REF!</formula>
      <formula>#REF!</formula>
    </cfRule>
  </conditionalFormatting>
  <conditionalFormatting sqref="BA47:BA55">
    <cfRule type="containsText" dxfId="15" priority="18" operator="containsText" text="N/A">
      <formula>NOT(ISERROR(SEARCH("N/A",BA47)))</formula>
    </cfRule>
    <cfRule type="cellIs" dxfId="14" priority="19" operator="between">
      <formula>#REF!</formula>
      <formula>#REF!</formula>
    </cfRule>
    <cfRule type="cellIs" dxfId="13" priority="20" operator="between">
      <formula>#REF!</formula>
      <formula>#REF!</formula>
    </cfRule>
    <cfRule type="cellIs" dxfId="12" priority="21" operator="between">
      <formula>#REF!</formula>
      <formula>#REF!</formula>
    </cfRule>
  </conditionalFormatting>
  <conditionalFormatting sqref="BA1048576:BB1048576">
    <cfRule type="containsText" dxfId="11" priority="14" operator="containsText" text="N/A">
      <formula>NOT(ISERROR(SEARCH("N/A",BA1048576)))</formula>
    </cfRule>
    <cfRule type="cellIs" dxfId="10" priority="15" operator="between">
      <formula>#REF!</formula>
      <formula>#REF!</formula>
    </cfRule>
    <cfRule type="cellIs" dxfId="9" priority="16" operator="between">
      <formula>#REF!</formula>
      <formula>#REF!</formula>
    </cfRule>
    <cfRule type="cellIs" dxfId="8" priority="17" operator="between">
      <formula>#REF!</formula>
      <formula>#REF!</formula>
    </cfRule>
  </conditionalFormatting>
  <conditionalFormatting sqref="BA57">
    <cfRule type="containsText" dxfId="7" priority="10" operator="containsText" text="N/A">
      <formula>NOT(ISERROR(SEARCH("N/A",BA57)))</formula>
    </cfRule>
    <cfRule type="cellIs" dxfId="6" priority="11" operator="between">
      <formula>#REF!</formula>
      <formula>#REF!</formula>
    </cfRule>
    <cfRule type="cellIs" dxfId="5" priority="12" operator="between">
      <formula>#REF!</formula>
      <formula>#REF!</formula>
    </cfRule>
    <cfRule type="cellIs" dxfId="4" priority="13" operator="between">
      <formula>#REF!</formula>
      <formula>#REF!</formula>
    </cfRule>
  </conditionalFormatting>
  <conditionalFormatting sqref="BA59:BA61">
    <cfRule type="containsText" dxfId="3" priority="6" operator="containsText" text="N/A">
      <formula>NOT(ISERROR(SEARCH("N/A",BA59)))</formula>
    </cfRule>
    <cfRule type="cellIs" dxfId="2" priority="7" operator="between">
      <formula>#REF!</formula>
      <formula>#REF!</formula>
    </cfRule>
    <cfRule type="cellIs" dxfId="1" priority="8" operator="between">
      <formula>#REF!</formula>
      <formula>#REF!</formula>
    </cfRule>
    <cfRule type="cellIs" dxfId="0" priority="9" operator="between">
      <formula>#REF!</formula>
      <formula>#REF!</formula>
    </cfRule>
  </conditionalFormatting>
  <dataValidations disablePrompts="1" count="11">
    <dataValidation type="list" allowBlank="1" showInputMessage="1" showErrorMessage="1" sqref="F65:F71">
      <formula1>META02</formula1>
    </dataValidation>
    <dataValidation type="list" allowBlank="1" showInputMessage="1" showErrorMessage="1" sqref="J17:J72">
      <formula1>PROGRAMACION</formula1>
    </dataValidation>
    <dataValidation type="list" allowBlank="1" showInputMessage="1" showErrorMessage="1" sqref="Q17:Q71">
      <formula1>INDICADOR</formula1>
    </dataValidation>
    <dataValidation type="list" allowBlank="1" showInputMessage="1" showErrorMessage="1" sqref="U17:U71">
      <formula1>FUENTE</formula1>
    </dataValidation>
    <dataValidation type="list" allowBlank="1" showInputMessage="1" showErrorMessage="1" error="Escriba un texto " promptTitle="Cualquier contenido" sqref="F17:F64">
      <formula1>META2</formula1>
    </dataValidation>
    <dataValidation type="list" allowBlank="1" showInputMessage="1" showErrorMessage="1" sqref="V17:V71">
      <formula1>RUBROS</formula1>
    </dataValidation>
    <dataValidation type="list" allowBlank="1" showInputMessage="1" showErrorMessage="1" sqref="T17:T71">
      <formula1>CONTRALORIA</formula1>
    </dataValidation>
    <dataValidation type="list" allowBlank="1" showInputMessage="1" showErrorMessage="1" sqref="AB5">
      <formula1>$BC$7:$BC$10</formula1>
    </dataValidation>
    <dataValidation type="list" allowBlank="1" showInputMessage="1" showErrorMessage="1" sqref="B4">
      <formula1>DEPENDENCIA</formula1>
    </dataValidation>
    <dataValidation type="list" allowBlank="1" showInputMessage="1" showErrorMessage="1" sqref="B7">
      <formula1>LIDERPROCESO</formula1>
    </dataValidation>
    <dataValidation type="list" allowBlank="1" showInputMessage="1" showErrorMessage="1" sqref="W17:W72">
      <formula1>$B$86:$B$104</formula1>
    </dataValidation>
  </dataValidations>
  <pageMargins left="0.70866141732283472" right="0.70866141732283472" top="0.74803149606299213" bottom="0.74803149606299213" header="0.31496062992125984" footer="0.31496062992125984"/>
  <pageSetup paperSize="14" scale="40" orientation="landscape" horizontalDpi="4294967293" r:id="rId1"/>
  <colBreaks count="1" manualBreakCount="1">
    <brk id="25"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zoomScale="55" zoomScaleNormal="55" workbookViewId="0">
      <selection activeCell="D2" sqref="D2:D5"/>
    </sheetView>
  </sheetViews>
  <sheetFormatPr baseColWidth="10" defaultRowHeight="15"/>
  <cols>
    <col min="1" max="1" width="25.140625" customWidth="1"/>
    <col min="2" max="2" width="46" customWidth="1"/>
    <col min="3" max="3" width="56.5703125" bestFit="1" customWidth="1"/>
    <col min="4" max="4" width="43.28515625" customWidth="1"/>
    <col min="5" max="5" width="13.28515625" customWidth="1"/>
  </cols>
  <sheetData>
    <row r="1" spans="1:8">
      <c r="A1" t="s">
        <v>44</v>
      </c>
      <c r="B1" t="s">
        <v>30</v>
      </c>
      <c r="C1" t="s">
        <v>47</v>
      </c>
      <c r="D1" t="s">
        <v>49</v>
      </c>
      <c r="F1" t="s">
        <v>20</v>
      </c>
    </row>
    <row r="2" spans="1:8">
      <c r="A2" t="s">
        <v>38</v>
      </c>
      <c r="B2" t="s">
        <v>45</v>
      </c>
      <c r="C2" t="s">
        <v>142</v>
      </c>
      <c r="D2" t="s">
        <v>50</v>
      </c>
      <c r="F2" t="s">
        <v>56</v>
      </c>
    </row>
    <row r="3" spans="1:8">
      <c r="A3" t="s">
        <v>39</v>
      </c>
      <c r="B3" t="s">
        <v>46</v>
      </c>
      <c r="C3" t="s">
        <v>132</v>
      </c>
      <c r="D3" t="s">
        <v>51</v>
      </c>
      <c r="F3" t="s">
        <v>57</v>
      </c>
    </row>
    <row r="4" spans="1:8">
      <c r="A4" t="s">
        <v>40</v>
      </c>
      <c r="C4" t="s">
        <v>143</v>
      </c>
      <c r="D4" t="s">
        <v>52</v>
      </c>
      <c r="F4" t="s">
        <v>58</v>
      </c>
    </row>
    <row r="5" spans="1:8">
      <c r="A5" t="s">
        <v>41</v>
      </c>
      <c r="C5" t="s">
        <v>144</v>
      </c>
      <c r="D5" t="s">
        <v>53</v>
      </c>
    </row>
    <row r="6" spans="1:8">
      <c r="A6" t="s">
        <v>42</v>
      </c>
      <c r="E6" t="s">
        <v>72</v>
      </c>
      <c r="G6" t="s">
        <v>73</v>
      </c>
    </row>
    <row r="7" spans="1:8">
      <c r="A7" t="s">
        <v>43</v>
      </c>
      <c r="E7" t="s">
        <v>54</v>
      </c>
      <c r="G7" t="s">
        <v>74</v>
      </c>
    </row>
    <row r="8" spans="1:8">
      <c r="E8" t="s">
        <v>55</v>
      </c>
      <c r="G8" t="s">
        <v>75</v>
      </c>
    </row>
    <row r="9" spans="1:8">
      <c r="E9" t="s">
        <v>70</v>
      </c>
    </row>
    <row r="10" spans="1:8">
      <c r="E10" t="s">
        <v>71</v>
      </c>
    </row>
    <row r="12" spans="1:8" s="16" customFormat="1" ht="74.25" customHeight="1">
      <c r="A12" s="25"/>
      <c r="C12" s="26"/>
      <c r="D12" s="19"/>
      <c r="H12" s="16" t="s">
        <v>78</v>
      </c>
    </row>
    <row r="13" spans="1:8" s="16" customFormat="1" ht="74.25" customHeight="1">
      <c r="A13" s="25"/>
      <c r="C13" s="26"/>
      <c r="D13" s="19"/>
      <c r="H13" s="16" t="s">
        <v>79</v>
      </c>
    </row>
    <row r="14" spans="1:8" s="16" customFormat="1" ht="74.25" customHeight="1">
      <c r="A14" s="25"/>
      <c r="C14" s="26"/>
      <c r="D14" s="15"/>
      <c r="H14" s="16" t="s">
        <v>80</v>
      </c>
    </row>
    <row r="15" spans="1:8" s="16" customFormat="1" ht="74.25" customHeight="1">
      <c r="A15" s="25"/>
      <c r="C15" s="26"/>
      <c r="D15" s="15"/>
      <c r="H15" s="16" t="s">
        <v>81</v>
      </c>
    </row>
    <row r="16" spans="1:8" s="16" customFormat="1" ht="74.25" customHeight="1" thickBot="1">
      <c r="A16" s="25"/>
      <c r="C16" s="26"/>
      <c r="D16" s="18"/>
    </row>
    <row r="17" spans="1:4" s="16" customFormat="1" ht="74.25" customHeight="1">
      <c r="A17" s="25"/>
      <c r="C17" s="26"/>
      <c r="D17" s="17"/>
    </row>
    <row r="18" spans="1:4" s="16" customFormat="1" ht="74.25" customHeight="1">
      <c r="A18" s="25"/>
      <c r="C18" s="26"/>
      <c r="D18" s="19"/>
    </row>
    <row r="19" spans="1:4" s="16" customFormat="1" ht="74.25" customHeight="1">
      <c r="A19" s="25"/>
      <c r="C19" s="26"/>
      <c r="D19" s="19"/>
    </row>
    <row r="20" spans="1:4" s="16" customFormat="1" ht="74.25" customHeight="1">
      <c r="A20" s="25"/>
      <c r="C20" s="26"/>
      <c r="D20" s="19"/>
    </row>
    <row r="21" spans="1:4" s="16" customFormat="1" ht="74.25" customHeight="1" thickBot="1">
      <c r="A21" s="25"/>
      <c r="C21" s="27"/>
      <c r="D21" s="19"/>
    </row>
    <row r="22" spans="1:4" ht="18.75" thickBot="1">
      <c r="C22" s="27"/>
      <c r="D22" s="17"/>
    </row>
    <row r="23" spans="1:4" ht="18.75" thickBot="1">
      <c r="C23" s="27"/>
      <c r="D23" s="14"/>
    </row>
    <row r="24" spans="1:4" ht="18">
      <c r="C24" s="28"/>
      <c r="D24" s="17"/>
    </row>
    <row r="25" spans="1:4" ht="18">
      <c r="C25" s="28"/>
      <c r="D25" s="19"/>
    </row>
    <row r="26" spans="1:4" ht="18">
      <c r="C26" s="28"/>
      <c r="D26" s="19"/>
    </row>
    <row r="27" spans="1:4" ht="18.75" thickBot="1">
      <c r="C27" s="28"/>
      <c r="D27" s="18"/>
    </row>
    <row r="28" spans="1:4" ht="18">
      <c r="C28" s="28"/>
      <c r="D28" s="17"/>
    </row>
    <row r="29" spans="1:4" ht="18">
      <c r="C29" s="28"/>
      <c r="D29" s="19"/>
    </row>
    <row r="30" spans="1:4" ht="18">
      <c r="C30" s="28"/>
      <c r="D30" s="19"/>
    </row>
    <row r="31" spans="1:4" ht="18">
      <c r="C31" s="28"/>
      <c r="D31" s="19"/>
    </row>
    <row r="32" spans="1:4" ht="18">
      <c r="C32" s="29"/>
      <c r="D32" s="19"/>
    </row>
    <row r="33" spans="3:4" ht="18">
      <c r="C33" s="29"/>
      <c r="D33" s="19"/>
    </row>
    <row r="34" spans="3:4" ht="18">
      <c r="C34" s="29"/>
      <c r="D34" s="18"/>
    </row>
    <row r="35" spans="3:4" ht="18">
      <c r="C35" s="29"/>
      <c r="D35" s="18"/>
    </row>
    <row r="36" spans="3:4" ht="18">
      <c r="C36" s="29"/>
      <c r="D36" s="18"/>
    </row>
    <row r="37" spans="3:4" ht="18">
      <c r="C37" s="29"/>
      <c r="D37" s="18"/>
    </row>
    <row r="38" spans="3:4" ht="18">
      <c r="C38" s="29"/>
      <c r="D38" s="21"/>
    </row>
    <row r="39" spans="3:4" ht="18">
      <c r="C39" s="29"/>
      <c r="D39" s="21"/>
    </row>
    <row r="40" spans="3:4" ht="18">
      <c r="C40" s="30"/>
      <c r="D40" s="21"/>
    </row>
    <row r="41" spans="3:4" ht="18">
      <c r="C41" s="30"/>
      <c r="D41" s="21"/>
    </row>
    <row r="42" spans="3:4" ht="18.75" thickBot="1">
      <c r="C42" s="31"/>
      <c r="D42" s="21"/>
    </row>
    <row r="43" spans="3:4" ht="18">
      <c r="C43" s="32"/>
      <c r="D43" s="17"/>
    </row>
    <row r="44" spans="3:4" ht="18">
      <c r="C44" s="33"/>
      <c r="D44" s="18"/>
    </row>
    <row r="45" spans="3:4" ht="18">
      <c r="C45" s="33"/>
      <c r="D45" s="18"/>
    </row>
    <row r="46" spans="3:4" ht="18">
      <c r="C46" s="33"/>
      <c r="D46" s="21"/>
    </row>
    <row r="47" spans="3:4" ht="18.75" thickBot="1">
      <c r="C47" s="34"/>
      <c r="D47" s="20"/>
    </row>
    <row r="48" spans="3:4" ht="18">
      <c r="C48" s="35"/>
    </row>
    <row r="49" spans="3:3" ht="18">
      <c r="C49" s="35"/>
    </row>
    <row r="50" spans="3:3" ht="18">
      <c r="C50" s="35"/>
    </row>
    <row r="51" spans="3:3" ht="18">
      <c r="C51" s="35"/>
    </row>
    <row r="52" spans="3:3" ht="18">
      <c r="C52" s="36"/>
    </row>
    <row r="53" spans="3:3" ht="18">
      <c r="C53" s="36"/>
    </row>
    <row r="54" spans="3:3" ht="18">
      <c r="C54" s="36"/>
    </row>
    <row r="55" spans="3:3" ht="18">
      <c r="C55" s="36"/>
    </row>
    <row r="56" spans="3:3" ht="18">
      <c r="C56" s="37"/>
    </row>
    <row r="57" spans="3:3" ht="18">
      <c r="C57" s="38"/>
    </row>
    <row r="58" spans="3:3" ht="18">
      <c r="C58" s="38"/>
    </row>
    <row r="59" spans="3:3" ht="18">
      <c r="C59" s="38"/>
    </row>
    <row r="60" spans="3:3" ht="18.75" thickBot="1">
      <c r="C60" s="39"/>
    </row>
    <row r="61" spans="3:3" ht="18">
      <c r="C61" s="40"/>
    </row>
    <row r="62" spans="3:3" ht="18">
      <c r="C62" s="41"/>
    </row>
    <row r="63" spans="3:3" ht="18">
      <c r="C63" s="41"/>
    </row>
    <row r="64" spans="3:3" ht="18">
      <c r="C64" s="41"/>
    </row>
    <row r="65" spans="3:3" ht="18">
      <c r="C65" s="41"/>
    </row>
    <row r="66" spans="3:3" ht="18">
      <c r="C66" s="42"/>
    </row>
    <row r="67" spans="3:3" ht="18">
      <c r="C67" s="42"/>
    </row>
    <row r="68" spans="3:3" ht="18">
      <c r="C68" s="42"/>
    </row>
    <row r="69" spans="3:3" ht="18">
      <c r="C69" s="42"/>
    </row>
    <row r="70" spans="3:3" ht="18">
      <c r="C70" s="42"/>
    </row>
    <row r="71" spans="3:3" ht="18">
      <c r="C71" s="43"/>
    </row>
    <row r="72" spans="3:3" ht="18">
      <c r="C72" s="42"/>
    </row>
    <row r="73" spans="3:3" ht="18">
      <c r="C73" s="42"/>
    </row>
    <row r="74" spans="3:3" ht="18">
      <c r="C74" s="42"/>
    </row>
    <row r="75" spans="3:3" ht="18">
      <c r="C75" s="42"/>
    </row>
    <row r="76" spans="3:3" ht="18">
      <c r="C76" s="42"/>
    </row>
    <row r="77" spans="3:3" ht="18">
      <c r="C77" s="42"/>
    </row>
    <row r="78" spans="3:3" ht="18">
      <c r="C78" s="42"/>
    </row>
    <row r="79" spans="3:3" ht="18">
      <c r="C79" s="41"/>
    </row>
    <row r="80" spans="3:3" ht="18">
      <c r="C80" s="41"/>
    </row>
    <row r="81" spans="3:3" ht="18">
      <c r="C81" s="41"/>
    </row>
    <row r="82" spans="3:3" ht="18">
      <c r="C82" s="41"/>
    </row>
    <row r="83" spans="3:3" ht="18">
      <c r="C83" s="41"/>
    </row>
    <row r="84" spans="3:3" ht="18">
      <c r="C84" s="41"/>
    </row>
    <row r="85" spans="3:3" ht="18">
      <c r="C85" s="44"/>
    </row>
    <row r="86" spans="3:3" ht="18">
      <c r="C86" s="41"/>
    </row>
    <row r="87" spans="3:3" ht="18">
      <c r="C87" s="41"/>
    </row>
    <row r="88" spans="3:3" ht="18.75" thickBot="1">
      <c r="C88" s="45"/>
    </row>
    <row r="89" spans="3:3" ht="18">
      <c r="C89" s="46"/>
    </row>
    <row r="90" spans="3:3" ht="18">
      <c r="C90" s="42"/>
    </row>
    <row r="91" spans="3:3" ht="18">
      <c r="C91" s="42"/>
    </row>
    <row r="92" spans="3:3" ht="18">
      <c r="C92" s="42"/>
    </row>
    <row r="93" spans="3:3" ht="18">
      <c r="C93" s="42"/>
    </row>
    <row r="94" spans="3:3" ht="18.75" thickBot="1">
      <c r="C94" s="47"/>
    </row>
    <row r="99" spans="2:3">
      <c r="B99" t="s">
        <v>34</v>
      </c>
      <c r="C99" t="s">
        <v>59</v>
      </c>
    </row>
    <row r="100" spans="2:3">
      <c r="B100" s="23">
        <v>1167</v>
      </c>
      <c r="C100" s="16" t="s">
        <v>60</v>
      </c>
    </row>
    <row r="101" spans="2:3" ht="30">
      <c r="B101" s="23">
        <v>1131</v>
      </c>
      <c r="C101" s="16" t="s">
        <v>61</v>
      </c>
    </row>
    <row r="102" spans="2:3">
      <c r="B102" s="23">
        <v>1177</v>
      </c>
      <c r="C102" s="16" t="s">
        <v>62</v>
      </c>
    </row>
    <row r="103" spans="2:3" ht="30">
      <c r="B103" s="23">
        <v>1094</v>
      </c>
      <c r="C103" s="16" t="s">
        <v>63</v>
      </c>
    </row>
    <row r="104" spans="2:3">
      <c r="B104" s="23">
        <v>1128</v>
      </c>
      <c r="C104" s="16" t="s">
        <v>64</v>
      </c>
    </row>
    <row r="105" spans="2:3" ht="30">
      <c r="B105" s="23">
        <v>1095</v>
      </c>
      <c r="C105" s="16" t="s">
        <v>65</v>
      </c>
    </row>
    <row r="106" spans="2:3" ht="30">
      <c r="B106" s="23">
        <v>1129</v>
      </c>
      <c r="C106" s="16" t="s">
        <v>66</v>
      </c>
    </row>
    <row r="107" spans="2:3" ht="45">
      <c r="B107" s="23">
        <v>1120</v>
      </c>
      <c r="C107" s="16" t="s">
        <v>67</v>
      </c>
    </row>
    <row r="108" spans="2:3">
      <c r="B108" s="22"/>
    </row>
    <row r="109" spans="2:3">
      <c r="B109" s="22"/>
    </row>
    <row r="117" spans="2:3">
      <c r="B117" t="s">
        <v>97</v>
      </c>
    </row>
    <row r="118" spans="2:3">
      <c r="B118" t="s">
        <v>101</v>
      </c>
      <c r="C118" t="s">
        <v>264</v>
      </c>
    </row>
    <row r="119" spans="2:3">
      <c r="B119" t="s">
        <v>102</v>
      </c>
      <c r="C119" t="s">
        <v>265</v>
      </c>
    </row>
    <row r="120" spans="2:3">
      <c r="B120" t="s">
        <v>103</v>
      </c>
      <c r="C120" t="s">
        <v>266</v>
      </c>
    </row>
    <row r="121" spans="2:3">
      <c r="B121" t="s">
        <v>104</v>
      </c>
      <c r="C121" t="s">
        <v>267</v>
      </c>
    </row>
    <row r="122" spans="2:3">
      <c r="B122" t="s">
        <v>105</v>
      </c>
      <c r="C122" t="s">
        <v>268</v>
      </c>
    </row>
    <row r="123" spans="2:3">
      <c r="B123" t="s">
        <v>106</v>
      </c>
      <c r="C123" t="s">
        <v>269</v>
      </c>
    </row>
    <row r="124" spans="2:3">
      <c r="B124" t="s">
        <v>107</v>
      </c>
      <c r="C124" t="s">
        <v>270</v>
      </c>
    </row>
    <row r="125" spans="2:3">
      <c r="B125" t="s">
        <v>108</v>
      </c>
      <c r="C125" t="s">
        <v>271</v>
      </c>
    </row>
    <row r="126" spans="2:3">
      <c r="B126" t="s">
        <v>109</v>
      </c>
      <c r="C126" t="s">
        <v>272</v>
      </c>
    </row>
    <row r="127" spans="2:3">
      <c r="B127" t="s">
        <v>110</v>
      </c>
      <c r="C127" t="s">
        <v>273</v>
      </c>
    </row>
    <row r="128" spans="2:3">
      <c r="B128" t="s">
        <v>111</v>
      </c>
      <c r="C128" t="s">
        <v>274</v>
      </c>
    </row>
    <row r="129" spans="2:3">
      <c r="B129" t="s">
        <v>112</v>
      </c>
      <c r="C129" t="s">
        <v>275</v>
      </c>
    </row>
    <row r="130" spans="2:3">
      <c r="B130" t="s">
        <v>113</v>
      </c>
      <c r="C130" t="s">
        <v>276</v>
      </c>
    </row>
    <row r="131" spans="2:3">
      <c r="B131" t="s">
        <v>114</v>
      </c>
      <c r="C131" t="s">
        <v>277</v>
      </c>
    </row>
    <row r="132" spans="2:3">
      <c r="B132" t="s">
        <v>115</v>
      </c>
      <c r="C132" t="s">
        <v>278</v>
      </c>
    </row>
    <row r="133" spans="2:3">
      <c r="B133" t="s">
        <v>116</v>
      </c>
      <c r="C133" t="s">
        <v>279</v>
      </c>
    </row>
    <row r="134" spans="2:3">
      <c r="B134" t="s">
        <v>117</v>
      </c>
      <c r="C134" t="s">
        <v>280</v>
      </c>
    </row>
    <row r="135" spans="2:3">
      <c r="B135" t="s">
        <v>118</v>
      </c>
      <c r="C135" t="s">
        <v>281</v>
      </c>
    </row>
    <row r="136" spans="2:3">
      <c r="B136" t="s">
        <v>119</v>
      </c>
      <c r="C136" t="s">
        <v>282</v>
      </c>
    </row>
    <row r="137" spans="2:3">
      <c r="B137" t="s">
        <v>120</v>
      </c>
      <c r="C137" t="s">
        <v>283</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Martha Stephanny Barreto Mantilla</cp:lastModifiedBy>
  <cp:lastPrinted>2016-09-29T15:31:05Z</cp:lastPrinted>
  <dcterms:created xsi:type="dcterms:W3CDTF">2016-04-29T15:58:00Z</dcterms:created>
  <dcterms:modified xsi:type="dcterms:W3CDTF">2018-02-01T19:52:24Z</dcterms:modified>
</cp:coreProperties>
</file>