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p\Desktop\Planes de gestión III trimestre\"/>
    </mc:Choice>
  </mc:AlternateContent>
  <bookViews>
    <workbookView xWindow="0" yWindow="0" windowWidth="10215" windowHeight="6480" tabRatio="500"/>
  </bookViews>
  <sheets>
    <sheet name="PLAN GESTION POR PROCESO" sheetId="1" r:id="rId1"/>
    <sheet name="Hoja2" sheetId="2" state="hidden" r:id="rId2"/>
  </sheets>
  <externalReferences>
    <externalReference r:id="rId3"/>
  </externalReferences>
  <definedNames>
    <definedName name="_xlnm._FilterDatabase" localSheetId="0">'PLAN GESTION POR PROCESO'!$A$10:$BD$59</definedName>
    <definedName name="_FilterDatabase_0" localSheetId="0">'PLAN GESTION POR PROCESO'!$A$10:$BD$59</definedName>
    <definedName name="_FilterDatabase_0_0" localSheetId="0">'PLAN GESTION POR PROCESO'!$A$10:$BD$59</definedName>
    <definedName name="_FilterDatabase_0_0_0" localSheetId="0">'PLAN GESTION POR PROCESO'!$A$10:$BD$59</definedName>
    <definedName name="_FilterDatabase_0_0_0_0" localSheetId="0">'PLAN GESTION POR PROCESO'!$A$10:$BD$59</definedName>
    <definedName name="_FilterDatabase_0_0_0_0_0" localSheetId="0">'PLAN GESTION POR PROCESO'!$A$10:$BD$59</definedName>
    <definedName name="_FilterDatabase_0_0_0_0_0_0" localSheetId="0">'PLAN GESTION POR PROCESO'!$A$10:$BD$59</definedName>
    <definedName name="_xlnm.Print_Area" localSheetId="0">'PLAN GESTION POR PROCESO'!$D$52:$K$58</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[1]Hoja2!$C$6:$C$9</definedName>
    <definedName name="META2">Hoja2!$C$2:$C$5</definedName>
    <definedName name="OBJETIVOS">Hoja2!$A$12:$A$21</definedName>
    <definedName name="PMRFINAL">Hoja2!$H$12:$H$15</definedName>
    <definedName name="Print_Area_0" localSheetId="0">'PLAN GESTION POR PROCESO'!$D$52:$K$58</definedName>
    <definedName name="Print_Area_0_0" localSheetId="0">'PLAN GESTION POR PROCESO'!$D$52:$K$58</definedName>
    <definedName name="Print_Area_0_0_0" localSheetId="0">'PLAN GESTION POR PROCESO'!$D$52:$K$58</definedName>
    <definedName name="Print_Area_0_0_0_0" localSheetId="0">'PLAN GESTION POR PROCESO'!$D$52:$K$58</definedName>
    <definedName name="Print_Area_0_0_0_0_0" localSheetId="0">'PLAN GESTION POR PROCESO'!$D$52:$K$58</definedName>
    <definedName name="Print_Area_0_0_0_0_0_0" localSheetId="0">'PLAN GESTION POR PROCESO'!$D$52:$K$58</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P26" i="1" l="1"/>
  <c r="P25" i="1"/>
  <c r="AY33" i="1" l="1"/>
  <c r="AS33" i="1"/>
  <c r="AM33" i="1"/>
  <c r="AG33" i="1"/>
  <c r="AA33" i="1"/>
  <c r="AA32" i="1"/>
  <c r="AI37" i="1" l="1"/>
  <c r="AI16" i="1"/>
  <c r="AB54" i="1"/>
  <c r="AB33" i="1"/>
  <c r="AC57" i="1"/>
  <c r="AC32" i="1"/>
  <c r="AC44" i="1"/>
  <c r="AC40" i="1"/>
  <c r="AD38" i="1"/>
  <c r="AB50" i="1"/>
  <c r="AC43" i="1"/>
  <c r="AD39" i="1"/>
  <c r="AC38" i="1"/>
  <c r="AC41" i="1"/>
  <c r="AC39" i="1"/>
  <c r="AZ15" i="1"/>
  <c r="BB15" i="1" s="1"/>
  <c r="BC15" i="1" s="1"/>
  <c r="AZ16" i="1"/>
  <c r="BB16" i="1" s="1"/>
  <c r="BC16" i="1" s="1"/>
  <c r="AZ17" i="1"/>
  <c r="BB17" i="1" s="1"/>
  <c r="BC17" i="1" s="1"/>
  <c r="AZ19" i="1"/>
  <c r="BB19" i="1" s="1"/>
  <c r="BC19" i="1" s="1"/>
  <c r="AZ21" i="1"/>
  <c r="BB21" i="1" s="1"/>
  <c r="BC21" i="1" s="1"/>
  <c r="AZ22" i="1"/>
  <c r="BB22" i="1" s="1"/>
  <c r="BC22" i="1" s="1"/>
  <c r="AZ23" i="1"/>
  <c r="BB23" i="1" s="1"/>
  <c r="BC23" i="1" s="1"/>
  <c r="AZ25" i="1"/>
  <c r="BB25" i="1" s="1"/>
  <c r="BC25" i="1" s="1"/>
  <c r="AZ26" i="1"/>
  <c r="BB26" i="1" s="1"/>
  <c r="BC26" i="1" s="1"/>
  <c r="P27" i="1"/>
  <c r="AZ27" i="1" s="1"/>
  <c r="BB27" i="1" s="1"/>
  <c r="BC27" i="1" s="1"/>
  <c r="P28" i="1"/>
  <c r="AZ28" i="1" s="1"/>
  <c r="BB28" i="1" s="1"/>
  <c r="BC28" i="1" s="1"/>
  <c r="P29" i="1"/>
  <c r="AZ29" i="1" s="1"/>
  <c r="BB29" i="1" s="1"/>
  <c r="BC29" i="1" s="1"/>
  <c r="P30" i="1"/>
  <c r="AZ30" i="1" s="1"/>
  <c r="BB30" i="1" s="1"/>
  <c r="BC30" i="1" s="1"/>
  <c r="P31" i="1"/>
  <c r="AZ31" i="1" s="1"/>
  <c r="BB31" i="1" s="1"/>
  <c r="BC31" i="1" s="1"/>
  <c r="AZ32" i="1"/>
  <c r="BB32" i="1" s="1"/>
  <c r="BC32" i="1" s="1"/>
  <c r="AZ35" i="1"/>
  <c r="BB35" i="1" s="1"/>
  <c r="BC35" i="1" s="1"/>
  <c r="AZ36" i="1"/>
  <c r="BB36" i="1" s="1"/>
  <c r="BC36" i="1" s="1"/>
  <c r="AZ37" i="1"/>
  <c r="BB37" i="1" s="1"/>
  <c r="BC37" i="1" s="1"/>
  <c r="AZ38" i="1"/>
  <c r="BB38" i="1" s="1"/>
  <c r="BC38" i="1" s="1"/>
  <c r="AZ39" i="1"/>
  <c r="BB39" i="1" s="1"/>
  <c r="BC39" i="1" s="1"/>
  <c r="AZ40" i="1"/>
  <c r="BB40" i="1" s="1"/>
  <c r="BC40" i="1" s="1"/>
  <c r="AZ41" i="1"/>
  <c r="BB41" i="1" s="1"/>
  <c r="BC41" i="1" s="1"/>
  <c r="AZ42" i="1"/>
  <c r="BB42" i="1" s="1"/>
  <c r="BC42" i="1" s="1"/>
  <c r="AZ43" i="1"/>
  <c r="BB43" i="1" s="1"/>
  <c r="BC43" i="1" s="1"/>
  <c r="AZ44" i="1"/>
  <c r="BB44" i="1" s="1"/>
  <c r="BC44" i="1" s="1"/>
  <c r="AZ46" i="1"/>
  <c r="BB46" i="1" s="1"/>
  <c r="BC46" i="1" s="1"/>
  <c r="AZ48" i="1"/>
  <c r="BB48" i="1" s="1"/>
  <c r="BC48" i="1" s="1"/>
  <c r="AZ50" i="1"/>
  <c r="BB50" i="1" s="1"/>
  <c r="BC50" i="1" s="1"/>
  <c r="AZ52" i="1"/>
  <c r="BB52" i="1" s="1"/>
  <c r="BC52" i="1" s="1"/>
  <c r="AZ53" i="1"/>
  <c r="BB53" i="1"/>
  <c r="BC53" i="1" s="1"/>
  <c r="AZ54" i="1"/>
  <c r="BB54" i="1" s="1"/>
  <c r="BC54" i="1" s="1"/>
  <c r="AZ55" i="1"/>
  <c r="BB55" i="1" s="1"/>
  <c r="BC55" i="1" s="1"/>
  <c r="AZ56" i="1"/>
  <c r="BB56" i="1" s="1"/>
  <c r="BC56" i="1" s="1"/>
  <c r="AZ57" i="1"/>
  <c r="BB57" i="1" s="1"/>
  <c r="BC57" i="1" s="1"/>
  <c r="AZ58" i="1"/>
  <c r="BB58" i="1" s="1"/>
  <c r="BC58" i="1" s="1"/>
  <c r="AT15" i="1"/>
  <c r="AV15" i="1" s="1"/>
  <c r="AT16" i="1"/>
  <c r="AV16" i="1" s="1"/>
  <c r="AN15" i="1"/>
  <c r="AP15" i="1" s="1"/>
  <c r="AN16" i="1"/>
  <c r="AP16" i="1" s="1"/>
  <c r="AH15" i="1"/>
  <c r="AJ15" i="1" s="1"/>
  <c r="AH16" i="1"/>
  <c r="AH17" i="1"/>
  <c r="AB15" i="1"/>
  <c r="AD15" i="1" s="1"/>
  <c r="AB16" i="1"/>
  <c r="AB17" i="1"/>
  <c r="E59" i="1"/>
  <c r="AY58" i="1"/>
  <c r="AT58" i="1"/>
  <c r="AV58" i="1" s="1"/>
  <c r="AS58" i="1"/>
  <c r="AN58" i="1"/>
  <c r="AP58" i="1" s="1"/>
  <c r="AM58" i="1"/>
  <c r="AH58" i="1"/>
  <c r="AG58" i="1"/>
  <c r="AB58" i="1"/>
  <c r="AD58" i="1" s="1"/>
  <c r="AA58" i="1"/>
  <c r="AY57" i="1"/>
  <c r="AT57" i="1"/>
  <c r="AV57" i="1" s="1"/>
  <c r="AS57" i="1"/>
  <c r="AN57" i="1"/>
  <c r="AP57" i="1" s="1"/>
  <c r="AM57" i="1"/>
  <c r="AH57" i="1"/>
  <c r="AJ57" i="1" s="1"/>
  <c r="AG57" i="1"/>
  <c r="AB57" i="1"/>
  <c r="AD57" i="1" s="1"/>
  <c r="AA57" i="1"/>
  <c r="AY56" i="1"/>
  <c r="AT56" i="1"/>
  <c r="AV56" i="1" s="1"/>
  <c r="AS56" i="1"/>
  <c r="AN56" i="1"/>
  <c r="AP56" i="1" s="1"/>
  <c r="AM56" i="1"/>
  <c r="AJ56" i="1"/>
  <c r="AG56" i="1"/>
  <c r="AB56" i="1"/>
  <c r="AA56" i="1"/>
  <c r="AY55" i="1"/>
  <c r="AT55" i="1"/>
  <c r="AV55" i="1" s="1"/>
  <c r="AS55" i="1"/>
  <c r="AN55" i="1"/>
  <c r="AP55" i="1" s="1"/>
  <c r="AM55" i="1"/>
  <c r="AH55" i="1"/>
  <c r="AG55" i="1"/>
  <c r="AB55" i="1"/>
  <c r="AA55" i="1"/>
  <c r="AY54" i="1"/>
  <c r="AT54" i="1"/>
  <c r="AV54" i="1" s="1"/>
  <c r="AS54" i="1"/>
  <c r="AN54" i="1"/>
  <c r="AP54" i="1" s="1"/>
  <c r="AM54" i="1"/>
  <c r="AH54" i="1"/>
  <c r="AG54" i="1"/>
  <c r="AA54" i="1"/>
  <c r="AY53" i="1"/>
  <c r="AT53" i="1"/>
  <c r="AV53" i="1" s="1"/>
  <c r="AS53" i="1"/>
  <c r="AN53" i="1"/>
  <c r="AP53" i="1" s="1"/>
  <c r="AM53" i="1"/>
  <c r="AH53" i="1"/>
  <c r="AG53" i="1"/>
  <c r="AB53" i="1"/>
  <c r="AA53" i="1"/>
  <c r="AY52" i="1"/>
  <c r="AT52" i="1"/>
  <c r="AV52" i="1" s="1"/>
  <c r="AS52" i="1"/>
  <c r="AN52" i="1"/>
  <c r="AP52" i="1" s="1"/>
  <c r="AM52" i="1"/>
  <c r="AH52" i="1"/>
  <c r="AG52" i="1"/>
  <c r="AA52" i="1"/>
  <c r="AY50" i="1"/>
  <c r="AT50" i="1"/>
  <c r="AV50" i="1" s="1"/>
  <c r="AS50" i="1"/>
  <c r="AN50" i="1"/>
  <c r="AP50" i="1" s="1"/>
  <c r="AM50" i="1"/>
  <c r="AH50" i="1"/>
  <c r="AG50" i="1"/>
  <c r="AA50" i="1"/>
  <c r="AY48" i="1"/>
  <c r="AT48" i="1"/>
  <c r="AV48" i="1" s="1"/>
  <c r="AS48" i="1"/>
  <c r="AN48" i="1"/>
  <c r="AP48" i="1" s="1"/>
  <c r="AM48" i="1"/>
  <c r="AH48" i="1"/>
  <c r="AG48" i="1"/>
  <c r="AB48" i="1"/>
  <c r="AA48" i="1"/>
  <c r="AY46" i="1"/>
  <c r="AT46" i="1"/>
  <c r="AV46" i="1" s="1"/>
  <c r="AS46" i="1"/>
  <c r="AN46" i="1"/>
  <c r="AP46" i="1" s="1"/>
  <c r="AM46" i="1"/>
  <c r="AH46" i="1"/>
  <c r="AJ46" i="1" s="1"/>
  <c r="AG46" i="1"/>
  <c r="AB46" i="1"/>
  <c r="AD46" i="1" s="1"/>
  <c r="AA46" i="1"/>
  <c r="AY44" i="1"/>
  <c r="AT44" i="1"/>
  <c r="AV44" i="1" s="1"/>
  <c r="AS44" i="1"/>
  <c r="AN44" i="1"/>
  <c r="AP44" i="1" s="1"/>
  <c r="AM44" i="1"/>
  <c r="AH44" i="1"/>
  <c r="AG44" i="1"/>
  <c r="AB44" i="1"/>
  <c r="AA44" i="1"/>
  <c r="AY43" i="1"/>
  <c r="AT43" i="1"/>
  <c r="AV43" i="1" s="1"/>
  <c r="AS43" i="1"/>
  <c r="AN43" i="1"/>
  <c r="AP43" i="1" s="1"/>
  <c r="AM43" i="1"/>
  <c r="AH43" i="1"/>
  <c r="AG43" i="1"/>
  <c r="AB43" i="1"/>
  <c r="AA43" i="1"/>
  <c r="AY42" i="1"/>
  <c r="AT42" i="1"/>
  <c r="AV42" i="1" s="1"/>
  <c r="AS42" i="1"/>
  <c r="AN42" i="1"/>
  <c r="AP42" i="1" s="1"/>
  <c r="AM42" i="1"/>
  <c r="AH42" i="1"/>
  <c r="AG42" i="1"/>
  <c r="AB42" i="1"/>
  <c r="AA42" i="1"/>
  <c r="AY41" i="1"/>
  <c r="AT41" i="1"/>
  <c r="AV41" i="1" s="1"/>
  <c r="AS41" i="1"/>
  <c r="AN41" i="1"/>
  <c r="AP41" i="1" s="1"/>
  <c r="AM41" i="1"/>
  <c r="AH41" i="1"/>
  <c r="AG41" i="1"/>
  <c r="AB41" i="1"/>
  <c r="AD41" i="1" s="1"/>
  <c r="AA41" i="1"/>
  <c r="AY40" i="1"/>
  <c r="AT40" i="1"/>
  <c r="AV40" i="1" s="1"/>
  <c r="AS40" i="1"/>
  <c r="AN40" i="1"/>
  <c r="AP40" i="1" s="1"/>
  <c r="AM40" i="1"/>
  <c r="AG40" i="1"/>
  <c r="AB40" i="1"/>
  <c r="AA40" i="1"/>
  <c r="AY39" i="1"/>
  <c r="AT39" i="1"/>
  <c r="AV39" i="1" s="1"/>
  <c r="AS39" i="1"/>
  <c r="AN39" i="1"/>
  <c r="AP39" i="1" s="1"/>
  <c r="AM39" i="1"/>
  <c r="AH39" i="1"/>
  <c r="AG39" i="1"/>
  <c r="AB39" i="1"/>
  <c r="AA39" i="1"/>
  <c r="AY38" i="1"/>
  <c r="AT38" i="1"/>
  <c r="AV38" i="1" s="1"/>
  <c r="AS38" i="1"/>
  <c r="AN38" i="1"/>
  <c r="AP38" i="1" s="1"/>
  <c r="AM38" i="1"/>
  <c r="AH38" i="1"/>
  <c r="AG38" i="1"/>
  <c r="AB38" i="1"/>
  <c r="AA38" i="1"/>
  <c r="AY37" i="1"/>
  <c r="AT37" i="1"/>
  <c r="AV37" i="1" s="1"/>
  <c r="AS37" i="1"/>
  <c r="AN37" i="1"/>
  <c r="AP37" i="1" s="1"/>
  <c r="AM37" i="1"/>
  <c r="AH37" i="1"/>
  <c r="AG37" i="1"/>
  <c r="AB37" i="1"/>
  <c r="AA37" i="1"/>
  <c r="AY36" i="1"/>
  <c r="AT36" i="1"/>
  <c r="AV36" i="1" s="1"/>
  <c r="AS36" i="1"/>
  <c r="AN36" i="1"/>
  <c r="AP36" i="1" s="1"/>
  <c r="AM36" i="1"/>
  <c r="AH36" i="1"/>
  <c r="AG36" i="1"/>
  <c r="AB36" i="1"/>
  <c r="AA36" i="1"/>
  <c r="AY35" i="1"/>
  <c r="AT35" i="1"/>
  <c r="AV35" i="1" s="1"/>
  <c r="AS35" i="1"/>
  <c r="AN35" i="1"/>
  <c r="AP35" i="1" s="1"/>
  <c r="AM35" i="1"/>
  <c r="AH35" i="1"/>
  <c r="AJ35" i="1" s="1"/>
  <c r="AG35" i="1"/>
  <c r="AB35" i="1"/>
  <c r="AA35" i="1"/>
  <c r="AT34" i="1"/>
  <c r="AY32" i="1"/>
  <c r="AT32" i="1"/>
  <c r="AV32" i="1" s="1"/>
  <c r="AS32" i="1"/>
  <c r="AN32" i="1"/>
  <c r="AP32" i="1" s="1"/>
  <c r="AM32" i="1"/>
  <c r="AH32" i="1"/>
  <c r="AG32" i="1"/>
  <c r="AB32" i="1"/>
  <c r="AY31" i="1"/>
  <c r="AT31" i="1"/>
  <c r="AV31" i="1" s="1"/>
  <c r="AS31" i="1"/>
  <c r="AN31" i="1"/>
  <c r="AP31" i="1" s="1"/>
  <c r="AM31" i="1"/>
  <c r="AH31" i="1"/>
  <c r="AJ31" i="1"/>
  <c r="AG31" i="1"/>
  <c r="AB31" i="1"/>
  <c r="AD31" i="1" s="1"/>
  <c r="AA31" i="1"/>
  <c r="AY30" i="1"/>
  <c r="AT30" i="1"/>
  <c r="AV30" i="1" s="1"/>
  <c r="AS30" i="1"/>
  <c r="AN30" i="1"/>
  <c r="AP30" i="1"/>
  <c r="AM30" i="1"/>
  <c r="AH30" i="1"/>
  <c r="AG30" i="1"/>
  <c r="AB30" i="1"/>
  <c r="AD30" i="1" s="1"/>
  <c r="AA30" i="1"/>
  <c r="AY29" i="1"/>
  <c r="AT29" i="1"/>
  <c r="AV29" i="1" s="1"/>
  <c r="AS29" i="1"/>
  <c r="AN29" i="1"/>
  <c r="AP29" i="1" s="1"/>
  <c r="AM29" i="1"/>
  <c r="AH29" i="1"/>
  <c r="AG29" i="1"/>
  <c r="AB29" i="1"/>
  <c r="AD29" i="1" s="1"/>
  <c r="AA29" i="1"/>
  <c r="AY28" i="1"/>
  <c r="AT28" i="1"/>
  <c r="AV28" i="1" s="1"/>
  <c r="AS28" i="1"/>
  <c r="AN28" i="1"/>
  <c r="AP28" i="1" s="1"/>
  <c r="AM28" i="1"/>
  <c r="AH28" i="1"/>
  <c r="AG28" i="1"/>
  <c r="AB28" i="1"/>
  <c r="AD28" i="1" s="1"/>
  <c r="AA28" i="1"/>
  <c r="AY27" i="1"/>
  <c r="AT27" i="1"/>
  <c r="AV27" i="1" s="1"/>
  <c r="AS27" i="1"/>
  <c r="AN27" i="1"/>
  <c r="AP27" i="1" s="1"/>
  <c r="AM27" i="1"/>
  <c r="AH27" i="1"/>
  <c r="AG27" i="1"/>
  <c r="AB27" i="1"/>
  <c r="AD27" i="1" s="1"/>
  <c r="AA27" i="1"/>
  <c r="AY26" i="1"/>
  <c r="AT26" i="1"/>
  <c r="AV26" i="1" s="1"/>
  <c r="AS26" i="1"/>
  <c r="AN26" i="1"/>
  <c r="AP26" i="1" s="1"/>
  <c r="AM26" i="1"/>
  <c r="AH26" i="1"/>
  <c r="AG26" i="1"/>
  <c r="AB26" i="1"/>
  <c r="AA26" i="1"/>
  <c r="AY25" i="1"/>
  <c r="AT25" i="1"/>
  <c r="AV25" i="1" s="1"/>
  <c r="AS25" i="1"/>
  <c r="AN25" i="1"/>
  <c r="AP25" i="1" s="1"/>
  <c r="AM25" i="1"/>
  <c r="AH25" i="1"/>
  <c r="AG25" i="1"/>
  <c r="AB25" i="1"/>
  <c r="AA25" i="1"/>
  <c r="AY23" i="1"/>
  <c r="AT23" i="1"/>
  <c r="AV23" i="1" s="1"/>
  <c r="AS23" i="1"/>
  <c r="AN23" i="1"/>
  <c r="AP23" i="1" s="1"/>
  <c r="AM23" i="1"/>
  <c r="AH23" i="1"/>
  <c r="AG23" i="1"/>
  <c r="AB23" i="1"/>
  <c r="AD23" i="1" s="1"/>
  <c r="AA23" i="1"/>
  <c r="AY22" i="1"/>
  <c r="AT22" i="1"/>
  <c r="AV22" i="1" s="1"/>
  <c r="AS22" i="1"/>
  <c r="AN22" i="1"/>
  <c r="AP22" i="1" s="1"/>
  <c r="AM22" i="1"/>
  <c r="AH22" i="1"/>
  <c r="AG22" i="1"/>
  <c r="AB22" i="1"/>
  <c r="AA22" i="1"/>
  <c r="AY21" i="1"/>
  <c r="AT21" i="1"/>
  <c r="AV21" i="1" s="1"/>
  <c r="AS21" i="1"/>
  <c r="AN21" i="1"/>
  <c r="AP21" i="1" s="1"/>
  <c r="AM21" i="1"/>
  <c r="AH21" i="1"/>
  <c r="AG21" i="1"/>
  <c r="AB21" i="1"/>
  <c r="AD21" i="1" s="1"/>
  <c r="AA21" i="1"/>
  <c r="AY19" i="1"/>
  <c r="AT19" i="1"/>
  <c r="AV19" i="1" s="1"/>
  <c r="AS19" i="1"/>
  <c r="AN19" i="1"/>
  <c r="AP19" i="1" s="1"/>
  <c r="AM19" i="1"/>
  <c r="AH19" i="1"/>
  <c r="AG19" i="1"/>
  <c r="AB19" i="1"/>
  <c r="AD19" i="1" s="1"/>
  <c r="AA19" i="1"/>
  <c r="AY17" i="1"/>
  <c r="AT17" i="1"/>
  <c r="AV17" i="1" s="1"/>
  <c r="AS17" i="1"/>
  <c r="AN17" i="1"/>
  <c r="AP17" i="1" s="1"/>
  <c r="AM17" i="1"/>
  <c r="AG17" i="1"/>
  <c r="AA17" i="1"/>
  <c r="AY16" i="1"/>
  <c r="AS16" i="1"/>
  <c r="AM16" i="1"/>
  <c r="AG16" i="1"/>
  <c r="AA16" i="1"/>
  <c r="AY15" i="1"/>
  <c r="AS15" i="1"/>
  <c r="AM15" i="1"/>
  <c r="AG15" i="1"/>
  <c r="AA15" i="1"/>
  <c r="AJ54" i="1" l="1"/>
  <c r="AJ59" i="1" s="1"/>
  <c r="AD44" i="1"/>
  <c r="AV59" i="1"/>
  <c r="AD43" i="1"/>
  <c r="AD59" i="1" s="1"/>
  <c r="AP59" i="1"/>
  <c r="BA59" i="1"/>
</calcChain>
</file>

<file path=xl/sharedStrings.xml><?xml version="1.0" encoding="utf-8"?>
<sst xmlns="http://schemas.openxmlformats.org/spreadsheetml/2006/main" count="758" uniqueCount="475">
  <si>
    <t>SECRETARIA DISTRITAL DE GOBIERNO</t>
  </si>
  <si>
    <t>VIGENCIA DE LA PLANEACIÓN</t>
  </si>
  <si>
    <t>CONTROL DE CAMBIOS</t>
  </si>
  <si>
    <t>DEPENDENCIA</t>
  </si>
  <si>
    <t>VERSIÓN</t>
  </si>
  <si>
    <t>FECHA</t>
  </si>
  <si>
    <t>DESCRIPCIÓN DE LA MODIFICACIÓN</t>
  </si>
  <si>
    <t>ALCALDE LOCAL</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</si>
  <si>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</si>
  <si>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</si>
  <si>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</si>
  <si>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</si>
  <si>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</si>
  <si>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</si>
  <si>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</si>
  <si>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</si>
  <si>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</si>
  <si>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</si>
  <si>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</si>
  <si>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</si>
  <si>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</si>
  <si>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</si>
  <si>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META</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</si>
  <si>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</si>
  <si>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</si>
  <si>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</si>
  <si>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</si>
  <si>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</si>
  <si>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</si>
  <si>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</si>
  <si>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</si>
  <si>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</si>
  <si>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</si>
  <si>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</si>
  <si>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</si>
  <si>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</si>
  <si>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</si>
  <si>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</si>
  <si>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</si>
  <si>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</si>
  <si>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</si>
  <si>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</si>
  <si>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</si>
  <si>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</si>
  <si>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</si>
  <si>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</si>
  <si>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</si>
  <si>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</si>
  <si>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</si>
  <si>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EJECUCIÓN PONDERADA</t>
  </si>
  <si>
    <t>x</t>
  </si>
  <si>
    <t>GF / INV</t>
  </si>
  <si>
    <t>CODIGO</t>
  </si>
  <si>
    <t xml:space="preserve">NOMBRE </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</si>
  <si>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</si>
  <si>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</si>
  <si>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</si>
  <si>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GESTIÓN</t>
  </si>
  <si>
    <t>Porcentaje de Ejecución del Plan de Acción del Consejo Local de Gobierno</t>
  </si>
  <si>
    <t>(Numero de Actividades del Plan de Acción Cumplidas/Numero de Actividad del Plan de Acción del CLG)*100</t>
  </si>
  <si>
    <t>SUMA</t>
  </si>
  <si>
    <t>Plan de Acción del Consejo Local de Gobierno</t>
  </si>
  <si>
    <t>EFICACIA</t>
  </si>
  <si>
    <t xml:space="preserve">Plan de acción del Consejo Local de Gobierno  </t>
  </si>
  <si>
    <t xml:space="preserve">Alcalde local </t>
  </si>
  <si>
    <t>Se realiza la formulación y aprobación del plan de acción del Consejo  Local de Gobierno, estableciendo la estrategia a desarrollar y los compromisos de los sectores según cronograma</t>
  </si>
  <si>
    <t>LINK: 
https://gobiernobogota-my.sharepoint.com/personal/vanessa_castillo_gobiernobogota_gov_co/_layouts/15/onedrive.aspx?id=%2Fpersonal%2Fvanessa%5Fcastillo%5Fgobiernobogota%5Fgov%5Fco%2FDocuments%2FALPA%202018%20PG%2FI%20TRIMESTRE%202018%2FMETA%201</t>
  </si>
  <si>
    <t>Se han realizado las estrategias planeadas en el plan de acción del Consejo Local de Gobierno:
1. Mesas de participación
2. Puente Aranda Todo terreno
3. Alcaldía al barrio Salazar Gómez
4. Feria de servicios Antonio Jose de Sucre</t>
  </si>
  <si>
    <t>https://gobiernobogota-my.sharepoint.com/personal/vanessa_castillo_gobiernobogota_gov_co/_layouts/15/onedrive.aspx?id=%2Fpersonal%2Fvanessa%5Fcastillo%5Fgobiernobogota%5Fgov%5Fco%2FDocuments%2FALPA%202018%20PG%2FII%20TRIMESTRE%202018%2FMETA%201</t>
  </si>
  <si>
    <t>Incrementar en un 40% la participación de los ciudadanos en la audiencia de rendición de cuentas</t>
  </si>
  <si>
    <t>RETADORA (MEJORA)</t>
  </si>
  <si>
    <t>Porcentaje de Participación de los Ciudadanos en la Audiencia de Rendición de Cuentas</t>
  </si>
  <si>
    <t>(Numero de Ciudadanos Participantes en la Rendición de Cuentas/Numero de Ciudadanos Participantes en la Rendición de Cuentas Vigencia 2017)*100</t>
  </si>
  <si>
    <t>Número de asistentes en Rendición de Cuentas 2017
LINEA BASE PUENTE ARANDA 580</t>
  </si>
  <si>
    <t>Proporción de Ciudanos Participantes en la Rendición de Cuentas 2017</t>
  </si>
  <si>
    <t>Acta de asistencia Rendición de cuentas</t>
  </si>
  <si>
    <t>La redición de cuentas de la Alcaldía esta programada para el 28 de abril de 2018</t>
  </si>
  <si>
    <t>La rendición de cuentas 2017 se realizó el 28 de Abril de 2018, en el Centro de convenciones de Montevideo, a la misma asistieron 608 personas</t>
  </si>
  <si>
    <t>https://gobiernobogota-my.sharepoint.com/personal/vanessa_castillo_gobiernobogota_gov_co/_layouts/15/onedrive.aspx?id=%2Fpersonal%2Fvanessa%5Fcastillo%5Fgobiernobogota%5Fgov%5Fco%2FDocuments%2FALPA%202018%20PG%2FII%20TRIMESTRE%202018%2FMETA%202</t>
  </si>
  <si>
    <t>Lograr el 40% de avance en el cumplimiento fisico del Plan de Desarrollo Local</t>
  </si>
  <si>
    <t>Porcentaje de Avance en el Cumplimiento Fisico del Plan de Desarrollo Local</t>
  </si>
  <si>
    <t>Porcentaje de Avance Acumulado en el cumplimiento fisico del Plan de Desarrollo Local</t>
  </si>
  <si>
    <t>CRECIENTE</t>
  </si>
  <si>
    <t>Avance Acumulado Fisico en el Cumplimiento del Plan de Desarrollo Local</t>
  </si>
  <si>
    <t>EFECTIVIDAD</t>
  </si>
  <si>
    <t xml:space="preserve">Avance PDL Informe oficial de Secretaría de Planeación </t>
  </si>
  <si>
    <t xml:space="preserve">META PENDIENTE  - Informe de Secretaria Distrital de Planeación </t>
  </si>
  <si>
    <t>https://gobiernobogota-my.sharepoint.com/personal/vanessa_castillo_gobiernobogota_gov_co/_layouts/15/onedrive.aspx?id=%2Fpersonal%2Fvanessa%5Fcastillo%5Fgobiernobogota%5Fgov%5Fco%2FDocuments%2FALPA%202018%20PG%2FI%20TRIMESTRE%202018%2FMETA%203</t>
  </si>
  <si>
    <t>TOTAL PROCESO</t>
  </si>
  <si>
    <t xml:space="preserve">RELACIONES ESTRATEGICAS
</t>
  </si>
  <si>
    <t>Responder oportunamente el 100% de los ejercicios de control político, derechos de petición y/o solicitudes de información que realice el Concejo de Bogotá D.C y el Congreso de la República conforme con los mecanismos diseñados e implementados en la vigencia 2017</t>
  </si>
  <si>
    <t xml:space="preserve">Porcentaje de Respuestas Oportunas de los ejercicios de control politico, derechos de petición y/o solicitudes de información que realice el Concejo de Bogota D.C y el Congreso de la República </t>
  </si>
  <si>
    <t>(Numero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</si>
  <si>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Circular 001 de 2017</t>
  </si>
  <si>
    <t>CONSTANTE</t>
  </si>
  <si>
    <t xml:space="preserve">Respuestas Oportunas de los ejercicios de control politico, derechos de petición y/o solicitudes de información que realice el Concejo de Bogota D.C y el Congreso de la República </t>
  </si>
  <si>
    <t>Respuesta Oportunas al control politico, derechos de peticion  y/o solicitudes</t>
  </si>
  <si>
    <t>Alcalde local y Profesionales de la alcaldía</t>
  </si>
  <si>
    <t xml:space="preserve">La asesora de Despacho realiza el control y seguimiento de todos los requerimientos y respuestas oportunas.  Durante el primer trimestre se recibieron 15 requerimientos </t>
  </si>
  <si>
    <t>LINK https://gobiernobogota-my.sharepoint.com/personal/vanessa_castillo_gobiernobogota_gov_co/_layouts/15/onedrive.aspx?id=%2Fpersonal%2Fvanessa%5Fcastillo%5Fgobiernobogota%5Fgov%5Fco%2FDocuments%2FALPA%202018%20PG%2FI%20TRIMESTRE%202018%2FMETA%204</t>
  </si>
  <si>
    <t>La asesora de Despacho realiza el control y seguimiento de todos los requerimientos y respuestas oportunas.  Durante el  segundo trimestre se recibieron 15 requerimientos </t>
  </si>
  <si>
    <t>https://gobiernobogota-my.sharepoint.com/personal/vanessa_castillo_gobiernobogota_gov_co/_layouts/15/onedrive.aspx?id=%2Fpersonal%2Fvanessa%5Fcastillo%5Fgobiernobogota%5Fgov%5Fco%2FDocuments%2FALPA%202018%20PG%2FII%20TRIMESTRE%202018%2FMETA%204</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</si>
  <si>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</si>
  <si>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</si>
  <si>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</si>
  <si>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</si>
  <si>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VIGENCIA 2017</t>
  </si>
  <si>
    <t>PLAN DE COMUNICACIONES</t>
  </si>
  <si>
    <t xml:space="preserve">Actas y fotos oficina Prensa </t>
  </si>
  <si>
    <t xml:space="preserve">Oficina de prensa </t>
  </si>
  <si>
    <t>Se realiza la formulación del Plan de comunicaciones de la Alcadía.
SOPORTE
Plan de comunicaciones ALPA  2018 </t>
  </si>
  <si>
    <t>LINK:
https://gobiernobogota-my.sharepoint.com/personal/vanessa_castillo_gobiernobogota_gov_co/_layouts/15/onedrive.aspx?id=%2Fpersonal%2Fvanessa%5Fcastillo%5Fgobiernobogota%5Fgov%5Fco%2FDocuments%2FALPA%202018%20PG%2FI%20TRIMESTRE%202018%2FMETA%205</t>
  </si>
  <si>
    <t>Se realiza formulacion e  implementación del Plan de  Comunicaciones se tiene un cumplimiento del 53% de ejecucion de las actividades planeadas 
SOPORTE 
Plan de comunicaciones ALPA  2018 con seguimiento I Y II trimestre </t>
  </si>
  <si>
    <t>https://gobiernobogota-my.sharepoint.com/personal/vanessa_castillo_gobiernobogota_gov_co/_layouts/15/onedrive.aspx?id=%2Fpersonal%2Fvanessa%5Fcastillo%5Fgobiernobogota%5Fgov%5Fco%2FDocuments%2FALPA%202018%20PG%2FII%20TRIMESTRE%202018%2FMETA%205</t>
  </si>
  <si>
    <t xml:space="preserve">Realizar  tres campañas externas de posicionamiento y difusión de los resultados obtenidos en la ejecución del Plan de Desarrollo Local.
</t>
  </si>
  <si>
    <t>Campañas Externas Realizadas</t>
  </si>
  <si>
    <t xml:space="preserve">Número de campañas externas de difusión de los resultados obtenidos en la ejecución del PDL realizadas </t>
  </si>
  <si>
    <t>CAMPAÑA EXTERNAS</t>
  </si>
  <si>
    <t xml:space="preserve">No se programan campañas externas para este trimestre </t>
  </si>
  <si>
    <t>Se realiza: 
1. Campaña centros de Formación Deportiva y Vivir Bien Sentirse Bien
2. Marcha de por la tolerancia - mesa LGBTI de Puente Aranda</t>
  </si>
  <si>
    <t>https://gobiernobogota-my.sharepoint.com/personal/vanessa_castillo_gobiernobogota_gov_co/_layouts/15/onedrive.aspx?id=%2Fpersonal%2Fvanessa%5Fcastillo%5Fgobiernobogota%5Fgov%5Fco%2FDocuments%2FALPA%202018%20PG%2FII%20TRIMESTRE%202018%2FMETA%206</t>
  </si>
  <si>
    <t xml:space="preserve">
Realizar  nueve (9) campañas internas para la Alcaldia Local , las cuales incluya los temas de transparencia, clima laboral y ambiental</t>
  </si>
  <si>
    <t>Campañas Internas Realizadas</t>
  </si>
  <si>
    <t xml:space="preserve">Número de campañas internas para la Alcaldia Local , las cuales incluya los temas de transparencia, clima laboral y ambiental realizadas </t>
  </si>
  <si>
    <t>CAMPAÑA INTERNAS</t>
  </si>
  <si>
    <t xml:space="preserve">1.  Se está realizando el Boletín semanal “Al día en la Alcaldía”,  el cual se divulga por el grupo de Whatsapp con el fin de comunicar las actividades semanales que se realizan. 
2. Se realizan piezas de comunicación respecto a las metas del Plan de Gestión y el compromiso de todos los funcionarios.  </t>
  </si>
  <si>
    <t>LINK: 
https://gobiernobogota-my.sharepoint.com/personal/vanessa_castillo_gobiernobogota_gov_co/_layouts/15/onedrive.aspx?id=%2Fpersonal%2Fvanessa%5Fcastillo%5Fgobiernobogota%5Fgov%5Fco%2FDocuments%2FALPA%202018%20PG%2FI%20TRIMESTRE%202018%2FMETA%207</t>
  </si>
  <si>
    <t xml:space="preserve">Se realia:
1. Campaña Interna Ambiental 
2. Mundialito interno alcaldia Puente Aranda </t>
  </si>
  <si>
    <t>https://gobiernobogota-my.sharepoint.com/personal/vanessa_castillo_gobiernobogota_gov_co/_layouts/15/onedrive.aspx?id=%2Fpersonal%2Fvanessa%5Fcastillo%5Fgobiernobogota%5Fgov%5Fco%2FDocuments%2FALPA%202018%20PG%2FII%20TRIMESTRE%202018%2FMETA%207</t>
  </si>
  <si>
    <t>IVC</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</si>
  <si>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</si>
  <si>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</si>
  <si>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</si>
  <si>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</si>
  <si>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Coordinacion Area de Gestion Policiva </t>
  </si>
  <si>
    <t>Cifras SIACTUA</t>
  </si>
  <si>
    <t>SI</t>
  </si>
  <si>
    <t>Según cifras de SIACTUA y Proyecto DIAL la alcaldía local de puente aranda archivó 39 actuaciones de obras anteriores a la ley 1801 de 2016 durante el primer trimestre</t>
  </si>
  <si>
    <t>Cifras SIACTUA y Proyecto DIAL</t>
  </si>
  <si>
    <t>Actuaciones de establecimiento de comercio anteriores a la ley 1801/2016 archivadas en la vigencia 2018</t>
  </si>
  <si>
    <t>Numero de actuaciones de establecimientos de comercio anteriores a la ley 1801 /2016 archivadas en la vigencia 2018</t>
  </si>
  <si>
    <t>Según cifras de SIACTUA y Proyecto DIAL la alcaldía local de puente aranda archivó 16 actuaciones de establecimientos de comercio anteriores a la ley 1801 de 2016 durante el primer trimestre</t>
  </si>
  <si>
    <r>
      <rPr>
        <sz val="18"/>
        <color rgb="FF000000"/>
        <rFont val="Arial Rounded MT Bold"/>
        <family val="2"/>
        <charset val="1"/>
      </rPr>
      <t>Realizar minimo</t>
    </r>
    <r>
      <rPr>
        <b/>
        <sz val="18"/>
        <color rgb="FFFF0000"/>
        <rFont val="Arial Rounded MT Bold"/>
        <family val="2"/>
        <charset val="1"/>
      </rPr>
      <t xml:space="preserve"> </t>
    </r>
    <r>
      <rPr>
        <sz val="18"/>
        <rFont val="Arial Rounded MT Bold"/>
        <family val="2"/>
        <charset val="1"/>
      </rPr>
      <t>20 acciones de control u operativos en materia de urbanismo relacionados con la integridad del Espacio Público</t>
    </r>
  </si>
  <si>
    <t>Acciones de Control u Operativos en Materia de Urbanimos Relacionados con la Integridad del Espacio Público Realizados</t>
  </si>
  <si>
    <t>Numero de Acciones de Control u Operativos en Materia de Urbanimo Relacionados con la Integridad del Espacio Público Realizados</t>
  </si>
  <si>
    <t>Acciones de Control u Operativos en Materia de Urbanimo</t>
  </si>
  <si>
    <t>Actas de actividad</t>
  </si>
  <si>
    <t xml:space="preserve">IVC </t>
  </si>
  <si>
    <t>Se realizaron 5 acciones relacionadas con la Integridad del espacio Público </t>
  </si>
  <si>
    <t>LINK: 
https://gobiernobogota-my.sharepoint.com/personal/vanessa_castillo_gobiernobogota_gov_co/_layouts/15/onedrive.aspx?id=%2Fpersonal%2Fvanessa%5Fcastillo%5Fgobiernobogota%5Fgov%5Fco%2FDocuments%2FALPA%202018%20PG%2FI%20TRIMESTRE%202018%2FMETA10</t>
  </si>
  <si>
    <t>https://gobiernobogota-my.sharepoint.com/personal/vanessa_castillo_gobiernobogota_gov_co/_layouts/15/onedrive.aspx?id=%2Fpersonal%2Fvanessa%5Fcastillo%5Fgobiernobogota%5Fgov%5Fco%2FDocuments%2FALPA%202018%20PG%2FII%20TRIMESTRE%202018%2FMETA10</t>
  </si>
  <si>
    <t>Realizar 48 acciones de control u operativos en materia de actividad economica</t>
  </si>
  <si>
    <t>Acciones de Control u Operativos en materia de actividad economica Realizados</t>
  </si>
  <si>
    <t>Numero de Acciones de Control u Operativos en materia de actividad economica</t>
  </si>
  <si>
    <t>Acciones de Control u Operativos en Materia de Actividad Economica</t>
  </si>
  <si>
    <t>1. Sector Primavera (Rad. 20186610003472). 2. Autopista sur y santa Rita (rad. 20186610003382). 3. Santa Rita Sauces (rad 20186610003482). 4. Tibana (rad 20186610017912). 5. San Francisco (rad.20186610016822). 6. Primavera (rad.20186610016832). 7. Primavera, Pradera, Puente Aranda (Rad.  20186610017352). 8. Pensilvania (Rad. 20186610017922). 9. calle 37 con 37 (rad. 20186610019112).  10.  Primavera (Rad.20186610003472).. 11.  Galán (rad. 20186610006852). 12. Alquería (rad. 20186610003962).</t>
  </si>
  <si>
    <t>LINK: 
https://gobiernobogota-my.sharepoint.com/personal/vanessa_castillo_gobiernobogota_gov_co/_layouts/15/onedrive.aspx?id=%2Fpersonal%2Fvanessa%5Fcastillo%5Fgobiernobogota%5Fgov%5Fco%2FDocuments%2FALPA%202018%20PG%2FI%20TRIMESTRE%202018%2FMETA11</t>
  </si>
  <si>
    <t> 1. Centro comercial plaza central 20186610053542. 2. Barrio Salazar Gómez Zona Industrial 20186610053562. 3. outlet americas 20186610053662 4. Zona Industrial 20186610053822. 5. Salazar Gómez  20186610053832. 6. outlet Americas 20186610056792. 7. Calle 13 con carrera 37 Movilidad 20186610056802. 8. San Andresito 20186610062562. 9. Pensivania 20186610063422 10. San Rafael 20186610063842. 11. Galán 20186610064082. 12. Tejar  20186610078142.</t>
  </si>
  <si>
    <t>https://gobiernobogota-my.sharepoint.com/personal/vanessa_castillo_gobiernobogota_gov_co/_layouts/15/onedrive.aspx?id=%2Fpersonal%2Fvanessa%5Fcastillo%5Fgobiernobogota%5Fgov%5Fco%2FDocuments%2FALPA%202018%20PG%2FII%20TRIMESTRE%202018%2FMETA11</t>
  </si>
  <si>
    <t>Realizar 48 acciones de control u operativos en materia de urbanismo relacionados con la integridad urbanistica</t>
  </si>
  <si>
    <t>Acciones de control u operativos en materia de urbanismo relacionados con la integridad urbanistica Realizados</t>
  </si>
  <si>
    <t>Numero de Acciones de control u operativos en materia de urbanismo relacionados con la integridad urbanistica</t>
  </si>
  <si>
    <t>Acciones de control u operativos en materia de urbanismo relacionados con la integridad urbanistica</t>
  </si>
  <si>
    <t>1.  Muzu (rad. 20186610004092). 2. San Eusebio (rad. 20186610003862). 3. San Rafael (rad 20186610006862). 4. Galán (rad. 20186610006882). 5. Alquería (rad. 20186610007272). 6. Jazmín   (rad. 20186610019372).. 7. Primavera (rad. 20186610016752). 8. Gorgonzola (Rad. 20186610018072). 9. Santa Matilde (rad. 20186610011342). 10. San Rafael (rad. 20186610010352). 11. San Rafael (rad. 20186610006752). 12. Alqueria (rad. 20186610007412).</t>
  </si>
  <si>
    <t>LINK: 
https://gobiernobogota-my.sharepoint.com/personal/vanessa_castillo_gobiernobogota_gov_co/_layouts/15/onedrive.aspx?id=%2Fpersonal%2Fvanessa%5Fcastillo%5Fgobiernobogota%5Fgov%5Fco%2FDocuments%2FALPA%202018%20PG%2FI%20TRIMESTRE%202018%2FMETA12</t>
  </si>
  <si>
    <t>1. Santa Matilde 20186610062912. 2. Alquería 20186610070622. 3. Muzu 20186610077352 . 4. avenida calle 13 con 46 20186610080532. 5. Galán 20186610093472. 6. carrera 50 20186610098682. 7. Cai Alquería 20186610080152. 8. Santa Matilde 20186610063362. 9. Santa Matilde 20186610063252. 10. Santa Matilde 20186610017182. 11.Alquería 20186610070622. 12. Galán 20186610098172.</t>
  </si>
  <si>
    <t>https://gobiernobogota-my.sharepoint.com/personal/vanessa_castillo_gobiernobogota_gov_co/_layouts/15/onedrive.aspx?id=%2Fpersonal%2Fvanessa%5Fcastillo%5Fgobiernobogota%5Fgov%5Fco%2FDocuments%2FALPA%202018%20PG%2FII%20TRIMESTRE%202018%2FMETA12</t>
  </si>
  <si>
    <t>Realizar 12 acciones de control u operativos en materia de ambiente, mineria y relaciones con los animales</t>
  </si>
  <si>
    <t>Acciones de control u operativos en materia de ambiente, mineria y relaciones con los animales Realizados</t>
  </si>
  <si>
    <t>Numero Acciones de control u operativos en materia de ambiente, mineria y relaciones con los animales</t>
  </si>
  <si>
    <t>Acciones de control u operativos en materia de ambiente, mineria y relaciones con los animale</t>
  </si>
  <si>
    <t>1. Canal Comuneros (Rad. 20186610005062) 2. Corredor Férreo Tramo Transversal 42 Avenida 6 y 3 (rad. 20186610015552). 3. Cárcel Modelo calle 17 A (rad. 20186610019742).</t>
  </si>
  <si>
    <t>LINK: 
https://gobiernobogota-my.sharepoint.com/personal/vanessa_castillo_gobiernobogota_gov_co/_layouts/15/onedrive.aspx?id=%2Fpersonal%2Fvanessa%5Fcastillo%5Fgobiernobogota%5Fgov%5Fco%2FDocuments%2FALPA%202018%20PG%2FI%20TRIMESTRE%202018%2FMETA13</t>
  </si>
  <si>
    <t>1. Operativo recuperación de punto critico de residuos generados por habitante de calle ( Barrio Pensilvania/ San andresito)
2. Operativo Corredor Ferreo ambiente 
3. Operativo llantas</t>
  </si>
  <si>
    <t>https://gobiernobogota-my.sharepoint.com/personal/vanessa_castillo_gobiernobogota_gov_co/_layouts/15/onedrive.aspx?id=%2Fpersonal%2Fvanessa%5Fcastillo%5Fgobiernobogota%5Fgov%5Fco%2FDocuments%2FALPA%202018%20PG%2FII%20TRIMESTRE%202018%2FMETA13</t>
  </si>
  <si>
    <t>Realizar 10 acciones de control u operativos en materia de convivencia relacionados con articulos pirotécnicos y sustancias peligrosas</t>
  </si>
  <si>
    <t>Acciones de control u operativos en materia de convivencia relacionados con articulos pirotécnicos y sustancias peligrosas Realizados</t>
  </si>
  <si>
    <t>Numero Acciones de control u operativos en materia de convivencia relacionados con articulos pirotécnicos y sustancias peligrosas</t>
  </si>
  <si>
    <t>Acciones de control u operativos en materia de convivencia relacionados con articulos pirotécnicos y sustancias peligrosas</t>
  </si>
  <si>
    <t>Durante este trimestre no se realizaron operativos relacionados con artículos pirotécnicos y sustancias peligrosas</t>
  </si>
  <si>
    <t>LINK: 
https://gobiernobogota-my.sharepoint.com/personal/vanessa_castillo_gobiernobogota_gov_co/_layouts/15/onedrive.aspx?id=%2Fpersonal%2Fvanessa%5Fcastillo%5Fgobiernobogota%5Fgov%5Fco%2FDocuments%2FALPA%202018%20PG%2FI%20TRIMESTRE%202018%2FMETA14</t>
  </si>
  <si>
    <t>Se realizó la verificación y atención de un incidente de incendio de estructuras el 21 de junio de 2018</t>
  </si>
  <si>
    <t>https://gobiernobogota-my.sharepoint.com/personal/vanessa_castillo_gobiernobogota_gov_co/_layouts/15/onedrive.aspx?id=%2Fpersonal%2Fvanessa%5Fcastillo%5Fgobiernobogota%5Fgov%5Fco%2FDocuments%2FALPA%202018%20PG%2FII%20TRIMESTRE%202018%2FMETA14</t>
  </si>
  <si>
    <t>Pronunciarse (Avoca, rechazar o enviar al competente) sobre el 85% de las actuaciones policivas recibidas en las Inspecciones de Policía radicadas durante el año 2.018.</t>
  </si>
  <si>
    <t>Porcentaje de auto que avocan conocimiento</t>
  </si>
  <si>
    <t>Número de autos durante la vigencia 2018/Número total de actuaciones radicadas) *100</t>
  </si>
  <si>
    <t>N/A</t>
  </si>
  <si>
    <t>Autos que avocan conocimiento</t>
  </si>
  <si>
    <t>APLICATIVO</t>
  </si>
  <si>
    <t>SÍ ACTUA</t>
  </si>
  <si>
    <t>Se están avocando los autos para dar cumplimiento a la meta. Asi mismo, esta en espera de respuesta para el cambio oficial de la meta segun información de la OAP</t>
  </si>
  <si>
    <t>LINK 
https://gobiernobogota-my.sharepoint.com/personal/vanessa_castillo_gobiernobogota_gov_co/_layouts/15/onedrive.aspx?id=%2Fpersonal%2Fvanessa%5Fcastillo%5Fgobiernobogota%5Fgov%5Fco%2FDocuments%2FALPA%202018%20PG%2FI%20TRIMESTRE%202018%2FMETA15</t>
  </si>
  <si>
    <t>Se están avocando las actuaciones que fueron raidacadas en las inspecciones de la Alcaldía de Puente Aranda durante el segundo trimestre de 2018 </t>
  </si>
  <si>
    <t>https://gobiernobogota-my.sharepoint.com/personal/vanessa_castillo_gobiernobogota_gov_co/_layouts/15/onedrive.aspx?id=%2Fpersonal%2Fvanessa%5Fcastillo%5Fgobiernobogota%5Fgov%5Fco%2FDocuments%2FALPA%202018%20PG%2FII%20TRIMESTRE%202018%2FMETA15</t>
  </si>
  <si>
    <t>Resolver el 50% de las actuaciones policivas anteriores a la ley 1801 de 2016 de competencia de las inspecciones de policía</t>
  </si>
  <si>
    <t>Porcentaje de actuaciones policivas resuletas</t>
  </si>
  <si>
    <t>(Número de actuaciones resueltas/Total de actuaciones radicadas antes del 2018) *100</t>
  </si>
  <si>
    <t>Actuaciones adminsitrativas resueltas</t>
  </si>
  <si>
    <t>Inspección de polícia</t>
  </si>
  <si>
    <t>si</t>
  </si>
  <si>
    <t>No se programo en este trimestre es una meta nueva informada mediante memorando 20181300300113</t>
  </si>
  <si>
    <t xml:space="preserve">GESTIÓN CORPORATIVA LOCAL
</t>
  </si>
  <si>
    <t>Comprometer al 30 de junio del 2018 el 50% del presupuesto de inversión directa disponible a la vigencia para el FDL y el 95% al 31 de diciembre de 2018.</t>
  </si>
  <si>
    <t>Porcentaje de Compromisos del Presupuesto de Inversión Directa Disponible a la Vigencia para el FDL</t>
  </si>
  <si>
    <t>(Compromisos Presupuestales de Inversión Realizados/Total del Presupuesto de Inversión Directa de la Vigencia)</t>
  </si>
  <si>
    <t xml:space="preserve">Porcentaje de Compromisos del Presupuesto de Inversión Directa </t>
  </si>
  <si>
    <t>EFICIENCIA</t>
  </si>
  <si>
    <t xml:space="preserve">Ejecución Presupuestal PREDIS </t>
  </si>
  <si>
    <t>ALcalde Local – Area Administativa y financiera</t>
  </si>
  <si>
    <t>Ejecución Presupuestal PREDIS – Inversion Directa</t>
  </si>
  <si>
    <t>Según el reporte PREDIS se observa que a corte Marzo 2018 se logró el compromiso del 38% el cual se obtiene de =(10.669.287.633/28.049.501.000), se realizó el compromiso de $4.266.338.760 pertenecientes a la sede. </t>
  </si>
  <si>
    <t>LINK: 
https://gobiernobogota-my.sharepoint.com/personal/vanessa_castillo_gobiernobogota_gov_co/_layouts/15/onedrive.aspx?id=%2Fpersonal%2Fvanessa%5Fcastillo%5Fgobiernobogota%5Fgov%5Fco%2FDocuments%2FALPA%202018%20PG%2FI%20TRIMESTRE%202018%2FMETA17</t>
  </si>
  <si>
    <t>Según el reporte PREDIS se observa que a corte Junio 2018 se logró el compromiso del 38% el cual se obtiene de =(10.781.243.437/28.049.501.000), se realizó el compromiso de $4.266.338.760 pertenecientes a la sede. </t>
  </si>
  <si>
    <t>https://gobiernobogota-my.sharepoint.com/personal/vanessa_castillo_gobiernobogota_gov_co/_layouts/15/onedrive.aspx?id=%2Fpersonal%2Fvanessa%5Fcastillo%5Fgobiernobogota%5Fgov%5Fco%2FDocuments%2FALPA%202018%20PG%2FII%20TRIMESTRE%202018%2FMETA17</t>
  </si>
  <si>
    <t>Girar el 30% del presupuesto de inversión directa comprometidos en la vigencia 2018</t>
  </si>
  <si>
    <t>Porcentaje de Giros de Presupuesto de Inversión Directa Realizados</t>
  </si>
  <si>
    <t>(Giros de Presupuesto de Inversión Directa Realizados/Total de Presupuesto de Inversión directa Vigencia 2018)</t>
  </si>
  <si>
    <t xml:space="preserve">Giros de Presupuesto de Inversión Directa </t>
  </si>
  <si>
    <t xml:space="preserve">Ejecución Presupuestal PREDIS – Giros </t>
  </si>
  <si>
    <t>17.52%</t>
  </si>
  <si>
    <t>Según el reporte PREDIS se observa que a corte Marzo 2018 se logró el compromiso del 17.52% el cual se obtiene de =(4.915.289.986/28.049.501.000), se realizó el compromiso de $4.266.338.760 pertenecientes a la sede. </t>
  </si>
  <si>
    <t>LINK: 
https://gobiernobogota-my.sharepoint.com/personal/vanessa_castillo_gobiernobogota_gov_co/_layouts/15/onedrive.aspx?id=%2Fpersonal%2Fvanessa%5Fcastillo%5Fgobiernobogota%5Fgov%5Fco%2FDocuments%2FALPA%202018%20PG%2FI%20TRIMESTRE%202018%2FMETA18</t>
  </si>
  <si>
    <t>Según el reporte PREDIS se observa que a corte Junio de 2018 se logró el compromiso del 24.10% el cual se obtiene de =(6.761.302.534/28.049.501.000), se realizó el compromiso de $6.761.302.534 pertenecientes a la sede. </t>
  </si>
  <si>
    <t>https://gobiernobogota-my.sharepoint.com/personal/vanessa_castillo_gobiernobogota_gov_co/_layouts/15/onedrive.aspx?id=%2Fpersonal%2Fvanessa%5Fcastillo%5Fgobiernobogota%5Fgov%5Fco%2FDocuments%2FALPA%202018%20PG%2FII%20TRIMESTRE%202018%2FMETA18</t>
  </si>
  <si>
    <t>Girar el 50% del presupuesto comprometido constituido como Obligaciones por Pagar de la vigencia 2017 y anteriores (Funcionamiento e Inversión).</t>
  </si>
  <si>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</si>
  <si>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</si>
  <si>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 xml:space="preserve">Giros de Presupuesto Comprometido Constituido como Obligaciones por Pagar de la Vigencia 2017 </t>
  </si>
  <si>
    <t xml:space="preserve">Ejecución Presupuestal PREDIS – Obligaciones por pagar </t>
  </si>
  <si>
    <t>7.05%</t>
  </si>
  <si>
    <t>Según el reporte PREDIS se observa que a corte Marzo 2018 se logró el compromiso del 17.52% el cual se obtiene de =(1.051.392.033/14.907.692.865), se realizó el compromiso de $4.266.338.760 pertenecientes a la sede. </t>
  </si>
  <si>
    <t>LINK:
https://gobiernobogota-my.sharepoint.com/personal/vanessa_castillo_gobiernobogota_gov_co/_layouts/15/onedrive.aspx?id=%2Fpersonal%2Fvanessa%5Fcastillo%5Fgobiernobogota%5Fgov%5Fco%2FDocuments%2FALPA%202018%20PG%2FI%20TRIMESTRE%202018%2FMETA19</t>
  </si>
  <si>
    <t xml:space="preserve">Según el reporte PREDIS se observa que a corte Junio 2018 se logró el compromiso del 28.07% para obligciones por pagar y 73,84% de obligciones por funcionamiento. </t>
  </si>
  <si>
    <t>https://gobiernobogota-my.sharepoint.com/personal/vanessa_castillo_gobiernobogota_gov_co/_layouts/15/onedrive.aspx?id=%2Fpersonal%2Fvanessa%5Fcastillo%5Fgobiernobogota%5Fgov%5Fco%2FDocuments%2FALPA%202018%20PG%2FII%20TRIMESTRE%202018%2FMETA19</t>
  </si>
  <si>
    <t>Adelantar el 100% de los procesos contractuales de malla vial y parques de la vigencia 2018, utilizando los pliegos tipo.</t>
  </si>
  <si>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</si>
  <si>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</si>
  <si>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Procesos Contractuales de Malla Vial y Parques de la Vigencia 2018</t>
  </si>
  <si>
    <t>SECOP II</t>
  </si>
  <si>
    <t xml:space="preserve">ALcalde Local – Área Contratacion </t>
  </si>
  <si>
    <t>Se han adelantado los estudios previos y realizado mesas de trabajo para los procesos de Malla vial y Parques de la vigencia 2018. 
SOPORTES: 
1. Se carga memorando 20186620045811 y 20186620040961, solicitudes de concepto previo y favorable IDRD</t>
  </si>
  <si>
    <t>LINK: 
https://gobiernobogota-my.sharepoint.com/personal/vanessa_castillo_gobiernobogota_gov_co/_layouts/15/onedrive.aspx?id=%2Fpersonal%2Fvanessa%5Fcastillo%5Fgobiernobogota%5Fgov%5Fco%2FDocuments%2FALPA%202018%20PG%2FI%20TRIMESTRE%202018%2FMETA20</t>
  </si>
  <si>
    <t xml:space="preserve">Se  están adelantando los procesos de malla vial y parques de 2018, fueron publicados en la plataforma Secop I.  
1. Malla Vial: ALPA-LP-006-2018
2. Parques: ALPA-LP-007-2018
SOPORTES: 
1. Se carga cuadro con relación de procesos y link.  </t>
  </si>
  <si>
    <t>https://gobiernobogota-my.sharepoint.com/personal/vanessa_castillo_gobiernobogota_gov_co/_layouts/15/onedrive.aspx?id=%2Fpersonal%2Fvanessa%5Fcastillo%5Fgobiernobogota%5Fgov%5Fco%2FDocuments%2FALPA%202018%20PG%2FII%20TRIMESTRE%202018%2FMETA20</t>
  </si>
  <si>
    <t>Publicar el 100% 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</si>
  <si>
    <t>Porcentaje de Publicación de los Procesos Contractuales del FDL y Modificaciones Contractuales Realizado</t>
  </si>
  <si>
    <t>(Procesos y Modificaciones Contractuales Publicados en el Portal SECOP/Total de Procesos y Modificaciones Contractuales de la Vigencia 2018)*100</t>
  </si>
  <si>
    <t xml:space="preserve"> Publicación de los Procesos Contractuales del FDL y Modificaciones Contractuales </t>
  </si>
  <si>
    <t>En el FDLPA se han adelantado 2 procesos de Selección abreviada de menor cuantía (ALPA-SAMC-001 y ALPA-SAMC-002). De igual manera se adelantaron procesos de contratación directa (125) entre CPS y apoyo a la gestión. Así mismo, se realizaron (25) suspensiones y (1) cesión de contrato de apoyo a la gestión. 
SOPORTES:
1. Acta de reunión con abogado del fondo. 
2.     ScreenshotS de plataforma SECOP  II.  </t>
  </si>
  <si>
    <t>LINK: 
https://gobiernobogota-my.sharepoint.com/personal/vanessa_castillo_gobiernobogota_gov_co/_layouts/15/onedrive.aspx?id=%2Fpersonal%2Fvanessa%5Fcastillo%5Fgobiernobogota%5Fgov%5Fco%2FDocuments%2FALPA%202018%20PG%2FI%20TRIMESTRE%202018%2FMETA21</t>
  </si>
  <si>
    <t>Durante el segundo trimestres se realizaron 6 procesos 
SOPORTES: 
1. SECOP
2. Seguimiento plan Anual de adquisiciones 2018</t>
  </si>
  <si>
    <t>https://gobiernobogota-my.sharepoint.com/personal/vanessa_castillo_gobiernobogota_gov_co/_layouts/15/onedrive.aspx?id=%2Fpersonal%2Fvanessa%5Fcastillo%5Fgobiernobogota%5Fgov%5Fco%2FDocuments%2FALPA%202018%20PG%2FII%20TRIMESTRE%202018%2FMETA21</t>
  </si>
  <si>
    <t>Adquirir el 80% de los bienes de Características Técnicas Uniformes de Común Utilización a través del portal Colombia Compra Eficiente.</t>
  </si>
  <si>
    <t>Porcentaje de bienes de caracteristicas tecnicas uniformes de común utilización aquiridos a través del portal CCE</t>
  </si>
  <si>
    <t>Bienes de Características Técnicas Uniformes de Común Utilización a través del portal Colombia Compra Eficiente Aquiridos</t>
  </si>
  <si>
    <t xml:space="preserve">Según el PAA 2018 Versión 1 -  se tienen proyectados 10 procesos de CTUCU. 
1. Se realizó orden de compra 25892 para la adquisición del servicio de cafetería a través de la tienda virtual de Colombia Compra eficiente. 
2. Se adelantó el proceso para el servicio de vigilancia a través de la BMC para ser adjudicado en abril. 
SOPORTES:
1. Procesos de CTUCU segun PAC 2018.
2. Orden de compra 25892.
</t>
  </si>
  <si>
    <t>LINK:
https://gobiernobogota-my.sharepoint.com/personal/vanessa_castillo_gobiernobogota_gov_co/_layouts/15/onedrive.aspx?id=%2Fpersonal%2Fvanessa%5Fcastillo%5Fgobiernobogota%5Fgov%5Fco%2FDocuments%2FALPA%202018%20PG%2FI%20TRIMESTRE%202018%2FMETA22</t>
  </si>
  <si>
    <t xml:space="preserve">Según el PAA 2018 Versión 6 -  se tienen proyectados 10 procesos de CTUCU. 
1. Se realizó orden de compra 29939 para la adquisición del servicio de papellería a través de la tienda virtual de Colombia Compra eficiente. 
2. Se realizó la orden de compra 28330 de consumibles de impresion
SOPORTES:
1. Procesos de CTUCU segun PAC 2018.
2. Ordenes de compra
</t>
  </si>
  <si>
    <t>https://gobiernobogota-my.sharepoint.com/personal/vanessa_castillo_gobiernobogota_gov_co/_layouts/15/onedrive.aspx?id=%2Fpersonal%2Fvanessa%5Fcastillo%5Fgobiernobogota%5Fgov%5Fco%2FDocuments%2FALPA%202018%20PG%2FII%20TRIMESTRE%202018%2FMETA22</t>
  </si>
  <si>
    <t>Aplicar el 100% de los lineamientos establecidos en la Directiva 12 de 2016  o aquella que la modifique o susutituya.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</si>
  <si>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</si>
  <si>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</si>
  <si>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Lineamientos Establecidos en la Directiva 12 de 2016 o Aquella que la Modifique</t>
  </si>
  <si>
    <t>Directiva 12/2016</t>
  </si>
  <si>
    <t>Hasta el momento, los procesos adelantados no requieren acompañamiento del sector ni el aval de la Dirección para el Desarrollo local. 
Se está trabajando con los sectores en la formulación de los proyectos 2018.</t>
  </si>
  <si>
    <t xml:space="preserve">Hasta el momento se tienen los avales tecnicos de Malla vial y Parques, los cuales ya se encuentran en proceso para la contratación. 
Así mismo, se cuenta con el aval para los componentes de: 
1.Dotación de Jardines 20186610105312 
2. Buen Trato 20186610102392
3. Subsidio C 20186610007952  
4. </t>
  </si>
  <si>
    <t>https://gobiernobogota-my.sharepoint.com/personal/vanessa_castillo_gobiernobogota_gov_co/_layouts/15/onedrive.aspx?id=%2Fpersonal%2Fvanessa%5Fcastillo%5Fgobiernobogota%5Fgov%5Fco%2FDocuments%2FALPA%202018%20PG%2FII%20TRIMESTRE%202018%2FMETA23</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</si>
  <si>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</si>
  <si>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</si>
  <si>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</si>
  <si>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Plan de Implementación del SIPSE Local</t>
  </si>
  <si>
    <t xml:space="preserve">Seguimiento plan implementacion SIPSE </t>
  </si>
  <si>
    <t xml:space="preserve">Profesionales designados por alcalde local </t>
  </si>
  <si>
    <t xml:space="preserve">No se programó en estre trimestre, se está esperando lineamiento de la Oficina Asesora de Planeación </t>
  </si>
  <si>
    <t>Asistir al 100% de las jornadas de actualización y unificación de criterios contables con las alcaldías locales bajo el nuevo marco normativo contable programadas por la Dirección Financiera de la SDG</t>
  </si>
  <si>
    <t>Porcentaje de asistencia a las jornadas programadas por la Dirección Financiera de la SDG</t>
  </si>
  <si>
    <t>(No. de jornadas a las que asistió el contador del FDL/No. de jornadas programadas por la Dirección Financiera)*100</t>
  </si>
  <si>
    <t>Asistencia a las jornadas de actualización y unificación de criterios</t>
  </si>
  <si>
    <t>Actas de asistencia</t>
  </si>
  <si>
    <t>Profesional designado</t>
  </si>
  <si>
    <t>La alcaldía local de puente aranda asitió a las jornadas de unificació de criterios contables citadas por la dirección financiera y la subsecretaría de gestión institucional</t>
  </si>
  <si>
    <t>radicado 20184000255093</t>
  </si>
  <si>
    <t>Reportar trimestralmente (Según la alcaldía local se puede cambiar la periodicidad a mensual) al contador del FDL (Vía Orfeo o AGD) el 100% de la información insumo para los estados contables en materia de multas, contratación, almacén, presupuesto, liquidación de contratos, avances de ejecución contractual, entre otros</t>
  </si>
  <si>
    <t>Porcentaje de reporte de información insumo para contabilidad</t>
  </si>
  <si>
    <t>(No. de reportes trimestrales remitidos al contador via Orfeo/No. de trimestres del año)*100
(Según la alcaldía se puede cambiar la periodicidad a mensual)</t>
  </si>
  <si>
    <t>Reportes realizados</t>
  </si>
  <si>
    <t>Informes de areas</t>
  </si>
  <si>
    <t>Alcaldia local de Puente Aranda</t>
  </si>
  <si>
    <t xml:space="preserve">Las áreas están realizando el reporte respectivo, se tienen problemas con el ingreso de los inventarios debido al cambio del Nuevo Marco Normativo, actualmente se están realizando actas fisicas de conciliación entre las dos áreas para tener el control. </t>
  </si>
  <si>
    <t>LINK 
https://gobiernobogota-my.sharepoint.com/personal/vanessa_castillo_gobiernobogota_gov_co/_layouts/15/onedrive.aspx?id=%2Fpersonal%2Fvanessa%5Fcastillo%5Fgobiernobogota%5Fgov%5Fco%2FDocuments%2FALPA%202018%20PG%2FI%20TRIMESTRE%202018%2FMETA26</t>
  </si>
  <si>
    <t xml:space="preserve">La areas estan realizando la entrega de la informacion el soporte de eso es la conciliacion mensual que hace el area contable. </t>
  </si>
  <si>
    <t>https://gobiernobogota-my.sharepoint.com/personal/vanessa_castillo_gobiernobogota_gov_co/_layouts/15/onedrive.aspx?id=%2Fpersonal%2Fvanessa%5Fcastillo%5Fgobiernobogota%5Fgov%5Fco%2FDocuments%2FALPA%202018%20PG%2FII%20TRIMESTRE%202018%2FMETA26</t>
  </si>
  <si>
    <t>SERVICIO A LA CIUDADANIA</t>
  </si>
  <si>
    <t>Responder el 100% de los requerimientos asignados al proceso/Alcaldia Local durante cada trimestre</t>
  </si>
  <si>
    <t>Porcentaje de Requerimientos Asignados a la Alcaldia Local Respondidos</t>
  </si>
  <si>
    <t>(Cantidad de respuestas oportunas a los requerimientos ciudadanos asignados al proceso/Alcaldía Local durante la vigencia 2018  /Cantidad de requerimientos ciudadanos de la vigencia 2018 asignados al proceso/Alcaldía Local)*100</t>
  </si>
  <si>
    <t xml:space="preserve"> Requerimientos Asignados a la Alcaldia Local Respondidos</t>
  </si>
  <si>
    <t xml:space="preserve">Matriz de seguimiento derechos de petición </t>
  </si>
  <si>
    <t>Se realiza seguimiento a las respuestas de Derechos de petición 2018</t>
  </si>
  <si>
    <t>LINK
https://gobiernobogota-my.sharepoint.com/personal/vanessa_castillo_gobiernobogota_gov_co/_layouts/15/onedrive.aspx?id=%2Fpersonal%2Fvanessa%5Fcastillo%5Fgobiernobogota%5Fgov%5Fco%2FDocuments%2FALPA%202018%20PG%2FI%20TRIMESTRE%202018%2FMETA27</t>
  </si>
  <si>
    <t>https://gobiernobogota-my.sharepoint.com/personal/vanessa_castillo_gobiernobogota_gov_co/_layouts/15/onedrive.aspx?id=%2Fpersonal%2Fvanessa%5Fcastillo%5Fgobiernobogota%5Fgov%5Fco%2FDocuments%2FALPA%202018%20PG%2FII%20TRIMESTRE%202018%2FMETA27</t>
  </si>
  <si>
    <t>GESTIÓN DEL PATRIMONIO DOCUMENTAL</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</si>
  <si>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</si>
  <si>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</si>
  <si>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</si>
  <si>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TRD aplicada serie contratos</t>
  </si>
  <si>
    <t>50% (743)</t>
  </si>
  <si>
    <t>50% (744)</t>
  </si>
  <si>
    <t>Actas de capacitación</t>
  </si>
  <si>
    <t>Área de Gestión Corporativa Local</t>
  </si>
  <si>
    <t xml:space="preserve">Revisión Archivo físico </t>
  </si>
  <si>
    <t>NO PROGRAMADO</t>
  </si>
  <si>
    <t xml:space="preserve">GERENCIA DE TI
</t>
  </si>
  <si>
    <t>Cumplir el 100% de los lineamientos de gestión de las TIC imparticas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</si>
  <si>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</si>
  <si>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</si>
  <si>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Politicas de Gestión de TIC Impartidas por la DTI Cumplidas</t>
  </si>
  <si>
    <t>Sistema de Gestión Documental
Aplicativo Hola
Archivo área de Sistemas</t>
  </si>
  <si>
    <t>Administrador de red
Alcaldía Local de Antonio Nariño</t>
  </si>
  <si>
    <t>Seguimiento al Porcentaje de Políticas de Gestión TIC</t>
  </si>
  <si>
    <t xml:space="preserve">Se realiza memorando 20186620001503 para la solicitud de equipos de computo y memorando 20186620000233 solicitud de equipos de inspecciones </t>
  </si>
  <si>
    <t>LINK: 
https://gobiernobogota-my.sharepoint.com/personal/vanessa_castillo_gobiernobogota_gov_co/_layouts/15/onedrive.aspx?id=%2Fpersonal%2Fvanessa%5Fcastillo%5Fgobiernobogota%5Fgov%5Fco%2FDocuments%2FALPA%202018%20PG%2FI%20TRIMESTRE%202018%2FMETA31</t>
  </si>
  <si>
    <t>Integrar las herramientas de planeación, gestión y control, con enfoque de innovación, mejoramiento continuo, responsabilidad social, desarrollo integral del talento humano y transparencia</t>
  </si>
  <si>
    <t>IMPLEMENTACIÓN DEL MODELO INTEGRADO DE PLANEACIÓN Y GESTIÓN</t>
  </si>
  <si>
    <t>Hacer un (1) ejercicio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</si>
  <si>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</si>
  <si>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</si>
  <si>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</si>
  <si>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</si>
  <si>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</si>
  <si>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 xml:space="preserve">Seguimiento Herramienta de Registro de Requisitos Legales </t>
  </si>
  <si>
    <t>Promotor de la Mejora Alcaldía Local</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</si>
  <si>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</si>
  <si>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</si>
  <si>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</si>
  <si>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</si>
  <si>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Gestor Ambiental</t>
  </si>
  <si>
    <t>Seguimiento Mediciones de desempeño Ambiental</t>
  </si>
  <si>
    <t>Meta no programada para el trimestre</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</si>
  <si>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</si>
  <si>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</si>
  <si>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</si>
  <si>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Disminución de requerimientos ciudadanos vencidos asignados a la Alcaldía Local</t>
  </si>
  <si>
    <t>Aplicativo de gestión documental</t>
  </si>
  <si>
    <t>Promotor de la Mejora  y líderes de proceso Alcaldía Local</t>
  </si>
  <si>
    <t>Seguimiento Requerimiento ciudadanos</t>
  </si>
  <si>
    <t>Según informe de servicio a la ciudadanía la alcaldía local de puente aranda pasó de tener 1049 requerimientos ciudadanos vencidos a 612 durante el primer trimestre</t>
  </si>
  <si>
    <t>radicado 20184600227103</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</si>
  <si>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</si>
  <si>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</si>
  <si>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</si>
  <si>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</si>
  <si>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</si>
  <si>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Seguimiento AGORA</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</si>
  <si>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</si>
  <si>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</si>
  <si>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</si>
  <si>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Aplicativo de gestión documental ORFEO</t>
  </si>
  <si>
    <t>Seguimiento al reporte expedido por el Aplicactivo de Gestión ORFEO</t>
  </si>
  <si>
    <t>Plan de Actualización de la Documentación</t>
  </si>
  <si>
    <t>OFICINA ASESORA DE PLANEACION</t>
  </si>
  <si>
    <t>Acciones correctivas documentadas y vigentes</t>
  </si>
  <si>
    <t xml:space="preserve">Revisión aplicativo </t>
  </si>
  <si>
    <t>Actualmente la alcaldia local dentro de su plan de mejoramiento de la contraloria local  tiene 90 acciones de mejora, donde encontramos 59% de avance. Respecto a los planes de mejoramiento internos cuenta con un avance de 70%</t>
  </si>
  <si>
    <t>Nivel de vencimiento informes internos</t>
  </si>
  <si>
    <t>Nivel de vencimiento informe externo</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</si>
  <si>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</si>
  <si>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</si>
  <si>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</si>
  <si>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LEY1712</t>
  </si>
  <si>
    <t>PÁGINA WEB ALCALDÍA LOCAL</t>
  </si>
  <si>
    <t>Líderes de proceso</t>
  </si>
  <si>
    <t xml:space="preserve">Seguimiento Página Web Alcaldía Local </t>
  </si>
  <si>
    <t>Se registran 139 criterios de los cuales faltan 7 por cumplir.</t>
  </si>
  <si>
    <t>TOTAL PLAN DE GESTIÓN</t>
  </si>
  <si>
    <t>Porcentaje de Cumplimiento Trimestre I</t>
  </si>
  <si>
    <t>Porcentaje de Cumplimiento Trimestre II</t>
  </si>
  <si>
    <t>Porcentaje de Cumplimiento Trimestre III</t>
  </si>
  <si>
    <t>Porcentaje de Cumplimiento Trimestre IV</t>
  </si>
  <si>
    <t>Porcentaje de Cumplimiento PLAN DE GESTIÓN 2018</t>
  </si>
  <si>
    <t>RUBROSFUNCIONAMIENTO</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</si>
  <si>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</si>
  <si>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</si>
  <si>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</si>
  <si>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</si>
  <si>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</si>
  <si>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</si>
  <si>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</si>
  <si>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</si>
  <si>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</si>
  <si>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</si>
  <si>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</si>
  <si>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</si>
  <si>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</si>
  <si>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</si>
  <si>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</si>
  <si>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</si>
  <si>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</si>
  <si>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</si>
  <si>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</si>
  <si>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</si>
  <si>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</si>
  <si>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</si>
  <si>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</si>
  <si>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</si>
  <si>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</si>
  <si>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</si>
  <si>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</si>
  <si>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</si>
  <si>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</si>
  <si>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</si>
  <si>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</si>
  <si>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</si>
  <si>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</si>
  <si>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</si>
  <si>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</si>
  <si>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</si>
  <si>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</si>
  <si>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</si>
  <si>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</si>
  <si>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</si>
  <si>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</si>
  <si>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</si>
  <si>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</si>
  <si>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</si>
  <si>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</si>
  <si>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</si>
  <si>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</si>
  <si>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</si>
  <si>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</si>
  <si>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</si>
  <si>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</si>
  <si>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</si>
  <si>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</si>
  <si>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</si>
  <si>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</si>
  <si>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</si>
  <si>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</si>
  <si>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</si>
  <si>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</si>
  <si>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</si>
  <si>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</si>
  <si>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</si>
  <si>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</si>
  <si>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</si>
  <si>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</si>
  <si>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</si>
  <si>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</si>
  <si>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</si>
  <si>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</si>
  <si>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</si>
  <si>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</si>
  <si>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</si>
  <si>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</si>
  <si>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Según la matriz de registro de publicaciones de la alcaldía local de puente aranda, esta cumple el 95% de los criterios de la ley 1712 de 2014</t>
  </si>
  <si>
    <t>Registro de publicaciones ley 1712 de la alcaldía local de 1712</t>
  </si>
  <si>
    <t>Informe de acciones de mejora interna y matriz de seguimiento acciones de mejora externas</t>
  </si>
  <si>
    <t>La alcaldía local de puente aranda cuenta con 6637 comunicaciones en ORFEO 1</t>
  </si>
  <si>
    <t>Informe de Orfeo 1</t>
  </si>
  <si>
    <t>La alcaldía local de puente aranda reportó la buena práctica en el espacio ágora</t>
  </si>
  <si>
    <t>Reporte de buenas prácticas en Ágora</t>
  </si>
  <si>
    <t>La alcaldía local de puente aranda realizó la medición de desempeño ambiental según los lineamientos de la OAP</t>
  </si>
  <si>
    <t>Informe de realización de medición de desempeño ambiental</t>
  </si>
  <si>
    <t>Según informe presentado por la subsecretaría de gestión institucional y la Dirección Financiera la alcaldía local asistió a todas las jornadas de unificación de criterios contables</t>
  </si>
  <si>
    <t>Según informe presentado por la DGPDL, la alcaldía local de puente aranda cumplió con el 100% de las actividades programadas para el II trimestre del plan de implementación de SIPSE localidades</t>
  </si>
  <si>
    <t>Informe de cumplimiento de SIPSE Localidades</t>
  </si>
  <si>
    <t>Según el informe de servicio a la ciudadanía la alcaldía local de Puente Aranda cuenta con 431 requerimientos ciudadanos vencidos con corte al 30 de juni de 2018.</t>
  </si>
  <si>
    <t>Meta no programada</t>
  </si>
  <si>
    <t>(1-No. De acciones vencidas de plan de mejoramiento responsabilidad del proceso /N°  de acciones a gestionar bajo responsabilidad del proceso)*100</t>
  </si>
  <si>
    <t>Mantener el 100% de las acciones de mejora asignadas al proceso/Alcaldía con relación a planes de mejoramiento internodocumentadas y vigentes</t>
  </si>
  <si>
    <t xml:space="preserve">Acciones de mejora internas - 100% actualizadas
</t>
  </si>
  <si>
    <t>META NO PROGRAMADA</t>
  </si>
  <si>
    <r>
      <t xml:space="preserve">Depurar el 100% de las comunicaciones en el aplicativo de gestión documental </t>
    </r>
    <r>
      <rPr>
        <b/>
        <sz val="18"/>
        <rFont val="Arial"/>
        <family val="2"/>
      </rPr>
      <t xml:space="preserve">ORFEO I </t>
    </r>
    <r>
      <rPr>
        <sz val="18"/>
        <rFont val="Arial"/>
        <family val="2"/>
      </rPr>
      <t>(a excepción de los derechos de petición)</t>
    </r>
  </si>
  <si>
    <t>Archivar 243 (30%) actuaciones de obras anteriores a la ley 1801/2016 en la vigencia 2018</t>
  </si>
  <si>
    <t>Archivar 183 (20%) actuaciones de establecimiento de comercio anteriores a la ley 1801/2016 en la vigencia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</si>
</sst>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240A]\ #,##0.00"/>
    <numFmt numFmtId="165" formatCode="_-* #,##0.00\ _€_-;\-* #,##0.00\ _€_-;_-* \-??\ _€_-;_-@_-"/>
    <numFmt numFmtId="166" formatCode="0.0%"/>
  </numFmts>
  <fonts count="48" x14ac:knownFonts="1">
    <font>
      <sz val="11"/>
      <color rgb="FF000000"/>
      <name val="Calibri"/>
      <family val="2"/>
      <charset val="1"/>
    </font>
    <font>
      <sz val="11"/>
      <color rgb="FF000000"/>
      <name val="Arial Rounded MT Bold"/>
      <family val="2"/>
      <charset val="1"/>
    </font>
    <font>
      <b/>
      <sz val="18"/>
      <color rgb="FF000000"/>
      <name val="Arial Rounded MT Bold"/>
      <family val="2"/>
      <charset val="1"/>
    </font>
    <font>
      <b/>
      <sz val="11"/>
      <name val="Arial Rounded MT Bold"/>
      <family val="2"/>
      <charset val="1"/>
    </font>
    <font>
      <b/>
      <sz val="12"/>
      <name val="Arial Rounded MT Bold"/>
      <family val="2"/>
      <charset val="1"/>
    </font>
    <font>
      <b/>
      <sz val="11"/>
      <color rgb="FF800000"/>
      <name val="Arial Rounded MT Bold"/>
      <family val="2"/>
      <charset val="1"/>
    </font>
    <font>
      <b/>
      <sz val="10"/>
      <name val="Arial Rounded MT Bold"/>
      <family val="2"/>
      <charset val="1"/>
    </font>
    <font>
      <sz val="10"/>
      <color rgb="FF000000"/>
      <name val="Arial Rounded MT Bold"/>
      <family val="2"/>
      <charset val="1"/>
    </font>
    <font>
      <sz val="12"/>
      <name val="Arial Rounded MT Bold"/>
      <family val="2"/>
      <charset val="1"/>
    </font>
    <font>
      <b/>
      <sz val="10"/>
      <color rgb="FF000000"/>
      <name val="Arial Rounded MT Bold"/>
      <family val="2"/>
      <charset val="1"/>
    </font>
    <font>
      <sz val="10"/>
      <name val="Arial Rounded MT Bold"/>
      <family val="2"/>
      <charset val="1"/>
    </font>
    <font>
      <b/>
      <sz val="18"/>
      <name val="Arial Rounded MT Bold"/>
      <family val="2"/>
      <charset val="1"/>
    </font>
    <font>
      <b/>
      <sz val="48"/>
      <color rgb="FF000000"/>
      <name val="Arial Rounded MT Bold"/>
      <family val="2"/>
      <charset val="1"/>
    </font>
    <font>
      <b/>
      <sz val="22"/>
      <color rgb="FF000000"/>
      <name val="Arial Rounded MT Bold"/>
      <family val="2"/>
      <charset val="1"/>
    </font>
    <font>
      <sz val="18"/>
      <name val="Arial Rounded MT Bold"/>
      <family val="2"/>
      <charset val="1"/>
    </font>
    <font>
      <sz val="28"/>
      <color rgb="FF000000"/>
      <name val="Arial Rounded MT Bold"/>
      <family val="2"/>
      <charset val="1"/>
    </font>
    <font>
      <sz val="18"/>
      <color rgb="FF000000"/>
      <name val="Arial Rounded MT Bold"/>
      <family val="2"/>
      <charset val="1"/>
    </font>
    <font>
      <sz val="16"/>
      <color rgb="FF000000"/>
      <name val="Arial Rounded MT Bold"/>
      <family val="2"/>
      <charset val="1"/>
    </font>
    <font>
      <sz val="12"/>
      <color rgb="FF000000"/>
      <name val="Arial Rounded MT Bold"/>
      <family val="2"/>
      <charset val="1"/>
    </font>
    <font>
      <b/>
      <sz val="20"/>
      <color rgb="FF000000"/>
      <name val="Arial Rounded MT Bold"/>
      <family val="2"/>
      <charset val="1"/>
    </font>
    <font>
      <b/>
      <sz val="28"/>
      <color rgb="FF000000"/>
      <name val="Arial Rounded MT Bold"/>
      <family val="2"/>
      <charset val="1"/>
    </font>
    <font>
      <b/>
      <sz val="18"/>
      <color rgb="FFFF0000"/>
      <name val="Arial Rounded MT Bold"/>
      <family val="2"/>
      <charset val="1"/>
    </font>
    <font>
      <sz val="28"/>
      <name val="Arial Rounded MT Bold"/>
      <family val="2"/>
      <charset val="1"/>
    </font>
    <font>
      <b/>
      <sz val="16"/>
      <color rgb="FF000000"/>
      <name val="Arial Rounded MT Bold"/>
      <family val="2"/>
      <charset val="1"/>
    </font>
    <font>
      <b/>
      <sz val="24"/>
      <color rgb="FF000000"/>
      <name val="Arial Rounded MT Bold"/>
      <family val="2"/>
      <charset val="1"/>
    </font>
    <font>
      <b/>
      <sz val="26"/>
      <color rgb="FF000000"/>
      <name val="Arial Rounded MT Bold"/>
      <family val="2"/>
      <charset val="1"/>
    </font>
    <font>
      <b/>
      <sz val="11"/>
      <color rgb="FF000000"/>
      <name val="Arial Rounded MT Bold"/>
      <family val="2"/>
      <charset val="1"/>
    </font>
    <font>
      <b/>
      <sz val="22"/>
      <name val="Arial Rounded MT Bold"/>
      <family val="2"/>
      <charset val="1"/>
    </font>
    <font>
      <sz val="12"/>
      <color rgb="FF000000"/>
      <name val="Arial"/>
      <family val="2"/>
      <charset val="1"/>
    </font>
    <font>
      <sz val="14"/>
      <color rgb="FF000000"/>
      <name val="Arial Narrow"/>
      <family val="2"/>
      <charset val="1"/>
    </font>
    <font>
      <sz val="11"/>
      <color rgb="FF000000"/>
      <name val="Arial"/>
      <family val="2"/>
      <charset val="1"/>
    </font>
    <font>
      <sz val="14"/>
      <name val="Arial Narrow"/>
      <family val="2"/>
      <charset val="1"/>
    </font>
    <font>
      <sz val="14"/>
      <color rgb="FFFF0000"/>
      <name val="Arial Narrow"/>
      <family val="2"/>
      <charset val="1"/>
    </font>
    <font>
      <sz val="11"/>
      <color rgb="FF000000"/>
      <name val="Calibri"/>
      <family val="2"/>
      <charset val="1"/>
    </font>
    <font>
      <u/>
      <sz val="11"/>
      <color theme="10"/>
      <name val="Calibri"/>
      <family val="2"/>
      <charset val="1"/>
    </font>
    <font>
      <sz val="10"/>
      <color rgb="FFFF0000"/>
      <name val="Arial Rounded MT Bold"/>
      <family val="2"/>
    </font>
    <font>
      <sz val="18"/>
      <color rgb="FF00000A"/>
      <name val="Arial"/>
      <family val="2"/>
    </font>
    <font>
      <b/>
      <sz val="28"/>
      <color theme="1"/>
      <name val="Arial"/>
      <family val="2"/>
    </font>
    <font>
      <sz val="18"/>
      <color theme="1"/>
      <name val="Arial"/>
      <family val="2"/>
    </font>
    <font>
      <sz val="16"/>
      <color theme="1"/>
      <name val="Arial"/>
      <family val="2"/>
    </font>
    <font>
      <sz val="18"/>
      <name val="Arial"/>
      <family val="2"/>
    </font>
    <font>
      <sz val="16"/>
      <name val="Arial"/>
      <family val="2"/>
    </font>
    <font>
      <sz val="20"/>
      <color theme="1"/>
      <name val="Arial"/>
      <family val="2"/>
    </font>
    <font>
      <sz val="16"/>
      <name val="Arial Rounded MT Bold"/>
      <family val="2"/>
      <charset val="1"/>
    </font>
    <font>
      <b/>
      <sz val="12"/>
      <color rgb="FF000000"/>
      <name val="Arial Rounded MT Bold"/>
      <family val="2"/>
      <charset val="1"/>
    </font>
    <font>
      <sz val="12"/>
      <color rgb="FF000000"/>
      <name val="Calibri"/>
      <family val="2"/>
      <charset val="1"/>
    </font>
    <font>
      <b/>
      <sz val="12"/>
      <color rgb="FF000000"/>
      <name val="Arial Rounded MT Bold"/>
      <family val="2"/>
    </font>
    <font>
      <b/>
      <sz val="18"/>
      <name val="Arial"/>
      <family val="2"/>
    </font>
  </fonts>
  <fills count="24">
    <fill>
      <patternFill patternType="none"/>
    </fill>
    <fill>
      <patternFill patternType="gray125"/>
    </fill>
    <fill>
      <patternFill patternType="solid">
        <fgColor rgb="FF95B3D7"/>
        <bgColor rgb="FFBFBFBF"/>
      </patternFill>
    </fill>
    <fill>
      <patternFill patternType="solid">
        <fgColor rgb="FFB9CDE5"/>
        <bgColor rgb="FFB7DEE8"/>
      </patternFill>
    </fill>
    <fill>
      <patternFill patternType="solid">
        <fgColor rgb="FFFFFFFF"/>
        <bgColor rgb="FFCCFFFF"/>
      </patternFill>
    </fill>
    <fill>
      <patternFill patternType="solid">
        <fgColor rgb="FFB7DEE8"/>
        <bgColor rgb="FFB9CDE5"/>
      </patternFill>
    </fill>
    <fill>
      <patternFill patternType="solid">
        <fgColor rgb="FF0070C0"/>
        <bgColor rgb="FF008080"/>
      </patternFill>
    </fill>
    <fill>
      <patternFill patternType="solid">
        <fgColor rgb="FF4BACC6"/>
        <bgColor rgb="FF31859C"/>
      </patternFill>
    </fill>
    <fill>
      <patternFill patternType="solid">
        <fgColor rgb="FF31859C"/>
        <bgColor rgb="FF008080"/>
      </patternFill>
    </fill>
    <fill>
      <patternFill patternType="solid">
        <fgColor rgb="FF00B050"/>
        <bgColor rgb="FF008080"/>
      </patternFill>
    </fill>
    <fill>
      <patternFill patternType="solid">
        <fgColor rgb="FFFAC090"/>
        <bgColor rgb="FFFCD5B5"/>
      </patternFill>
    </fill>
    <fill>
      <patternFill patternType="solid">
        <fgColor rgb="FFFFFF00"/>
        <bgColor rgb="FFFFFF00"/>
      </patternFill>
    </fill>
    <fill>
      <patternFill patternType="solid">
        <fgColor rgb="FFC3D69B"/>
        <bgColor rgb="FFD7E4BD"/>
      </patternFill>
    </fill>
    <fill>
      <patternFill patternType="solid">
        <fgColor rgb="FF9BBB59"/>
        <bgColor rgb="FFC4BD97"/>
      </patternFill>
    </fill>
    <fill>
      <patternFill patternType="solid">
        <fgColor rgb="FFBFBFBF"/>
        <bgColor rgb="FFCCC1DA"/>
      </patternFill>
    </fill>
    <fill>
      <patternFill patternType="solid">
        <fgColor rgb="FFF79646"/>
        <bgColor rgb="FFFF8080"/>
      </patternFill>
    </fill>
    <fill>
      <patternFill patternType="solid">
        <fgColor rgb="FFD7E4BD"/>
        <bgColor rgb="FFC3D69B"/>
      </patternFill>
    </fill>
    <fill>
      <patternFill patternType="solid">
        <fgColor rgb="FFCCC1DA"/>
        <bgColor rgb="FFBFBFBF"/>
      </patternFill>
    </fill>
    <fill>
      <patternFill patternType="solid">
        <fgColor rgb="FFC4BD97"/>
        <bgColor rgb="FFBFBFBF"/>
      </patternFill>
    </fill>
    <fill>
      <patternFill patternType="solid">
        <fgColor rgb="FFFCD5B5"/>
        <bgColor rgb="FFFAC090"/>
      </patternFill>
    </fill>
    <fill>
      <patternFill patternType="solid">
        <fgColor rgb="FFFFFF00"/>
        <bgColor indexed="64"/>
      </patternFill>
    </fill>
    <fill>
      <patternFill patternType="solid">
        <fgColor rgb="FFFFFF00"/>
        <bgColor rgb="FFCCFFFF"/>
      </patternFill>
    </fill>
    <fill>
      <patternFill patternType="solid">
        <fgColor theme="0"/>
        <bgColor indexed="64"/>
      </patternFill>
    </fill>
    <fill>
      <patternFill patternType="solid">
        <fgColor theme="4" tint="0.79998168889431442"/>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style="thin">
        <color auto="1"/>
      </right>
      <top style="thin">
        <color auto="1"/>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diagonal/>
    </border>
    <border>
      <left/>
      <right/>
      <top style="thin">
        <color auto="1"/>
      </top>
      <bottom/>
      <diagonal/>
    </border>
    <border>
      <left style="medium">
        <color auto="1"/>
      </left>
      <right style="medium">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diagonal/>
    </border>
    <border>
      <left style="medium">
        <color auto="1"/>
      </left>
      <right style="medium">
        <color auto="1"/>
      </right>
      <top style="thin">
        <color auto="1"/>
      </top>
      <bottom style="thin">
        <color auto="1"/>
      </bottom>
      <diagonal/>
    </border>
    <border>
      <left style="thin">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right style="medium">
        <color auto="1"/>
      </right>
      <top/>
      <bottom style="medium">
        <color auto="1"/>
      </bottom>
      <diagonal/>
    </border>
    <border>
      <left style="medium">
        <color auto="1"/>
      </left>
      <right/>
      <top/>
      <bottom/>
      <diagonal/>
    </border>
    <border>
      <left style="thin">
        <color rgb="FF1A1A1A"/>
      </left>
      <right style="thin">
        <color rgb="FF1A1A1A"/>
      </right>
      <top style="thin">
        <color rgb="FF1A1A1A"/>
      </top>
      <bottom style="thin">
        <color rgb="FF1A1A1A"/>
      </bottom>
      <diagonal/>
    </border>
    <border>
      <left style="thin">
        <color rgb="FF1A1A1A"/>
      </left>
      <right style="thin">
        <color rgb="FF1A1A1A"/>
      </right>
      <top style="thin">
        <color rgb="FF1A1A1A"/>
      </top>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diagonal/>
    </border>
    <border>
      <left/>
      <right style="thin">
        <color auto="1"/>
      </right>
      <top style="medium">
        <color auto="1"/>
      </top>
      <bottom/>
      <diagonal/>
    </border>
    <border>
      <left style="thin">
        <color auto="1"/>
      </left>
      <right/>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medium">
        <color auto="1"/>
      </bottom>
      <diagonal/>
    </border>
    <border>
      <left/>
      <right style="thin">
        <color auto="1"/>
      </right>
      <top/>
      <bottom style="thin">
        <color auto="1"/>
      </bottom>
      <diagonal/>
    </border>
  </borders>
  <cellStyleXfs count="5">
    <xf numFmtId="0" fontId="0" fillId="0" borderId="0"/>
    <xf numFmtId="165" fontId="33" fillId="0" borderId="0" applyBorder="0" applyProtection="0"/>
    <xf numFmtId="9" fontId="33" fillId="0" borderId="0" applyBorder="0" applyProtection="0"/>
    <xf numFmtId="0" fontId="34" fillId="0" borderId="0" applyNumberFormat="0" applyFill="0" applyBorder="0" applyAlignment="0" applyProtection="0"/>
    <xf numFmtId="41" fontId="33" fillId="0" borderId="0" applyFont="0" applyFill="0" applyBorder="0" applyAlignment="0" applyProtection="0"/>
  </cellStyleXfs>
  <cellXfs count="404">
    <xf numFmtId="0" fontId="0" fillId="0" borderId="0" xfId="0"/>
    <xf numFmtId="0" fontId="1" fillId="0" borderId="0" xfId="0" applyFont="1"/>
    <xf numFmtId="0" fontId="1" fillId="0" borderId="0" xfId="0" applyFont="1" applyAlignment="1">
      <alignment horizontal="justify" vertical="center" wrapText="1"/>
    </xf>
    <xf numFmtId="0" fontId="3" fillId="4" borderId="1" xfId="0" applyFont="1" applyFill="1" applyBorder="1" applyAlignment="1">
      <alignment vertical="center" wrapText="1"/>
    </xf>
    <xf numFmtId="0" fontId="4" fillId="4" borderId="2" xfId="0" applyFont="1" applyFill="1" applyBorder="1" applyAlignment="1">
      <alignment horizontal="center" vertical="center" wrapText="1"/>
    </xf>
    <xf numFmtId="0" fontId="6" fillId="4" borderId="4" xfId="0" applyFont="1" applyFill="1" applyBorder="1" applyAlignment="1">
      <alignment vertical="center" wrapText="1"/>
    </xf>
    <xf numFmtId="0" fontId="6" fillId="4" borderId="5" xfId="0" applyFont="1" applyFill="1" applyBorder="1" applyAlignment="1">
      <alignment vertical="center" wrapText="1"/>
    </xf>
    <xf numFmtId="0" fontId="7" fillId="4" borderId="0" xfId="0" applyFont="1" applyFill="1"/>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8" fillId="4" borderId="8" xfId="0" applyFont="1" applyFill="1" applyBorder="1" applyAlignment="1">
      <alignment horizontal="left" vertical="center" wrapText="1"/>
    </xf>
    <xf numFmtId="0" fontId="8" fillId="4" borderId="9" xfId="0" applyFont="1" applyFill="1" applyBorder="1" applyAlignment="1">
      <alignment horizontal="left" vertical="center" wrapText="1"/>
    </xf>
    <xf numFmtId="0" fontId="9" fillId="4" borderId="11" xfId="0" applyFont="1" applyFill="1" applyBorder="1" applyAlignment="1">
      <alignment vertical="center" wrapText="1"/>
    </xf>
    <xf numFmtId="0" fontId="9" fillId="4" borderId="0" xfId="0" applyFont="1" applyFill="1" applyAlignment="1">
      <alignment vertical="center" wrapText="1"/>
    </xf>
    <xf numFmtId="0" fontId="10" fillId="4" borderId="11" xfId="0" applyFont="1" applyFill="1" applyBorder="1" applyAlignment="1">
      <alignment horizontal="left" vertical="center" wrapText="1"/>
    </xf>
    <xf numFmtId="0" fontId="10" fillId="4" borderId="0" xfId="0" applyFont="1" applyFill="1" applyAlignment="1">
      <alignment horizontal="left" vertical="center" wrapText="1"/>
    </xf>
    <xf numFmtId="0" fontId="10" fillId="4" borderId="0" xfId="0" applyFont="1" applyFill="1" applyAlignment="1">
      <alignment horizontal="justify" vertical="center" wrapText="1"/>
    </xf>
    <xf numFmtId="0" fontId="9" fillId="4" borderId="0" xfId="0" applyFont="1" applyFill="1" applyAlignment="1">
      <alignment vertical="center"/>
    </xf>
    <xf numFmtId="0" fontId="7" fillId="4" borderId="0" xfId="0" applyFont="1" applyFill="1" applyAlignment="1">
      <alignment horizontal="center"/>
    </xf>
    <xf numFmtId="0" fontId="7" fillId="4" borderId="0" xfId="0" applyFont="1" applyFill="1" applyAlignment="1">
      <alignment horizontal="justify" vertical="center" wrapText="1"/>
    </xf>
    <xf numFmtId="0" fontId="6" fillId="7" borderId="13" xfId="0" applyFont="1" applyFill="1" applyBorder="1" applyAlignment="1">
      <alignment vertical="center" wrapText="1"/>
    </xf>
    <xf numFmtId="0" fontId="6" fillId="7" borderId="15" xfId="0" applyFont="1" applyFill="1" applyBorder="1" applyAlignment="1">
      <alignment vertical="center" wrapText="1"/>
    </xf>
    <xf numFmtId="0" fontId="6" fillId="12" borderId="19"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6" borderId="21" xfId="0" applyFont="1" applyFill="1" applyBorder="1" applyAlignment="1">
      <alignment vertical="center" wrapText="1"/>
    </xf>
    <xf numFmtId="0" fontId="6" fillId="8" borderId="22" xfId="0" applyFont="1" applyFill="1" applyBorder="1" applyAlignment="1">
      <alignment horizontal="justify" vertical="center" wrapText="1"/>
    </xf>
    <xf numFmtId="0" fontId="6" fillId="8" borderId="23"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9" fillId="8" borderId="16" xfId="0" applyFont="1" applyFill="1" applyBorder="1"/>
    <xf numFmtId="0" fontId="6" fillId="10" borderId="16"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1" borderId="16" xfId="0" applyFont="1" applyFill="1" applyBorder="1" applyAlignment="1">
      <alignment horizontal="center" vertical="center" wrapText="1"/>
    </xf>
    <xf numFmtId="0" fontId="6" fillId="12" borderId="16" xfId="0" applyFont="1" applyFill="1" applyBorder="1" applyAlignment="1">
      <alignment horizontal="center" vertical="center" wrapText="1"/>
    </xf>
    <xf numFmtId="0" fontId="6" fillId="12" borderId="24" xfId="0" applyFont="1" applyFill="1" applyBorder="1" applyAlignment="1">
      <alignment horizontal="center" vertical="center" wrapText="1"/>
    </xf>
    <xf numFmtId="0" fontId="6" fillId="12" borderId="25"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4" fillId="4" borderId="18" xfId="0" applyFont="1" applyFill="1" applyBorder="1" applyAlignment="1" applyProtection="1">
      <alignment horizontal="justify" vertical="center" wrapText="1"/>
      <protection locked="0"/>
    </xf>
    <xf numFmtId="9" fontId="15" fillId="4" borderId="18" xfId="2" applyFont="1" applyFill="1" applyBorder="1" applyAlignment="1" applyProtection="1">
      <alignment horizontal="center" vertical="center" wrapText="1"/>
      <protection locked="0"/>
    </xf>
    <xf numFmtId="0" fontId="16" fillId="4" borderId="18" xfId="0" applyFont="1" applyFill="1" applyBorder="1" applyAlignment="1" applyProtection="1">
      <alignment horizontal="center" vertical="center" wrapText="1"/>
      <protection locked="0"/>
    </xf>
    <xf numFmtId="0" fontId="16" fillId="4" borderId="18" xfId="0" applyFont="1" applyFill="1" applyBorder="1" applyAlignment="1">
      <alignment vertical="center" wrapText="1"/>
    </xf>
    <xf numFmtId="0" fontId="16" fillId="4" borderId="28" xfId="0" applyFont="1" applyFill="1" applyBorder="1" applyAlignment="1" applyProtection="1">
      <alignment horizontal="center" vertical="center" wrapText="1"/>
      <protection locked="0"/>
    </xf>
    <xf numFmtId="0" fontId="17" fillId="4" borderId="18" xfId="0" applyFont="1" applyFill="1" applyBorder="1" applyAlignment="1" applyProtection="1">
      <alignment horizontal="center" vertical="center" wrapText="1"/>
      <protection locked="0"/>
    </xf>
    <xf numFmtId="0" fontId="7" fillId="4" borderId="18" xfId="0" applyFont="1" applyFill="1" applyBorder="1" applyAlignment="1" applyProtection="1">
      <alignment horizontal="center" vertical="center" wrapText="1"/>
      <protection locked="0"/>
    </xf>
    <xf numFmtId="0" fontId="7" fillId="4" borderId="18" xfId="0" applyFont="1" applyFill="1" applyBorder="1" applyAlignment="1">
      <alignment horizontal="left" vertical="center" wrapText="1"/>
    </xf>
    <xf numFmtId="164" fontId="7" fillId="4" borderId="18" xfId="0" applyNumberFormat="1" applyFont="1" applyFill="1" applyBorder="1" applyAlignment="1" applyProtection="1">
      <alignment horizontal="center" vertical="center" wrapText="1"/>
      <protection locked="0"/>
    </xf>
    <xf numFmtId="0" fontId="7" fillId="4" borderId="18" xfId="0" applyFont="1" applyFill="1" applyBorder="1" applyAlignment="1">
      <alignment horizontal="center" vertical="center" wrapText="1"/>
    </xf>
    <xf numFmtId="9" fontId="7" fillId="4" borderId="18" xfId="0" applyNumberFormat="1" applyFont="1" applyFill="1" applyBorder="1" applyAlignment="1">
      <alignment horizontal="center" vertical="center" wrapText="1"/>
    </xf>
    <xf numFmtId="0" fontId="10" fillId="4" borderId="18" xfId="2" applyNumberFormat="1" applyFont="1" applyFill="1" applyBorder="1" applyAlignment="1">
      <alignment horizontal="center" vertical="center" wrapText="1"/>
    </xf>
    <xf numFmtId="0" fontId="7" fillId="4" borderId="18" xfId="0" applyFont="1" applyFill="1" applyBorder="1" applyAlignment="1" applyProtection="1">
      <alignment horizontal="justify" vertical="center" wrapText="1"/>
      <protection locked="0"/>
    </xf>
    <xf numFmtId="0" fontId="18" fillId="4" borderId="18" xfId="0" applyFont="1" applyFill="1" applyBorder="1" applyAlignment="1" applyProtection="1">
      <alignment horizontal="left" vertical="center" wrapText="1"/>
      <protection locked="0"/>
    </xf>
    <xf numFmtId="0" fontId="10" fillId="4" borderId="19" xfId="2" applyNumberFormat="1" applyFont="1" applyFill="1" applyBorder="1" applyAlignment="1">
      <alignment horizontal="center" vertical="center" wrapText="1"/>
    </xf>
    <xf numFmtId="0" fontId="18" fillId="4" borderId="20" xfId="0" applyFont="1" applyFill="1" applyBorder="1" applyAlignment="1" applyProtection="1">
      <alignment horizontal="left" vertical="center" wrapText="1"/>
      <protection locked="0"/>
    </xf>
    <xf numFmtId="0" fontId="11" fillId="4" borderId="29" xfId="0" applyFont="1" applyFill="1" applyBorder="1" applyAlignment="1">
      <alignment horizontal="center" vertical="center" wrapText="1"/>
    </xf>
    <xf numFmtId="0" fontId="14" fillId="4" borderId="1" xfId="0" applyFont="1" applyFill="1" applyBorder="1" applyAlignment="1" applyProtection="1">
      <alignment horizontal="justify" vertical="center" wrapText="1"/>
      <protection locked="0"/>
    </xf>
    <xf numFmtId="9" fontId="15" fillId="4" borderId="1" xfId="2" applyFont="1" applyFill="1" applyBorder="1" applyAlignment="1">
      <alignment horizontal="center" vertical="center" wrapText="1"/>
    </xf>
    <xf numFmtId="0" fontId="16" fillId="4" borderId="1" xfId="0" applyFont="1" applyFill="1" applyBorder="1" applyAlignment="1" applyProtection="1">
      <alignment horizontal="center" vertical="center" wrapText="1"/>
      <protection locked="0"/>
    </xf>
    <xf numFmtId="0" fontId="16" fillId="4" borderId="16" xfId="0" applyFont="1" applyFill="1" applyBorder="1" applyAlignment="1">
      <alignment vertical="center" wrapText="1"/>
    </xf>
    <xf numFmtId="0" fontId="17"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4" borderId="1" xfId="0" applyFont="1" applyFill="1" applyBorder="1" applyAlignment="1">
      <alignment horizontal="left" vertical="center" wrapText="1"/>
    </xf>
    <xf numFmtId="164" fontId="7" fillId="4" borderId="1" xfId="0" applyNumberFormat="1" applyFont="1" applyFill="1" applyBorder="1" applyAlignment="1" applyProtection="1">
      <alignment horizontal="center" vertical="center" wrapText="1"/>
      <protection locked="0"/>
    </xf>
    <xf numFmtId="0" fontId="16" fillId="4" borderId="1" xfId="0" applyFont="1" applyFill="1" applyBorder="1" applyAlignment="1" applyProtection="1">
      <alignment horizontal="justify" vertical="center" wrapText="1"/>
      <protection locked="0"/>
    </xf>
    <xf numFmtId="9" fontId="15" fillId="4" borderId="1" xfId="2" applyFont="1" applyFill="1" applyBorder="1" applyAlignment="1" applyProtection="1">
      <alignment horizontal="center" vertical="center" wrapText="1"/>
      <protection locked="0"/>
    </xf>
    <xf numFmtId="0" fontId="14" fillId="4" borderId="16" xfId="0" applyFont="1" applyFill="1" applyBorder="1" applyAlignment="1">
      <alignment vertical="center" wrapText="1"/>
    </xf>
    <xf numFmtId="0" fontId="16" fillId="4" borderId="16" xfId="0" applyFont="1" applyFill="1" applyBorder="1" applyAlignment="1" applyProtection="1">
      <alignment horizontal="center" vertical="center" wrapText="1"/>
      <protection locked="0"/>
    </xf>
    <xf numFmtId="0" fontId="17" fillId="4" borderId="16"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7" fillId="4" borderId="16" xfId="0" applyFont="1" applyFill="1" applyBorder="1" applyAlignment="1">
      <alignment horizontal="left" vertical="center" wrapText="1"/>
    </xf>
    <xf numFmtId="164" fontId="7" fillId="4" borderId="16" xfId="0" applyNumberFormat="1" applyFont="1" applyFill="1" applyBorder="1" applyAlignment="1" applyProtection="1">
      <alignment horizontal="center" vertical="center" wrapText="1"/>
      <protection locked="0"/>
    </xf>
    <xf numFmtId="0" fontId="7" fillId="4" borderId="28" xfId="0" applyFont="1" applyFill="1" applyBorder="1" applyAlignment="1" applyProtection="1">
      <alignment horizontal="center" vertical="center" wrapText="1"/>
      <protection locked="0"/>
    </xf>
    <xf numFmtId="0" fontId="7" fillId="4" borderId="28" xfId="0" applyFont="1" applyFill="1" applyBorder="1" applyAlignment="1" applyProtection="1">
      <alignment horizontal="justify" vertical="center" wrapText="1"/>
      <protection locked="0"/>
    </xf>
    <xf numFmtId="0" fontId="18" fillId="4" borderId="28" xfId="0" applyFont="1" applyFill="1" applyBorder="1" applyAlignment="1" applyProtection="1">
      <alignment horizontal="left" vertical="center" wrapText="1"/>
      <protection locked="0"/>
    </xf>
    <xf numFmtId="0" fontId="18" fillId="4" borderId="30" xfId="0" applyFont="1" applyFill="1" applyBorder="1" applyAlignment="1" applyProtection="1">
      <alignment horizontal="left" vertical="center" wrapText="1"/>
      <protection locked="0"/>
    </xf>
    <xf numFmtId="0" fontId="11" fillId="4" borderId="31" xfId="0" applyFont="1" applyFill="1" applyBorder="1" applyAlignment="1">
      <alignment horizontal="center" vertical="center" wrapText="1"/>
    </xf>
    <xf numFmtId="0" fontId="19" fillId="4" borderId="32" xfId="0" applyFont="1" applyFill="1" applyBorder="1" applyAlignment="1" applyProtection="1">
      <alignment horizontal="center" vertical="center" wrapText="1"/>
      <protection locked="0"/>
    </xf>
    <xf numFmtId="9" fontId="20" fillId="4" borderId="32" xfId="2" applyFont="1" applyFill="1" applyBorder="1" applyAlignment="1" applyProtection="1">
      <alignment horizontal="center" vertical="center" wrapText="1"/>
      <protection locked="0"/>
    </xf>
    <xf numFmtId="0" fontId="16" fillId="4" borderId="33" xfId="0" applyFont="1" applyFill="1" applyBorder="1" applyAlignment="1" applyProtection="1">
      <alignment horizontal="center" vertical="center" wrapText="1"/>
      <protection locked="0"/>
    </xf>
    <xf numFmtId="0" fontId="16" fillId="4" borderId="34" xfId="0" applyFont="1" applyFill="1" applyBorder="1" applyAlignment="1">
      <alignment vertical="center" wrapText="1"/>
    </xf>
    <xf numFmtId="0" fontId="14" fillId="4" borderId="34" xfId="0" applyFont="1" applyFill="1" applyBorder="1" applyAlignment="1">
      <alignment vertical="center" wrapText="1"/>
    </xf>
    <xf numFmtId="0" fontId="16" fillId="4" borderId="34" xfId="0" applyFont="1" applyFill="1" applyBorder="1" applyAlignment="1" applyProtection="1">
      <alignment horizontal="center" vertical="center" wrapText="1"/>
      <protection locked="0"/>
    </xf>
    <xf numFmtId="0" fontId="17" fillId="4" borderId="34" xfId="0" applyFont="1" applyFill="1" applyBorder="1" applyAlignment="1" applyProtection="1">
      <alignment horizontal="center" vertical="center" wrapText="1"/>
      <protection locked="0"/>
    </xf>
    <xf numFmtId="0" fontId="7" fillId="4" borderId="34" xfId="0" applyFont="1" applyFill="1" applyBorder="1" applyAlignment="1" applyProtection="1">
      <alignment horizontal="center" vertical="center" wrapText="1"/>
      <protection locked="0"/>
    </xf>
    <xf numFmtId="0" fontId="7" fillId="4" borderId="34" xfId="0" applyFont="1" applyFill="1" applyBorder="1" applyAlignment="1">
      <alignment horizontal="left" vertical="center" wrapText="1"/>
    </xf>
    <xf numFmtId="164" fontId="7" fillId="4" borderId="34" xfId="0" applyNumberFormat="1" applyFont="1" applyFill="1" applyBorder="1" applyAlignment="1" applyProtection="1">
      <alignment horizontal="center" vertical="center" wrapText="1"/>
      <protection locked="0"/>
    </xf>
    <xf numFmtId="0" fontId="7" fillId="4" borderId="34" xfId="0" applyFont="1" applyFill="1" applyBorder="1" applyAlignment="1">
      <alignment horizontal="center" vertical="center" wrapText="1"/>
    </xf>
    <xf numFmtId="0" fontId="7" fillId="4" borderId="34" xfId="0" applyFont="1" applyFill="1" applyBorder="1" applyAlignment="1" applyProtection="1">
      <alignment horizontal="justify" vertical="center" wrapText="1"/>
      <protection locked="0"/>
    </xf>
    <xf numFmtId="0" fontId="18" fillId="4" borderId="34" xfId="0" applyFont="1" applyFill="1" applyBorder="1" applyAlignment="1" applyProtection="1">
      <alignment horizontal="left" vertical="center" wrapText="1"/>
      <protection locked="0"/>
    </xf>
    <xf numFmtId="0" fontId="18" fillId="4" borderId="35" xfId="0" applyFont="1" applyFill="1" applyBorder="1" applyAlignment="1" applyProtection="1">
      <alignment horizontal="left" vertical="center" wrapText="1"/>
      <protection locked="0"/>
    </xf>
    <xf numFmtId="0" fontId="14" fillId="4" borderId="18" xfId="0" applyFont="1" applyFill="1" applyBorder="1" applyAlignment="1">
      <alignment horizontal="justify" vertical="center" wrapText="1"/>
    </xf>
    <xf numFmtId="9" fontId="15" fillId="4" borderId="18" xfId="2" applyFont="1" applyFill="1" applyBorder="1" applyAlignment="1">
      <alignment horizontal="center" vertical="center" wrapText="1"/>
    </xf>
    <xf numFmtId="0" fontId="16" fillId="4" borderId="18" xfId="0" applyFont="1" applyFill="1" applyBorder="1" applyAlignment="1" applyProtection="1">
      <alignment horizontal="justify" vertical="center" wrapText="1"/>
      <protection locked="0"/>
    </xf>
    <xf numFmtId="9" fontId="20" fillId="4" borderId="32" xfId="2" applyFont="1" applyFill="1" applyBorder="1" applyAlignment="1">
      <alignment horizontal="center" vertical="center" wrapText="1"/>
    </xf>
    <xf numFmtId="0" fontId="16" fillId="4" borderId="36" xfId="0" applyFont="1" applyFill="1" applyBorder="1" applyAlignment="1" applyProtection="1">
      <alignment horizontal="center" vertical="center" wrapText="1"/>
      <protection locked="0"/>
    </xf>
    <xf numFmtId="0" fontId="16" fillId="4" borderId="26" xfId="0" applyFont="1" applyFill="1" applyBorder="1" applyAlignment="1">
      <alignment vertical="center" wrapText="1"/>
    </xf>
    <xf numFmtId="0" fontId="16" fillId="4" borderId="26" xfId="0" applyFont="1" applyFill="1" applyBorder="1" applyAlignment="1" applyProtection="1">
      <alignment horizontal="justify" vertical="center" wrapText="1"/>
      <protection locked="0"/>
    </xf>
    <xf numFmtId="0" fontId="16" fillId="4" borderId="37" xfId="0" applyFont="1" applyFill="1" applyBorder="1" applyAlignment="1" applyProtection="1">
      <alignment horizontal="center" vertical="center" wrapText="1"/>
      <protection locked="0"/>
    </xf>
    <xf numFmtId="0" fontId="16" fillId="4" borderId="34" xfId="0" applyFont="1" applyFill="1" applyBorder="1" applyAlignment="1" applyProtection="1">
      <alignment horizontal="justify" vertical="center" wrapText="1"/>
      <protection locked="0"/>
    </xf>
    <xf numFmtId="0" fontId="17" fillId="4" borderId="34" xfId="0" applyFont="1" applyFill="1" applyBorder="1" applyAlignment="1">
      <alignment vertical="center"/>
    </xf>
    <xf numFmtId="0" fontId="14" fillId="4" borderId="38" xfId="0" applyFont="1" applyFill="1" applyBorder="1" applyAlignment="1">
      <alignment horizontal="justify" vertical="center" wrapText="1"/>
    </xf>
    <xf numFmtId="9" fontId="15" fillId="4" borderId="17" xfId="2"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4" fillId="4" borderId="40" xfId="0" applyFont="1" applyFill="1" applyBorder="1" applyAlignment="1">
      <alignment horizontal="justify" vertical="center" wrapText="1"/>
    </xf>
    <xf numFmtId="9" fontId="15" fillId="4" borderId="5" xfId="2"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39" xfId="0" applyFont="1" applyFill="1" applyBorder="1" applyAlignment="1" applyProtection="1">
      <alignment horizontal="justify" vertical="center" wrapText="1"/>
      <protection locked="0"/>
    </xf>
    <xf numFmtId="0" fontId="16" fillId="4" borderId="39" xfId="0" applyFont="1" applyFill="1" applyBorder="1" applyAlignment="1" applyProtection="1">
      <alignment horizontal="center" vertical="center" wrapText="1"/>
      <protection locked="0"/>
    </xf>
    <xf numFmtId="0" fontId="17" fillId="4" borderId="39" xfId="0" applyFont="1" applyFill="1" applyBorder="1" applyAlignment="1" applyProtection="1">
      <alignment horizontal="center" vertical="center" wrapText="1"/>
      <protection locked="0"/>
    </xf>
    <xf numFmtId="0" fontId="7" fillId="4" borderId="9"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19" fillId="4" borderId="41" xfId="0" applyFont="1" applyFill="1" applyBorder="1" applyAlignment="1" applyProtection="1">
      <alignment horizontal="center" vertical="center" wrapText="1"/>
      <protection locked="0"/>
    </xf>
    <xf numFmtId="9" fontId="20" fillId="4" borderId="41" xfId="2" applyFont="1" applyFill="1" applyBorder="1" applyAlignment="1">
      <alignment horizontal="center" vertical="center" wrapText="1"/>
    </xf>
    <xf numFmtId="0" fontId="16" fillId="4" borderId="32" xfId="0" applyFont="1" applyFill="1" applyBorder="1" applyAlignment="1">
      <alignment vertical="center" wrapText="1"/>
    </xf>
    <xf numFmtId="0" fontId="16" fillId="4" borderId="17" xfId="0" applyFont="1" applyFill="1" applyBorder="1" applyAlignment="1" applyProtection="1">
      <alignment horizontal="center" vertical="center" wrapText="1"/>
      <protection locked="0"/>
    </xf>
    <xf numFmtId="0" fontId="16" fillId="4" borderId="5" xfId="0" applyFont="1" applyFill="1" applyBorder="1" applyAlignment="1" applyProtection="1">
      <alignment horizontal="center" vertical="center" wrapText="1"/>
      <protection locked="0"/>
    </xf>
    <xf numFmtId="0" fontId="16" fillId="4" borderId="1" xfId="0" applyFont="1" applyFill="1" applyBorder="1" applyAlignment="1">
      <alignment vertical="center" wrapText="1"/>
    </xf>
    <xf numFmtId="0" fontId="13" fillId="0" borderId="15" xfId="0" applyFont="1" applyBorder="1" applyAlignment="1" applyProtection="1">
      <alignment horizontal="center" vertical="center" wrapText="1"/>
      <protection locked="0"/>
    </xf>
    <xf numFmtId="0" fontId="16" fillId="4" borderId="43" xfId="0" applyFont="1" applyFill="1" applyBorder="1" applyAlignment="1" applyProtection="1">
      <alignment horizontal="justify" vertical="center" wrapText="1"/>
      <protection locked="0"/>
    </xf>
    <xf numFmtId="9" fontId="15" fillId="4" borderId="29" xfId="2" applyFont="1" applyFill="1" applyBorder="1" applyAlignment="1">
      <alignment horizontal="center" vertical="center" wrapText="1"/>
    </xf>
    <xf numFmtId="0" fontId="7" fillId="4" borderId="39" xfId="0" applyFont="1" applyFill="1" applyBorder="1" applyAlignment="1" applyProtection="1">
      <alignment horizontal="center" vertical="center" wrapText="1"/>
      <protection locked="0"/>
    </xf>
    <xf numFmtId="164" fontId="7" fillId="4" borderId="39" xfId="0" applyNumberFormat="1" applyFont="1" applyFill="1" applyBorder="1" applyAlignment="1" applyProtection="1">
      <alignment horizontal="center" vertical="center" wrapText="1"/>
      <protection locked="0"/>
    </xf>
    <xf numFmtId="0" fontId="10" fillId="4" borderId="18" xfId="0" applyFont="1" applyFill="1" applyBorder="1" applyAlignment="1" applyProtection="1">
      <alignment horizontal="justify" vertical="center" wrapText="1"/>
      <protection locked="0"/>
    </xf>
    <xf numFmtId="9" fontId="15" fillId="4" borderId="23" xfId="2" applyFont="1" applyFill="1" applyBorder="1" applyAlignment="1">
      <alignment horizontal="center" vertical="center" wrapText="1"/>
    </xf>
    <xf numFmtId="9" fontId="22" fillId="4" borderId="23" xfId="2" applyFont="1" applyFill="1" applyBorder="1" applyAlignment="1">
      <alignment horizontal="center" vertical="center" wrapText="1"/>
    </xf>
    <xf numFmtId="0" fontId="14" fillId="4" borderId="43" xfId="0" applyFont="1" applyFill="1" applyBorder="1" applyAlignment="1" applyProtection="1">
      <alignment horizontal="justify" vertical="center" wrapText="1"/>
      <protection locked="0"/>
    </xf>
    <xf numFmtId="9" fontId="15" fillId="4" borderId="16" xfId="2" applyFont="1" applyFill="1" applyBorder="1" applyAlignment="1">
      <alignment horizontal="center" vertical="center" wrapText="1"/>
    </xf>
    <xf numFmtId="0" fontId="17" fillId="4" borderId="28"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justify" vertical="center" wrapText="1"/>
      <protection locked="0"/>
    </xf>
    <xf numFmtId="0" fontId="18" fillId="4" borderId="16" xfId="0" applyFont="1" applyFill="1" applyBorder="1" applyAlignment="1" applyProtection="1">
      <alignment horizontal="left" vertical="center" wrapText="1"/>
      <protection locked="0"/>
    </xf>
    <xf numFmtId="0" fontId="11" fillId="4" borderId="45" xfId="0" applyFont="1" applyFill="1" applyBorder="1" applyAlignment="1">
      <alignment horizontal="center" vertical="center" wrapText="1"/>
    </xf>
    <xf numFmtId="0" fontId="19" fillId="4" borderId="15" xfId="0" applyFont="1" applyFill="1" applyBorder="1" applyAlignment="1" applyProtection="1">
      <alignment horizontal="center" vertical="center" wrapText="1"/>
      <protection locked="0"/>
    </xf>
    <xf numFmtId="0" fontId="2" fillId="4" borderId="21" xfId="0" applyFont="1" applyFill="1" applyBorder="1" applyAlignment="1" applyProtection="1">
      <alignment horizontal="center" vertical="center" wrapText="1"/>
      <protection locked="0"/>
    </xf>
    <xf numFmtId="0" fontId="2" fillId="4" borderId="21" xfId="0" applyFont="1" applyFill="1" applyBorder="1" applyAlignment="1" applyProtection="1">
      <alignment horizontal="justify" vertical="center" wrapText="1"/>
      <protection locked="0"/>
    </xf>
    <xf numFmtId="0" fontId="2" fillId="4" borderId="28" xfId="0" applyFont="1" applyFill="1" applyBorder="1" applyAlignment="1" applyProtection="1">
      <alignment horizontal="center" vertical="center" wrapText="1"/>
      <protection locked="0"/>
    </xf>
    <xf numFmtId="0" fontId="23" fillId="4" borderId="28" xfId="0" applyFont="1" applyFill="1" applyBorder="1" applyAlignment="1" applyProtection="1">
      <alignment horizontal="center" vertical="center" wrapText="1"/>
      <protection locked="0"/>
    </xf>
    <xf numFmtId="0" fontId="9" fillId="4" borderId="28" xfId="0" applyFont="1" applyFill="1" applyBorder="1" applyAlignment="1" applyProtection="1">
      <alignment horizontal="center" vertical="center" wrapText="1"/>
      <protection locked="0"/>
    </xf>
    <xf numFmtId="0" fontId="9" fillId="4" borderId="28" xfId="0" applyFont="1" applyFill="1" applyBorder="1" applyAlignment="1">
      <alignment horizontal="left" vertical="center" wrapText="1"/>
    </xf>
    <xf numFmtId="164" fontId="9" fillId="4" borderId="28" xfId="0" applyNumberFormat="1" applyFont="1" applyFill="1" applyBorder="1" applyAlignment="1" applyProtection="1">
      <alignment horizontal="center" vertical="center" wrapText="1"/>
      <protection locked="0"/>
    </xf>
    <xf numFmtId="0" fontId="16" fillId="4" borderId="28" xfId="0" applyFont="1" applyFill="1" applyBorder="1" applyAlignment="1">
      <alignment horizontal="justify" vertical="center" wrapText="1"/>
    </xf>
    <xf numFmtId="0" fontId="16" fillId="4" borderId="28" xfId="0" applyFont="1" applyFill="1" applyBorder="1" applyAlignment="1" applyProtection="1">
      <alignment horizontal="justify" vertical="center" wrapText="1"/>
      <protection locked="0"/>
    </xf>
    <xf numFmtId="0" fontId="14" fillId="4" borderId="1" xfId="0" applyFont="1" applyFill="1" applyBorder="1" applyAlignment="1">
      <alignment horizontal="justify" vertical="center" wrapText="1"/>
    </xf>
    <xf numFmtId="0" fontId="19" fillId="4" borderId="26" xfId="0" applyFont="1" applyFill="1" applyBorder="1" applyAlignment="1" applyProtection="1">
      <alignment horizontal="center" vertical="center" wrapText="1"/>
      <protection locked="0"/>
    </xf>
    <xf numFmtId="9" fontId="20" fillId="4" borderId="18" xfId="2" applyFont="1" applyFill="1" applyBorder="1" applyAlignment="1">
      <alignment horizontal="center" vertical="center" wrapText="1"/>
    </xf>
    <xf numFmtId="0" fontId="9" fillId="4" borderId="34" xfId="0" applyFont="1" applyFill="1" applyBorder="1" applyAlignment="1" applyProtection="1">
      <alignment horizontal="center" vertical="center" wrapText="1"/>
      <protection locked="0"/>
    </xf>
    <xf numFmtId="0" fontId="9" fillId="4" borderId="34" xfId="0" applyFont="1" applyFill="1" applyBorder="1" applyAlignment="1">
      <alignment horizontal="left" vertical="center" wrapText="1"/>
    </xf>
    <xf numFmtId="164" fontId="9" fillId="4" borderId="34" xfId="0" applyNumberFormat="1" applyFont="1" applyFill="1" applyBorder="1" applyAlignment="1" applyProtection="1">
      <alignment horizontal="center" vertical="center" wrapText="1"/>
      <protection locked="0"/>
    </xf>
    <xf numFmtId="9" fontId="20" fillId="4" borderId="28" xfId="2" applyFont="1" applyFill="1" applyBorder="1" applyAlignment="1">
      <alignment horizontal="center" vertical="center" wrapText="1"/>
    </xf>
    <xf numFmtId="0" fontId="7" fillId="4" borderId="28" xfId="0" applyFont="1" applyFill="1" applyBorder="1" applyAlignment="1">
      <alignment horizontal="left" vertical="center" wrapText="1"/>
    </xf>
    <xf numFmtId="164" fontId="7" fillId="4" borderId="28" xfId="0" applyNumberFormat="1" applyFont="1" applyFill="1" applyBorder="1" applyAlignment="1" applyProtection="1">
      <alignment horizontal="center" vertical="center" wrapText="1"/>
      <protection locked="0"/>
    </xf>
    <xf numFmtId="0" fontId="7" fillId="4" borderId="28" xfId="2" applyNumberFormat="1" applyFont="1" applyFill="1" applyBorder="1" applyAlignment="1" applyProtection="1">
      <alignment horizontal="center" vertical="center" wrapText="1"/>
      <protection locked="0"/>
    </xf>
    <xf numFmtId="0" fontId="19" fillId="4" borderId="48" xfId="0" applyFont="1" applyFill="1" applyBorder="1" applyAlignment="1" applyProtection="1">
      <alignment horizontal="center" vertical="center" wrapText="1"/>
      <protection locked="0"/>
    </xf>
    <xf numFmtId="0" fontId="6" fillId="14" borderId="50" xfId="0" applyFont="1" applyFill="1" applyBorder="1" applyAlignment="1">
      <alignment vertical="center" wrapText="1"/>
    </xf>
    <xf numFmtId="166" fontId="20" fillId="4" borderId="15" xfId="2" applyNumberFormat="1" applyFont="1" applyFill="1" applyBorder="1" applyAlignment="1">
      <alignment horizontal="center" vertical="center" wrapText="1"/>
    </xf>
    <xf numFmtId="9" fontId="2" fillId="4" borderId="33" xfId="2" applyFont="1" applyFill="1" applyBorder="1" applyAlignment="1">
      <alignment horizontal="center" vertical="center" wrapText="1"/>
    </xf>
    <xf numFmtId="0" fontId="16" fillId="0" borderId="51" xfId="0" applyFont="1" applyBorder="1"/>
    <xf numFmtId="0" fontId="16" fillId="4" borderId="51" xfId="0" applyFont="1" applyFill="1" applyBorder="1" applyAlignment="1">
      <alignment vertical="center" wrapText="1"/>
    </xf>
    <xf numFmtId="0" fontId="16" fillId="4" borderId="51" xfId="0" applyFont="1" applyFill="1" applyBorder="1" applyAlignment="1" applyProtection="1">
      <alignment horizontal="center" vertical="center" wrapText="1"/>
      <protection locked="0"/>
    </xf>
    <xf numFmtId="0" fontId="7" fillId="4" borderId="51" xfId="0" applyFont="1" applyFill="1" applyBorder="1" applyAlignment="1">
      <alignment vertical="center" wrapText="1"/>
    </xf>
    <xf numFmtId="9" fontId="10" fillId="4" borderId="51" xfId="2" applyFont="1" applyFill="1" applyBorder="1" applyAlignment="1">
      <alignment horizontal="center" vertical="center" wrapText="1"/>
    </xf>
    <xf numFmtId="0" fontId="18" fillId="4" borderId="51" xfId="0" applyFont="1" applyFill="1" applyBorder="1" applyAlignment="1">
      <alignment vertical="center" wrapText="1"/>
    </xf>
    <xf numFmtId="9" fontId="27" fillId="4" borderId="51" xfId="2" applyFont="1" applyFill="1" applyBorder="1" applyAlignment="1">
      <alignment horizontal="center" vertical="center" wrapText="1"/>
    </xf>
    <xf numFmtId="9" fontId="27" fillId="4" borderId="52" xfId="2" applyFont="1" applyFill="1" applyBorder="1" applyAlignment="1">
      <alignment horizontal="center" vertical="center" wrapText="1"/>
    </xf>
    <xf numFmtId="9" fontId="10" fillId="4" borderId="53" xfId="2" applyFont="1" applyFill="1" applyBorder="1" applyAlignment="1">
      <alignment vertical="center" wrapText="1"/>
    </xf>
    <xf numFmtId="0" fontId="7" fillId="4" borderId="0" xfId="0" applyFont="1" applyFill="1" applyAlignment="1">
      <alignment vertical="center" wrapText="1"/>
    </xf>
    <xf numFmtId="0" fontId="7" fillId="4" borderId="1" xfId="0" applyFont="1" applyFill="1" applyBorder="1" applyAlignment="1">
      <alignment vertical="center" wrapText="1"/>
    </xf>
    <xf numFmtId="9" fontId="10" fillId="4" borderId="0" xfId="2" applyFont="1" applyFill="1" applyAlignment="1">
      <alignment horizontal="center" vertical="center" wrapText="1"/>
    </xf>
    <xf numFmtId="0" fontId="28" fillId="0" borderId="0" xfId="0" applyFont="1" applyAlignment="1">
      <alignment horizontal="justify"/>
    </xf>
    <xf numFmtId="0" fontId="0" fillId="0" borderId="0" xfId="0" applyAlignment="1">
      <alignment wrapText="1"/>
    </xf>
    <xf numFmtId="0" fontId="29" fillId="16" borderId="5" xfId="0" applyFont="1" applyFill="1" applyBorder="1" applyAlignment="1">
      <alignment horizontal="justify" vertical="center" wrapText="1"/>
    </xf>
    <xf numFmtId="0" fontId="30" fillId="0" borderId="39" xfId="0" applyFont="1" applyBorder="1" applyAlignment="1">
      <alignment horizontal="justify" vertical="center" wrapText="1"/>
    </xf>
    <xf numFmtId="0" fontId="30" fillId="0" borderId="1" xfId="0" applyFont="1" applyBorder="1" applyAlignment="1">
      <alignment horizontal="center" vertical="center" wrapText="1"/>
    </xf>
    <xf numFmtId="0" fontId="30" fillId="0" borderId="1" xfId="0" applyFont="1" applyBorder="1" applyAlignment="1">
      <alignment horizontal="justify" vertical="center" wrapText="1"/>
    </xf>
    <xf numFmtId="0" fontId="30" fillId="0" borderId="18" xfId="0" applyFont="1" applyBorder="1" applyAlignment="1">
      <alignment horizontal="justify" vertical="center" wrapText="1"/>
    </xf>
    <xf numFmtId="0" fontId="29" fillId="4" borderId="5" xfId="0" applyFont="1" applyFill="1" applyBorder="1" applyAlignment="1">
      <alignment horizontal="justify" vertical="center" wrapText="1"/>
    </xf>
    <xf numFmtId="0" fontId="30" fillId="0" borderId="46" xfId="0" applyFont="1" applyBorder="1" applyAlignment="1">
      <alignment horizontal="justify" vertical="center" wrapText="1"/>
    </xf>
    <xf numFmtId="0" fontId="31" fillId="3" borderId="1" xfId="0" applyFont="1" applyFill="1" applyBorder="1" applyAlignment="1">
      <alignment horizontal="center" vertical="center" wrapText="1"/>
    </xf>
    <xf numFmtId="0" fontId="31" fillId="3" borderId="1" xfId="0" applyFont="1" applyFill="1" applyBorder="1" applyAlignment="1">
      <alignment horizontal="justify" vertical="center" wrapText="1"/>
    </xf>
    <xf numFmtId="0" fontId="30" fillId="0" borderId="16" xfId="0" applyFont="1" applyBorder="1" applyAlignment="1">
      <alignment horizontal="justify" vertical="center" wrapText="1"/>
    </xf>
    <xf numFmtId="0" fontId="29" fillId="3" borderId="5" xfId="0" applyFont="1" applyFill="1" applyBorder="1" applyAlignment="1">
      <alignment horizontal="justify" vertical="center" wrapText="1"/>
    </xf>
    <xf numFmtId="0" fontId="29" fillId="3" borderId="54" xfId="0" applyFont="1" applyFill="1" applyBorder="1" applyAlignment="1">
      <alignment horizontal="justify" vertical="center" wrapText="1"/>
    </xf>
    <xf numFmtId="0" fontId="31" fillId="11" borderId="17" xfId="0" applyFont="1" applyFill="1" applyBorder="1" applyAlignment="1">
      <alignment horizontal="justify" vertical="center" wrapText="1"/>
    </xf>
    <xf numFmtId="0" fontId="31" fillId="11" borderId="5" xfId="0" applyFont="1" applyFill="1" applyBorder="1" applyAlignment="1">
      <alignment horizontal="justify" vertical="center" wrapText="1"/>
    </xf>
    <xf numFmtId="0" fontId="31" fillId="17" borderId="1" xfId="0" applyFont="1" applyFill="1" applyBorder="1" applyAlignment="1">
      <alignment horizontal="justify" vertical="center" wrapText="1"/>
    </xf>
    <xf numFmtId="0" fontId="30" fillId="0" borderId="9" xfId="0" applyFont="1" applyBorder="1" applyAlignment="1">
      <alignment horizontal="justify" vertical="center" wrapText="1"/>
    </xf>
    <xf numFmtId="0" fontId="31" fillId="17" borderId="5" xfId="0" applyFont="1" applyFill="1" applyBorder="1" applyAlignment="1">
      <alignment horizontal="justify" vertical="center" wrapText="1"/>
    </xf>
    <xf numFmtId="0" fontId="31" fillId="18" borderId="5" xfId="0" applyFont="1" applyFill="1" applyBorder="1" applyAlignment="1">
      <alignment horizontal="justify" vertical="center" wrapText="1"/>
    </xf>
    <xf numFmtId="0" fontId="29" fillId="18" borderId="55" xfId="0" applyFont="1" applyFill="1" applyBorder="1" applyAlignment="1">
      <alignment horizontal="justify" vertical="center" wrapText="1"/>
    </xf>
    <xf numFmtId="0" fontId="29" fillId="18" borderId="5" xfId="0" applyFont="1" applyFill="1" applyBorder="1" applyAlignment="1">
      <alignment horizontal="justify" vertical="center" wrapText="1"/>
    </xf>
    <xf numFmtId="0" fontId="31" fillId="18" borderId="1" xfId="0" applyFont="1" applyFill="1" applyBorder="1" applyAlignment="1">
      <alignment vertical="center" wrapText="1"/>
    </xf>
    <xf numFmtId="0" fontId="29" fillId="19" borderId="17" xfId="0" applyFont="1" applyFill="1" applyBorder="1" applyAlignment="1">
      <alignment horizontal="justify" vertical="center" wrapText="1"/>
    </xf>
    <xf numFmtId="0" fontId="29" fillId="19" borderId="5" xfId="0" applyFont="1" applyFill="1" applyBorder="1" applyAlignment="1">
      <alignment horizontal="justify" vertical="center" wrapText="1"/>
    </xf>
    <xf numFmtId="0" fontId="31" fillId="19" borderId="5" xfId="0" applyFont="1" applyFill="1" applyBorder="1" applyAlignment="1">
      <alignment horizontal="justify" vertical="center" wrapText="1"/>
    </xf>
    <xf numFmtId="0" fontId="32" fillId="19" borderId="5" xfId="0" applyFont="1" applyFill="1" applyBorder="1" applyAlignment="1">
      <alignment horizontal="justify" vertical="center" wrapText="1"/>
    </xf>
    <xf numFmtId="0" fontId="29" fillId="19" borderId="14" xfId="0" applyFont="1" applyFill="1" applyBorder="1" applyAlignment="1">
      <alignment horizontal="left" vertical="center" wrapText="1"/>
    </xf>
    <xf numFmtId="0" fontId="29" fillId="19" borderId="54" xfId="0" applyFont="1" applyFill="1" applyBorder="1" applyAlignment="1">
      <alignment horizontal="justify" vertical="center" wrapText="1"/>
    </xf>
    <xf numFmtId="0" fontId="31" fillId="19" borderId="17" xfId="0" applyFont="1" applyFill="1" applyBorder="1" applyAlignment="1">
      <alignment horizontal="justify" vertical="center" wrapText="1"/>
    </xf>
    <xf numFmtId="0" fontId="31" fillId="19" borderId="54" xfId="0" applyFont="1" applyFill="1" applyBorder="1" applyAlignment="1">
      <alignment horizontal="justify" vertical="center" wrapText="1"/>
    </xf>
    <xf numFmtId="0" fontId="0" fillId="0" borderId="0" xfId="0" applyAlignment="1">
      <alignment horizontal="center" vertical="center"/>
    </xf>
    <xf numFmtId="0" fontId="0" fillId="0" borderId="0" xfId="0" applyAlignment="1">
      <alignment horizontal="center"/>
    </xf>
    <xf numFmtId="9" fontId="10" fillId="4" borderId="18" xfId="2" applyFont="1" applyFill="1" applyBorder="1" applyAlignment="1">
      <alignment horizontal="center" vertical="center" wrapText="1"/>
    </xf>
    <xf numFmtId="10" fontId="10" fillId="4" borderId="18" xfId="2" applyNumberFormat="1" applyFont="1" applyFill="1" applyBorder="1" applyAlignment="1">
      <alignment horizontal="center" vertical="center" wrapText="1"/>
    </xf>
    <xf numFmtId="0" fontId="7" fillId="0" borderId="18" xfId="0" applyFont="1" applyBorder="1" applyAlignment="1" applyProtection="1">
      <alignment horizontal="justify" vertical="center" wrapText="1"/>
      <protection locked="0"/>
    </xf>
    <xf numFmtId="0" fontId="34" fillId="4" borderId="18" xfId="3" applyFill="1" applyBorder="1" applyAlignment="1" applyProtection="1">
      <alignment horizontal="justify" vertical="center" wrapText="1"/>
      <protection locked="0"/>
    </xf>
    <xf numFmtId="0" fontId="34" fillId="4" borderId="28" xfId="3" applyFill="1" applyBorder="1" applyAlignment="1" applyProtection="1">
      <alignment horizontal="justify" vertical="center" wrapText="1"/>
      <protection locked="0"/>
    </xf>
    <xf numFmtId="0" fontId="6" fillId="10" borderId="1" xfId="0" applyFont="1" applyFill="1" applyBorder="1" applyAlignment="1">
      <alignment horizontal="center" vertical="center" wrapText="1"/>
    </xf>
    <xf numFmtId="0" fontId="6" fillId="4" borderId="0" xfId="0" applyFont="1" applyFill="1" applyAlignment="1">
      <alignment horizontal="center" vertical="center" wrapText="1"/>
    </xf>
    <xf numFmtId="0" fontId="6" fillId="8" borderId="17" xfId="0" applyFont="1" applyFill="1" applyBorder="1" applyAlignment="1">
      <alignment horizontal="center" vertical="center" wrapText="1"/>
    </xf>
    <xf numFmtId="0" fontId="9" fillId="4" borderId="0" xfId="0" applyFont="1" applyFill="1" applyAlignment="1">
      <alignment horizontal="center" vertical="center"/>
    </xf>
    <xf numFmtId="0" fontId="9" fillId="4" borderId="0" xfId="0" applyFont="1" applyFill="1" applyAlignment="1">
      <alignment horizontal="center" vertical="center" wrapText="1"/>
    </xf>
    <xf numFmtId="0" fontId="7" fillId="0" borderId="16" xfId="0" applyFont="1" applyBorder="1" applyAlignment="1" applyProtection="1">
      <alignment horizontal="justify" vertical="center" wrapText="1"/>
      <protection locked="0"/>
    </xf>
    <xf numFmtId="9" fontId="7" fillId="21" borderId="18" xfId="0" applyNumberFormat="1" applyFont="1" applyFill="1" applyBorder="1" applyAlignment="1">
      <alignment horizontal="center" vertical="center" wrapText="1"/>
    </xf>
    <xf numFmtId="9" fontId="7" fillId="20" borderId="28" xfId="0" applyNumberFormat="1" applyFont="1" applyFill="1" applyBorder="1" applyAlignment="1">
      <alignment horizontal="center" vertical="center" wrapText="1"/>
    </xf>
    <xf numFmtId="0" fontId="7" fillId="0" borderId="18" xfId="0" applyFont="1" applyBorder="1" applyAlignment="1">
      <alignment horizontal="center" vertical="center" wrapText="1"/>
    </xf>
    <xf numFmtId="0" fontId="7" fillId="4" borderId="28" xfId="0" applyFont="1" applyFill="1" applyBorder="1" applyAlignment="1">
      <alignment horizontal="center" vertical="center" wrapText="1"/>
    </xf>
    <xf numFmtId="0" fontId="7" fillId="4" borderId="28" xfId="2" applyNumberFormat="1" applyFont="1" applyFill="1" applyBorder="1" applyAlignment="1">
      <alignment horizontal="center" vertical="center" wrapText="1"/>
    </xf>
    <xf numFmtId="9" fontId="16" fillId="4" borderId="18" xfId="0" applyNumberFormat="1" applyFont="1" applyFill="1" applyBorder="1" applyAlignment="1">
      <alignment horizontal="center" vertical="center" wrapText="1"/>
    </xf>
    <xf numFmtId="3" fontId="16" fillId="4" borderId="1" xfId="1" applyNumberFormat="1" applyFont="1" applyFill="1" applyBorder="1" applyAlignment="1">
      <alignment horizontal="center" vertical="center" wrapText="1"/>
    </xf>
    <xf numFmtId="3" fontId="16" fillId="4" borderId="1" xfId="0" applyNumberFormat="1" applyFont="1" applyFill="1" applyBorder="1" applyAlignment="1">
      <alignment horizontal="center" vertical="center" wrapText="1"/>
    </xf>
    <xf numFmtId="9" fontId="16" fillId="4" borderId="16" xfId="0" applyNumberFormat="1" applyFont="1" applyFill="1" applyBorder="1" applyAlignment="1">
      <alignment horizontal="center" vertical="center" wrapText="1"/>
    </xf>
    <xf numFmtId="9" fontId="16" fillId="4" borderId="34" xfId="0" applyNumberFormat="1" applyFont="1" applyFill="1" applyBorder="1" applyAlignment="1">
      <alignment horizontal="center" vertical="center" wrapText="1"/>
    </xf>
    <xf numFmtId="0" fontId="16" fillId="4" borderId="34" xfId="0" applyFont="1" applyFill="1" applyBorder="1" applyAlignment="1">
      <alignment horizontal="justify" vertical="center" wrapText="1"/>
    </xf>
    <xf numFmtId="0" fontId="16" fillId="4" borderId="34" xfId="0" applyFont="1" applyFill="1" applyBorder="1" applyAlignment="1">
      <alignment horizontal="center" vertical="center" wrapText="1"/>
    </xf>
    <xf numFmtId="1" fontId="16" fillId="4" borderId="39" xfId="0" applyNumberFormat="1" applyFont="1" applyFill="1" applyBorder="1" applyAlignment="1">
      <alignment horizontal="center" vertical="center" wrapText="1"/>
    </xf>
    <xf numFmtId="1" fontId="16" fillId="4" borderId="18" xfId="0" applyNumberFormat="1" applyFont="1" applyFill="1" applyBorder="1" applyAlignment="1">
      <alignment horizontal="center" vertical="center" wrapText="1"/>
    </xf>
    <xf numFmtId="0" fontId="16" fillId="4" borderId="39" xfId="0" applyFont="1" applyFill="1" applyBorder="1" applyAlignment="1">
      <alignment horizontal="center" vertical="center" wrapText="1"/>
    </xf>
    <xf numFmtId="1" fontId="16" fillId="4" borderId="1" xfId="0" applyNumberFormat="1" applyFont="1" applyFill="1" applyBorder="1" applyAlignment="1">
      <alignment horizontal="center" vertical="center" wrapText="1"/>
    </xf>
    <xf numFmtId="9" fontId="16" fillId="4" borderId="1" xfId="0" applyNumberFormat="1" applyFont="1" applyFill="1" applyBorder="1" applyAlignment="1">
      <alignment horizontal="center" vertical="center" wrapText="1"/>
    </xf>
    <xf numFmtId="9" fontId="2" fillId="4" borderId="21" xfId="0" applyNumberFormat="1" applyFont="1" applyFill="1" applyBorder="1" applyAlignment="1">
      <alignment horizontal="center" vertical="center" wrapText="1"/>
    </xf>
    <xf numFmtId="0" fontId="2" fillId="4" borderId="21" xfId="0" applyFont="1" applyFill="1" applyBorder="1" applyAlignment="1">
      <alignment horizontal="center" vertical="center" wrapText="1"/>
    </xf>
    <xf numFmtId="9" fontId="16" fillId="4" borderId="28" xfId="0" applyNumberFormat="1" applyFont="1" applyFill="1" applyBorder="1" applyAlignment="1">
      <alignment horizontal="center" vertical="center" wrapText="1"/>
    </xf>
    <xf numFmtId="0" fontId="16" fillId="4" borderId="28" xfId="0" applyFont="1" applyFill="1" applyBorder="1" applyAlignment="1">
      <alignment horizontal="center" vertical="center" wrapText="1"/>
    </xf>
    <xf numFmtId="0" fontId="36" fillId="0" borderId="1" xfId="0" applyFont="1" applyBorder="1" applyAlignment="1">
      <alignment vertical="center" wrapText="1"/>
    </xf>
    <xf numFmtId="0" fontId="38" fillId="22" borderId="39" xfId="2" applyNumberFormat="1" applyFont="1" applyFill="1" applyBorder="1" applyAlignment="1">
      <alignment horizontal="center" vertical="center" wrapText="1"/>
    </xf>
    <xf numFmtId="1" fontId="38" fillId="22" borderId="39" xfId="0" applyNumberFormat="1" applyFont="1" applyFill="1" applyBorder="1" applyAlignment="1">
      <alignment horizontal="center" vertical="center" wrapText="1"/>
    </xf>
    <xf numFmtId="0" fontId="39" fillId="22" borderId="1" xfId="0" applyFont="1" applyFill="1" applyBorder="1" applyAlignment="1" applyProtection="1">
      <alignment horizontal="center" vertical="center" wrapText="1"/>
      <protection locked="0"/>
    </xf>
    <xf numFmtId="9" fontId="37" fillId="22" borderId="1" xfId="2" applyFont="1" applyFill="1" applyBorder="1" applyAlignment="1" applyProtection="1">
      <alignment horizontal="center" vertical="center" wrapText="1"/>
      <protection locked="0"/>
    </xf>
    <xf numFmtId="0" fontId="38" fillId="22" borderId="1" xfId="0" applyFont="1" applyFill="1" applyBorder="1" applyAlignment="1" applyProtection="1">
      <alignment horizontal="center" vertical="center" wrapText="1"/>
      <protection locked="0"/>
    </xf>
    <xf numFmtId="1" fontId="38" fillId="22" borderId="1" xfId="0" applyNumberFormat="1" applyFont="1" applyFill="1" applyBorder="1" applyAlignment="1">
      <alignment horizontal="center" vertical="center" wrapText="1"/>
    </xf>
    <xf numFmtId="0" fontId="38" fillId="22" borderId="1" xfId="2" applyNumberFormat="1" applyFont="1" applyFill="1" applyBorder="1" applyAlignment="1">
      <alignment horizontal="center" vertical="center" wrapText="1"/>
    </xf>
    <xf numFmtId="0" fontId="40" fillId="0" borderId="1" xfId="0" applyFont="1" applyBorder="1" applyAlignment="1">
      <alignment horizontal="justify" vertical="center" wrapText="1"/>
    </xf>
    <xf numFmtId="0" fontId="38" fillId="22" borderId="1" xfId="0" applyFont="1" applyFill="1" applyBorder="1" applyAlignment="1">
      <alignment vertical="center" wrapText="1"/>
    </xf>
    <xf numFmtId="0" fontId="36" fillId="0" borderId="1" xfId="0" applyFont="1" applyBorder="1" applyAlignment="1">
      <alignment horizontal="justify" vertical="center"/>
    </xf>
    <xf numFmtId="9" fontId="38" fillId="22" borderId="1" xfId="0" applyNumberFormat="1" applyFont="1" applyFill="1" applyBorder="1" applyAlignment="1">
      <alignment horizontal="center" vertical="center" wrapText="1"/>
    </xf>
    <xf numFmtId="0" fontId="36" fillId="0" borderId="0" xfId="0" applyFont="1" applyAlignment="1">
      <alignment vertical="center" wrapText="1"/>
    </xf>
    <xf numFmtId="0" fontId="40" fillId="0" borderId="18" xfId="0" applyFont="1" applyBorder="1" applyAlignment="1">
      <alignment horizontal="justify" vertical="center" wrapText="1"/>
    </xf>
    <xf numFmtId="0" fontId="40" fillId="22" borderId="18" xfId="0" applyFont="1" applyFill="1" applyBorder="1" applyAlignment="1">
      <alignment horizontal="center" vertical="center" wrapText="1"/>
    </xf>
    <xf numFmtId="9" fontId="40" fillId="22" borderId="18" xfId="0" applyNumberFormat="1" applyFont="1" applyFill="1" applyBorder="1" applyAlignment="1">
      <alignment horizontal="center" vertical="center" wrapText="1"/>
    </xf>
    <xf numFmtId="9" fontId="38" fillId="22" borderId="18" xfId="0" applyNumberFormat="1" applyFont="1" applyFill="1" applyBorder="1" applyAlignment="1">
      <alignment horizontal="center" vertical="center" wrapText="1"/>
    </xf>
    <xf numFmtId="1" fontId="38" fillId="22" borderId="1" xfId="4" applyNumberFormat="1" applyFont="1" applyFill="1" applyBorder="1" applyAlignment="1">
      <alignment horizontal="center" vertical="center" wrapText="1"/>
    </xf>
    <xf numFmtId="1" fontId="38" fillId="22" borderId="1" xfId="4" applyNumberFormat="1" applyFont="1" applyFill="1" applyBorder="1" applyAlignment="1">
      <alignment horizontal="center" vertical="center"/>
    </xf>
    <xf numFmtId="0" fontId="40" fillId="23" borderId="6" xfId="0" applyFont="1" applyFill="1" applyBorder="1" applyAlignment="1">
      <alignment horizontal="left" vertical="center" wrapText="1"/>
    </xf>
    <xf numFmtId="0" fontId="40" fillId="23" borderId="1" xfId="0" applyFont="1" applyFill="1" applyBorder="1" applyAlignment="1">
      <alignment horizontal="justify" vertical="center" wrapText="1"/>
    </xf>
    <xf numFmtId="0" fontId="40" fillId="23" borderId="8" xfId="0" applyFont="1" applyFill="1" applyBorder="1" applyAlignment="1">
      <alignment horizontal="left" vertical="center" wrapText="1"/>
    </xf>
    <xf numFmtId="9" fontId="43" fillId="4" borderId="51" xfId="2" applyFont="1" applyFill="1" applyBorder="1" applyAlignment="1">
      <alignment horizontal="center" vertical="center" wrapText="1"/>
    </xf>
    <xf numFmtId="0" fontId="12" fillId="4" borderId="26" xfId="0" applyFont="1" applyFill="1" applyBorder="1" applyAlignment="1" applyProtection="1">
      <alignment vertical="center" textRotation="90" wrapText="1"/>
      <protection locked="0"/>
    </xf>
    <xf numFmtId="0" fontId="13" fillId="4" borderId="27" xfId="0" applyFont="1" applyFill="1" applyBorder="1" applyAlignment="1" applyProtection="1">
      <alignment vertical="center" wrapText="1"/>
      <protection locked="0"/>
    </xf>
    <xf numFmtId="0" fontId="13" fillId="0" borderId="27" xfId="0" applyFont="1" applyBorder="1" applyAlignment="1" applyProtection="1">
      <alignment vertical="center" wrapText="1"/>
      <protection locked="0"/>
    </xf>
    <xf numFmtId="0" fontId="13" fillId="0" borderId="26" xfId="0" applyFont="1" applyBorder="1" applyAlignment="1">
      <alignment vertical="center" wrapText="1"/>
    </xf>
    <xf numFmtId="0" fontId="13" fillId="0" borderId="42" xfId="0" applyFont="1" applyBorder="1" applyAlignment="1" applyProtection="1">
      <alignment vertical="center" wrapText="1"/>
      <protection locked="0"/>
    </xf>
    <xf numFmtId="0" fontId="13" fillId="4" borderId="13" xfId="0" applyFont="1" applyFill="1" applyBorder="1" applyAlignment="1" applyProtection="1">
      <alignment vertical="center" wrapText="1"/>
      <protection locked="0"/>
    </xf>
    <xf numFmtId="0" fontId="13" fillId="4" borderId="46" xfId="0" applyFont="1" applyFill="1" applyBorder="1" applyAlignment="1" applyProtection="1">
      <alignment vertical="center" wrapText="1"/>
      <protection locked="0"/>
    </xf>
    <xf numFmtId="0" fontId="12" fillId="4" borderId="26" xfId="0" applyFont="1" applyFill="1" applyBorder="1" applyAlignment="1">
      <alignment vertical="center" textRotation="90" wrapText="1"/>
    </xf>
    <xf numFmtId="0" fontId="13" fillId="0" borderId="42" xfId="0" applyFont="1" applyBorder="1" applyAlignment="1">
      <alignment vertical="center" wrapText="1"/>
    </xf>
    <xf numFmtId="9" fontId="37" fillId="22" borderId="39" xfId="2" applyFont="1" applyFill="1" applyBorder="1" applyAlignment="1">
      <alignment horizontal="center" vertical="center" wrapText="1"/>
    </xf>
    <xf numFmtId="0" fontId="38" fillId="22" borderId="39" xfId="0" applyFont="1" applyFill="1" applyBorder="1" applyAlignment="1">
      <alignment horizontal="center" vertical="center" wrapText="1"/>
    </xf>
    <xf numFmtId="0" fontId="38" fillId="22" borderId="39" xfId="0" applyFont="1" applyFill="1" applyBorder="1" applyAlignment="1">
      <alignment vertical="center" wrapText="1"/>
    </xf>
    <xf numFmtId="0" fontId="39" fillId="22" borderId="39" xfId="0" applyFont="1" applyFill="1" applyBorder="1" applyAlignment="1">
      <alignment horizontal="center" vertical="center" wrapText="1"/>
    </xf>
    <xf numFmtId="0" fontId="39" fillId="22" borderId="21" xfId="0" applyFont="1" applyFill="1" applyBorder="1" applyAlignment="1">
      <alignment horizontal="center" vertical="center" wrapText="1"/>
    </xf>
    <xf numFmtId="0" fontId="39" fillId="22" borderId="1" xfId="0" applyFont="1" applyFill="1" applyBorder="1" applyAlignment="1">
      <alignment horizontal="center" vertical="center" wrapText="1"/>
    </xf>
    <xf numFmtId="164" fontId="7" fillId="4" borderId="18" xfId="0" applyNumberFormat="1" applyFont="1" applyFill="1" applyBorder="1" applyAlignment="1">
      <alignment horizontal="center" vertical="center" wrapText="1"/>
    </xf>
    <xf numFmtId="0" fontId="7" fillId="4" borderId="18" xfId="0" applyFont="1" applyFill="1" applyBorder="1" applyAlignment="1">
      <alignment horizontal="justify" wrapText="1"/>
    </xf>
    <xf numFmtId="0" fontId="7" fillId="4" borderId="18" xfId="0" applyFont="1" applyFill="1" applyBorder="1" applyAlignment="1">
      <alignment horizontal="justify" vertical="center" wrapText="1"/>
    </xf>
    <xf numFmtId="0" fontId="18" fillId="4" borderId="18" xfId="0" applyFont="1" applyFill="1" applyBorder="1" applyAlignment="1">
      <alignment horizontal="left" vertical="center" wrapText="1"/>
    </xf>
    <xf numFmtId="0" fontId="18" fillId="4" borderId="20" xfId="0" applyFont="1" applyFill="1" applyBorder="1" applyAlignment="1">
      <alignment horizontal="left" vertical="center" wrapText="1"/>
    </xf>
    <xf numFmtId="9" fontId="37" fillId="22" borderId="1" xfId="2" applyFont="1" applyFill="1" applyBorder="1" applyAlignment="1">
      <alignment horizontal="center" vertical="center" wrapText="1"/>
    </xf>
    <xf numFmtId="0" fontId="38" fillId="2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0" fontId="13" fillId="4" borderId="13" xfId="0" applyFont="1" applyFill="1" applyBorder="1" applyAlignment="1">
      <alignment vertical="center" wrapText="1"/>
    </xf>
    <xf numFmtId="0" fontId="14" fillId="4" borderId="44" xfId="0" applyFont="1" applyFill="1" applyBorder="1" applyAlignment="1">
      <alignment horizontal="justify" vertical="center" wrapText="1"/>
    </xf>
    <xf numFmtId="0" fontId="16" fillId="4" borderId="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7" fillId="4" borderId="16" xfId="0" applyFont="1" applyFill="1" applyBorder="1" applyAlignment="1">
      <alignment horizontal="center" vertical="center" wrapText="1"/>
    </xf>
    <xf numFmtId="164" fontId="7" fillId="4" borderId="16" xfId="0" applyNumberFormat="1" applyFont="1" applyFill="1" applyBorder="1" applyAlignment="1">
      <alignment horizontal="center" vertical="center" wrapText="1"/>
    </xf>
    <xf numFmtId="0" fontId="7" fillId="4" borderId="28" xfId="0" applyFont="1" applyFill="1" applyBorder="1" applyAlignment="1">
      <alignment horizontal="justify" vertical="center" wrapText="1"/>
    </xf>
    <xf numFmtId="0" fontId="18" fillId="4" borderId="28" xfId="0" applyFont="1" applyFill="1" applyBorder="1" applyAlignment="1">
      <alignment horizontal="left" vertical="center" wrapText="1"/>
    </xf>
    <xf numFmtId="0" fontId="18" fillId="4" borderId="30" xfId="0" applyFont="1" applyFill="1" applyBorder="1" applyAlignment="1">
      <alignment horizontal="left" vertical="center" wrapText="1"/>
    </xf>
    <xf numFmtId="0" fontId="17" fillId="4" borderId="1" xfId="0" applyFont="1" applyFill="1" applyBorder="1" applyAlignment="1">
      <alignment horizontal="center" vertical="center" wrapText="1"/>
    </xf>
    <xf numFmtId="0" fontId="7" fillId="4" borderId="1" xfId="0" applyFont="1" applyFill="1" applyBorder="1" applyAlignment="1">
      <alignment horizontal="justify" vertical="center" wrapText="1"/>
    </xf>
    <xf numFmtId="0" fontId="18" fillId="4" borderId="1" xfId="0" applyFont="1" applyFill="1" applyBorder="1" applyAlignment="1">
      <alignment horizontal="left" vertical="center" wrapText="1"/>
    </xf>
    <xf numFmtId="9" fontId="37" fillId="22" borderId="18" xfId="2" applyFont="1" applyFill="1" applyBorder="1" applyAlignment="1">
      <alignment horizontal="center" vertical="center" wrapText="1"/>
    </xf>
    <xf numFmtId="0" fontId="40" fillId="22" borderId="18" xfId="0" applyFont="1" applyFill="1" applyBorder="1" applyAlignment="1">
      <alignment horizontal="justify" vertical="center" wrapText="1"/>
    </xf>
    <xf numFmtId="0" fontId="38" fillId="22" borderId="18" xfId="0" applyFont="1" applyFill="1" applyBorder="1" applyAlignment="1">
      <alignment horizontal="center" vertical="center" wrapText="1"/>
    </xf>
    <xf numFmtId="0" fontId="41" fillId="22" borderId="18" xfId="0" applyFont="1" applyFill="1" applyBorder="1" applyAlignment="1">
      <alignment horizontal="center" vertical="center" wrapText="1"/>
    </xf>
    <xf numFmtId="0" fontId="39" fillId="22" borderId="18" xfId="0" applyFont="1" applyFill="1" applyBorder="1" applyAlignment="1">
      <alignment horizontal="center" vertical="center" wrapText="1"/>
    </xf>
    <xf numFmtId="0" fontId="19" fillId="4" borderId="47" xfId="0" applyFont="1" applyFill="1" applyBorder="1" applyAlignment="1">
      <alignment horizontal="center" vertical="center" wrapText="1"/>
    </xf>
    <xf numFmtId="0" fontId="17" fillId="4" borderId="28" xfId="0" applyFont="1" applyFill="1" applyBorder="1" applyAlignment="1">
      <alignment horizontal="center" vertical="center" wrapText="1"/>
    </xf>
    <xf numFmtId="164" fontId="7" fillId="4" borderId="28" xfId="0" applyNumberFormat="1" applyFont="1" applyFill="1" applyBorder="1" applyAlignment="1">
      <alignment horizontal="center" vertical="center" wrapText="1"/>
    </xf>
    <xf numFmtId="0" fontId="13" fillId="4" borderId="46" xfId="0" applyFont="1" applyFill="1" applyBorder="1" applyAlignment="1">
      <alignment vertical="center" wrapText="1"/>
    </xf>
    <xf numFmtId="0" fontId="38" fillId="22" borderId="18" xfId="0" applyFont="1" applyFill="1" applyBorder="1" applyAlignment="1">
      <alignment horizontal="justify" vertical="center" wrapText="1"/>
    </xf>
    <xf numFmtId="9" fontId="40" fillId="22" borderId="1" xfId="2" applyFont="1" applyFill="1" applyBorder="1" applyAlignment="1">
      <alignment horizontal="center" vertical="center" wrapText="1"/>
    </xf>
    <xf numFmtId="0" fontId="40" fillId="22" borderId="1" xfId="0" applyFont="1" applyFill="1" applyBorder="1" applyAlignment="1">
      <alignment horizontal="left" vertical="center" wrapText="1"/>
    </xf>
    <xf numFmtId="0" fontId="40" fillId="22" borderId="1" xfId="0" applyFont="1" applyFill="1" applyBorder="1" applyAlignment="1">
      <alignment horizontal="center" vertical="center" wrapText="1"/>
    </xf>
    <xf numFmtId="0" fontId="40" fillId="22" borderId="1" xfId="0" applyFont="1" applyFill="1" applyBorder="1" applyAlignment="1">
      <alignment horizontal="justify" vertical="center" wrapText="1"/>
    </xf>
    <xf numFmtId="0" fontId="42" fillId="22" borderId="1" xfId="0" applyFont="1" applyFill="1" applyBorder="1" applyAlignment="1">
      <alignment horizontal="center" vertical="center" wrapText="1"/>
    </xf>
    <xf numFmtId="0" fontId="35" fillId="4" borderId="18" xfId="0" applyFont="1" applyFill="1" applyBorder="1" applyAlignment="1">
      <alignment horizontal="justify" vertical="center" wrapText="1"/>
    </xf>
    <xf numFmtId="9" fontId="40" fillId="22" borderId="1" xfId="0" applyNumberFormat="1" applyFont="1" applyFill="1" applyBorder="1" applyAlignment="1">
      <alignment horizontal="center" vertical="center" wrapText="1"/>
    </xf>
    <xf numFmtId="9" fontId="1" fillId="0" borderId="0" xfId="0" applyNumberFormat="1" applyFont="1"/>
    <xf numFmtId="9" fontId="40" fillId="22" borderId="9" xfId="2" applyFont="1" applyFill="1" applyBorder="1" applyAlignment="1">
      <alignment horizontal="center" vertical="center" wrapText="1"/>
    </xf>
    <xf numFmtId="0" fontId="40" fillId="22" borderId="9" xfId="0" applyFont="1" applyFill="1" applyBorder="1" applyAlignment="1">
      <alignment horizontal="left" vertical="center" wrapText="1"/>
    </xf>
    <xf numFmtId="0" fontId="40" fillId="22" borderId="9" xfId="0" applyFont="1" applyFill="1" applyBorder="1" applyAlignment="1">
      <alignment horizontal="center" vertical="center" wrapText="1"/>
    </xf>
    <xf numFmtId="0" fontId="38" fillId="22" borderId="9" xfId="0" applyFont="1" applyFill="1" applyBorder="1" applyAlignment="1">
      <alignment horizontal="center" vertical="center" wrapText="1"/>
    </xf>
    <xf numFmtId="0" fontId="41" fillId="22" borderId="9" xfId="0" applyFont="1" applyFill="1" applyBorder="1" applyAlignment="1">
      <alignment horizontal="center" vertical="center" wrapText="1"/>
    </xf>
    <xf numFmtId="0" fontId="39" fillId="22"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164" fontId="7" fillId="4" borderId="9" xfId="0" applyNumberFormat="1" applyFont="1" applyFill="1" applyBorder="1" applyAlignment="1">
      <alignment horizontal="center" vertical="center" wrapText="1"/>
    </xf>
    <xf numFmtId="0" fontId="7" fillId="4" borderId="34" xfId="0" applyFont="1" applyFill="1" applyBorder="1" applyAlignment="1">
      <alignment horizontal="justify" vertical="center" wrapText="1"/>
    </xf>
    <xf numFmtId="0" fontId="18" fillId="4" borderId="34" xfId="0" applyFont="1" applyFill="1" applyBorder="1" applyAlignment="1">
      <alignment horizontal="left" vertical="center" wrapText="1"/>
    </xf>
    <xf numFmtId="0" fontId="18" fillId="4" borderId="35" xfId="0" applyFont="1" applyFill="1" applyBorder="1" applyAlignment="1">
      <alignment horizontal="left" vertical="center" wrapText="1"/>
    </xf>
    <xf numFmtId="0" fontId="18" fillId="0" borderId="0" xfId="0" applyFont="1"/>
    <xf numFmtId="0" fontId="18" fillId="4" borderId="0" xfId="0" applyFont="1" applyFill="1"/>
    <xf numFmtId="0" fontId="44" fillId="4" borderId="0" xfId="0" applyFont="1" applyFill="1" applyAlignment="1">
      <alignment vertical="center" wrapText="1"/>
    </xf>
    <xf numFmtId="0" fontId="44" fillId="4" borderId="0" xfId="0" applyFont="1" applyFill="1" applyAlignment="1">
      <alignment horizontal="center" vertical="center" wrapText="1"/>
    </xf>
    <xf numFmtId="0" fontId="4" fillId="4" borderId="0" xfId="0" applyFont="1" applyFill="1" applyAlignment="1">
      <alignment horizontal="center" vertical="center" wrapText="1"/>
    </xf>
    <xf numFmtId="0" fontId="4" fillId="10" borderId="1"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18" fillId="4" borderId="18" xfId="0" applyFont="1" applyFill="1" applyBorder="1" applyAlignment="1">
      <alignment horizontal="center" vertical="center" wrapText="1"/>
    </xf>
    <xf numFmtId="9" fontId="18" fillId="4" borderId="18" xfId="0" applyNumberFormat="1" applyFont="1" applyFill="1" applyBorder="1" applyAlignment="1">
      <alignment horizontal="center" vertical="center" wrapText="1"/>
    </xf>
    <xf numFmtId="9" fontId="18" fillId="4" borderId="18" xfId="0" applyNumberFormat="1" applyFont="1" applyFill="1" applyBorder="1" applyAlignment="1" applyProtection="1">
      <alignment horizontal="center" vertical="center" wrapText="1"/>
      <protection locked="0"/>
    </xf>
    <xf numFmtId="9" fontId="8" fillId="4" borderId="18" xfId="2" applyNumberFormat="1"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8" fillId="4" borderId="34" xfId="0" applyFont="1" applyFill="1" applyBorder="1" applyAlignment="1" applyProtection="1">
      <alignment horizontal="center" vertical="center" wrapText="1"/>
      <protection locked="0"/>
    </xf>
    <xf numFmtId="0" fontId="8" fillId="4" borderId="18" xfId="2" applyNumberFormat="1" applyFont="1" applyFill="1" applyBorder="1" applyAlignment="1">
      <alignment horizontal="center" vertical="center" wrapText="1"/>
    </xf>
    <xf numFmtId="0" fontId="18" fillId="4" borderId="18" xfId="0" applyFont="1" applyFill="1" applyBorder="1" applyAlignment="1" applyProtection="1">
      <alignment horizontal="center" vertical="center" wrapText="1"/>
      <protection locked="0"/>
    </xf>
    <xf numFmtId="0" fontId="18" fillId="4" borderId="28" xfId="0" applyFont="1" applyFill="1" applyBorder="1" applyAlignment="1">
      <alignment horizontal="center" vertical="center" wrapText="1"/>
    </xf>
    <xf numFmtId="0" fontId="18" fillId="4" borderId="28" xfId="0" applyFont="1" applyFill="1" applyBorder="1" applyAlignment="1" applyProtection="1">
      <alignment horizontal="center" vertical="center" wrapText="1"/>
      <protection locked="0"/>
    </xf>
    <xf numFmtId="9" fontId="18" fillId="4" borderId="28" xfId="0" applyNumberFormat="1" applyFont="1" applyFill="1" applyBorder="1" applyAlignment="1" applyProtection="1">
      <alignment horizontal="center" vertical="center" wrapText="1"/>
      <protection locked="0"/>
    </xf>
    <xf numFmtId="0" fontId="18" fillId="4" borderId="28" xfId="2" applyNumberFormat="1" applyFont="1" applyFill="1" applyBorder="1" applyAlignment="1">
      <alignment horizontal="center" vertical="center" wrapText="1"/>
    </xf>
    <xf numFmtId="0" fontId="18" fillId="4" borderId="28" xfId="2" applyNumberFormat="1" applyFont="1" applyFill="1" applyBorder="1" applyAlignment="1" applyProtection="1">
      <alignment horizontal="center" vertical="center" wrapText="1"/>
      <protection locked="0"/>
    </xf>
    <xf numFmtId="9" fontId="8" fillId="4" borderId="51" xfId="2" applyFont="1" applyFill="1" applyBorder="1" applyAlignment="1">
      <alignment horizontal="center" vertical="center" wrapText="1"/>
    </xf>
    <xf numFmtId="9" fontId="8" fillId="4" borderId="0" xfId="2" applyFont="1" applyFill="1" applyAlignment="1">
      <alignment horizontal="center" vertical="center" wrapText="1"/>
    </xf>
    <xf numFmtId="9" fontId="18" fillId="4" borderId="34" xfId="0" applyNumberFormat="1" applyFont="1" applyFill="1" applyBorder="1" applyAlignment="1">
      <alignment horizontal="center" vertical="center" wrapText="1"/>
    </xf>
    <xf numFmtId="9" fontId="18" fillId="4" borderId="28" xfId="0" applyNumberFormat="1" applyFont="1" applyFill="1" applyBorder="1" applyAlignment="1">
      <alignment horizontal="center" vertical="center" wrapText="1"/>
    </xf>
    <xf numFmtId="9" fontId="18" fillId="4" borderId="1" xfId="0" applyNumberFormat="1" applyFont="1" applyFill="1" applyBorder="1" applyAlignment="1">
      <alignment horizontal="center" vertical="center" wrapText="1"/>
    </xf>
    <xf numFmtId="9" fontId="40" fillId="22" borderId="1" xfId="2" applyFont="1" applyFill="1" applyBorder="1" applyAlignment="1" applyProtection="1">
      <alignment horizontal="center" vertical="center" wrapText="1"/>
    </xf>
    <xf numFmtId="10" fontId="40" fillId="22" borderId="1" xfId="2" applyNumberFormat="1" applyFont="1" applyFill="1" applyBorder="1" applyAlignment="1" applyProtection="1">
      <alignment horizontal="center" vertical="center" wrapText="1"/>
    </xf>
    <xf numFmtId="9" fontId="40" fillId="22" borderId="9" xfId="2" applyFont="1" applyFill="1" applyBorder="1" applyAlignment="1" applyProtection="1">
      <alignment horizontal="center" vertical="center" wrapText="1"/>
    </xf>
    <xf numFmtId="9" fontId="46" fillId="0" borderId="18" xfId="2" applyFont="1" applyBorder="1" applyAlignment="1">
      <alignment horizontal="center" vertical="center"/>
    </xf>
    <xf numFmtId="9" fontId="45" fillId="0" borderId="18" xfId="2" applyFont="1" applyBorder="1" applyAlignment="1">
      <alignment horizontal="center" vertical="center"/>
    </xf>
    <xf numFmtId="166" fontId="40" fillId="22" borderId="1" xfId="2" applyNumberFormat="1" applyFont="1" applyFill="1" applyBorder="1" applyAlignment="1" applyProtection="1">
      <alignment horizontal="center" vertical="center" wrapText="1"/>
    </xf>
    <xf numFmtId="0" fontId="26" fillId="13" borderId="51" xfId="0" applyFont="1" applyFill="1" applyBorder="1" applyAlignment="1">
      <alignment horizontal="center" vertical="center" wrapText="1"/>
    </xf>
    <xf numFmtId="0" fontId="26" fillId="11" borderId="51" xfId="0" applyFont="1" applyFill="1" applyBorder="1" applyAlignment="1">
      <alignment horizontal="center" vertical="center" wrapText="1"/>
    </xf>
    <xf numFmtId="0" fontId="19" fillId="13" borderId="51" xfId="0" applyFont="1" applyFill="1" applyBorder="1" applyAlignment="1">
      <alignment horizontal="center" vertical="center" wrapText="1"/>
    </xf>
    <xf numFmtId="0" fontId="9" fillId="4" borderId="0" xfId="0" applyFont="1" applyFill="1" applyAlignment="1">
      <alignment horizontal="right" vertical="center" wrapText="1"/>
    </xf>
    <xf numFmtId="0" fontId="44" fillId="4" borderId="0" xfId="0" applyFont="1" applyFill="1" applyAlignment="1">
      <alignment horizontal="right" vertical="center" wrapText="1"/>
    </xf>
    <xf numFmtId="0" fontId="24" fillId="4" borderId="49" xfId="0" applyFont="1" applyFill="1" applyBorder="1" applyAlignment="1">
      <alignment horizontal="center" vertical="center" textRotation="90" wrapText="1"/>
    </xf>
    <xf numFmtId="0" fontId="13" fillId="4" borderId="27" xfId="0" applyFont="1" applyFill="1" applyBorder="1" applyAlignment="1">
      <alignment horizontal="center" vertical="center" wrapText="1"/>
    </xf>
    <xf numFmtId="0" fontId="25" fillId="14" borderId="27" xfId="0" applyFont="1" applyFill="1" applyBorder="1" applyAlignment="1">
      <alignment horizontal="center" vertical="center" wrapText="1"/>
    </xf>
    <xf numFmtId="0" fontId="44" fillId="15" borderId="51"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1" borderId="18" xfId="0" applyFont="1" applyFill="1" applyBorder="1" applyAlignment="1">
      <alignment horizontal="center" vertical="center" wrapText="1"/>
    </xf>
    <xf numFmtId="0" fontId="6" fillId="12" borderId="18"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9" fillId="10" borderId="18"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2" borderId="20" xfId="0" applyFont="1" applyFill="1" applyBorder="1" applyAlignment="1">
      <alignment horizontal="center" vertical="center" wrapText="1"/>
    </xf>
    <xf numFmtId="0" fontId="6" fillId="4" borderId="0" xfId="0" applyFont="1" applyFill="1" applyAlignment="1">
      <alignment horizontal="center" vertical="center" wrapText="1"/>
    </xf>
    <xf numFmtId="0" fontId="9" fillId="6" borderId="12"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9" fillId="12" borderId="16"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9" fillId="4" borderId="0" xfId="0" applyFont="1" applyFill="1" applyAlignment="1">
      <alignment horizontal="center" vertical="center"/>
    </xf>
    <xf numFmtId="0" fontId="7" fillId="4" borderId="0" xfId="0" applyFont="1" applyFill="1" applyAlignment="1">
      <alignment horizontal="center"/>
    </xf>
    <xf numFmtId="0" fontId="4" fillId="4" borderId="0" xfId="0" applyFont="1" applyFill="1" applyAlignment="1">
      <alignment horizontal="center" vertical="center" wrapText="1"/>
    </xf>
    <xf numFmtId="0" fontId="9" fillId="4" borderId="0" xfId="0" applyFont="1" applyFill="1" applyAlignment="1">
      <alignment horizontal="center" vertical="center" wrapText="1"/>
    </xf>
    <xf numFmtId="22"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5" fillId="5" borderId="3"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7" fillId="4" borderId="18" xfId="0" applyNumberFormat="1" applyFont="1" applyFill="1" applyBorder="1" applyAlignment="1">
      <alignment horizontal="center" vertical="center" wrapText="1"/>
    </xf>
    <xf numFmtId="1" fontId="38" fillId="22" borderId="1" xfId="2" applyNumberFormat="1" applyFont="1" applyFill="1" applyBorder="1" applyAlignment="1">
      <alignment horizontal="center" vertical="center" wrapText="1"/>
    </xf>
  </cellXfs>
  <cellStyles count="5">
    <cellStyle name="Hyperlink" xfId="3"/>
    <cellStyle name="Millares" xfId="1" builtinId="3"/>
    <cellStyle name="Millares [0]" xfId="4" builtinId="6"/>
    <cellStyle name="Normal" xfId="0" builtinId="0"/>
    <cellStyle name="Porcentaje" xfId="2" builtinId="5"/>
  </cellStyles>
  <dxfs count="20">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B050"/>
      <rgbColor rgb="FFBFBFBF"/>
      <rgbColor rgb="FF808080"/>
      <rgbColor rgb="FF95B3D7"/>
      <rgbColor rgb="FF993366"/>
      <rgbColor rgb="FFFCD5B5"/>
      <rgbColor rgb="FFCCFFFF"/>
      <rgbColor rgb="FF660066"/>
      <rgbColor rgb="FFFF8080"/>
      <rgbColor rgb="FF0070C0"/>
      <rgbColor rgb="FFB9CDE5"/>
      <rgbColor rgb="FF000080"/>
      <rgbColor rgb="FFFF00FF"/>
      <rgbColor rgb="FFFFFF00"/>
      <rgbColor rgb="FF00FFFF"/>
      <rgbColor rgb="FF800080"/>
      <rgbColor rgb="FF800000"/>
      <rgbColor rgb="FF008080"/>
      <rgbColor rgb="FF0000FF"/>
      <rgbColor rgb="FF00B0F0"/>
      <rgbColor rgb="FFCCFFFF"/>
      <rgbColor rgb="FFD7E4BD"/>
      <rgbColor rgb="FFC3D69B"/>
      <rgbColor rgb="FFB7DEE8"/>
      <rgbColor rgb="FFFF99CC"/>
      <rgbColor rgb="FFCCC1DA"/>
      <rgbColor rgb="FFFAC090"/>
      <rgbColor rgb="FF3366FF"/>
      <rgbColor rgb="FF4BACC6"/>
      <rgbColor rgb="FF9BBB59"/>
      <rgbColor rgb="FFFFCC00"/>
      <rgbColor rgb="FFF79646"/>
      <rgbColor rgb="FFFF6600"/>
      <rgbColor rgb="FF666699"/>
      <rgbColor rgb="FFC4BD97"/>
      <rgbColor rgb="FF003366"/>
      <rgbColor rgb="FF31859C"/>
      <rgbColor rgb="FF003300"/>
      <rgbColor rgb="FF333300"/>
      <rgbColor rgb="FF993300"/>
      <rgbColor rgb="FF993366"/>
      <rgbColor rgb="FF333399"/>
      <rgbColor rgb="FF1A1A1A"/>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1247040</xdr:colOff>
      <xdr:row>62</xdr:row>
      <xdr:rowOff>360</xdr:rowOff>
    </xdr:from>
    <xdr:to>
      <xdr:col>2</xdr:col>
      <xdr:colOff>165</xdr:colOff>
      <xdr:row>62</xdr:row>
      <xdr:rowOff>15120</xdr:rowOff>
    </xdr:to>
    <xdr:sp macro="" textlink="">
      <xdr:nvSpPr>
        <xdr:cNvPr id="2" name="CustomShape 1">
          <a:extLst>
            <a:ext uri="{FF2B5EF4-FFF2-40B4-BE49-F238E27FC236}">
              <a16:creationId xmlns:a16="http://schemas.microsoft.com/office/drawing/2014/main" xmlns="" id="{00000000-0008-0000-0000-000002000000}"/>
            </a:ext>
          </a:extLst>
        </xdr:cNvPr>
        <xdr:cNvSpPr/>
      </xdr:nvSpPr>
      <xdr:spPr>
        <a:xfrm>
          <a:off x="2819160" y="97216920"/>
          <a:ext cx="1486800" cy="14760"/>
        </a:xfrm>
        <a:prstGeom prst="rect">
          <a:avLst/>
        </a:prstGeom>
        <a:solidFill>
          <a:srgbClr val="FFFFFF"/>
        </a:solidFill>
        <a:ln>
          <a:solidFill>
            <a:srgbClr val="FFFFFF"/>
          </a:solidFill>
        </a:ln>
        <a:effectLst>
          <a:outerShdw blurRad="40000" dist="23000" dir="5400000" rotWithShape="0">
            <a:srgbClr val="000000">
              <a:alpha val="35000"/>
            </a:srgbClr>
          </a:outerShdw>
        </a:effectLst>
      </xdr:spPr>
      <xdr:style>
        <a:lnRef idx="0">
          <a:schemeClr val="accent5"/>
        </a:lnRef>
        <a:fillRef idx="3">
          <a:schemeClr val="accent5"/>
        </a:fillRef>
        <a:effectRef idx="3">
          <a:schemeClr val="accent5"/>
        </a:effectRef>
        <a:fontRef idx="minor"/>
      </xdr:style>
    </xdr:sp>
    <xdr:clientData/>
  </xdr:twoCellAnchor>
  <xdr:twoCellAnchor editAs="oneCell">
    <xdr:from>
      <xdr:col>1</xdr:col>
      <xdr:colOff>1229760</xdr:colOff>
      <xdr:row>64</xdr:row>
      <xdr:rowOff>34920</xdr:rowOff>
    </xdr:from>
    <xdr:to>
      <xdr:col>1</xdr:col>
      <xdr:colOff>2716560</xdr:colOff>
      <xdr:row>67</xdr:row>
      <xdr:rowOff>71535</xdr:rowOff>
    </xdr:to>
    <xdr:sp macro="" textlink="">
      <xdr:nvSpPr>
        <xdr:cNvPr id="3" name="CustomShape 1">
          <a:extLst>
            <a:ext uri="{FF2B5EF4-FFF2-40B4-BE49-F238E27FC236}">
              <a16:creationId xmlns:a16="http://schemas.microsoft.com/office/drawing/2014/main" xmlns="" id="{00000000-0008-0000-0000-000003000000}"/>
            </a:ext>
          </a:extLst>
        </xdr:cNvPr>
        <xdr:cNvSpPr/>
      </xdr:nvSpPr>
      <xdr:spPr>
        <a:xfrm>
          <a:off x="2801880" y="97613280"/>
          <a:ext cx="1486800" cy="627120"/>
        </a:xfrm>
        <a:prstGeom prst="rect">
          <a:avLst/>
        </a:prstGeom>
        <a:solidFill>
          <a:srgbClr val="FFFFFF"/>
        </a:solidFill>
        <a:ln>
          <a:solidFill>
            <a:srgbClr val="FFFFFF"/>
          </a:solidFill>
        </a:ln>
        <a:effectLst>
          <a:outerShdw blurRad="40000" dist="23000" dir="5400000" rotWithShape="0">
            <a:srgbClr val="000000">
              <a:alpha val="35000"/>
            </a:srgbClr>
          </a:outerShdw>
        </a:effectLst>
      </xdr:spPr>
      <xdr:style>
        <a:lnRef idx="0">
          <a:schemeClr val="accent5"/>
        </a:lnRef>
        <a:fillRef idx="3">
          <a:schemeClr val="accent5"/>
        </a:fillRef>
        <a:effectRef idx="3">
          <a:schemeClr val="accent5"/>
        </a:effectRef>
        <a:fontRef idx="minor"/>
      </xdr:style>
    </xdr:sp>
    <xdr:clientData/>
  </xdr:twoCellAnchor>
  <xdr:twoCellAnchor editAs="oneCell">
    <xdr:from>
      <xdr:col>2</xdr:col>
      <xdr:colOff>225000</xdr:colOff>
      <xdr:row>64</xdr:row>
      <xdr:rowOff>121680</xdr:rowOff>
    </xdr:from>
    <xdr:to>
      <xdr:col>2</xdr:col>
      <xdr:colOff>656280</xdr:colOff>
      <xdr:row>67</xdr:row>
      <xdr:rowOff>2415</xdr:rowOff>
    </xdr:to>
    <xdr:sp macro="" textlink="">
      <xdr:nvSpPr>
        <xdr:cNvPr id="4" name="CustomShape 1">
          <a:extLst>
            <a:ext uri="{FF2B5EF4-FFF2-40B4-BE49-F238E27FC236}">
              <a16:creationId xmlns:a16="http://schemas.microsoft.com/office/drawing/2014/main" xmlns="" id="{00000000-0008-0000-0000-000004000000}"/>
            </a:ext>
          </a:extLst>
        </xdr:cNvPr>
        <xdr:cNvSpPr/>
      </xdr:nvSpPr>
      <xdr:spPr>
        <a:xfrm>
          <a:off x="4690080" y="97700040"/>
          <a:ext cx="431280" cy="471240"/>
        </a:xfrm>
        <a:prstGeom prst="rect">
          <a:avLst/>
        </a:prstGeom>
        <a:solidFill>
          <a:srgbClr val="FFFFF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s-CO" sz="1800" b="1" strike="noStrike" spc="-1">
              <a:solidFill>
                <a:srgbClr val="000000"/>
              </a:solidFill>
              <a:uFill>
                <a:solidFill>
                  <a:srgbClr val="FFFFFF"/>
                </a:solidFill>
              </a:uFill>
              <a:latin typeface="Arial Narrow"/>
            </a:rPr>
            <a:t>IVC</a:t>
          </a:r>
          <a:endParaRPr lang="es-CO" sz="1800" b="0" strike="noStrike" spc="-1">
            <a:solidFill>
              <a:srgbClr val="000000"/>
            </a:solidFill>
            <a:uFill>
              <a:solidFill>
                <a:srgbClr val="FFFFFF"/>
              </a:solidFill>
            </a:uFill>
            <a:latin typeface="Times New Roman"/>
          </a:endParaRPr>
        </a:p>
      </xdr:txBody>
    </xdr:sp>
    <xdr:clientData/>
  </xdr:twoCellAnchor>
  <xdr:twoCellAnchor editAs="oneCell">
    <xdr:from>
      <xdr:col>1</xdr:col>
      <xdr:colOff>1264320</xdr:colOff>
      <xdr:row>69</xdr:row>
      <xdr:rowOff>121680</xdr:rowOff>
    </xdr:from>
    <xdr:to>
      <xdr:col>2</xdr:col>
      <xdr:colOff>1570</xdr:colOff>
      <xdr:row>72</xdr:row>
      <xdr:rowOff>157995</xdr:rowOff>
    </xdr:to>
    <xdr:sp macro="" textlink="">
      <xdr:nvSpPr>
        <xdr:cNvPr id="5" name="CustomShape 1">
          <a:extLst>
            <a:ext uri="{FF2B5EF4-FFF2-40B4-BE49-F238E27FC236}">
              <a16:creationId xmlns:a16="http://schemas.microsoft.com/office/drawing/2014/main" xmlns="" id="{00000000-0008-0000-0000-000005000000}"/>
            </a:ext>
          </a:extLst>
        </xdr:cNvPr>
        <xdr:cNvSpPr/>
      </xdr:nvSpPr>
      <xdr:spPr>
        <a:xfrm>
          <a:off x="2836440" y="98605080"/>
          <a:ext cx="1486800" cy="617040"/>
        </a:xfrm>
        <a:prstGeom prst="rect">
          <a:avLst/>
        </a:prstGeom>
        <a:solidFill>
          <a:srgbClr val="FFFFFF"/>
        </a:solidFill>
        <a:ln>
          <a:solidFill>
            <a:srgbClr val="FFFFFF"/>
          </a:solidFill>
        </a:ln>
        <a:effectLst>
          <a:outerShdw blurRad="40000" dist="23000" dir="5400000" rotWithShape="0">
            <a:srgbClr val="000000">
              <a:alpha val="35000"/>
            </a:srgbClr>
          </a:outerShdw>
        </a:effectLst>
      </xdr:spPr>
      <xdr:style>
        <a:lnRef idx="0">
          <a:schemeClr val="accent5"/>
        </a:lnRef>
        <a:fillRef idx="3">
          <a:schemeClr val="accent5"/>
        </a:fillRef>
        <a:effectRef idx="3">
          <a:schemeClr val="accent5"/>
        </a:effectRef>
        <a:fontRef idx="minor"/>
      </xdr:style>
    </xdr:sp>
    <xdr:clientData/>
  </xdr:twoCellAnchor>
  <xdr:twoCellAnchor editAs="oneCell">
    <xdr:from>
      <xdr:col>2</xdr:col>
      <xdr:colOff>259560</xdr:colOff>
      <xdr:row>70</xdr:row>
      <xdr:rowOff>17640</xdr:rowOff>
    </xdr:from>
    <xdr:to>
      <xdr:col>2</xdr:col>
      <xdr:colOff>690840</xdr:colOff>
      <xdr:row>72</xdr:row>
      <xdr:rowOff>104690</xdr:rowOff>
    </xdr:to>
    <xdr:sp macro="" textlink="">
      <xdr:nvSpPr>
        <xdr:cNvPr id="6" name="CustomShape 1">
          <a:extLst>
            <a:ext uri="{FF2B5EF4-FFF2-40B4-BE49-F238E27FC236}">
              <a16:creationId xmlns:a16="http://schemas.microsoft.com/office/drawing/2014/main" xmlns="" id="{00000000-0008-0000-0000-000006000000}"/>
            </a:ext>
          </a:extLst>
        </xdr:cNvPr>
        <xdr:cNvSpPr/>
      </xdr:nvSpPr>
      <xdr:spPr>
        <a:xfrm>
          <a:off x="4724640" y="98681760"/>
          <a:ext cx="431280" cy="480960"/>
        </a:xfrm>
        <a:prstGeom prst="rect">
          <a:avLst/>
        </a:prstGeom>
        <a:solidFill>
          <a:srgbClr val="FFFFF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s-CO" sz="1800" b="1" strike="noStrike" spc="-1">
              <a:solidFill>
                <a:srgbClr val="000000"/>
              </a:solidFill>
              <a:uFill>
                <a:solidFill>
                  <a:srgbClr val="FFFFFF"/>
                </a:solidFill>
              </a:uFill>
              <a:latin typeface="Arial Narrow"/>
            </a:rPr>
            <a:t>GESTIÓN CORPORATIVA LOCAL</a:t>
          </a:r>
          <a:endParaRPr lang="es-CO" sz="1800" b="0" strike="noStrike" spc="-1">
            <a:solidFill>
              <a:srgbClr val="000000"/>
            </a:solidFill>
            <a:uFill>
              <a:solidFill>
                <a:srgbClr val="FFFFFF"/>
              </a:solidFill>
            </a:uFill>
            <a:latin typeface="Times New Roman"/>
          </a:endParaRPr>
        </a:p>
      </xdr:txBody>
    </xdr:sp>
    <xdr:clientData/>
  </xdr:twoCellAnchor>
  <xdr:twoCellAnchor editAs="oneCell">
    <xdr:from>
      <xdr:col>1</xdr:col>
      <xdr:colOff>1264320</xdr:colOff>
      <xdr:row>74</xdr:row>
      <xdr:rowOff>138960</xdr:rowOff>
    </xdr:from>
    <xdr:to>
      <xdr:col>2</xdr:col>
      <xdr:colOff>1570</xdr:colOff>
      <xdr:row>77</xdr:row>
      <xdr:rowOff>175275</xdr:rowOff>
    </xdr:to>
    <xdr:sp macro="" textlink="">
      <xdr:nvSpPr>
        <xdr:cNvPr id="7" name="CustomShape 1">
          <a:extLst>
            <a:ext uri="{FF2B5EF4-FFF2-40B4-BE49-F238E27FC236}">
              <a16:creationId xmlns:a16="http://schemas.microsoft.com/office/drawing/2014/main" xmlns="" id="{00000000-0008-0000-0000-000007000000}"/>
            </a:ext>
          </a:extLst>
        </xdr:cNvPr>
        <xdr:cNvSpPr/>
      </xdr:nvSpPr>
      <xdr:spPr>
        <a:xfrm>
          <a:off x="2836440" y="99527040"/>
          <a:ext cx="1486800" cy="617400"/>
        </a:xfrm>
        <a:prstGeom prst="rect">
          <a:avLst/>
        </a:prstGeom>
        <a:solidFill>
          <a:srgbClr val="FFFFFF"/>
        </a:solidFill>
        <a:ln>
          <a:solidFill>
            <a:srgbClr val="FFFFFF"/>
          </a:solidFill>
        </a:ln>
        <a:effectLst>
          <a:outerShdw blurRad="40000" dist="23000" dir="5400000" rotWithShape="0">
            <a:srgbClr val="000000">
              <a:alpha val="35000"/>
            </a:srgbClr>
          </a:outerShdw>
        </a:effectLst>
      </xdr:spPr>
      <xdr:style>
        <a:lnRef idx="0">
          <a:schemeClr val="accent5"/>
        </a:lnRef>
        <a:fillRef idx="3">
          <a:schemeClr val="accent5"/>
        </a:fillRef>
        <a:effectRef idx="3">
          <a:schemeClr val="accent5"/>
        </a:effectRef>
        <a:fontRef idx="minor"/>
      </xdr:style>
    </xdr:sp>
    <xdr:clientData/>
  </xdr:twoCellAnchor>
  <xdr:twoCellAnchor editAs="oneCell">
    <xdr:from>
      <xdr:col>2</xdr:col>
      <xdr:colOff>259560</xdr:colOff>
      <xdr:row>75</xdr:row>
      <xdr:rowOff>34920</xdr:rowOff>
    </xdr:from>
    <xdr:to>
      <xdr:col>2</xdr:col>
      <xdr:colOff>690840</xdr:colOff>
      <xdr:row>77</xdr:row>
      <xdr:rowOff>121970</xdr:rowOff>
    </xdr:to>
    <xdr:sp macro="" textlink="">
      <xdr:nvSpPr>
        <xdr:cNvPr id="8" name="CustomShape 1">
          <a:extLst>
            <a:ext uri="{FF2B5EF4-FFF2-40B4-BE49-F238E27FC236}">
              <a16:creationId xmlns:a16="http://schemas.microsoft.com/office/drawing/2014/main" xmlns="" id="{00000000-0008-0000-0000-000008000000}"/>
            </a:ext>
          </a:extLst>
        </xdr:cNvPr>
        <xdr:cNvSpPr/>
      </xdr:nvSpPr>
      <xdr:spPr>
        <a:xfrm>
          <a:off x="4724640" y="99604080"/>
          <a:ext cx="431280" cy="480600"/>
        </a:xfrm>
        <a:prstGeom prst="rect">
          <a:avLst/>
        </a:prstGeom>
        <a:solidFill>
          <a:srgbClr val="FFFFF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s-CO" sz="1800" b="1" strike="noStrike" spc="-1">
              <a:solidFill>
                <a:srgbClr val="000000"/>
              </a:solidFill>
              <a:uFill>
                <a:solidFill>
                  <a:srgbClr val="FFFFFF"/>
                </a:solidFill>
              </a:uFill>
              <a:latin typeface="Arial Narrow"/>
            </a:rPr>
            <a:t>RELACIONES ESTRATEGICAS</a:t>
          </a:r>
          <a:endParaRPr lang="es-CO" sz="1800" b="0" strike="noStrike" spc="-1">
            <a:solidFill>
              <a:srgbClr val="000000"/>
            </a:solidFill>
            <a:uFill>
              <a:solidFill>
                <a:srgbClr val="FFFFFF"/>
              </a:solidFill>
            </a:uFill>
            <a:latin typeface="Times New Roman"/>
          </a:endParaRPr>
        </a:p>
      </xdr:txBody>
    </xdr:sp>
    <xdr:clientData/>
  </xdr:twoCellAnchor>
  <xdr:twoCellAnchor editAs="oneCell">
    <xdr:from>
      <xdr:col>1</xdr:col>
      <xdr:colOff>1298880</xdr:colOff>
      <xdr:row>81</xdr:row>
      <xdr:rowOff>360</xdr:rowOff>
    </xdr:from>
    <xdr:to>
      <xdr:col>2</xdr:col>
      <xdr:colOff>4380</xdr:colOff>
      <xdr:row>84</xdr:row>
      <xdr:rowOff>36975</xdr:rowOff>
    </xdr:to>
    <xdr:sp macro="" textlink="">
      <xdr:nvSpPr>
        <xdr:cNvPr id="9" name="CustomShape 1">
          <a:extLst>
            <a:ext uri="{FF2B5EF4-FFF2-40B4-BE49-F238E27FC236}">
              <a16:creationId xmlns:a16="http://schemas.microsoft.com/office/drawing/2014/main" xmlns="" id="{00000000-0008-0000-0000-000009000000}"/>
            </a:ext>
          </a:extLst>
        </xdr:cNvPr>
        <xdr:cNvSpPr/>
      </xdr:nvSpPr>
      <xdr:spPr>
        <a:xfrm>
          <a:off x="2871000" y="100655280"/>
          <a:ext cx="1486800" cy="627120"/>
        </a:xfrm>
        <a:prstGeom prst="rect">
          <a:avLst/>
        </a:prstGeom>
        <a:solidFill>
          <a:srgbClr val="FFFFFF"/>
        </a:solidFill>
        <a:ln>
          <a:solidFill>
            <a:srgbClr val="FFFFFF"/>
          </a:solidFill>
        </a:ln>
        <a:effectLst>
          <a:outerShdw blurRad="40000" dist="23000" dir="5400000" rotWithShape="0">
            <a:srgbClr val="000000">
              <a:alpha val="35000"/>
            </a:srgbClr>
          </a:outerShdw>
        </a:effectLst>
      </xdr:spPr>
      <xdr:style>
        <a:lnRef idx="0">
          <a:schemeClr val="accent5"/>
        </a:lnRef>
        <a:fillRef idx="3">
          <a:schemeClr val="accent5"/>
        </a:fillRef>
        <a:effectRef idx="3">
          <a:schemeClr val="accent5"/>
        </a:effectRef>
        <a:fontRef idx="minor"/>
      </xdr:style>
    </xdr:sp>
    <xdr:clientData/>
  </xdr:twoCellAnchor>
  <xdr:twoCellAnchor editAs="oneCell">
    <xdr:from>
      <xdr:col>2</xdr:col>
      <xdr:colOff>294480</xdr:colOff>
      <xdr:row>81</xdr:row>
      <xdr:rowOff>87120</xdr:rowOff>
    </xdr:from>
    <xdr:to>
      <xdr:col>2</xdr:col>
      <xdr:colOff>725760</xdr:colOff>
      <xdr:row>83</xdr:row>
      <xdr:rowOff>174230</xdr:rowOff>
    </xdr:to>
    <xdr:sp macro="" textlink="">
      <xdr:nvSpPr>
        <xdr:cNvPr id="10" name="CustomShape 1">
          <a:extLst>
            <a:ext uri="{FF2B5EF4-FFF2-40B4-BE49-F238E27FC236}">
              <a16:creationId xmlns:a16="http://schemas.microsoft.com/office/drawing/2014/main" xmlns="" id="{00000000-0008-0000-0000-00000A000000}"/>
            </a:ext>
          </a:extLst>
        </xdr:cNvPr>
        <xdr:cNvSpPr/>
      </xdr:nvSpPr>
      <xdr:spPr>
        <a:xfrm>
          <a:off x="4759560" y="100742040"/>
          <a:ext cx="431280" cy="471240"/>
        </a:xfrm>
        <a:prstGeom prst="rect">
          <a:avLst/>
        </a:prstGeom>
        <a:solidFill>
          <a:srgbClr val="FFFFF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s-CO" sz="1800" b="1" strike="noStrike" spc="-1">
              <a:solidFill>
                <a:srgbClr val="000000"/>
              </a:solidFill>
              <a:uFill>
                <a:solidFill>
                  <a:srgbClr val="FFFFFF"/>
                </a:solidFill>
              </a:uFill>
              <a:latin typeface="Arial Narrow"/>
            </a:rPr>
            <a:t>GESTIÓN DEL PATRIMONIO DOCUMENTAL</a:t>
          </a:r>
          <a:endParaRPr lang="es-CO" sz="1800" b="0" strike="noStrike" spc="-1">
            <a:solidFill>
              <a:srgbClr val="000000"/>
            </a:solidFill>
            <a:uFill>
              <a:solidFill>
                <a:srgbClr val="FFFFFF"/>
              </a:solidFill>
            </a:uFill>
            <a:latin typeface="Times New Roman"/>
          </a:endParaRPr>
        </a:p>
      </xdr:txBody>
    </xdr:sp>
    <xdr:clientData/>
  </xdr:twoCellAnchor>
  <xdr:twoCellAnchor editAs="oneCell">
    <xdr:from>
      <xdr:col>1</xdr:col>
      <xdr:colOff>1264320</xdr:colOff>
      <xdr:row>86</xdr:row>
      <xdr:rowOff>104400</xdr:rowOff>
    </xdr:from>
    <xdr:to>
      <xdr:col>2</xdr:col>
      <xdr:colOff>1570</xdr:colOff>
      <xdr:row>89</xdr:row>
      <xdr:rowOff>131295</xdr:rowOff>
    </xdr:to>
    <xdr:sp macro="" textlink="">
      <xdr:nvSpPr>
        <xdr:cNvPr id="11" name="CustomShape 1">
          <a:extLst>
            <a:ext uri="{FF2B5EF4-FFF2-40B4-BE49-F238E27FC236}">
              <a16:creationId xmlns:a16="http://schemas.microsoft.com/office/drawing/2014/main" xmlns="" id="{00000000-0008-0000-0000-00000B000000}"/>
            </a:ext>
          </a:extLst>
        </xdr:cNvPr>
        <xdr:cNvSpPr/>
      </xdr:nvSpPr>
      <xdr:spPr>
        <a:xfrm>
          <a:off x="2836440" y="101664360"/>
          <a:ext cx="1486800" cy="617400"/>
        </a:xfrm>
        <a:prstGeom prst="rect">
          <a:avLst/>
        </a:prstGeom>
        <a:solidFill>
          <a:srgbClr val="FFFFFF"/>
        </a:solidFill>
        <a:ln>
          <a:solidFill>
            <a:srgbClr val="FFFFFF"/>
          </a:solidFill>
        </a:ln>
        <a:effectLst>
          <a:outerShdw blurRad="40000" dist="23000" dir="5400000" rotWithShape="0">
            <a:srgbClr val="000000">
              <a:alpha val="35000"/>
            </a:srgbClr>
          </a:outerShdw>
        </a:effectLst>
      </xdr:spPr>
      <xdr:style>
        <a:lnRef idx="0">
          <a:schemeClr val="accent5"/>
        </a:lnRef>
        <a:fillRef idx="3">
          <a:schemeClr val="accent5"/>
        </a:fillRef>
        <a:effectRef idx="3">
          <a:schemeClr val="accent5"/>
        </a:effectRef>
        <a:fontRef idx="minor"/>
      </xdr:style>
    </xdr:sp>
    <xdr:clientData/>
  </xdr:twoCellAnchor>
  <xdr:twoCellAnchor editAs="oneCell">
    <xdr:from>
      <xdr:col>2</xdr:col>
      <xdr:colOff>259560</xdr:colOff>
      <xdr:row>87</xdr:row>
      <xdr:rowOff>9720</xdr:rowOff>
    </xdr:from>
    <xdr:to>
      <xdr:col>2</xdr:col>
      <xdr:colOff>690840</xdr:colOff>
      <xdr:row>89</xdr:row>
      <xdr:rowOff>87410</xdr:rowOff>
    </xdr:to>
    <xdr:sp macro="" textlink="">
      <xdr:nvSpPr>
        <xdr:cNvPr id="12" name="CustomShape 1">
          <a:extLst>
            <a:ext uri="{FF2B5EF4-FFF2-40B4-BE49-F238E27FC236}">
              <a16:creationId xmlns:a16="http://schemas.microsoft.com/office/drawing/2014/main" xmlns="" id="{00000000-0008-0000-0000-00000C000000}"/>
            </a:ext>
          </a:extLst>
        </xdr:cNvPr>
        <xdr:cNvSpPr/>
      </xdr:nvSpPr>
      <xdr:spPr>
        <a:xfrm>
          <a:off x="4724640" y="101750400"/>
          <a:ext cx="431280" cy="471600"/>
        </a:xfrm>
        <a:prstGeom prst="rect">
          <a:avLst/>
        </a:prstGeom>
        <a:solidFill>
          <a:srgbClr val="FFFFF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s-CO" sz="1800" b="1" strike="noStrike" spc="-1">
              <a:solidFill>
                <a:srgbClr val="000000"/>
              </a:solidFill>
              <a:uFill>
                <a:solidFill>
                  <a:srgbClr val="FFFFFF"/>
                </a:solidFill>
              </a:uFill>
              <a:latin typeface="Arial Narrow"/>
            </a:rPr>
            <a:t>GERENCIA DE TI</a:t>
          </a:r>
          <a:endParaRPr lang="es-CO" sz="1800" b="0" strike="noStrike" spc="-1">
            <a:solidFill>
              <a:srgbClr val="000000"/>
            </a:solidFill>
            <a:uFill>
              <a:solidFill>
                <a:srgbClr val="FFFFFF"/>
              </a:solidFill>
            </a:uFill>
            <a:latin typeface="Times New Roman"/>
          </a:endParaRPr>
        </a:p>
      </xdr:txBody>
    </xdr:sp>
    <xdr:clientData/>
  </xdr:twoCellAnchor>
  <xdr:twoCellAnchor editAs="oneCell">
    <xdr:from>
      <xdr:col>4</xdr:col>
      <xdr:colOff>720</xdr:colOff>
      <xdr:row>4</xdr:row>
      <xdr:rowOff>0</xdr:rowOff>
    </xdr:from>
    <xdr:to>
      <xdr:col>4</xdr:col>
      <xdr:colOff>293400</xdr:colOff>
      <xdr:row>4</xdr:row>
      <xdr:rowOff>292680</xdr:rowOff>
    </xdr:to>
    <xdr:sp macro="" textlink="">
      <xdr:nvSpPr>
        <xdr:cNvPr id="13" name="CustomShape 1">
          <a:extLst>
            <a:ext uri="{FF2B5EF4-FFF2-40B4-BE49-F238E27FC236}">
              <a16:creationId xmlns:a16="http://schemas.microsoft.com/office/drawing/2014/main" xmlns="" id="{00000000-0008-0000-0000-00000D000000}"/>
            </a:ext>
          </a:extLst>
        </xdr:cNvPr>
        <xdr:cNvSpPr/>
      </xdr:nvSpPr>
      <xdr:spPr>
        <a:xfrm>
          <a:off x="14927400" y="1962000"/>
          <a:ext cx="292680" cy="2926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720</xdr:colOff>
      <xdr:row>4</xdr:row>
      <xdr:rowOff>0</xdr:rowOff>
    </xdr:from>
    <xdr:to>
      <xdr:col>4</xdr:col>
      <xdr:colOff>293400</xdr:colOff>
      <xdr:row>4</xdr:row>
      <xdr:rowOff>292680</xdr:rowOff>
    </xdr:to>
    <xdr:sp macro="" textlink="">
      <xdr:nvSpPr>
        <xdr:cNvPr id="14" name="CustomShape 1">
          <a:extLst>
            <a:ext uri="{FF2B5EF4-FFF2-40B4-BE49-F238E27FC236}">
              <a16:creationId xmlns:a16="http://schemas.microsoft.com/office/drawing/2014/main" xmlns="" id="{00000000-0008-0000-0000-00000E000000}"/>
            </a:ext>
          </a:extLst>
        </xdr:cNvPr>
        <xdr:cNvSpPr/>
      </xdr:nvSpPr>
      <xdr:spPr>
        <a:xfrm>
          <a:off x="14927400" y="1962000"/>
          <a:ext cx="292680" cy="2926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720</xdr:colOff>
      <xdr:row>4</xdr:row>
      <xdr:rowOff>0</xdr:rowOff>
    </xdr:from>
    <xdr:to>
      <xdr:col>4</xdr:col>
      <xdr:colOff>293400</xdr:colOff>
      <xdr:row>4</xdr:row>
      <xdr:rowOff>292680</xdr:rowOff>
    </xdr:to>
    <xdr:sp macro="" textlink="">
      <xdr:nvSpPr>
        <xdr:cNvPr id="15" name="CustomShape 1">
          <a:extLst>
            <a:ext uri="{FF2B5EF4-FFF2-40B4-BE49-F238E27FC236}">
              <a16:creationId xmlns:a16="http://schemas.microsoft.com/office/drawing/2014/main" xmlns="" id="{00000000-0008-0000-0000-00000F000000}"/>
            </a:ext>
          </a:extLst>
        </xdr:cNvPr>
        <xdr:cNvSpPr/>
      </xdr:nvSpPr>
      <xdr:spPr>
        <a:xfrm>
          <a:off x="14927400" y="1962000"/>
          <a:ext cx="292680" cy="2926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720</xdr:colOff>
      <xdr:row>4</xdr:row>
      <xdr:rowOff>0</xdr:rowOff>
    </xdr:from>
    <xdr:to>
      <xdr:col>4</xdr:col>
      <xdr:colOff>293400</xdr:colOff>
      <xdr:row>4</xdr:row>
      <xdr:rowOff>292680</xdr:rowOff>
    </xdr:to>
    <xdr:sp macro="" textlink="">
      <xdr:nvSpPr>
        <xdr:cNvPr id="16" name="CustomShape 1">
          <a:extLst>
            <a:ext uri="{FF2B5EF4-FFF2-40B4-BE49-F238E27FC236}">
              <a16:creationId xmlns:a16="http://schemas.microsoft.com/office/drawing/2014/main" xmlns="" id="{00000000-0008-0000-0000-000010000000}"/>
            </a:ext>
          </a:extLst>
        </xdr:cNvPr>
        <xdr:cNvSpPr/>
      </xdr:nvSpPr>
      <xdr:spPr>
        <a:xfrm>
          <a:off x="14927400" y="1962000"/>
          <a:ext cx="292680" cy="2926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3</xdr:col>
      <xdr:colOff>1828800</xdr:colOff>
      <xdr:row>17</xdr:row>
      <xdr:rowOff>933450</xdr:rowOff>
    </xdr:to>
    <xdr:sp macro="" textlink="">
      <xdr:nvSpPr>
        <xdr:cNvPr id="1026" name="shapetype_20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1009650</xdr:colOff>
      <xdr:row>18</xdr:row>
      <xdr:rowOff>828675</xdr:rowOff>
    </xdr:to>
    <xdr:sp macro="" textlink="">
      <xdr:nvSpPr>
        <xdr:cNvPr id="2050" name="shapetype_202" hidden="1">
          <a:extLst>
            <a:ext uri="{FF2B5EF4-FFF2-40B4-BE49-F238E27FC236}">
              <a16:creationId xmlns:a16="http://schemas.microsoft.com/office/drawing/2014/main" xmlns="" id="{00000000-0008-0000-01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personal/julian_perez_gobiernobogota_gov_co/Documents/Datos%20adjuntos%20de%20correo%20electr&#243;nico/AL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obiernobogota-my.sharepoint.com/personal/vanessa_castillo_gobiernobogota_gov_co/_layouts/15/onedrive.aspx?id=%2Fpersonal%2Fvanessa%5Fcastillo%5Fgobiernobogota%5Fgov%5Fco%2FDocuments%2FALPA%202018%20PG%2FI%20TRIMESTRE%202018%2FMETA%203" TargetMode="External"/><Relationship Id="rId1" Type="http://schemas.openxmlformats.org/officeDocument/2006/relationships/hyperlink" Target="https://gobiernobogota-my.sharepoint.com/personal/vanessa_castillo_gobiernobogota_gov_co/_layouts/15/onedrive.aspx?id=%2Fpersonal%2Fvanessa%5Fcastillo%5Fgobiernobogota%5Fgov%5Fco%2FDocuments%2FALPA%202018%20PG%2FI%20TRIMESTRE%202018%2FMETA%201"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0"/>
  <sheetViews>
    <sheetView tabSelected="1" topLeftCell="G25" zoomScale="60" zoomScaleNormal="60" workbookViewId="0">
      <selection activeCell="G26" sqref="G26"/>
    </sheetView>
  </sheetViews>
  <sheetFormatPr baseColWidth="10" defaultColWidth="9.140625" defaultRowHeight="15.75" x14ac:dyDescent="0.25"/>
  <cols>
    <col min="1" max="1" width="22.28515625" style="1" customWidth="1"/>
    <col min="2" max="2" width="41" style="1" customWidth="1"/>
    <col min="3" max="3" width="52.140625" style="1" customWidth="1"/>
    <col min="4" max="4" width="96.140625" style="2" customWidth="1"/>
    <col min="5" max="5" width="41" style="1" customWidth="1"/>
    <col min="6" max="11" width="114.5703125" style="1" customWidth="1"/>
    <col min="12" max="15" width="21.42578125" style="1" customWidth="1"/>
    <col min="16" max="16" width="41.7109375" style="1" customWidth="1"/>
    <col min="17" max="17" width="26.28515625" style="1" customWidth="1"/>
    <col min="18" max="18" width="27.28515625" style="1" customWidth="1"/>
    <col min="19" max="19" width="23.5703125" style="1" customWidth="1"/>
    <col min="20" max="20" width="45.7109375" style="1" customWidth="1"/>
    <col min="21" max="24" width="9.140625" style="1" customWidth="1"/>
    <col min="25" max="25" width="20.85546875" style="1" customWidth="1"/>
    <col min="26" max="26" width="18.85546875" style="1" customWidth="1"/>
    <col min="27" max="27" width="26.7109375" style="1" customWidth="1"/>
    <col min="28" max="28" width="18.85546875" style="1" customWidth="1"/>
    <col min="29" max="29" width="14.140625" style="1" customWidth="1"/>
    <col min="30" max="30" width="18.42578125" style="1" customWidth="1"/>
    <col min="31" max="31" width="27.5703125" style="1" customWidth="1"/>
    <col min="32" max="32" width="17.7109375" style="1" customWidth="1"/>
    <col min="33" max="33" width="30.85546875" style="331" customWidth="1"/>
    <col min="34" max="34" width="19.7109375" style="331" customWidth="1"/>
    <col min="35" max="36" width="16.42578125" style="331" customWidth="1"/>
    <col min="37" max="37" width="29.140625" style="1" customWidth="1"/>
    <col min="38" max="38" width="17.85546875" style="1" customWidth="1"/>
    <col min="39" max="39" width="32.7109375" style="1" customWidth="1"/>
    <col min="40" max="44" width="9.140625" style="1" customWidth="1"/>
    <col min="45" max="45" width="29.5703125" style="1" customWidth="1"/>
    <col min="46" max="47" width="9.140625" style="1" customWidth="1"/>
    <col min="48" max="48" width="14.85546875" style="1" customWidth="1"/>
    <col min="49" max="49" width="14.5703125" style="1" customWidth="1"/>
    <col min="50" max="50" width="20.7109375" style="1" customWidth="1"/>
    <col min="51" max="51" width="24.140625" style="1" customWidth="1"/>
    <col min="52" max="52" width="19.140625" style="1" customWidth="1"/>
    <col min="53" max="53" width="18.42578125" style="1" customWidth="1"/>
    <col min="54" max="55" width="21.85546875" style="1" customWidth="1"/>
    <col min="56" max="56" width="19.85546875" style="1" customWidth="1"/>
    <col min="57" max="257" width="11.42578125" style="1"/>
    <col min="258" max="1025" width="9.140625" style="1" customWidth="1"/>
  </cols>
  <sheetData>
    <row r="1" spans="1:56" ht="40.5" customHeight="1" x14ac:dyDescent="0.25">
      <c r="A1" s="397"/>
      <c r="B1" s="397"/>
      <c r="C1" s="397"/>
      <c r="D1" s="397"/>
      <c r="E1" s="397"/>
      <c r="F1" s="397"/>
      <c r="G1" s="397"/>
      <c r="H1" s="397"/>
      <c r="I1" s="397"/>
      <c r="J1" s="397"/>
      <c r="K1" s="397"/>
      <c r="L1" s="397"/>
      <c r="M1" s="397"/>
      <c r="N1" s="397"/>
      <c r="O1" s="397"/>
      <c r="P1" s="397"/>
      <c r="Q1" s="397"/>
      <c r="R1" s="397"/>
      <c r="S1" s="397"/>
      <c r="T1" s="397"/>
      <c r="U1" s="397"/>
      <c r="V1" s="397"/>
      <c r="W1" s="397"/>
      <c r="X1" s="397"/>
      <c r="Y1" s="397"/>
      <c r="Z1" s="397"/>
    </row>
    <row r="2" spans="1:56" ht="40.5" customHeight="1" x14ac:dyDescent="0.25">
      <c r="A2" s="398" t="s">
        <v>0</v>
      </c>
      <c r="B2" s="398"/>
      <c r="C2" s="398"/>
      <c r="D2" s="398"/>
      <c r="E2" s="398"/>
      <c r="F2" s="398"/>
      <c r="G2" s="398"/>
      <c r="H2" s="398"/>
      <c r="I2" s="398"/>
      <c r="J2" s="398"/>
      <c r="K2" s="398"/>
      <c r="L2" s="398"/>
      <c r="M2" s="398"/>
      <c r="N2" s="398"/>
      <c r="O2" s="398"/>
      <c r="P2" s="398"/>
      <c r="Q2" s="398"/>
      <c r="R2" s="398"/>
      <c r="S2" s="398"/>
      <c r="T2" s="398"/>
      <c r="U2" s="398"/>
      <c r="V2" s="398"/>
      <c r="W2" s="398"/>
      <c r="X2" s="398"/>
      <c r="Y2" s="398"/>
      <c r="Z2" s="398"/>
    </row>
    <row r="3" spans="1:56" ht="36.75" customHeight="1" x14ac:dyDescent="0.25">
      <c r="A3" s="3" t="s">
        <v>1</v>
      </c>
      <c r="B3" s="4">
        <v>2018</v>
      </c>
      <c r="C3" s="399" t="s">
        <v>2</v>
      </c>
      <c r="D3" s="399"/>
      <c r="E3" s="399"/>
      <c r="F3" s="399"/>
      <c r="G3" s="399"/>
      <c r="H3" s="399"/>
      <c r="I3" s="5"/>
      <c r="J3" s="5"/>
      <c r="K3" s="5"/>
      <c r="L3" s="5"/>
      <c r="M3" s="5"/>
      <c r="N3" s="5"/>
      <c r="O3" s="5"/>
      <c r="P3" s="5"/>
      <c r="Q3" s="5"/>
      <c r="R3" s="5"/>
      <c r="S3" s="5"/>
      <c r="T3" s="5"/>
      <c r="U3" s="5"/>
      <c r="V3" s="5"/>
      <c r="W3" s="5"/>
      <c r="X3" s="5"/>
      <c r="Y3" s="5"/>
      <c r="Z3" s="6"/>
      <c r="AA3" s="7"/>
      <c r="AB3" s="7"/>
      <c r="AC3" s="7"/>
      <c r="AD3" s="7"/>
      <c r="AE3" s="7"/>
      <c r="AF3" s="7"/>
      <c r="AG3" s="332"/>
      <c r="AH3" s="332"/>
      <c r="AI3" s="332"/>
      <c r="AJ3" s="332"/>
      <c r="AK3" s="7"/>
      <c r="AL3" s="7"/>
      <c r="AM3" s="7"/>
      <c r="AN3" s="7"/>
      <c r="AO3" s="7"/>
      <c r="AP3" s="7"/>
      <c r="AQ3" s="7"/>
      <c r="AR3" s="7"/>
      <c r="AS3" s="7"/>
      <c r="AT3" s="7"/>
      <c r="AU3" s="7"/>
      <c r="AV3" s="7"/>
      <c r="AW3" s="7"/>
      <c r="AX3" s="7"/>
      <c r="AY3" s="7"/>
      <c r="AZ3" s="7"/>
      <c r="BA3" s="7"/>
      <c r="BB3" s="7"/>
      <c r="BC3" s="7"/>
      <c r="BD3" s="7"/>
    </row>
    <row r="4" spans="1:56" ht="36.75" customHeight="1" x14ac:dyDescent="0.25">
      <c r="A4" s="3" t="s">
        <v>3</v>
      </c>
      <c r="B4" s="4"/>
      <c r="C4" s="8" t="s">
        <v>4</v>
      </c>
      <c r="D4" s="9" t="s">
        <v>5</v>
      </c>
      <c r="E4" s="400" t="s">
        <v>6</v>
      </c>
      <c r="F4" s="400"/>
      <c r="G4" s="400"/>
      <c r="H4" s="400"/>
      <c r="I4" s="5"/>
      <c r="J4" s="5"/>
      <c r="K4" s="5"/>
      <c r="L4" s="5"/>
      <c r="M4" s="5"/>
      <c r="N4" s="5"/>
      <c r="O4" s="5"/>
      <c r="P4" s="5"/>
      <c r="Q4" s="5"/>
      <c r="R4" s="5"/>
      <c r="S4" s="5"/>
      <c r="T4" s="5"/>
      <c r="U4" s="5"/>
      <c r="V4" s="5"/>
      <c r="W4" s="5"/>
      <c r="X4" s="5"/>
      <c r="Y4" s="5"/>
      <c r="Z4" s="6"/>
      <c r="AA4" s="7"/>
      <c r="AB4" s="7"/>
      <c r="AC4" s="7"/>
      <c r="AD4" s="7"/>
      <c r="AE4" s="7"/>
      <c r="AF4" s="7"/>
      <c r="AG4" s="332"/>
      <c r="AH4" s="332"/>
      <c r="AI4" s="332"/>
      <c r="AJ4" s="332"/>
      <c r="AK4" s="7"/>
      <c r="AL4" s="7"/>
      <c r="AM4" s="7"/>
      <c r="AN4" s="7"/>
      <c r="AO4" s="7"/>
      <c r="AP4" s="7"/>
      <c r="AQ4" s="7"/>
      <c r="AR4" s="7"/>
      <c r="AS4" s="7"/>
      <c r="AT4" s="7"/>
      <c r="AU4" s="7"/>
      <c r="AV4" s="7"/>
      <c r="AW4" s="7"/>
      <c r="AX4" s="7"/>
      <c r="AY4" s="7"/>
      <c r="AZ4" s="7"/>
      <c r="BA4" s="7"/>
      <c r="BB4" s="7"/>
      <c r="BC4" s="7"/>
      <c r="BD4" s="7"/>
    </row>
    <row r="5" spans="1:56" ht="36.75" customHeight="1" x14ac:dyDescent="0.25">
      <c r="A5" s="3" t="s">
        <v>7</v>
      </c>
      <c r="B5" s="4"/>
      <c r="C5" s="10"/>
      <c r="D5" s="11"/>
      <c r="E5" s="401"/>
      <c r="F5" s="401"/>
      <c r="G5" s="401"/>
      <c r="H5" s="401"/>
      <c r="I5" s="5"/>
      <c r="J5" s="5"/>
      <c r="K5" s="5"/>
      <c r="L5" s="5"/>
      <c r="M5" s="5"/>
      <c r="N5" s="5"/>
      <c r="O5" s="5"/>
      <c r="P5" s="5"/>
      <c r="Q5" s="5"/>
      <c r="R5" s="5"/>
      <c r="S5" s="5"/>
      <c r="T5" s="5"/>
      <c r="U5" s="5"/>
      <c r="V5" s="5"/>
      <c r="W5" s="5"/>
      <c r="X5" s="5"/>
      <c r="Y5" s="5"/>
      <c r="Z5" s="6"/>
      <c r="AA5" s="12"/>
      <c r="AB5" s="13"/>
      <c r="AC5" s="13"/>
      <c r="AD5" s="13"/>
      <c r="AE5" s="13"/>
      <c r="AF5" s="13"/>
      <c r="AG5" s="333"/>
      <c r="AH5" s="333"/>
      <c r="AI5" s="333"/>
      <c r="AJ5" s="333"/>
      <c r="AK5" s="13"/>
      <c r="AL5" s="13"/>
      <c r="AM5" s="396"/>
      <c r="AN5" s="396"/>
      <c r="AO5" s="396"/>
      <c r="AP5" s="396"/>
      <c r="AQ5" s="396"/>
      <c r="AR5" s="396"/>
      <c r="AS5" s="396"/>
      <c r="AT5" s="396"/>
      <c r="AU5" s="396"/>
      <c r="AV5" s="396"/>
      <c r="AW5" s="396"/>
      <c r="AX5" s="396"/>
      <c r="AY5" s="396"/>
      <c r="AZ5" s="396"/>
      <c r="BA5" s="396"/>
      <c r="BB5" s="396"/>
      <c r="BC5" s="396"/>
      <c r="BD5" s="396"/>
    </row>
    <row r="6" spans="1:56" ht="15" x14ac:dyDescent="0.25">
      <c r="A6" s="14"/>
      <c r="B6" s="15"/>
      <c r="C6" s="15"/>
      <c r="D6" s="16"/>
      <c r="E6" s="15"/>
      <c r="F6" s="15"/>
      <c r="G6" s="15"/>
      <c r="H6" s="15"/>
      <c r="I6" s="15"/>
      <c r="J6" s="15"/>
      <c r="K6" s="15"/>
      <c r="L6" s="15"/>
      <c r="M6" s="15"/>
      <c r="N6" s="15"/>
      <c r="O6" s="15"/>
      <c r="P6" s="15"/>
      <c r="Q6" s="7"/>
      <c r="R6" s="7"/>
      <c r="S6" s="7"/>
      <c r="T6" s="7"/>
      <c r="U6" s="7"/>
      <c r="V6" s="7"/>
      <c r="W6" s="7"/>
      <c r="X6" s="7"/>
      <c r="Y6" s="7"/>
      <c r="Z6" s="7"/>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6"/>
      <c r="AY6" s="396"/>
      <c r="AZ6" s="396"/>
      <c r="BA6" s="396"/>
      <c r="BB6" s="396"/>
      <c r="BC6" s="396"/>
      <c r="BD6" s="396"/>
    </row>
    <row r="7" spans="1:56" ht="15" x14ac:dyDescent="0.25">
      <c r="A7" s="15"/>
      <c r="B7" s="15"/>
      <c r="C7" s="15"/>
      <c r="D7" s="393"/>
      <c r="E7" s="393"/>
      <c r="F7" s="393"/>
      <c r="G7" s="393"/>
      <c r="H7" s="393"/>
      <c r="I7" s="393"/>
      <c r="J7" s="393"/>
      <c r="K7" s="393"/>
      <c r="L7" s="393"/>
      <c r="M7" s="393"/>
      <c r="N7" s="393"/>
      <c r="O7" s="393"/>
      <c r="P7" s="393"/>
      <c r="Q7" s="393"/>
      <c r="R7" s="393"/>
      <c r="S7" s="393"/>
      <c r="T7" s="219"/>
      <c r="U7" s="17"/>
      <c r="V7" s="7"/>
      <c r="W7" s="7"/>
      <c r="X7" s="7"/>
      <c r="Y7" s="7"/>
      <c r="Z7" s="7"/>
      <c r="AA7" s="220"/>
      <c r="AB7" s="220"/>
      <c r="AC7" s="220"/>
      <c r="AD7" s="220"/>
      <c r="AE7" s="220"/>
      <c r="AF7" s="220"/>
      <c r="AG7" s="334"/>
      <c r="AH7" s="334"/>
      <c r="AI7" s="334"/>
      <c r="AJ7" s="334"/>
      <c r="AK7" s="220"/>
      <c r="AL7" s="220"/>
      <c r="AM7" s="220"/>
      <c r="AN7" s="220"/>
      <c r="AO7" s="220"/>
      <c r="AP7" s="220"/>
      <c r="AQ7" s="220"/>
      <c r="AR7" s="220"/>
      <c r="AS7" s="220"/>
      <c r="AT7" s="220"/>
      <c r="AU7" s="220"/>
      <c r="AV7" s="220"/>
      <c r="AW7" s="220"/>
      <c r="AX7" s="220"/>
      <c r="AY7" s="220"/>
      <c r="AZ7" s="220"/>
      <c r="BA7" s="220"/>
      <c r="BB7" s="220"/>
      <c r="BC7" s="220"/>
      <c r="BD7" s="220"/>
    </row>
    <row r="8" spans="1:56" ht="15" x14ac:dyDescent="0.25">
      <c r="A8" s="18"/>
      <c r="B8" s="7"/>
      <c r="C8" s="7"/>
      <c r="D8" s="394"/>
      <c r="E8" s="394"/>
      <c r="F8" s="394"/>
      <c r="G8" s="394"/>
      <c r="H8" s="394"/>
      <c r="I8" s="394"/>
      <c r="J8" s="394"/>
      <c r="K8" s="394"/>
      <c r="L8" s="381"/>
      <c r="M8" s="381"/>
      <c r="N8" s="381"/>
      <c r="O8" s="381"/>
      <c r="P8" s="220"/>
      <c r="Q8" s="220"/>
      <c r="R8" s="220"/>
      <c r="S8" s="220"/>
      <c r="T8" s="220"/>
      <c r="U8" s="220"/>
      <c r="V8" s="7"/>
      <c r="W8" s="7"/>
      <c r="X8" s="7"/>
      <c r="Y8" s="7"/>
      <c r="Z8" s="7"/>
      <c r="AA8" s="381"/>
      <c r="AB8" s="381"/>
      <c r="AC8" s="381"/>
      <c r="AD8" s="217"/>
      <c r="AE8" s="217"/>
      <c r="AF8" s="217"/>
      <c r="AG8" s="395"/>
      <c r="AH8" s="395"/>
      <c r="AI8" s="395"/>
      <c r="AJ8" s="335"/>
      <c r="AK8" s="217"/>
      <c r="AL8" s="217"/>
      <c r="AM8" s="381"/>
      <c r="AN8" s="381"/>
      <c r="AO8" s="381"/>
      <c r="AP8" s="217"/>
      <c r="AQ8" s="217"/>
      <c r="AR8" s="217"/>
      <c r="AS8" s="381"/>
      <c r="AT8" s="381"/>
      <c r="AU8" s="381"/>
      <c r="AV8" s="217"/>
      <c r="AW8" s="217"/>
      <c r="AX8" s="217"/>
      <c r="AY8" s="381"/>
      <c r="AZ8" s="381"/>
      <c r="BA8" s="381"/>
      <c r="BB8" s="217"/>
      <c r="BC8" s="217"/>
      <c r="BD8" s="217"/>
    </row>
    <row r="9" spans="1:56" ht="15" x14ac:dyDescent="0.25">
      <c r="A9" s="7"/>
      <c r="B9" s="7"/>
      <c r="C9" s="7"/>
      <c r="D9" s="19"/>
      <c r="E9" s="7"/>
      <c r="F9" s="7"/>
      <c r="G9" s="7"/>
      <c r="H9" s="7"/>
      <c r="I9" s="7"/>
      <c r="J9" s="7"/>
      <c r="K9" s="7"/>
      <c r="L9" s="7"/>
      <c r="M9" s="7"/>
      <c r="N9" s="7"/>
      <c r="O9" s="7"/>
      <c r="P9" s="7"/>
      <c r="Q9" s="7"/>
      <c r="R9" s="7"/>
      <c r="S9" s="7"/>
      <c r="T9" s="7"/>
      <c r="U9" s="7"/>
      <c r="V9" s="7"/>
      <c r="W9" s="7"/>
      <c r="X9" s="7"/>
      <c r="Y9" s="7"/>
      <c r="Z9" s="7"/>
      <c r="AA9" s="220"/>
      <c r="AB9" s="220"/>
      <c r="AC9" s="220"/>
      <c r="AD9" s="220"/>
      <c r="AE9" s="220"/>
      <c r="AF9" s="220"/>
      <c r="AG9" s="334"/>
      <c r="AH9" s="334"/>
      <c r="AI9" s="334"/>
      <c r="AJ9" s="334"/>
      <c r="AK9" s="220"/>
      <c r="AL9" s="220"/>
      <c r="AM9" s="220"/>
      <c r="AN9" s="220"/>
      <c r="AO9" s="220"/>
      <c r="AP9" s="220"/>
      <c r="AQ9" s="220"/>
      <c r="AR9" s="220"/>
      <c r="AS9" s="220"/>
      <c r="AT9" s="220"/>
      <c r="AU9" s="220"/>
      <c r="AV9" s="220"/>
      <c r="AW9" s="220"/>
      <c r="AX9" s="220"/>
      <c r="AY9" s="220"/>
      <c r="AZ9" s="220"/>
      <c r="BA9" s="220"/>
      <c r="BB9" s="220"/>
      <c r="BC9" s="220"/>
      <c r="BD9" s="220"/>
    </row>
    <row r="10" spans="1:56" ht="15" customHeight="1" x14ac:dyDescent="0.25">
      <c r="A10" s="382" t="s">
        <v>8</v>
      </c>
      <c r="B10" s="382"/>
      <c r="C10" s="20"/>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4" t="s">
        <v>9</v>
      </c>
      <c r="AB10" s="384"/>
      <c r="AC10" s="384"/>
      <c r="AD10" s="384"/>
      <c r="AE10" s="384"/>
      <c r="AF10" s="384"/>
      <c r="AG10" s="385" t="s">
        <v>9</v>
      </c>
      <c r="AH10" s="385"/>
      <c r="AI10" s="385"/>
      <c r="AJ10" s="385"/>
      <c r="AK10" s="385"/>
      <c r="AL10" s="385"/>
      <c r="AM10" s="384" t="s">
        <v>9</v>
      </c>
      <c r="AN10" s="384"/>
      <c r="AO10" s="384"/>
      <c r="AP10" s="384"/>
      <c r="AQ10" s="384"/>
      <c r="AR10" s="384"/>
      <c r="AS10" s="386" t="s">
        <v>9</v>
      </c>
      <c r="AT10" s="386"/>
      <c r="AU10" s="386"/>
      <c r="AV10" s="386"/>
      <c r="AW10" s="386"/>
      <c r="AX10" s="386"/>
      <c r="AY10" s="387" t="s">
        <v>9</v>
      </c>
      <c r="AZ10" s="387"/>
      <c r="BA10" s="387"/>
      <c r="BB10" s="387"/>
      <c r="BC10" s="387"/>
      <c r="BD10" s="387"/>
    </row>
    <row r="11" spans="1:56" ht="15" customHeight="1" x14ac:dyDescent="0.25">
      <c r="A11" s="382"/>
      <c r="B11" s="382"/>
      <c r="C11" s="21"/>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8" t="s">
        <v>10</v>
      </c>
      <c r="AB11" s="388"/>
      <c r="AC11" s="388"/>
      <c r="AD11" s="388"/>
      <c r="AE11" s="388"/>
      <c r="AF11" s="388"/>
      <c r="AG11" s="389" t="s">
        <v>11</v>
      </c>
      <c r="AH11" s="389"/>
      <c r="AI11" s="389"/>
      <c r="AJ11" s="389"/>
      <c r="AK11" s="389"/>
      <c r="AL11" s="389"/>
      <c r="AM11" s="388" t="s">
        <v>12</v>
      </c>
      <c r="AN11" s="388"/>
      <c r="AO11" s="388"/>
      <c r="AP11" s="388"/>
      <c r="AQ11" s="388"/>
      <c r="AR11" s="388"/>
      <c r="AS11" s="390" t="s">
        <v>13</v>
      </c>
      <c r="AT11" s="390"/>
      <c r="AU11" s="390"/>
      <c r="AV11" s="390"/>
      <c r="AW11" s="390"/>
      <c r="AX11" s="390"/>
      <c r="AY11" s="391" t="s">
        <v>14</v>
      </c>
      <c r="AZ11" s="391"/>
      <c r="BA11" s="391"/>
      <c r="BB11" s="391"/>
      <c r="BC11" s="391"/>
      <c r="BD11" s="391"/>
    </row>
    <row r="12" spans="1:56" ht="15" customHeight="1" x14ac:dyDescent="0.25">
      <c r="A12" s="382"/>
      <c r="B12" s="382"/>
      <c r="C12" s="21"/>
      <c r="D12" s="392" t="s">
        <v>15</v>
      </c>
      <c r="E12" s="392"/>
      <c r="F12" s="392"/>
      <c r="G12" s="392"/>
      <c r="H12" s="392"/>
      <c r="I12" s="392"/>
      <c r="J12" s="392"/>
      <c r="K12" s="392"/>
      <c r="L12" s="392"/>
      <c r="M12" s="392"/>
      <c r="N12" s="392"/>
      <c r="O12" s="392"/>
      <c r="P12" s="392"/>
      <c r="Q12" s="392"/>
      <c r="R12" s="392"/>
      <c r="S12" s="392"/>
      <c r="T12" s="218"/>
      <c r="U12" s="218"/>
      <c r="V12" s="378" t="s">
        <v>16</v>
      </c>
      <c r="W12" s="378"/>
      <c r="X12" s="378"/>
      <c r="Y12" s="378"/>
      <c r="Z12" s="378"/>
      <c r="AA12" s="377" t="s">
        <v>17</v>
      </c>
      <c r="AB12" s="377"/>
      <c r="AC12" s="377"/>
      <c r="AD12" s="379" t="s">
        <v>18</v>
      </c>
      <c r="AE12" s="377" t="s">
        <v>19</v>
      </c>
      <c r="AF12" s="377" t="s">
        <v>20</v>
      </c>
      <c r="AG12" s="375" t="s">
        <v>17</v>
      </c>
      <c r="AH12" s="375"/>
      <c r="AI12" s="375"/>
      <c r="AJ12" s="375" t="s">
        <v>18</v>
      </c>
      <c r="AK12" s="376" t="s">
        <v>19</v>
      </c>
      <c r="AL12" s="376" t="s">
        <v>20</v>
      </c>
      <c r="AM12" s="377" t="s">
        <v>17</v>
      </c>
      <c r="AN12" s="377"/>
      <c r="AO12" s="377"/>
      <c r="AP12" s="377" t="s">
        <v>18</v>
      </c>
      <c r="AQ12" s="377" t="s">
        <v>19</v>
      </c>
      <c r="AR12" s="377" t="s">
        <v>20</v>
      </c>
      <c r="AS12" s="373" t="s">
        <v>17</v>
      </c>
      <c r="AT12" s="373"/>
      <c r="AU12" s="373"/>
      <c r="AV12" s="373" t="s">
        <v>18</v>
      </c>
      <c r="AW12" s="373" t="s">
        <v>19</v>
      </c>
      <c r="AX12" s="373" t="s">
        <v>20</v>
      </c>
      <c r="AY12" s="374" t="s">
        <v>17</v>
      </c>
      <c r="AZ12" s="374"/>
      <c r="BA12" s="374"/>
      <c r="BB12" s="374" t="s">
        <v>18</v>
      </c>
      <c r="BC12" s="22"/>
      <c r="BD12" s="380" t="s">
        <v>21</v>
      </c>
    </row>
    <row r="13" spans="1:56" ht="64.5" customHeight="1" x14ac:dyDescent="0.25">
      <c r="A13" s="23" t="s">
        <v>22</v>
      </c>
      <c r="B13" s="24" t="s">
        <v>23</v>
      </c>
      <c r="C13" s="371" t="s">
        <v>24</v>
      </c>
      <c r="D13" s="25" t="s">
        <v>25</v>
      </c>
      <c r="E13" s="26" t="s">
        <v>26</v>
      </c>
      <c r="F13" s="27" t="s">
        <v>27</v>
      </c>
      <c r="G13" s="28" t="s">
        <v>28</v>
      </c>
      <c r="H13" s="28" t="s">
        <v>29</v>
      </c>
      <c r="I13" s="28" t="s">
        <v>30</v>
      </c>
      <c r="J13" s="28" t="s">
        <v>31</v>
      </c>
      <c r="K13" s="28" t="s">
        <v>32</v>
      </c>
      <c r="L13" s="28" t="s">
        <v>33</v>
      </c>
      <c r="M13" s="28" t="s">
        <v>34</v>
      </c>
      <c r="N13" s="28" t="s">
        <v>35</v>
      </c>
      <c r="O13" s="28" t="s">
        <v>36</v>
      </c>
      <c r="P13" s="28" t="s">
        <v>37</v>
      </c>
      <c r="Q13" s="28" t="s">
        <v>38</v>
      </c>
      <c r="R13" s="28" t="s">
        <v>39</v>
      </c>
      <c r="S13" s="28" t="s">
        <v>40</v>
      </c>
      <c r="T13" s="28" t="s">
        <v>41</v>
      </c>
      <c r="U13" s="28" t="s">
        <v>42</v>
      </c>
      <c r="V13" s="216" t="s">
        <v>43</v>
      </c>
      <c r="W13" s="216" t="s">
        <v>44</v>
      </c>
      <c r="X13" s="372" t="s">
        <v>45</v>
      </c>
      <c r="Y13" s="372"/>
      <c r="Z13" s="216" t="s">
        <v>46</v>
      </c>
      <c r="AA13" s="29" t="s">
        <v>28</v>
      </c>
      <c r="AB13" s="30" t="s">
        <v>47</v>
      </c>
      <c r="AC13" s="30" t="s">
        <v>48</v>
      </c>
      <c r="AD13" s="379"/>
      <c r="AE13" s="377"/>
      <c r="AF13" s="377"/>
      <c r="AG13" s="336" t="s">
        <v>28</v>
      </c>
      <c r="AH13" s="336" t="s">
        <v>47</v>
      </c>
      <c r="AI13" s="336" t="s">
        <v>48</v>
      </c>
      <c r="AJ13" s="375"/>
      <c r="AK13" s="376"/>
      <c r="AL13" s="376"/>
      <c r="AM13" s="30" t="s">
        <v>28</v>
      </c>
      <c r="AN13" s="30" t="s">
        <v>47</v>
      </c>
      <c r="AO13" s="30" t="s">
        <v>48</v>
      </c>
      <c r="AP13" s="377"/>
      <c r="AQ13" s="377"/>
      <c r="AR13" s="377"/>
      <c r="AS13" s="31" t="s">
        <v>28</v>
      </c>
      <c r="AT13" s="31" t="s">
        <v>47</v>
      </c>
      <c r="AU13" s="31" t="s">
        <v>48</v>
      </c>
      <c r="AV13" s="373"/>
      <c r="AW13" s="373"/>
      <c r="AX13" s="373"/>
      <c r="AY13" s="32" t="s">
        <v>28</v>
      </c>
      <c r="AZ13" s="32" t="s">
        <v>47</v>
      </c>
      <c r="BA13" s="32" t="s">
        <v>48</v>
      </c>
      <c r="BB13" s="374"/>
      <c r="BC13" s="33" t="s">
        <v>49</v>
      </c>
      <c r="BD13" s="380"/>
    </row>
    <row r="14" spans="1:56" ht="26.25" thickBot="1" x14ac:dyDescent="0.3">
      <c r="A14" s="34"/>
      <c r="B14" s="35"/>
      <c r="C14" s="371"/>
      <c r="D14" s="36" t="s">
        <v>50</v>
      </c>
      <c r="E14" s="37"/>
      <c r="F14" s="38" t="s">
        <v>50</v>
      </c>
      <c r="G14" s="39" t="s">
        <v>50</v>
      </c>
      <c r="H14" s="39" t="s">
        <v>50</v>
      </c>
      <c r="I14" s="39" t="s">
        <v>50</v>
      </c>
      <c r="J14" s="39" t="s">
        <v>50</v>
      </c>
      <c r="K14" s="39" t="s">
        <v>50</v>
      </c>
      <c r="L14" s="40" t="s">
        <v>50</v>
      </c>
      <c r="M14" s="40" t="s">
        <v>50</v>
      </c>
      <c r="N14" s="40" t="s">
        <v>50</v>
      </c>
      <c r="O14" s="40" t="s">
        <v>50</v>
      </c>
      <c r="P14" s="39" t="s">
        <v>50</v>
      </c>
      <c r="Q14" s="39" t="s">
        <v>50</v>
      </c>
      <c r="R14" s="39" t="s">
        <v>50</v>
      </c>
      <c r="S14" s="39" t="s">
        <v>50</v>
      </c>
      <c r="T14" s="39"/>
      <c r="U14" s="39"/>
      <c r="V14" s="41" t="s">
        <v>51</v>
      </c>
      <c r="W14" s="41" t="s">
        <v>50</v>
      </c>
      <c r="X14" s="41" t="s">
        <v>52</v>
      </c>
      <c r="Y14" s="41" t="s">
        <v>53</v>
      </c>
      <c r="Z14" s="41" t="s">
        <v>50</v>
      </c>
      <c r="AA14" s="42" t="s">
        <v>50</v>
      </c>
      <c r="AB14" s="42" t="s">
        <v>50</v>
      </c>
      <c r="AC14" s="42"/>
      <c r="AD14" s="43" t="s">
        <v>50</v>
      </c>
      <c r="AE14" s="42" t="s">
        <v>50</v>
      </c>
      <c r="AF14" s="42" t="s">
        <v>50</v>
      </c>
      <c r="AG14" s="337" t="s">
        <v>50</v>
      </c>
      <c r="AH14" s="337" t="s">
        <v>50</v>
      </c>
      <c r="AI14" s="337" t="s">
        <v>50</v>
      </c>
      <c r="AJ14" s="337" t="s">
        <v>50</v>
      </c>
      <c r="AK14" s="41" t="s">
        <v>50</v>
      </c>
      <c r="AL14" s="41" t="s">
        <v>50</v>
      </c>
      <c r="AM14" s="42" t="s">
        <v>50</v>
      </c>
      <c r="AN14" s="42" t="s">
        <v>50</v>
      </c>
      <c r="AO14" s="42" t="s">
        <v>50</v>
      </c>
      <c r="AP14" s="42"/>
      <c r="AQ14" s="42" t="s">
        <v>50</v>
      </c>
      <c r="AR14" s="42" t="s">
        <v>50</v>
      </c>
      <c r="AS14" s="44" t="s">
        <v>50</v>
      </c>
      <c r="AT14" s="44" t="s">
        <v>50</v>
      </c>
      <c r="AU14" s="44" t="s">
        <v>50</v>
      </c>
      <c r="AV14" s="44" t="s">
        <v>50</v>
      </c>
      <c r="AW14" s="44" t="s">
        <v>50</v>
      </c>
      <c r="AX14" s="44" t="s">
        <v>50</v>
      </c>
      <c r="AY14" s="45" t="s">
        <v>50</v>
      </c>
      <c r="AZ14" s="45"/>
      <c r="BA14" s="45" t="s">
        <v>50</v>
      </c>
      <c r="BB14" s="45" t="s">
        <v>50</v>
      </c>
      <c r="BC14" s="46"/>
      <c r="BD14" s="47" t="s">
        <v>50</v>
      </c>
    </row>
    <row r="15" spans="1:56" ht="93" customHeight="1" thickBot="1" x14ac:dyDescent="0.3">
      <c r="A15" s="48">
        <v>1</v>
      </c>
      <c r="B15" s="266" t="s">
        <v>54</v>
      </c>
      <c r="C15" s="267" t="s">
        <v>55</v>
      </c>
      <c r="D15" s="49" t="s">
        <v>56</v>
      </c>
      <c r="E15" s="50">
        <v>0.03</v>
      </c>
      <c r="F15" s="51" t="s">
        <v>57</v>
      </c>
      <c r="G15" s="52" t="s">
        <v>58</v>
      </c>
      <c r="H15" s="52" t="s">
        <v>59</v>
      </c>
      <c r="I15" s="51"/>
      <c r="J15" s="53" t="s">
        <v>60</v>
      </c>
      <c r="K15" s="53" t="s">
        <v>61</v>
      </c>
      <c r="L15" s="227">
        <v>0.05</v>
      </c>
      <c r="M15" s="227">
        <v>0.2</v>
      </c>
      <c r="N15" s="227">
        <v>0.3</v>
      </c>
      <c r="O15" s="227">
        <v>0.4</v>
      </c>
      <c r="P15" s="227">
        <v>0.95</v>
      </c>
      <c r="Q15" s="51" t="s">
        <v>62</v>
      </c>
      <c r="R15" s="51" t="s">
        <v>63</v>
      </c>
      <c r="S15" s="51" t="s">
        <v>64</v>
      </c>
      <c r="T15" s="51" t="s">
        <v>63</v>
      </c>
      <c r="U15" s="54"/>
      <c r="V15" s="55"/>
      <c r="W15" s="55"/>
      <c r="X15" s="55"/>
      <c r="Y15" s="56"/>
      <c r="Z15" s="57"/>
      <c r="AA15" s="58" t="str">
        <f>$G$15</f>
        <v>Porcentaje de Ejecución del Plan de Acción del Consejo Local de Gobierno</v>
      </c>
      <c r="AB15" s="59">
        <f>L15</f>
        <v>0.05</v>
      </c>
      <c r="AC15" s="59">
        <v>0.05</v>
      </c>
      <c r="AD15" s="211">
        <f>AC15/AB15</f>
        <v>1</v>
      </c>
      <c r="AE15" s="61" t="s">
        <v>65</v>
      </c>
      <c r="AF15" s="214" t="s">
        <v>66</v>
      </c>
      <c r="AG15" s="338" t="str">
        <f>$G$15</f>
        <v>Porcentaje de Ejecución del Plan de Acción del Consejo Local de Gobierno</v>
      </c>
      <c r="AH15" s="339">
        <f>M15</f>
        <v>0.2</v>
      </c>
      <c r="AI15" s="340">
        <v>0.2</v>
      </c>
      <c r="AJ15" s="360">
        <f>AI15/AH15</f>
        <v>1</v>
      </c>
      <c r="AK15" s="55" t="s">
        <v>67</v>
      </c>
      <c r="AL15" s="55" t="s">
        <v>68</v>
      </c>
      <c r="AM15" s="58" t="str">
        <f>$G$15</f>
        <v>Porcentaje de Ejecución del Plan de Acción del Consejo Local de Gobierno</v>
      </c>
      <c r="AN15" s="59">
        <f>N15</f>
        <v>0.3</v>
      </c>
      <c r="AO15" s="55"/>
      <c r="AP15" s="60">
        <f>AO15/AN15</f>
        <v>0</v>
      </c>
      <c r="AQ15" s="55"/>
      <c r="AR15" s="55"/>
      <c r="AS15" s="58" t="str">
        <f>$G$15</f>
        <v>Porcentaje de Ejecución del Plan de Acción del Consejo Local de Gobierno</v>
      </c>
      <c r="AT15" s="59">
        <f>O15</f>
        <v>0.4</v>
      </c>
      <c r="AU15" s="55"/>
      <c r="AV15" s="60">
        <f>AU15/AT15</f>
        <v>0</v>
      </c>
      <c r="AW15" s="62"/>
      <c r="AX15" s="55"/>
      <c r="AY15" s="58" t="str">
        <f>$G$15</f>
        <v>Porcentaje de Ejecución del Plan de Acción del Consejo Local de Gobierno</v>
      </c>
      <c r="AZ15" s="59">
        <f>P15</f>
        <v>0.95</v>
      </c>
      <c r="BA15" s="55"/>
      <c r="BB15" s="60">
        <f>BA15/AZ15</f>
        <v>0</v>
      </c>
      <c r="BC15" s="63">
        <f>BB15*E15</f>
        <v>0</v>
      </c>
      <c r="BD15" s="64"/>
    </row>
    <row r="16" spans="1:56" ht="105" customHeight="1" thickBot="1" x14ac:dyDescent="0.3">
      <c r="A16" s="65">
        <v>2</v>
      </c>
      <c r="B16" s="266"/>
      <c r="C16" s="267"/>
      <c r="D16" s="66" t="s">
        <v>69</v>
      </c>
      <c r="E16" s="67">
        <v>0.03</v>
      </c>
      <c r="F16" s="68" t="s">
        <v>70</v>
      </c>
      <c r="G16" s="69" t="s">
        <v>71</v>
      </c>
      <c r="H16" s="69" t="s">
        <v>72</v>
      </c>
      <c r="I16" s="68" t="s">
        <v>73</v>
      </c>
      <c r="J16" s="53" t="s">
        <v>60</v>
      </c>
      <c r="K16" s="53" t="s">
        <v>74</v>
      </c>
      <c r="L16" s="228"/>
      <c r="M16" s="227">
        <v>0.4</v>
      </c>
      <c r="N16" s="228"/>
      <c r="O16" s="228"/>
      <c r="P16" s="229">
        <v>1</v>
      </c>
      <c r="Q16" s="68" t="s">
        <v>62</v>
      </c>
      <c r="R16" s="68" t="s">
        <v>75</v>
      </c>
      <c r="S16" s="51" t="s">
        <v>64</v>
      </c>
      <c r="T16" s="68" t="s">
        <v>75</v>
      </c>
      <c r="U16" s="70"/>
      <c r="V16" s="71"/>
      <c r="W16" s="71"/>
      <c r="X16" s="71"/>
      <c r="Y16" s="72"/>
      <c r="Z16" s="73"/>
      <c r="AA16" s="58" t="str">
        <f>$G$16</f>
        <v>Porcentaje de Participación de los Ciudadanos en la Audiencia de Rendición de Cuentas</v>
      </c>
      <c r="AB16" s="59">
        <f>L16</f>
        <v>0</v>
      </c>
      <c r="AC16" s="59">
        <v>0</v>
      </c>
      <c r="AD16" s="211">
        <v>1</v>
      </c>
      <c r="AE16" s="61" t="s">
        <v>76</v>
      </c>
      <c r="AF16" s="61"/>
      <c r="AG16" s="338" t="str">
        <f>$G$16</f>
        <v>Porcentaje de Participación de los Ciudadanos en la Audiencia de Rendición de Cuentas</v>
      </c>
      <c r="AH16" s="339">
        <f>M16</f>
        <v>0.4</v>
      </c>
      <c r="AI16" s="340">
        <f>(608-580)/580</f>
        <v>4.8275862068965517E-2</v>
      </c>
      <c r="AJ16" s="360">
        <v>1</v>
      </c>
      <c r="AK16" s="55" t="s">
        <v>77</v>
      </c>
      <c r="AL16" s="55" t="s">
        <v>78</v>
      </c>
      <c r="AM16" s="58" t="str">
        <f>$G$16</f>
        <v>Porcentaje de Participación de los Ciudadanos en la Audiencia de Rendición de Cuentas</v>
      </c>
      <c r="AN16" s="59">
        <f>N16</f>
        <v>0</v>
      </c>
      <c r="AO16" s="55"/>
      <c r="AP16" s="60" t="e">
        <f>AO16/AN16</f>
        <v>#DIV/0!</v>
      </c>
      <c r="AQ16" s="55"/>
      <c r="AR16" s="55"/>
      <c r="AS16" s="58" t="str">
        <f>$G$16</f>
        <v>Porcentaje de Participación de los Ciudadanos en la Audiencia de Rendición de Cuentas</v>
      </c>
      <c r="AT16" s="59">
        <f>O16</f>
        <v>0</v>
      </c>
      <c r="AU16" s="55"/>
      <c r="AV16" s="60" t="e">
        <f>AU16/AT16</f>
        <v>#DIV/0!</v>
      </c>
      <c r="AW16" s="62"/>
      <c r="AX16" s="55"/>
      <c r="AY16" s="58" t="str">
        <f>$G$16</f>
        <v>Porcentaje de Participación de los Ciudadanos en la Audiencia de Rendición de Cuentas</v>
      </c>
      <c r="AZ16" s="59">
        <f>P16</f>
        <v>1</v>
      </c>
      <c r="BA16" s="55"/>
      <c r="BB16" s="60">
        <f>BA16/AZ16</f>
        <v>0</v>
      </c>
      <c r="BC16" s="63">
        <f>BB16*E16</f>
        <v>0</v>
      </c>
      <c r="BD16" s="64"/>
    </row>
    <row r="17" spans="1:56" ht="102.75" customHeight="1" thickBot="1" x14ac:dyDescent="0.3">
      <c r="A17" s="65">
        <v>3</v>
      </c>
      <c r="B17" s="266"/>
      <c r="C17" s="267"/>
      <c r="D17" s="74" t="s">
        <v>79</v>
      </c>
      <c r="E17" s="75">
        <v>0.11</v>
      </c>
      <c r="F17" s="68" t="s">
        <v>70</v>
      </c>
      <c r="G17" s="69" t="s">
        <v>80</v>
      </c>
      <c r="H17" s="76" t="s">
        <v>81</v>
      </c>
      <c r="I17" s="77"/>
      <c r="J17" s="53" t="s">
        <v>82</v>
      </c>
      <c r="K17" s="53" t="s">
        <v>83</v>
      </c>
      <c r="L17" s="230"/>
      <c r="M17" s="230"/>
      <c r="N17" s="230"/>
      <c r="O17" s="230">
        <v>0.4</v>
      </c>
      <c r="P17" s="230">
        <v>0.4</v>
      </c>
      <c r="Q17" s="77" t="s">
        <v>84</v>
      </c>
      <c r="R17" s="77" t="s">
        <v>85</v>
      </c>
      <c r="S17" s="51" t="s">
        <v>64</v>
      </c>
      <c r="T17" s="77" t="s">
        <v>85</v>
      </c>
      <c r="U17" s="78"/>
      <c r="V17" s="79"/>
      <c r="W17" s="79"/>
      <c r="X17" s="79"/>
      <c r="Y17" s="80"/>
      <c r="Z17" s="81"/>
      <c r="AA17" s="58" t="str">
        <f>$G$17</f>
        <v>Porcentaje de Avance en el Cumplimiento Fisico del Plan de Desarrollo Local</v>
      </c>
      <c r="AB17" s="59">
        <f>L17</f>
        <v>0</v>
      </c>
      <c r="AC17" s="222"/>
      <c r="AD17" s="223"/>
      <c r="AE17" s="83" t="s">
        <v>86</v>
      </c>
      <c r="AF17" s="215" t="s">
        <v>87</v>
      </c>
      <c r="AG17" s="338" t="str">
        <f>$G$17</f>
        <v>Porcentaje de Avance en el Cumplimiento Fisico del Plan de Desarrollo Local</v>
      </c>
      <c r="AH17" s="339">
        <f>M17</f>
        <v>0</v>
      </c>
      <c r="AI17" s="340"/>
      <c r="AJ17" s="344" t="s">
        <v>471</v>
      </c>
      <c r="AK17" s="82" t="s">
        <v>467</v>
      </c>
      <c r="AL17" s="82"/>
      <c r="AM17" s="58" t="str">
        <f>$G$17</f>
        <v>Porcentaje de Avance en el Cumplimiento Fisico del Plan de Desarrollo Local</v>
      </c>
      <c r="AN17" s="59">
        <f>N17</f>
        <v>0</v>
      </c>
      <c r="AO17" s="82"/>
      <c r="AP17" s="60" t="e">
        <f>AO17/AN17</f>
        <v>#DIV/0!</v>
      </c>
      <c r="AQ17" s="82"/>
      <c r="AR17" s="82"/>
      <c r="AS17" s="58" t="str">
        <f>$G$17</f>
        <v>Porcentaje de Avance en el Cumplimiento Fisico del Plan de Desarrollo Local</v>
      </c>
      <c r="AT17" s="59">
        <f>O17</f>
        <v>0.4</v>
      </c>
      <c r="AU17" s="82"/>
      <c r="AV17" s="60">
        <f>AU17/AT17</f>
        <v>0</v>
      </c>
      <c r="AW17" s="84"/>
      <c r="AX17" s="82"/>
      <c r="AY17" s="58" t="str">
        <f>$G$17</f>
        <v>Porcentaje de Avance en el Cumplimiento Fisico del Plan de Desarrollo Local</v>
      </c>
      <c r="AZ17" s="59">
        <f>P17</f>
        <v>0.4</v>
      </c>
      <c r="BA17" s="82"/>
      <c r="BB17" s="60">
        <f>BA17/AZ17</f>
        <v>0</v>
      </c>
      <c r="BC17" s="63">
        <f>BB17*E17</f>
        <v>0</v>
      </c>
      <c r="BD17" s="85"/>
    </row>
    <row r="18" spans="1:56" ht="77.25" customHeight="1" thickBot="1" x14ac:dyDescent="0.3">
      <c r="A18" s="86"/>
      <c r="B18" s="266"/>
      <c r="C18" s="267"/>
      <c r="D18" s="87" t="s">
        <v>88</v>
      </c>
      <c r="E18" s="88">
        <v>0.17</v>
      </c>
      <c r="F18" s="89"/>
      <c r="G18" s="90"/>
      <c r="H18" s="91"/>
      <c r="I18" s="92"/>
      <c r="J18" s="53"/>
      <c r="K18" s="53"/>
      <c r="L18" s="231"/>
      <c r="M18" s="231"/>
      <c r="N18" s="231"/>
      <c r="O18" s="231"/>
      <c r="P18" s="231"/>
      <c r="Q18" s="92"/>
      <c r="R18" s="92"/>
      <c r="S18" s="93"/>
      <c r="T18" s="93"/>
      <c r="U18" s="93"/>
      <c r="V18" s="94"/>
      <c r="W18" s="94"/>
      <c r="X18" s="94"/>
      <c r="Y18" s="95"/>
      <c r="Z18" s="96"/>
      <c r="AA18" s="97"/>
      <c r="AB18" s="59"/>
      <c r="AC18" s="97"/>
      <c r="AD18" s="60"/>
      <c r="AE18" s="98"/>
      <c r="AF18" s="98"/>
      <c r="AG18" s="342"/>
      <c r="AH18" s="339"/>
      <c r="AI18" s="343"/>
      <c r="AJ18" s="344"/>
      <c r="AK18" s="94"/>
      <c r="AL18" s="94"/>
      <c r="AM18" s="97"/>
      <c r="AN18" s="59"/>
      <c r="AO18" s="94"/>
      <c r="AP18" s="60"/>
      <c r="AQ18" s="94"/>
      <c r="AR18" s="94"/>
      <c r="AS18" s="97"/>
      <c r="AT18" s="59"/>
      <c r="AU18" s="94"/>
      <c r="AV18" s="60"/>
      <c r="AW18" s="99"/>
      <c r="AX18" s="94"/>
      <c r="AY18" s="97"/>
      <c r="AZ18" s="59"/>
      <c r="BA18" s="94"/>
      <c r="BB18" s="60"/>
      <c r="BC18" s="63"/>
      <c r="BD18" s="100"/>
    </row>
    <row r="19" spans="1:56" ht="201" customHeight="1" x14ac:dyDescent="0.25">
      <c r="A19" s="48">
        <v>4</v>
      </c>
      <c r="B19" s="266"/>
      <c r="C19" s="268" t="s">
        <v>89</v>
      </c>
      <c r="D19" s="101" t="s">
        <v>90</v>
      </c>
      <c r="E19" s="102">
        <v>0.04</v>
      </c>
      <c r="F19" s="51" t="s">
        <v>57</v>
      </c>
      <c r="G19" s="103" t="s">
        <v>91</v>
      </c>
      <c r="H19" s="103" t="s">
        <v>92</v>
      </c>
      <c r="I19" s="51" t="s">
        <v>93</v>
      </c>
      <c r="J19" s="53" t="s">
        <v>94</v>
      </c>
      <c r="K19" s="53" t="s">
        <v>95</v>
      </c>
      <c r="L19" s="227">
        <v>1</v>
      </c>
      <c r="M19" s="227">
        <v>1</v>
      </c>
      <c r="N19" s="227">
        <v>1</v>
      </c>
      <c r="O19" s="227">
        <v>1</v>
      </c>
      <c r="P19" s="227">
        <v>1</v>
      </c>
      <c r="Q19" s="51" t="s">
        <v>62</v>
      </c>
      <c r="R19" s="51" t="s">
        <v>96</v>
      </c>
      <c r="S19" s="51" t="s">
        <v>97</v>
      </c>
      <c r="T19" s="51" t="s">
        <v>96</v>
      </c>
      <c r="U19" s="54"/>
      <c r="V19" s="55"/>
      <c r="W19" s="55"/>
      <c r="X19" s="55"/>
      <c r="Y19" s="95"/>
      <c r="Z19" s="57"/>
      <c r="AA19" s="58" t="str">
        <f>$G$19</f>
        <v xml:space="preserve">Porcentaje de Respuestas Oportunas de los ejercicios de control politico, derechos de petición y/o solicitudes de información que realice el Concejo de Bogota D.C y el Congreso de la República </v>
      </c>
      <c r="AB19" s="59">
        <f>L19</f>
        <v>1</v>
      </c>
      <c r="AC19" s="59">
        <v>1</v>
      </c>
      <c r="AD19" s="59">
        <f>AC19/AB19</f>
        <v>1</v>
      </c>
      <c r="AE19" s="213" t="s">
        <v>98</v>
      </c>
      <c r="AF19" s="61" t="s">
        <v>99</v>
      </c>
      <c r="AG19" s="338" t="str">
        <f>$G$19</f>
        <v xml:space="preserve">Porcentaje de Respuestas Oportunas de los ejercicios de control politico, derechos de petición y/o solicitudes de información que realice el Concejo de Bogota D.C y el Congreso de la República </v>
      </c>
      <c r="AH19" s="339">
        <f>M19</f>
        <v>1</v>
      </c>
      <c r="AI19" s="340">
        <v>1</v>
      </c>
      <c r="AJ19" s="341">
        <v>1</v>
      </c>
      <c r="AK19" s="213" t="s">
        <v>100</v>
      </c>
      <c r="AL19" s="213" t="s">
        <v>101</v>
      </c>
      <c r="AM19" s="58" t="str">
        <f>$G$19</f>
        <v xml:space="preserve">Porcentaje de Respuestas Oportunas de los ejercicios de control politico, derechos de petición y/o solicitudes de información que realice el Concejo de Bogota D.C y el Congreso de la República </v>
      </c>
      <c r="AN19" s="59">
        <f>N19</f>
        <v>1</v>
      </c>
      <c r="AO19" s="55"/>
      <c r="AP19" s="60">
        <f>AO19/AN19</f>
        <v>0</v>
      </c>
      <c r="AQ19" s="55"/>
      <c r="AR19" s="55"/>
      <c r="AS19" s="58" t="str">
        <f>$G$19</f>
        <v xml:space="preserve">Porcentaje de Respuestas Oportunas de los ejercicios de control politico, derechos de petición y/o solicitudes de información que realice el Concejo de Bogota D.C y el Congreso de la República </v>
      </c>
      <c r="AT19" s="59">
        <f>O19</f>
        <v>1</v>
      </c>
      <c r="AU19" s="55"/>
      <c r="AV19" s="60">
        <f>AU19/AT19</f>
        <v>0</v>
      </c>
      <c r="AW19" s="62"/>
      <c r="AX19" s="55"/>
      <c r="AY19" s="58" t="str">
        <f>$G$19</f>
        <v xml:space="preserve">Porcentaje de Respuestas Oportunas de los ejercicios de control politico, derechos de petición y/o solicitudes de información que realice el Concejo de Bogota D.C y el Congreso de la República </v>
      </c>
      <c r="AZ19" s="59">
        <f>P19</f>
        <v>1</v>
      </c>
      <c r="BA19" s="55"/>
      <c r="BB19" s="60">
        <f>BA19/AZ19</f>
        <v>0</v>
      </c>
      <c r="BC19" s="63">
        <f>BB19*E19</f>
        <v>0</v>
      </c>
      <c r="BD19" s="64"/>
    </row>
    <row r="20" spans="1:56" ht="122.25" customHeight="1" thickBot="1" x14ac:dyDescent="0.3">
      <c r="A20" s="86"/>
      <c r="B20" s="266"/>
      <c r="C20" s="268"/>
      <c r="D20" s="87" t="s">
        <v>88</v>
      </c>
      <c r="E20" s="104">
        <v>0.04</v>
      </c>
      <c r="F20" s="105"/>
      <c r="G20" s="106"/>
      <c r="H20" s="107"/>
      <c r="I20" s="108"/>
      <c r="J20" s="53"/>
      <c r="K20" s="53"/>
      <c r="L20" s="232"/>
      <c r="M20" s="232"/>
      <c r="N20" s="232"/>
      <c r="O20" s="231"/>
      <c r="P20" s="233"/>
      <c r="Q20" s="92"/>
      <c r="R20" s="92"/>
      <c r="S20" s="110"/>
      <c r="T20" s="110"/>
      <c r="U20" s="93"/>
      <c r="V20" s="94"/>
      <c r="W20" s="94"/>
      <c r="X20" s="94"/>
      <c r="Y20" s="95"/>
      <c r="Z20" s="96"/>
      <c r="AA20" s="97"/>
      <c r="AB20" s="59"/>
      <c r="AC20" s="97"/>
      <c r="AD20" s="60"/>
      <c r="AE20" s="98"/>
      <c r="AF20" s="98"/>
      <c r="AG20" s="342"/>
      <c r="AH20" s="339"/>
      <c r="AI20" s="343"/>
      <c r="AJ20" s="344"/>
      <c r="AK20" s="94"/>
      <c r="AL20" s="94"/>
      <c r="AM20" s="97"/>
      <c r="AN20" s="59"/>
      <c r="AO20" s="94"/>
      <c r="AP20" s="60"/>
      <c r="AQ20" s="94"/>
      <c r="AR20" s="94"/>
      <c r="AS20" s="97"/>
      <c r="AT20" s="59"/>
      <c r="AU20" s="94"/>
      <c r="AV20" s="60"/>
      <c r="AW20" s="99"/>
      <c r="AX20" s="94"/>
      <c r="AY20" s="97"/>
      <c r="AZ20" s="59"/>
      <c r="BA20" s="94"/>
      <c r="BB20" s="60"/>
      <c r="BC20" s="63"/>
      <c r="BD20" s="100"/>
    </row>
    <row r="21" spans="1:56" ht="75" customHeight="1" x14ac:dyDescent="0.25">
      <c r="A21" s="48">
        <v>5</v>
      </c>
      <c r="B21" s="266"/>
      <c r="C21" s="269" t="s">
        <v>102</v>
      </c>
      <c r="D21" s="111" t="s">
        <v>103</v>
      </c>
      <c r="E21" s="112">
        <v>0.03</v>
      </c>
      <c r="F21" s="51" t="s">
        <v>57</v>
      </c>
      <c r="G21" s="113" t="s">
        <v>104</v>
      </c>
      <c r="H21" s="103" t="s">
        <v>105</v>
      </c>
      <c r="I21" s="51" t="s">
        <v>106</v>
      </c>
      <c r="J21" s="53" t="s">
        <v>94</v>
      </c>
      <c r="K21" s="53" t="s">
        <v>107</v>
      </c>
      <c r="L21" s="234">
        <v>1</v>
      </c>
      <c r="M21" s="235"/>
      <c r="N21" s="227"/>
      <c r="O21" s="227"/>
      <c r="P21" s="113">
        <v>1</v>
      </c>
      <c r="Q21" s="51" t="s">
        <v>62</v>
      </c>
      <c r="R21" s="51" t="s">
        <v>108</v>
      </c>
      <c r="S21" s="54" t="s">
        <v>109</v>
      </c>
      <c r="T21" s="51" t="s">
        <v>108</v>
      </c>
      <c r="U21" s="54"/>
      <c r="V21" s="55"/>
      <c r="W21" s="55"/>
      <c r="X21" s="55"/>
      <c r="Y21" s="95"/>
      <c r="Z21" s="57"/>
      <c r="AA21" s="58" t="str">
        <f>$G$21</f>
        <v>Plan de Comunicaciones Formulado e Implementado</v>
      </c>
      <c r="AB21" s="58">
        <f>L21</f>
        <v>1</v>
      </c>
      <c r="AC21" s="58">
        <v>1</v>
      </c>
      <c r="AD21" s="211">
        <f>AC21/AB21</f>
        <v>1</v>
      </c>
      <c r="AE21" s="61" t="s">
        <v>110</v>
      </c>
      <c r="AF21" s="61" t="s">
        <v>111</v>
      </c>
      <c r="AG21" s="338" t="str">
        <f>$G$21</f>
        <v>Plan de Comunicaciones Formulado e Implementado</v>
      </c>
      <c r="AH21" s="338">
        <f>M21</f>
        <v>0</v>
      </c>
      <c r="AI21" s="345">
        <v>1</v>
      </c>
      <c r="AJ21" s="344" t="s">
        <v>471</v>
      </c>
      <c r="AK21" s="55" t="s">
        <v>112</v>
      </c>
      <c r="AL21" s="55" t="s">
        <v>113</v>
      </c>
      <c r="AM21" s="58" t="str">
        <f>$G$21</f>
        <v>Plan de Comunicaciones Formulado e Implementado</v>
      </c>
      <c r="AN21" s="58">
        <f>N21</f>
        <v>0</v>
      </c>
      <c r="AO21" s="55"/>
      <c r="AP21" s="60" t="e">
        <f>AO21/AN21</f>
        <v>#DIV/0!</v>
      </c>
      <c r="AQ21" s="55"/>
      <c r="AR21" s="55"/>
      <c r="AS21" s="58" t="str">
        <f>$G$21</f>
        <v>Plan de Comunicaciones Formulado e Implementado</v>
      </c>
      <c r="AT21" s="58">
        <f>O21</f>
        <v>0</v>
      </c>
      <c r="AU21" s="55"/>
      <c r="AV21" s="60" t="e">
        <f>AU21/AT21</f>
        <v>#DIV/0!</v>
      </c>
      <c r="AW21" s="62"/>
      <c r="AX21" s="55"/>
      <c r="AY21" s="58" t="str">
        <f>$G$21</f>
        <v>Plan de Comunicaciones Formulado e Implementado</v>
      </c>
      <c r="AZ21" s="58">
        <f>P21</f>
        <v>1</v>
      </c>
      <c r="BA21" s="55"/>
      <c r="BB21" s="60">
        <f>BA21/AZ21</f>
        <v>0</v>
      </c>
      <c r="BC21" s="63">
        <f>BB21*E21</f>
        <v>0</v>
      </c>
      <c r="BD21" s="64"/>
    </row>
    <row r="22" spans="1:56" ht="96.75" customHeight="1" x14ac:dyDescent="0.25">
      <c r="A22" s="65">
        <v>6</v>
      </c>
      <c r="B22" s="266"/>
      <c r="C22" s="269"/>
      <c r="D22" s="114" t="s">
        <v>114</v>
      </c>
      <c r="E22" s="115">
        <v>0.02</v>
      </c>
      <c r="F22" s="68" t="s">
        <v>57</v>
      </c>
      <c r="G22" s="116" t="s">
        <v>115</v>
      </c>
      <c r="H22" s="117" t="s">
        <v>116</v>
      </c>
      <c r="I22" s="118" t="s">
        <v>106</v>
      </c>
      <c r="J22" s="53" t="s">
        <v>60</v>
      </c>
      <c r="K22" s="53" t="s">
        <v>117</v>
      </c>
      <c r="L22" s="234"/>
      <c r="M22" s="234">
        <v>2</v>
      </c>
      <c r="N22" s="234">
        <v>1</v>
      </c>
      <c r="O22" s="234">
        <v>1</v>
      </c>
      <c r="P22" s="236">
        <v>3</v>
      </c>
      <c r="Q22" s="118" t="s">
        <v>62</v>
      </c>
      <c r="R22" s="51" t="s">
        <v>108</v>
      </c>
      <c r="S22" s="54" t="s">
        <v>109</v>
      </c>
      <c r="T22" s="51" t="s">
        <v>108</v>
      </c>
      <c r="U22" s="119"/>
      <c r="V22" s="71"/>
      <c r="W22" s="71"/>
      <c r="X22" s="71"/>
      <c r="Y22" s="120"/>
      <c r="Z22" s="73"/>
      <c r="AA22" s="58" t="str">
        <f>$G$22</f>
        <v>Campañas Externas Realizadas</v>
      </c>
      <c r="AB22" s="58">
        <f>L22</f>
        <v>0</v>
      </c>
      <c r="AC22" s="58">
        <v>0</v>
      </c>
      <c r="AD22" s="211">
        <v>1</v>
      </c>
      <c r="AE22" s="61" t="s">
        <v>118</v>
      </c>
      <c r="AF22" s="61"/>
      <c r="AG22" s="338" t="str">
        <f>$G$22</f>
        <v>Campañas Externas Realizadas</v>
      </c>
      <c r="AH22" s="338">
        <f>M22</f>
        <v>2</v>
      </c>
      <c r="AI22" s="345">
        <v>2</v>
      </c>
      <c r="AJ22" s="341">
        <v>1</v>
      </c>
      <c r="AK22" s="55" t="s">
        <v>119</v>
      </c>
      <c r="AL22" s="55" t="s">
        <v>120</v>
      </c>
      <c r="AM22" s="58" t="str">
        <f>$G$22</f>
        <v>Campañas Externas Realizadas</v>
      </c>
      <c r="AN22" s="58">
        <f>N22</f>
        <v>1</v>
      </c>
      <c r="AO22" s="55"/>
      <c r="AP22" s="60">
        <f>AO22/AN22</f>
        <v>0</v>
      </c>
      <c r="AQ22" s="55"/>
      <c r="AR22" s="55"/>
      <c r="AS22" s="58" t="str">
        <f>$G$22</f>
        <v>Campañas Externas Realizadas</v>
      </c>
      <c r="AT22" s="58">
        <f>O22</f>
        <v>1</v>
      </c>
      <c r="AU22" s="55"/>
      <c r="AV22" s="60">
        <f>AU22/AT22</f>
        <v>0</v>
      </c>
      <c r="AW22" s="62"/>
      <c r="AX22" s="55"/>
      <c r="AY22" s="58" t="str">
        <f>$G$22</f>
        <v>Campañas Externas Realizadas</v>
      </c>
      <c r="AZ22" s="58">
        <f>P22</f>
        <v>3</v>
      </c>
      <c r="BA22" s="55"/>
      <c r="BB22" s="60">
        <f>BA22/AZ22</f>
        <v>0</v>
      </c>
      <c r="BC22" s="63">
        <f>BB22*E22</f>
        <v>0</v>
      </c>
      <c r="BD22" s="64"/>
    </row>
    <row r="23" spans="1:56" ht="118.5" customHeight="1" x14ac:dyDescent="0.25">
      <c r="A23" s="48">
        <v>7</v>
      </c>
      <c r="B23" s="266"/>
      <c r="C23" s="269"/>
      <c r="D23" s="114" t="s">
        <v>121</v>
      </c>
      <c r="E23" s="115">
        <v>0.02</v>
      </c>
      <c r="F23" s="68" t="s">
        <v>57</v>
      </c>
      <c r="G23" s="121" t="s">
        <v>122</v>
      </c>
      <c r="H23" s="117" t="s">
        <v>123</v>
      </c>
      <c r="I23" s="118" t="s">
        <v>106</v>
      </c>
      <c r="J23" s="53" t="s">
        <v>60</v>
      </c>
      <c r="K23" s="53" t="s">
        <v>124</v>
      </c>
      <c r="L23" s="234">
        <v>2</v>
      </c>
      <c r="M23" s="234">
        <v>2</v>
      </c>
      <c r="N23" s="234">
        <v>2</v>
      </c>
      <c r="O23" s="234">
        <v>3</v>
      </c>
      <c r="P23" s="236">
        <v>9</v>
      </c>
      <c r="Q23" s="118" t="s">
        <v>62</v>
      </c>
      <c r="R23" s="51" t="s">
        <v>108</v>
      </c>
      <c r="S23" s="54" t="s">
        <v>109</v>
      </c>
      <c r="T23" s="51" t="s">
        <v>108</v>
      </c>
      <c r="U23" s="119"/>
      <c r="V23" s="71"/>
      <c r="W23" s="71"/>
      <c r="X23" s="71"/>
      <c r="Y23" s="120"/>
      <c r="Z23" s="73"/>
      <c r="AA23" s="58" t="str">
        <f>$G$23</f>
        <v>Campañas Internas Realizadas</v>
      </c>
      <c r="AB23" s="58">
        <f>L23</f>
        <v>2</v>
      </c>
      <c r="AC23" s="58">
        <v>2</v>
      </c>
      <c r="AD23" s="211">
        <f>AC23/AB23</f>
        <v>1</v>
      </c>
      <c r="AE23" s="61" t="s">
        <v>125</v>
      </c>
      <c r="AF23" s="61" t="s">
        <v>126</v>
      </c>
      <c r="AG23" s="338" t="str">
        <f>$G$23</f>
        <v>Campañas Internas Realizadas</v>
      </c>
      <c r="AH23" s="338">
        <f>M23</f>
        <v>2</v>
      </c>
      <c r="AI23" s="345">
        <v>2</v>
      </c>
      <c r="AJ23" s="341">
        <v>1</v>
      </c>
      <c r="AK23" s="55" t="s">
        <v>127</v>
      </c>
      <c r="AL23" s="55" t="s">
        <v>128</v>
      </c>
      <c r="AM23" s="58" t="str">
        <f>$G$23</f>
        <v>Campañas Internas Realizadas</v>
      </c>
      <c r="AN23" s="58">
        <f>N23</f>
        <v>2</v>
      </c>
      <c r="AO23" s="55"/>
      <c r="AP23" s="60">
        <f>AO23/AN23</f>
        <v>0</v>
      </c>
      <c r="AQ23" s="55"/>
      <c r="AR23" s="55"/>
      <c r="AS23" s="58" t="str">
        <f>$G$23</f>
        <v>Campañas Internas Realizadas</v>
      </c>
      <c r="AT23" s="58">
        <f>O23</f>
        <v>3</v>
      </c>
      <c r="AU23" s="55"/>
      <c r="AV23" s="60">
        <f>AU23/AT23</f>
        <v>0</v>
      </c>
      <c r="AW23" s="62"/>
      <c r="AX23" s="55"/>
      <c r="AY23" s="58" t="str">
        <f>$G$23</f>
        <v>Campañas Internas Realizadas</v>
      </c>
      <c r="AZ23" s="58">
        <f>P23</f>
        <v>9</v>
      </c>
      <c r="BA23" s="55"/>
      <c r="BB23" s="60">
        <f>BA23/AZ23</f>
        <v>0</v>
      </c>
      <c r="BC23" s="63">
        <f>BB23*E23</f>
        <v>0</v>
      </c>
      <c r="BD23" s="64"/>
    </row>
    <row r="24" spans="1:56" ht="97.5" customHeight="1" thickBot="1" x14ac:dyDescent="0.3">
      <c r="A24" s="86"/>
      <c r="B24" s="266"/>
      <c r="C24" s="269"/>
      <c r="D24" s="122" t="s">
        <v>88</v>
      </c>
      <c r="E24" s="123">
        <v>7.0000000000000007E-2</v>
      </c>
      <c r="F24" s="105"/>
      <c r="G24" s="124"/>
      <c r="H24" s="107"/>
      <c r="I24" s="108"/>
      <c r="J24" s="53"/>
      <c r="K24" s="53"/>
      <c r="L24" s="232"/>
      <c r="M24" s="232"/>
      <c r="N24" s="232"/>
      <c r="O24" s="231"/>
      <c r="P24" s="233"/>
      <c r="Q24" s="92"/>
      <c r="R24" s="92"/>
      <c r="S24" s="110"/>
      <c r="T24" s="110"/>
      <c r="U24" s="93"/>
      <c r="V24" s="94"/>
      <c r="W24" s="94"/>
      <c r="X24" s="94"/>
      <c r="Y24" s="95"/>
      <c r="Z24" s="96"/>
      <c r="AA24" s="97"/>
      <c r="AB24" s="59"/>
      <c r="AC24" s="97"/>
      <c r="AD24" s="60"/>
      <c r="AE24" s="98"/>
      <c r="AF24" s="98"/>
      <c r="AG24" s="342"/>
      <c r="AH24" s="339"/>
      <c r="AI24" s="343"/>
      <c r="AJ24" s="344"/>
      <c r="AK24" s="94"/>
      <c r="AL24" s="94"/>
      <c r="AM24" s="97"/>
      <c r="AN24" s="59"/>
      <c r="AO24" s="94"/>
      <c r="AP24" s="60"/>
      <c r="AQ24" s="94"/>
      <c r="AR24" s="94"/>
      <c r="AS24" s="97"/>
      <c r="AT24" s="59"/>
      <c r="AU24" s="94"/>
      <c r="AV24" s="60"/>
      <c r="AW24" s="99"/>
      <c r="AX24" s="94"/>
      <c r="AY24" s="97"/>
      <c r="AZ24" s="59"/>
      <c r="BA24" s="94"/>
      <c r="BB24" s="60"/>
      <c r="BC24" s="63"/>
      <c r="BD24" s="100"/>
    </row>
    <row r="25" spans="1:56" ht="172.5" customHeight="1" thickBot="1" x14ac:dyDescent="0.3">
      <c r="A25" s="48">
        <v>8</v>
      </c>
      <c r="B25" s="273"/>
      <c r="C25" s="274" t="s">
        <v>129</v>
      </c>
      <c r="D25" s="243" t="s">
        <v>473</v>
      </c>
      <c r="E25" s="275">
        <v>0.01</v>
      </c>
      <c r="F25" s="276" t="s">
        <v>70</v>
      </c>
      <c r="G25" s="277" t="s">
        <v>130</v>
      </c>
      <c r="H25" s="277" t="s">
        <v>131</v>
      </c>
      <c r="I25" s="276">
        <v>1204</v>
      </c>
      <c r="J25" s="276" t="s">
        <v>60</v>
      </c>
      <c r="K25" s="276" t="s">
        <v>132</v>
      </c>
      <c r="L25" s="244">
        <v>39</v>
      </c>
      <c r="M25" s="244">
        <v>0</v>
      </c>
      <c r="N25" s="245">
        <v>102</v>
      </c>
      <c r="O25" s="245">
        <v>102</v>
      </c>
      <c r="P25" s="245">
        <f>SUM(L25:O25)</f>
        <v>243</v>
      </c>
      <c r="Q25" s="276" t="s">
        <v>62</v>
      </c>
      <c r="R25" s="278" t="s">
        <v>133</v>
      </c>
      <c r="S25" s="279" t="s">
        <v>134</v>
      </c>
      <c r="T25" s="280" t="s">
        <v>135</v>
      </c>
      <c r="U25" s="278" t="s">
        <v>136</v>
      </c>
      <c r="V25" s="58"/>
      <c r="W25" s="58"/>
      <c r="X25" s="58"/>
      <c r="Y25" s="120"/>
      <c r="Z25" s="281"/>
      <c r="AA25" s="58" t="str">
        <f>$G$25</f>
        <v>Actuaciones de obras anteriores a la ley 1801/2016 archivadas en la vigencia 2018</v>
      </c>
      <c r="AB25" s="58">
        <f t="shared" ref="AB25:AB32" si="0">L25</f>
        <v>39</v>
      </c>
      <c r="AC25" s="58">
        <v>39</v>
      </c>
      <c r="AD25" s="212">
        <v>1</v>
      </c>
      <c r="AE25" s="282" t="s">
        <v>137</v>
      </c>
      <c r="AF25" s="283" t="s">
        <v>138</v>
      </c>
      <c r="AG25" s="338" t="str">
        <f>$G$25</f>
        <v>Actuaciones de obras anteriores a la ley 1801/2016 archivadas en la vigencia 2018</v>
      </c>
      <c r="AH25" s="339">
        <f t="shared" ref="AH25:AH32" si="1">M25</f>
        <v>0</v>
      </c>
      <c r="AI25" s="338"/>
      <c r="AJ25" s="344" t="s">
        <v>471</v>
      </c>
      <c r="AK25" s="58"/>
      <c r="AL25" s="58"/>
      <c r="AM25" s="58" t="str">
        <f>$G$25</f>
        <v>Actuaciones de obras anteriores a la ley 1801/2016 archivadas en la vigencia 2018</v>
      </c>
      <c r="AN25" s="402">
        <f t="shared" ref="AN25:AN32" si="2">N25</f>
        <v>102</v>
      </c>
      <c r="AO25" s="58"/>
      <c r="AP25" s="60">
        <f t="shared" ref="AP25:AP32" si="3">AO25/AN25</f>
        <v>0</v>
      </c>
      <c r="AQ25" s="58"/>
      <c r="AR25" s="58"/>
      <c r="AS25" s="58" t="str">
        <f>$G$25</f>
        <v>Actuaciones de obras anteriores a la ley 1801/2016 archivadas en la vigencia 2018</v>
      </c>
      <c r="AT25" s="402">
        <f t="shared" ref="AT25:AT44" si="4">O25</f>
        <v>102</v>
      </c>
      <c r="AU25" s="58"/>
      <c r="AV25" s="60">
        <f t="shared" ref="AV25:AV32" si="5">AU25/AT25</f>
        <v>0</v>
      </c>
      <c r="AW25" s="284"/>
      <c r="AX25" s="58"/>
      <c r="AY25" s="58" t="str">
        <f>$G$25</f>
        <v>Actuaciones de obras anteriores a la ley 1801/2016 archivadas en la vigencia 2018</v>
      </c>
      <c r="AZ25" s="59">
        <f t="shared" ref="AZ25:AZ31" si="6">P25</f>
        <v>243</v>
      </c>
      <c r="BA25" s="58"/>
      <c r="BB25" s="60">
        <f t="shared" ref="BB25:BB32" si="7">BA25/AZ25</f>
        <v>0</v>
      </c>
      <c r="BC25" s="63">
        <f t="shared" ref="BC25:BC32" si="8">BB25*E25</f>
        <v>0</v>
      </c>
      <c r="BD25" s="285"/>
    </row>
    <row r="26" spans="1:56" ht="167.45" customHeight="1" thickBot="1" x14ac:dyDescent="0.3">
      <c r="A26" s="65">
        <v>9</v>
      </c>
      <c r="B26" s="273"/>
      <c r="C26" s="274"/>
      <c r="D26" s="243" t="s">
        <v>474</v>
      </c>
      <c r="E26" s="286">
        <v>0.01</v>
      </c>
      <c r="F26" s="287" t="s">
        <v>57</v>
      </c>
      <c r="G26" s="277" t="s">
        <v>139</v>
      </c>
      <c r="H26" s="277" t="s">
        <v>140</v>
      </c>
      <c r="I26" s="287">
        <v>1143</v>
      </c>
      <c r="J26" s="276" t="s">
        <v>60</v>
      </c>
      <c r="K26" s="276" t="s">
        <v>132</v>
      </c>
      <c r="L26" s="249">
        <v>16</v>
      </c>
      <c r="M26" s="250">
        <v>0</v>
      </c>
      <c r="N26" s="249">
        <v>83</v>
      </c>
      <c r="O26" s="249">
        <v>84</v>
      </c>
      <c r="P26" s="403">
        <f>SUM(L26:O26)</f>
        <v>183</v>
      </c>
      <c r="Q26" s="287" t="s">
        <v>62</v>
      </c>
      <c r="R26" s="278" t="s">
        <v>133</v>
      </c>
      <c r="S26" s="280" t="s">
        <v>134</v>
      </c>
      <c r="T26" s="280" t="s">
        <v>135</v>
      </c>
      <c r="U26" s="280" t="s">
        <v>136</v>
      </c>
      <c r="V26" s="288"/>
      <c r="W26" s="288"/>
      <c r="X26" s="288"/>
      <c r="Y26" s="120"/>
      <c r="Z26" s="289"/>
      <c r="AA26" s="58" t="str">
        <f>$G$26</f>
        <v>Actuaciones de establecimiento de comercio anteriores a la ley 1801/2016 archivadas en la vigencia 2018</v>
      </c>
      <c r="AB26" s="58">
        <f t="shared" si="0"/>
        <v>16</v>
      </c>
      <c r="AC26" s="58">
        <v>16</v>
      </c>
      <c r="AD26" s="212">
        <v>1</v>
      </c>
      <c r="AE26" s="282" t="s">
        <v>141</v>
      </c>
      <c r="AF26" s="283" t="s">
        <v>138</v>
      </c>
      <c r="AG26" s="338" t="str">
        <f>$G$26</f>
        <v>Actuaciones de establecimiento de comercio anteriores a la ley 1801/2016 archivadas en la vigencia 2018</v>
      </c>
      <c r="AH26" s="339">
        <f t="shared" si="1"/>
        <v>0</v>
      </c>
      <c r="AI26" s="338"/>
      <c r="AJ26" s="344" t="s">
        <v>471</v>
      </c>
      <c r="AK26" s="58"/>
      <c r="AL26" s="58"/>
      <c r="AM26" s="58" t="str">
        <f>$G$26</f>
        <v>Actuaciones de establecimiento de comercio anteriores a la ley 1801/2016 archivadas en la vigencia 2018</v>
      </c>
      <c r="AN26" s="402">
        <f t="shared" si="2"/>
        <v>83</v>
      </c>
      <c r="AO26" s="58"/>
      <c r="AP26" s="60">
        <f t="shared" si="3"/>
        <v>0</v>
      </c>
      <c r="AQ26" s="58"/>
      <c r="AR26" s="58"/>
      <c r="AS26" s="58" t="str">
        <f>$G$26</f>
        <v>Actuaciones de establecimiento de comercio anteriores a la ley 1801/2016 archivadas en la vigencia 2018</v>
      </c>
      <c r="AT26" s="402">
        <f t="shared" si="4"/>
        <v>84</v>
      </c>
      <c r="AU26" s="58"/>
      <c r="AV26" s="60">
        <f t="shared" si="5"/>
        <v>0</v>
      </c>
      <c r="AW26" s="284"/>
      <c r="AX26" s="58"/>
      <c r="AY26" s="58" t="str">
        <f>$G$26</f>
        <v>Actuaciones de establecimiento de comercio anteriores a la ley 1801/2016 archivadas en la vigencia 2018</v>
      </c>
      <c r="AZ26" s="59">
        <f t="shared" si="6"/>
        <v>183</v>
      </c>
      <c r="BA26" s="58"/>
      <c r="BB26" s="60">
        <f t="shared" si="7"/>
        <v>0</v>
      </c>
      <c r="BC26" s="63">
        <f t="shared" si="8"/>
        <v>0</v>
      </c>
      <c r="BD26" s="285"/>
    </row>
    <row r="27" spans="1:56" ht="93.75" customHeight="1" x14ac:dyDescent="0.25">
      <c r="A27" s="48">
        <v>10</v>
      </c>
      <c r="B27" s="266"/>
      <c r="C27" s="270"/>
      <c r="D27" s="74" t="s">
        <v>142</v>
      </c>
      <c r="E27" s="112">
        <v>0.02</v>
      </c>
      <c r="F27" s="126" t="s">
        <v>57</v>
      </c>
      <c r="G27" s="127" t="s">
        <v>143</v>
      </c>
      <c r="H27" s="127" t="s">
        <v>144</v>
      </c>
      <c r="I27" s="68"/>
      <c r="J27" s="53"/>
      <c r="K27" s="53" t="s">
        <v>145</v>
      </c>
      <c r="L27" s="237">
        <v>5</v>
      </c>
      <c r="M27" s="237">
        <v>5</v>
      </c>
      <c r="N27" s="237">
        <v>5</v>
      </c>
      <c r="O27" s="237">
        <v>5</v>
      </c>
      <c r="P27" s="237">
        <f>SUM(L27:O27)</f>
        <v>20</v>
      </c>
      <c r="Q27" s="51" t="s">
        <v>62</v>
      </c>
      <c r="R27" s="68" t="s">
        <v>146</v>
      </c>
      <c r="S27" s="70" t="s">
        <v>147</v>
      </c>
      <c r="T27" s="68" t="s">
        <v>146</v>
      </c>
      <c r="U27" s="70"/>
      <c r="V27" s="71"/>
      <c r="W27" s="71"/>
      <c r="X27" s="71"/>
      <c r="Y27" s="120"/>
      <c r="Z27" s="73"/>
      <c r="AA27" s="58" t="str">
        <f>$G$27</f>
        <v>Acciones de Control u Operativos en Materia de Urbanimos Relacionados con la Integridad del Espacio Público Realizados</v>
      </c>
      <c r="AB27" s="58">
        <f t="shared" si="0"/>
        <v>5</v>
      </c>
      <c r="AC27" s="58">
        <v>5</v>
      </c>
      <c r="AD27" s="211">
        <f t="shared" ref="AD27:AD31" si="9">AC27/AB27</f>
        <v>1</v>
      </c>
      <c r="AE27" s="213" t="s">
        <v>148</v>
      </c>
      <c r="AF27" s="61" t="s">
        <v>149</v>
      </c>
      <c r="AG27" s="338" t="str">
        <f>$G$27</f>
        <v>Acciones de Control u Operativos en Materia de Urbanimos Relacionados con la Integridad del Espacio Público Realizados</v>
      </c>
      <c r="AH27" s="338">
        <f t="shared" si="1"/>
        <v>5</v>
      </c>
      <c r="AI27" s="345">
        <v>5</v>
      </c>
      <c r="AJ27" s="341">
        <v>1</v>
      </c>
      <c r="AK27" s="213" t="s">
        <v>148</v>
      </c>
      <c r="AL27" s="55" t="s">
        <v>150</v>
      </c>
      <c r="AM27" s="58" t="str">
        <f>$G$27</f>
        <v>Acciones de Control u Operativos en Materia de Urbanimos Relacionados con la Integridad del Espacio Público Realizados</v>
      </c>
      <c r="AN27" s="58">
        <f t="shared" si="2"/>
        <v>5</v>
      </c>
      <c r="AO27" s="55"/>
      <c r="AP27" s="60">
        <f t="shared" si="3"/>
        <v>0</v>
      </c>
      <c r="AQ27" s="55"/>
      <c r="AR27" s="55"/>
      <c r="AS27" s="58" t="str">
        <f>$G$27</f>
        <v>Acciones de Control u Operativos en Materia de Urbanimos Relacionados con la Integridad del Espacio Público Realizados</v>
      </c>
      <c r="AT27" s="58">
        <f t="shared" si="4"/>
        <v>5</v>
      </c>
      <c r="AU27" s="55"/>
      <c r="AV27" s="60">
        <f t="shared" si="5"/>
        <v>0</v>
      </c>
      <c r="AW27" s="62"/>
      <c r="AX27" s="55"/>
      <c r="AY27" s="58" t="str">
        <f>$G$27</f>
        <v>Acciones de Control u Operativos en Materia de Urbanimos Relacionados con la Integridad del Espacio Público Realizados</v>
      </c>
      <c r="AZ27" s="58">
        <f t="shared" si="6"/>
        <v>20</v>
      </c>
      <c r="BA27" s="55"/>
      <c r="BB27" s="60">
        <f t="shared" si="7"/>
        <v>0</v>
      </c>
      <c r="BC27" s="63">
        <f t="shared" si="8"/>
        <v>0</v>
      </c>
      <c r="BD27" s="64"/>
    </row>
    <row r="28" spans="1:56" ht="93.75" customHeight="1" x14ac:dyDescent="0.25">
      <c r="A28" s="65">
        <v>11</v>
      </c>
      <c r="B28" s="266"/>
      <c r="C28" s="270"/>
      <c r="D28" s="74" t="s">
        <v>151</v>
      </c>
      <c r="E28" s="112">
        <v>0.03</v>
      </c>
      <c r="F28" s="126" t="s">
        <v>57</v>
      </c>
      <c r="G28" s="127" t="s">
        <v>152</v>
      </c>
      <c r="H28" s="127" t="s">
        <v>153</v>
      </c>
      <c r="I28" s="68"/>
      <c r="J28" s="53"/>
      <c r="K28" s="53" t="s">
        <v>154</v>
      </c>
      <c r="L28" s="237">
        <v>12</v>
      </c>
      <c r="M28" s="237">
        <v>12</v>
      </c>
      <c r="N28" s="237">
        <v>12</v>
      </c>
      <c r="O28" s="237">
        <v>12</v>
      </c>
      <c r="P28" s="237">
        <f>SUM(L28:O28)</f>
        <v>48</v>
      </c>
      <c r="Q28" s="51" t="s">
        <v>62</v>
      </c>
      <c r="R28" s="68" t="s">
        <v>146</v>
      </c>
      <c r="S28" s="70" t="s">
        <v>147</v>
      </c>
      <c r="T28" s="68" t="s">
        <v>146</v>
      </c>
      <c r="U28" s="70"/>
      <c r="V28" s="71"/>
      <c r="W28" s="71"/>
      <c r="X28" s="71"/>
      <c r="Y28" s="120"/>
      <c r="Z28" s="73"/>
      <c r="AA28" s="58" t="str">
        <f>$G$28</f>
        <v>Acciones de Control u Operativos en materia de actividad economica Realizados</v>
      </c>
      <c r="AB28" s="58">
        <f t="shared" si="0"/>
        <v>12</v>
      </c>
      <c r="AC28" s="58">
        <v>12</v>
      </c>
      <c r="AD28" s="211">
        <f t="shared" si="9"/>
        <v>1</v>
      </c>
      <c r="AE28" s="61" t="s">
        <v>155</v>
      </c>
      <c r="AF28" s="213" t="s">
        <v>156</v>
      </c>
      <c r="AG28" s="338" t="str">
        <f>$G$28</f>
        <v>Acciones de Control u Operativos en materia de actividad economica Realizados</v>
      </c>
      <c r="AH28" s="338">
        <f t="shared" si="1"/>
        <v>12</v>
      </c>
      <c r="AI28" s="345">
        <v>12</v>
      </c>
      <c r="AJ28" s="341">
        <v>1</v>
      </c>
      <c r="AK28" s="213" t="s">
        <v>157</v>
      </c>
      <c r="AL28" s="55" t="s">
        <v>158</v>
      </c>
      <c r="AM28" s="58" t="str">
        <f>$G$28</f>
        <v>Acciones de Control u Operativos en materia de actividad economica Realizados</v>
      </c>
      <c r="AN28" s="58">
        <f t="shared" si="2"/>
        <v>12</v>
      </c>
      <c r="AO28" s="55"/>
      <c r="AP28" s="60">
        <f t="shared" si="3"/>
        <v>0</v>
      </c>
      <c r="AQ28" s="55"/>
      <c r="AR28" s="55"/>
      <c r="AS28" s="58" t="str">
        <f>$G$28</f>
        <v>Acciones de Control u Operativos en materia de actividad economica Realizados</v>
      </c>
      <c r="AT28" s="58">
        <f t="shared" si="4"/>
        <v>12</v>
      </c>
      <c r="AU28" s="55"/>
      <c r="AV28" s="60">
        <f t="shared" si="5"/>
        <v>0</v>
      </c>
      <c r="AW28" s="62"/>
      <c r="AX28" s="55"/>
      <c r="AY28" s="58" t="str">
        <f>$G$28</f>
        <v>Acciones de Control u Operativos en materia de actividad economica Realizados</v>
      </c>
      <c r="AZ28" s="58">
        <f t="shared" si="6"/>
        <v>48</v>
      </c>
      <c r="BA28" s="55"/>
      <c r="BB28" s="60">
        <f t="shared" si="7"/>
        <v>0</v>
      </c>
      <c r="BC28" s="63">
        <f t="shared" si="8"/>
        <v>0</v>
      </c>
      <c r="BD28" s="64"/>
    </row>
    <row r="29" spans="1:56" ht="93.75" customHeight="1" x14ac:dyDescent="0.25">
      <c r="A29" s="48">
        <v>12</v>
      </c>
      <c r="B29" s="266"/>
      <c r="C29" s="270"/>
      <c r="D29" s="74" t="s">
        <v>159</v>
      </c>
      <c r="E29" s="112">
        <v>0.02</v>
      </c>
      <c r="F29" s="126" t="s">
        <v>57</v>
      </c>
      <c r="G29" s="127" t="s">
        <v>160</v>
      </c>
      <c r="H29" s="127" t="s">
        <v>161</v>
      </c>
      <c r="I29" s="68"/>
      <c r="J29" s="53"/>
      <c r="K29" s="53" t="s">
        <v>162</v>
      </c>
      <c r="L29" s="237">
        <v>12</v>
      </c>
      <c r="M29" s="237">
        <v>12</v>
      </c>
      <c r="N29" s="237">
        <v>12</v>
      </c>
      <c r="O29" s="237">
        <v>12</v>
      </c>
      <c r="P29" s="237">
        <f>SUM(L29:O29)</f>
        <v>48</v>
      </c>
      <c r="Q29" s="51" t="s">
        <v>62</v>
      </c>
      <c r="R29" s="68" t="s">
        <v>146</v>
      </c>
      <c r="S29" s="70" t="s">
        <v>147</v>
      </c>
      <c r="T29" s="68" t="s">
        <v>146</v>
      </c>
      <c r="U29" s="70"/>
      <c r="V29" s="71"/>
      <c r="W29" s="71"/>
      <c r="X29" s="71"/>
      <c r="Y29" s="120"/>
      <c r="Z29" s="73"/>
      <c r="AA29" s="58" t="str">
        <f>$G$29</f>
        <v>Acciones de control u operativos en materia de urbanismo relacionados con la integridad urbanistica Realizados</v>
      </c>
      <c r="AB29" s="58">
        <f t="shared" si="0"/>
        <v>12</v>
      </c>
      <c r="AC29" s="58">
        <v>12</v>
      </c>
      <c r="AD29" s="211">
        <f t="shared" si="9"/>
        <v>1</v>
      </c>
      <c r="AE29" s="61" t="s">
        <v>163</v>
      </c>
      <c r="AF29" s="213" t="s">
        <v>164</v>
      </c>
      <c r="AG29" s="338" t="str">
        <f>$G$29</f>
        <v>Acciones de control u operativos en materia de urbanismo relacionados con la integridad urbanistica Realizados</v>
      </c>
      <c r="AH29" s="338">
        <f t="shared" si="1"/>
        <v>12</v>
      </c>
      <c r="AI29" s="345">
        <v>12</v>
      </c>
      <c r="AJ29" s="341">
        <v>1</v>
      </c>
      <c r="AK29" s="55" t="s">
        <v>165</v>
      </c>
      <c r="AL29" s="55" t="s">
        <v>166</v>
      </c>
      <c r="AM29" s="58" t="str">
        <f>$G$29</f>
        <v>Acciones de control u operativos en materia de urbanismo relacionados con la integridad urbanistica Realizados</v>
      </c>
      <c r="AN29" s="58">
        <f t="shared" si="2"/>
        <v>12</v>
      </c>
      <c r="AO29" s="55"/>
      <c r="AP29" s="60">
        <f t="shared" si="3"/>
        <v>0</v>
      </c>
      <c r="AQ29" s="55"/>
      <c r="AR29" s="55"/>
      <c r="AS29" s="58" t="str">
        <f>$G$29</f>
        <v>Acciones de control u operativos en materia de urbanismo relacionados con la integridad urbanistica Realizados</v>
      </c>
      <c r="AT29" s="58">
        <f t="shared" si="4"/>
        <v>12</v>
      </c>
      <c r="AU29" s="55"/>
      <c r="AV29" s="60">
        <f t="shared" si="5"/>
        <v>0</v>
      </c>
      <c r="AW29" s="62"/>
      <c r="AX29" s="55"/>
      <c r="AY29" s="58" t="str">
        <f>$G$29</f>
        <v>Acciones de control u operativos en materia de urbanismo relacionados con la integridad urbanistica Realizados</v>
      </c>
      <c r="AZ29" s="58">
        <f t="shared" si="6"/>
        <v>48</v>
      </c>
      <c r="BA29" s="55"/>
      <c r="BB29" s="60">
        <f t="shared" si="7"/>
        <v>0</v>
      </c>
      <c r="BC29" s="63">
        <f t="shared" si="8"/>
        <v>0</v>
      </c>
      <c r="BD29" s="64"/>
    </row>
    <row r="30" spans="1:56" ht="116.25" customHeight="1" thickBot="1" x14ac:dyDescent="0.3">
      <c r="A30" s="65">
        <v>13</v>
      </c>
      <c r="B30" s="266"/>
      <c r="C30" s="270"/>
      <c r="D30" s="74" t="s">
        <v>167</v>
      </c>
      <c r="E30" s="112">
        <v>0.02</v>
      </c>
      <c r="F30" s="126" t="s">
        <v>57</v>
      </c>
      <c r="G30" s="127" t="s">
        <v>168</v>
      </c>
      <c r="H30" s="127" t="s">
        <v>169</v>
      </c>
      <c r="I30" s="68"/>
      <c r="J30" s="53"/>
      <c r="K30" s="53" t="s">
        <v>170</v>
      </c>
      <c r="L30" s="237">
        <v>3</v>
      </c>
      <c r="M30" s="237">
        <v>3</v>
      </c>
      <c r="N30" s="237">
        <v>3</v>
      </c>
      <c r="O30" s="237">
        <v>3</v>
      </c>
      <c r="P30" s="237">
        <f>SUM(L30:O30)</f>
        <v>12</v>
      </c>
      <c r="Q30" s="51" t="s">
        <v>62</v>
      </c>
      <c r="R30" s="68" t="s">
        <v>146</v>
      </c>
      <c r="S30" s="70" t="s">
        <v>147</v>
      </c>
      <c r="T30" s="68" t="s">
        <v>146</v>
      </c>
      <c r="U30" s="70"/>
      <c r="V30" s="71"/>
      <c r="W30" s="71"/>
      <c r="X30" s="71"/>
      <c r="Y30" s="120"/>
      <c r="Z30" s="73"/>
      <c r="AA30" s="58" t="str">
        <f>$G$30</f>
        <v>Acciones de control u operativos en materia de ambiente, mineria y relaciones con los animales Realizados</v>
      </c>
      <c r="AB30" s="58">
        <f t="shared" si="0"/>
        <v>3</v>
      </c>
      <c r="AC30" s="58">
        <v>3</v>
      </c>
      <c r="AD30" s="211">
        <f t="shared" si="9"/>
        <v>1</v>
      </c>
      <c r="AE30" s="61" t="s">
        <v>171</v>
      </c>
      <c r="AF30" s="61" t="s">
        <v>172</v>
      </c>
      <c r="AG30" s="338" t="str">
        <f>$G$30</f>
        <v>Acciones de control u operativos en materia de ambiente, mineria y relaciones con los animales Realizados</v>
      </c>
      <c r="AH30" s="338">
        <f t="shared" si="1"/>
        <v>3</v>
      </c>
      <c r="AI30" s="345">
        <v>3</v>
      </c>
      <c r="AJ30" s="341">
        <v>1</v>
      </c>
      <c r="AK30" s="55" t="s">
        <v>173</v>
      </c>
      <c r="AL30" s="55" t="s">
        <v>174</v>
      </c>
      <c r="AM30" s="58" t="str">
        <f>$G$30</f>
        <v>Acciones de control u operativos en materia de ambiente, mineria y relaciones con los animales Realizados</v>
      </c>
      <c r="AN30" s="58">
        <f t="shared" si="2"/>
        <v>3</v>
      </c>
      <c r="AO30" s="55"/>
      <c r="AP30" s="60">
        <f t="shared" si="3"/>
        <v>0</v>
      </c>
      <c r="AQ30" s="55"/>
      <c r="AR30" s="55"/>
      <c r="AS30" s="58" t="str">
        <f>$G$30</f>
        <v>Acciones de control u operativos en materia de ambiente, mineria y relaciones con los animales Realizados</v>
      </c>
      <c r="AT30" s="58">
        <f t="shared" si="4"/>
        <v>3</v>
      </c>
      <c r="AU30" s="55"/>
      <c r="AV30" s="60">
        <f t="shared" si="5"/>
        <v>0</v>
      </c>
      <c r="AW30" s="62"/>
      <c r="AX30" s="55"/>
      <c r="AY30" s="58" t="str">
        <f>$G$30</f>
        <v>Acciones de control u operativos en materia de ambiente, mineria y relaciones con los animales Realizados</v>
      </c>
      <c r="AZ30" s="58">
        <f t="shared" si="6"/>
        <v>12</v>
      </c>
      <c r="BA30" s="55"/>
      <c r="BB30" s="60">
        <f t="shared" si="7"/>
        <v>0</v>
      </c>
      <c r="BC30" s="63">
        <f t="shared" si="8"/>
        <v>0</v>
      </c>
      <c r="BD30" s="64"/>
    </row>
    <row r="31" spans="1:56" ht="93.75" customHeight="1" thickBot="1" x14ac:dyDescent="0.3">
      <c r="A31" s="48">
        <v>14</v>
      </c>
      <c r="B31" s="266"/>
      <c r="C31" s="270"/>
      <c r="D31" s="74" t="s">
        <v>175</v>
      </c>
      <c r="E31" s="112">
        <v>0.03</v>
      </c>
      <c r="F31" s="126" t="s">
        <v>57</v>
      </c>
      <c r="G31" s="127" t="s">
        <v>176</v>
      </c>
      <c r="H31" s="127" t="s">
        <v>177</v>
      </c>
      <c r="I31" s="68"/>
      <c r="J31" s="53"/>
      <c r="K31" s="53" t="s">
        <v>178</v>
      </c>
      <c r="L31" s="237">
        <v>2</v>
      </c>
      <c r="M31" s="237">
        <v>2</v>
      </c>
      <c r="N31" s="237">
        <v>2</v>
      </c>
      <c r="O31" s="237">
        <v>4</v>
      </c>
      <c r="P31" s="237">
        <f>SUM(L31:O31)</f>
        <v>10</v>
      </c>
      <c r="Q31" s="51" t="s">
        <v>62</v>
      </c>
      <c r="R31" s="68" t="s">
        <v>146</v>
      </c>
      <c r="S31" s="70" t="s">
        <v>147</v>
      </c>
      <c r="T31" s="68" t="s">
        <v>146</v>
      </c>
      <c r="U31" s="70"/>
      <c r="V31" s="71"/>
      <c r="W31" s="71"/>
      <c r="X31" s="71"/>
      <c r="Y31" s="120"/>
      <c r="Z31" s="73"/>
      <c r="AA31" s="58" t="str">
        <f>$G$31</f>
        <v>Acciones de control u operativos en materia de convivencia relacionados con articulos pirotécnicos y sustancias peligrosas Realizados</v>
      </c>
      <c r="AB31" s="58">
        <f t="shared" si="0"/>
        <v>2</v>
      </c>
      <c r="AC31" s="224">
        <v>2</v>
      </c>
      <c r="AD31" s="211">
        <f t="shared" si="9"/>
        <v>1</v>
      </c>
      <c r="AE31" s="61" t="s">
        <v>179</v>
      </c>
      <c r="AF31" s="61" t="s">
        <v>180</v>
      </c>
      <c r="AG31" s="338" t="str">
        <f>$G$31</f>
        <v>Acciones de control u operativos en materia de convivencia relacionados con articulos pirotécnicos y sustancias peligrosas Realizados</v>
      </c>
      <c r="AH31" s="338">
        <f t="shared" si="1"/>
        <v>2</v>
      </c>
      <c r="AI31" s="345">
        <v>1</v>
      </c>
      <c r="AJ31" s="360">
        <f t="shared" ref="AJ31" si="10">AI31/AH31</f>
        <v>0.5</v>
      </c>
      <c r="AK31" s="55" t="s">
        <v>181</v>
      </c>
      <c r="AL31" s="55" t="s">
        <v>182</v>
      </c>
      <c r="AM31" s="58" t="str">
        <f>$G$31</f>
        <v>Acciones de control u operativos en materia de convivencia relacionados con articulos pirotécnicos y sustancias peligrosas Realizados</v>
      </c>
      <c r="AN31" s="58">
        <f t="shared" si="2"/>
        <v>2</v>
      </c>
      <c r="AO31" s="55"/>
      <c r="AP31" s="60">
        <f t="shared" si="3"/>
        <v>0</v>
      </c>
      <c r="AQ31" s="55"/>
      <c r="AR31" s="55"/>
      <c r="AS31" s="58" t="str">
        <f>$G$31</f>
        <v>Acciones de control u operativos en materia de convivencia relacionados con articulos pirotécnicos y sustancias peligrosas Realizados</v>
      </c>
      <c r="AT31" s="58">
        <f t="shared" si="4"/>
        <v>4</v>
      </c>
      <c r="AU31" s="55"/>
      <c r="AV31" s="60">
        <f t="shared" si="5"/>
        <v>0</v>
      </c>
      <c r="AW31" s="62"/>
      <c r="AX31" s="55"/>
      <c r="AY31" s="58" t="str">
        <f>$G$31</f>
        <v>Acciones de control u operativos en materia de convivencia relacionados con articulos pirotécnicos y sustancias peligrosas Realizados</v>
      </c>
      <c r="AZ31" s="58">
        <f t="shared" si="6"/>
        <v>10</v>
      </c>
      <c r="BA31" s="55"/>
      <c r="BB31" s="60">
        <f t="shared" si="7"/>
        <v>0</v>
      </c>
      <c r="BC31" s="63">
        <f t="shared" si="8"/>
        <v>0</v>
      </c>
      <c r="BD31" s="64"/>
    </row>
    <row r="32" spans="1:56" ht="167.45" customHeight="1" thickBot="1" x14ac:dyDescent="0.3">
      <c r="A32" s="65">
        <v>15</v>
      </c>
      <c r="B32" s="266"/>
      <c r="C32" s="270"/>
      <c r="D32" s="251" t="s">
        <v>183</v>
      </c>
      <c r="E32" s="247">
        <v>0.02</v>
      </c>
      <c r="F32" s="248" t="s">
        <v>57</v>
      </c>
      <c r="G32" s="252" t="s">
        <v>184</v>
      </c>
      <c r="H32" s="253" t="s">
        <v>185</v>
      </c>
      <c r="I32" s="248" t="s">
        <v>186</v>
      </c>
      <c r="J32" s="248" t="s">
        <v>60</v>
      </c>
      <c r="K32" s="248" t="s">
        <v>187</v>
      </c>
      <c r="L32" s="254">
        <v>0</v>
      </c>
      <c r="M32" s="254">
        <v>0</v>
      </c>
      <c r="N32" s="254">
        <v>0</v>
      </c>
      <c r="O32" s="254">
        <v>0.85</v>
      </c>
      <c r="P32" s="254">
        <v>0.85</v>
      </c>
      <c r="Q32" s="248" t="s">
        <v>62</v>
      </c>
      <c r="R32" s="246" t="s">
        <v>188</v>
      </c>
      <c r="S32" s="246" t="s">
        <v>134</v>
      </c>
      <c r="T32" s="246" t="s">
        <v>189</v>
      </c>
      <c r="U32" s="246" t="s">
        <v>136</v>
      </c>
      <c r="V32" s="71"/>
      <c r="W32" s="71"/>
      <c r="X32" s="71"/>
      <c r="Y32" s="120"/>
      <c r="Z32" s="73"/>
      <c r="AA32" s="58" t="str">
        <f>G32</f>
        <v>Porcentaje de auto que avocan conocimiento</v>
      </c>
      <c r="AB32" s="59">
        <f t="shared" si="0"/>
        <v>0</v>
      </c>
      <c r="AC32" s="59">
        <f>M32</f>
        <v>0</v>
      </c>
      <c r="AD32" s="211"/>
      <c r="AE32" s="213" t="s">
        <v>190</v>
      </c>
      <c r="AF32" s="61" t="s">
        <v>191</v>
      </c>
      <c r="AG32" s="338" t="str">
        <f>$G$32</f>
        <v>Porcentaje de auto que avocan conocimiento</v>
      </c>
      <c r="AH32" s="339">
        <f t="shared" si="1"/>
        <v>0</v>
      </c>
      <c r="AI32" s="340">
        <v>0</v>
      </c>
      <c r="AJ32" s="344" t="s">
        <v>471</v>
      </c>
      <c r="AK32" s="213" t="s">
        <v>192</v>
      </c>
      <c r="AL32" s="55" t="s">
        <v>193</v>
      </c>
      <c r="AM32" s="58" t="str">
        <f>$G$32</f>
        <v>Porcentaje de auto que avocan conocimiento</v>
      </c>
      <c r="AN32" s="59">
        <f t="shared" si="2"/>
        <v>0</v>
      </c>
      <c r="AO32" s="55"/>
      <c r="AP32" s="60" t="e">
        <f t="shared" si="3"/>
        <v>#DIV/0!</v>
      </c>
      <c r="AQ32" s="55"/>
      <c r="AR32" s="55"/>
      <c r="AS32" s="58" t="str">
        <f>$G$32</f>
        <v>Porcentaje de auto que avocan conocimiento</v>
      </c>
      <c r="AT32" s="59">
        <f t="shared" si="4"/>
        <v>0.85</v>
      </c>
      <c r="AU32" s="55"/>
      <c r="AV32" s="60">
        <f t="shared" si="5"/>
        <v>0</v>
      </c>
      <c r="AW32" s="62"/>
      <c r="AX32" s="55"/>
      <c r="AY32" s="58" t="str">
        <f>$G$32</f>
        <v>Porcentaje de auto que avocan conocimiento</v>
      </c>
      <c r="AZ32" s="59" t="str">
        <f>T32</f>
        <v>SÍ ACTUA</v>
      </c>
      <c r="BA32" s="55"/>
      <c r="BB32" s="60" t="e">
        <f t="shared" si="7"/>
        <v>#VALUE!</v>
      </c>
      <c r="BC32" s="63" t="e">
        <f t="shared" si="8"/>
        <v>#VALUE!</v>
      </c>
      <c r="BD32" s="64"/>
    </row>
    <row r="33" spans="1:56" ht="167.45" customHeight="1" x14ac:dyDescent="0.25">
      <c r="A33" s="86"/>
      <c r="B33" s="266"/>
      <c r="C33" s="270"/>
      <c r="D33" s="255" t="s">
        <v>194</v>
      </c>
      <c r="E33" s="247">
        <v>0.02</v>
      </c>
      <c r="F33" s="248" t="s">
        <v>57</v>
      </c>
      <c r="G33" s="252" t="s">
        <v>195</v>
      </c>
      <c r="H33" s="243" t="s">
        <v>196</v>
      </c>
      <c r="I33" s="248" t="s">
        <v>186</v>
      </c>
      <c r="J33" s="248" t="s">
        <v>60</v>
      </c>
      <c r="K33" s="248" t="s">
        <v>197</v>
      </c>
      <c r="L33" s="254">
        <v>0</v>
      </c>
      <c r="M33" s="254">
        <v>0</v>
      </c>
      <c r="N33" s="254">
        <v>0</v>
      </c>
      <c r="O33" s="254">
        <v>0.5</v>
      </c>
      <c r="P33" s="254">
        <v>0.5</v>
      </c>
      <c r="Q33" s="248" t="s">
        <v>62</v>
      </c>
      <c r="R33" s="246"/>
      <c r="S33" s="246" t="s">
        <v>198</v>
      </c>
      <c r="T33" s="246"/>
      <c r="U33" s="246" t="s">
        <v>199</v>
      </c>
      <c r="V33" s="79"/>
      <c r="W33" s="79"/>
      <c r="X33" s="79"/>
      <c r="Y33" s="120"/>
      <c r="Z33" s="81"/>
      <c r="AA33" s="58" t="str">
        <f>G33</f>
        <v>Porcentaje de actuaciones policivas resuletas</v>
      </c>
      <c r="AB33" s="59">
        <f t="shared" ref="AB33" si="11">L33</f>
        <v>0</v>
      </c>
      <c r="AC33" s="59"/>
      <c r="AD33" s="211"/>
      <c r="AE33" s="213"/>
      <c r="AF33" s="61"/>
      <c r="AG33" s="338" t="str">
        <f>G33</f>
        <v>Porcentaje de actuaciones policivas resuletas</v>
      </c>
      <c r="AH33" s="339"/>
      <c r="AI33" s="345">
        <v>0</v>
      </c>
      <c r="AJ33" s="344" t="s">
        <v>471</v>
      </c>
      <c r="AK33" s="55" t="s">
        <v>200</v>
      </c>
      <c r="AL33" s="55"/>
      <c r="AM33" s="58" t="str">
        <f>G33</f>
        <v>Porcentaje de actuaciones policivas resuletas</v>
      </c>
      <c r="AN33" s="59"/>
      <c r="AO33" s="55"/>
      <c r="AP33" s="60"/>
      <c r="AQ33" s="55"/>
      <c r="AR33" s="55"/>
      <c r="AS33" s="58" t="str">
        <f>G33</f>
        <v>Porcentaje de actuaciones policivas resuletas</v>
      </c>
      <c r="AT33" s="59"/>
      <c r="AU33" s="55"/>
      <c r="AV33" s="60"/>
      <c r="AW33" s="62"/>
      <c r="AX33" s="55"/>
      <c r="AY33" s="58" t="str">
        <f>G33</f>
        <v>Porcentaje de actuaciones policivas resuletas</v>
      </c>
      <c r="AZ33" s="59"/>
      <c r="BA33" s="55"/>
      <c r="BB33" s="60"/>
      <c r="BC33" s="63"/>
      <c r="BD33" s="64"/>
    </row>
    <row r="34" spans="1:56" ht="93.75" customHeight="1" thickBot="1" x14ac:dyDescent="0.3">
      <c r="A34" s="86"/>
      <c r="B34" s="266"/>
      <c r="C34" s="128"/>
      <c r="D34" s="87" t="s">
        <v>88</v>
      </c>
      <c r="E34" s="104">
        <v>0.18</v>
      </c>
      <c r="F34" s="105"/>
      <c r="G34" s="106"/>
      <c r="H34" s="107"/>
      <c r="I34" s="108"/>
      <c r="J34" s="53"/>
      <c r="K34" s="53"/>
      <c r="L34" s="232"/>
      <c r="M34" s="232"/>
      <c r="N34" s="232"/>
      <c r="O34" s="231"/>
      <c r="P34" s="233"/>
      <c r="Q34" s="92"/>
      <c r="R34" s="92"/>
      <c r="S34" s="110"/>
      <c r="T34" s="110"/>
      <c r="U34" s="93"/>
      <c r="V34" s="94"/>
      <c r="W34" s="94"/>
      <c r="X34" s="94"/>
      <c r="Y34" s="95"/>
      <c r="Z34" s="96"/>
      <c r="AA34" s="97"/>
      <c r="AB34" s="59"/>
      <c r="AC34" s="97"/>
      <c r="AD34" s="60"/>
      <c r="AE34" s="98"/>
      <c r="AF34" s="98"/>
      <c r="AG34" s="342"/>
      <c r="AH34" s="339"/>
      <c r="AI34" s="343"/>
      <c r="AJ34" s="344"/>
      <c r="AK34" s="94"/>
      <c r="AL34" s="94"/>
      <c r="AM34" s="97"/>
      <c r="AN34" s="59"/>
      <c r="AO34" s="94"/>
      <c r="AP34" s="60"/>
      <c r="AQ34" s="94"/>
      <c r="AR34" s="94"/>
      <c r="AS34" s="97"/>
      <c r="AT34" s="59">
        <f t="shared" si="4"/>
        <v>0</v>
      </c>
      <c r="AU34" s="94"/>
      <c r="AV34" s="60"/>
      <c r="AW34" s="99"/>
      <c r="AX34" s="94"/>
      <c r="AY34" s="97"/>
      <c r="AZ34" s="59"/>
      <c r="BA34" s="94"/>
      <c r="BB34" s="60"/>
      <c r="BC34" s="63"/>
      <c r="BD34" s="100"/>
    </row>
    <row r="35" spans="1:56" ht="131.25" customHeight="1" thickBot="1" x14ac:dyDescent="0.3">
      <c r="A35" s="48">
        <v>17</v>
      </c>
      <c r="B35" s="266"/>
      <c r="C35" s="271" t="s">
        <v>201</v>
      </c>
      <c r="D35" s="129" t="s">
        <v>202</v>
      </c>
      <c r="E35" s="130">
        <v>0.02</v>
      </c>
      <c r="F35" s="125" t="s">
        <v>70</v>
      </c>
      <c r="G35" s="127" t="s">
        <v>203</v>
      </c>
      <c r="H35" s="127" t="s">
        <v>204</v>
      </c>
      <c r="I35" s="51"/>
      <c r="J35" s="53" t="s">
        <v>60</v>
      </c>
      <c r="K35" s="53" t="s">
        <v>205</v>
      </c>
      <c r="L35" s="227"/>
      <c r="M35" s="227">
        <v>0.5</v>
      </c>
      <c r="N35" s="227"/>
      <c r="O35" s="227">
        <v>0.45</v>
      </c>
      <c r="P35" s="227">
        <v>0.95</v>
      </c>
      <c r="Q35" s="51" t="s">
        <v>206</v>
      </c>
      <c r="R35" s="68" t="s">
        <v>207</v>
      </c>
      <c r="S35" s="68" t="s">
        <v>208</v>
      </c>
      <c r="T35" s="68" t="s">
        <v>209</v>
      </c>
      <c r="U35" s="54"/>
      <c r="V35" s="55"/>
      <c r="W35" s="55"/>
      <c r="X35" s="55"/>
      <c r="Y35" s="120"/>
      <c r="Z35" s="57"/>
      <c r="AA35" s="58" t="str">
        <f>$G$35</f>
        <v>Porcentaje de Compromisos del Presupuesto de Inversión Directa Disponible a la Vigencia para el FDL</v>
      </c>
      <c r="AB35" s="59">
        <f t="shared" ref="AB35:AB44" si="12">L35</f>
        <v>0</v>
      </c>
      <c r="AC35" s="59">
        <v>0.38</v>
      </c>
      <c r="AD35" s="59">
        <v>0.38</v>
      </c>
      <c r="AE35" s="58" t="s">
        <v>210</v>
      </c>
      <c r="AF35" s="61" t="s">
        <v>211</v>
      </c>
      <c r="AG35" s="338" t="str">
        <f>$G$35</f>
        <v>Porcentaje de Compromisos del Presupuesto de Inversión Directa Disponible a la Vigencia para el FDL</v>
      </c>
      <c r="AH35" s="339">
        <f t="shared" ref="AH35:AH44" si="13">M35</f>
        <v>0.5</v>
      </c>
      <c r="AI35" s="340">
        <v>0.38440000000000002</v>
      </c>
      <c r="AJ35" s="360">
        <f t="shared" ref="AJ35" si="14">AI35/AH35</f>
        <v>0.76880000000000004</v>
      </c>
      <c r="AK35" s="55" t="s">
        <v>212</v>
      </c>
      <c r="AL35" s="55" t="s">
        <v>213</v>
      </c>
      <c r="AM35" s="58" t="str">
        <f>$G$35</f>
        <v>Porcentaje de Compromisos del Presupuesto de Inversión Directa Disponible a la Vigencia para el FDL</v>
      </c>
      <c r="AN35" s="59">
        <f t="shared" ref="AN35:AN44" si="15">N35</f>
        <v>0</v>
      </c>
      <c r="AO35" s="55"/>
      <c r="AP35" s="60" t="e">
        <f t="shared" ref="AP35:AP44" si="16">AO35/AN35</f>
        <v>#DIV/0!</v>
      </c>
      <c r="AQ35" s="55"/>
      <c r="AR35" s="55"/>
      <c r="AS35" s="58" t="str">
        <f>$G$35</f>
        <v>Porcentaje de Compromisos del Presupuesto de Inversión Directa Disponible a la Vigencia para el FDL</v>
      </c>
      <c r="AT35" s="59">
        <f t="shared" si="4"/>
        <v>0.45</v>
      </c>
      <c r="AU35" s="55"/>
      <c r="AV35" s="60">
        <f t="shared" ref="AV35:AV44" si="17">AU35/AT35</f>
        <v>0</v>
      </c>
      <c r="AW35" s="62"/>
      <c r="AX35" s="55"/>
      <c r="AY35" s="58" t="str">
        <f>$G$35</f>
        <v>Porcentaje de Compromisos del Presupuesto de Inversión Directa Disponible a la Vigencia para el FDL</v>
      </c>
      <c r="AZ35" s="59">
        <f t="shared" ref="AZ35:AZ44" si="18">P35</f>
        <v>0.95</v>
      </c>
      <c r="BA35" s="55"/>
      <c r="BB35" s="60">
        <f t="shared" ref="BB35:BB44" si="19">BA35/AZ35</f>
        <v>0</v>
      </c>
      <c r="BC35" s="63">
        <f t="shared" ref="BC35:BC44" si="20">BB35*E35</f>
        <v>0</v>
      </c>
      <c r="BD35" s="64"/>
    </row>
    <row r="36" spans="1:56" ht="111" customHeight="1" thickBot="1" x14ac:dyDescent="0.3">
      <c r="A36" s="65">
        <v>18</v>
      </c>
      <c r="B36" s="266"/>
      <c r="C36" s="271"/>
      <c r="D36" s="129" t="s">
        <v>214</v>
      </c>
      <c r="E36" s="130">
        <v>0.02</v>
      </c>
      <c r="F36" s="126" t="s">
        <v>57</v>
      </c>
      <c r="G36" s="127" t="s">
        <v>215</v>
      </c>
      <c r="H36" s="127" t="s">
        <v>216</v>
      </c>
      <c r="I36" s="118"/>
      <c r="J36" s="53" t="s">
        <v>60</v>
      </c>
      <c r="K36" s="53" t="s">
        <v>217</v>
      </c>
      <c r="L36" s="238"/>
      <c r="M36" s="238"/>
      <c r="N36" s="238"/>
      <c r="O36" s="238">
        <v>0.3</v>
      </c>
      <c r="P36" s="238">
        <v>0.3</v>
      </c>
      <c r="Q36" s="51" t="s">
        <v>206</v>
      </c>
      <c r="R36" s="68" t="s">
        <v>207</v>
      </c>
      <c r="S36" s="68" t="s">
        <v>208</v>
      </c>
      <c r="T36" s="68" t="s">
        <v>218</v>
      </c>
      <c r="U36" s="119"/>
      <c r="V36" s="131"/>
      <c r="W36" s="131"/>
      <c r="X36" s="131"/>
      <c r="Y36" s="120"/>
      <c r="Z36" s="132"/>
      <c r="AA36" s="58" t="str">
        <f>$G$36</f>
        <v>Porcentaje de Giros de Presupuesto de Inversión Directa Realizados</v>
      </c>
      <c r="AB36" s="59">
        <f t="shared" si="12"/>
        <v>0</v>
      </c>
      <c r="AC36" s="59" t="s">
        <v>219</v>
      </c>
      <c r="AD36" s="59" t="s">
        <v>219</v>
      </c>
      <c r="AE36" s="133" t="s">
        <v>220</v>
      </c>
      <c r="AF36" s="61" t="s">
        <v>221</v>
      </c>
      <c r="AG36" s="338" t="str">
        <f>$G$36</f>
        <v>Porcentaje de Giros de Presupuesto de Inversión Directa Realizados</v>
      </c>
      <c r="AH36" s="339">
        <f t="shared" si="13"/>
        <v>0</v>
      </c>
      <c r="AI36" s="340">
        <v>0.24099999999999999</v>
      </c>
      <c r="AJ36" s="341" t="s">
        <v>338</v>
      </c>
      <c r="AK36" s="133" t="s">
        <v>222</v>
      </c>
      <c r="AL36" s="55" t="s">
        <v>223</v>
      </c>
      <c r="AM36" s="58" t="str">
        <f>$G$36</f>
        <v>Porcentaje de Giros de Presupuesto de Inversión Directa Realizados</v>
      </c>
      <c r="AN36" s="59">
        <f t="shared" si="15"/>
        <v>0</v>
      </c>
      <c r="AO36" s="55"/>
      <c r="AP36" s="60" t="e">
        <f t="shared" si="16"/>
        <v>#DIV/0!</v>
      </c>
      <c r="AQ36" s="55"/>
      <c r="AR36" s="55"/>
      <c r="AS36" s="58" t="str">
        <f>$G$36</f>
        <v>Porcentaje de Giros de Presupuesto de Inversión Directa Realizados</v>
      </c>
      <c r="AT36" s="59">
        <f t="shared" si="4"/>
        <v>0.3</v>
      </c>
      <c r="AU36" s="55"/>
      <c r="AV36" s="60">
        <f t="shared" si="17"/>
        <v>0</v>
      </c>
      <c r="AW36" s="62"/>
      <c r="AX36" s="55"/>
      <c r="AY36" s="58" t="str">
        <f>$G$36</f>
        <v>Porcentaje de Giros de Presupuesto de Inversión Directa Realizados</v>
      </c>
      <c r="AZ36" s="59">
        <f t="shared" si="18"/>
        <v>0.3</v>
      </c>
      <c r="BA36" s="55"/>
      <c r="BB36" s="60">
        <f t="shared" si="19"/>
        <v>0</v>
      </c>
      <c r="BC36" s="63">
        <f t="shared" si="20"/>
        <v>0</v>
      </c>
      <c r="BD36" s="64"/>
    </row>
    <row r="37" spans="1:56" ht="147" customHeight="1" x14ac:dyDescent="0.25">
      <c r="A37" s="48">
        <v>19</v>
      </c>
      <c r="B37" s="266"/>
      <c r="C37" s="271"/>
      <c r="D37" s="129" t="s">
        <v>224</v>
      </c>
      <c r="E37" s="130">
        <v>0.02</v>
      </c>
      <c r="F37" s="126" t="s">
        <v>57</v>
      </c>
      <c r="G37" s="127" t="s">
        <v>225</v>
      </c>
      <c r="H37" s="127" t="s">
        <v>226</v>
      </c>
      <c r="I37" s="68"/>
      <c r="J37" s="53" t="s">
        <v>60</v>
      </c>
      <c r="K37" s="53" t="s">
        <v>227</v>
      </c>
      <c r="L37" s="238"/>
      <c r="M37" s="238"/>
      <c r="N37" s="238">
        <v>0.05</v>
      </c>
      <c r="O37" s="238">
        <v>0.45</v>
      </c>
      <c r="P37" s="238">
        <v>0.5</v>
      </c>
      <c r="Q37" s="51" t="s">
        <v>206</v>
      </c>
      <c r="R37" s="68" t="s">
        <v>207</v>
      </c>
      <c r="S37" s="68" t="s">
        <v>208</v>
      </c>
      <c r="T37" s="68" t="s">
        <v>228</v>
      </c>
      <c r="U37" s="70"/>
      <c r="V37" s="71"/>
      <c r="W37" s="71"/>
      <c r="X37" s="71"/>
      <c r="Y37" s="120"/>
      <c r="Z37" s="73"/>
      <c r="AA37" s="58" t="str">
        <f>$G$37</f>
        <v>Porcentaje de Giros de Presupuesto Comprometido Constituido como Obligaciones por Pagar de la Vigencia 2017 Realizados</v>
      </c>
      <c r="AB37" s="59">
        <f t="shared" si="12"/>
        <v>0</v>
      </c>
      <c r="AC37" s="59" t="s">
        <v>229</v>
      </c>
      <c r="AD37" s="59" t="s">
        <v>229</v>
      </c>
      <c r="AE37" s="133" t="s">
        <v>230</v>
      </c>
      <c r="AF37" s="61" t="s">
        <v>231</v>
      </c>
      <c r="AG37" s="338" t="str">
        <f>$G$37</f>
        <v>Porcentaje de Giros de Presupuesto Comprometido Constituido como Obligaciones por Pagar de la Vigencia 2017 Realizados</v>
      </c>
      <c r="AH37" s="339">
        <f t="shared" si="13"/>
        <v>0</v>
      </c>
      <c r="AI37" s="340">
        <f>(261890775+6036427738)/(21053656839+331545688)</f>
        <v>0.29451759949656892</v>
      </c>
      <c r="AJ37" s="341" t="s">
        <v>338</v>
      </c>
      <c r="AK37" s="133" t="s">
        <v>232</v>
      </c>
      <c r="AL37" s="55" t="s">
        <v>233</v>
      </c>
      <c r="AM37" s="58" t="str">
        <f>$G$37</f>
        <v>Porcentaje de Giros de Presupuesto Comprometido Constituido como Obligaciones por Pagar de la Vigencia 2017 Realizados</v>
      </c>
      <c r="AN37" s="59">
        <f t="shared" si="15"/>
        <v>0.05</v>
      </c>
      <c r="AO37" s="55"/>
      <c r="AP37" s="60">
        <f t="shared" si="16"/>
        <v>0</v>
      </c>
      <c r="AQ37" s="55"/>
      <c r="AR37" s="55"/>
      <c r="AS37" s="58" t="str">
        <f>$G$37</f>
        <v>Porcentaje de Giros de Presupuesto Comprometido Constituido como Obligaciones por Pagar de la Vigencia 2017 Realizados</v>
      </c>
      <c r="AT37" s="59">
        <f t="shared" si="4"/>
        <v>0.45</v>
      </c>
      <c r="AU37" s="55"/>
      <c r="AV37" s="60">
        <f t="shared" si="17"/>
        <v>0</v>
      </c>
      <c r="AW37" s="62"/>
      <c r="AX37" s="55"/>
      <c r="AY37" s="58" t="str">
        <f>$G$37</f>
        <v>Porcentaje de Giros de Presupuesto Comprometido Constituido como Obligaciones por Pagar de la Vigencia 2017 Realizados</v>
      </c>
      <c r="AZ37" s="59">
        <f t="shared" si="18"/>
        <v>0.5</v>
      </c>
      <c r="BA37" s="55"/>
      <c r="BB37" s="60">
        <f t="shared" si="19"/>
        <v>0</v>
      </c>
      <c r="BC37" s="63">
        <f t="shared" si="20"/>
        <v>0</v>
      </c>
      <c r="BD37" s="64"/>
    </row>
    <row r="38" spans="1:56" ht="139.5" customHeight="1" x14ac:dyDescent="0.25">
      <c r="A38" s="65">
        <v>20</v>
      </c>
      <c r="B38" s="266"/>
      <c r="C38" s="271"/>
      <c r="D38" s="129" t="s">
        <v>234</v>
      </c>
      <c r="E38" s="130">
        <v>0.02</v>
      </c>
      <c r="F38" s="126" t="s">
        <v>57</v>
      </c>
      <c r="G38" s="127" t="s">
        <v>235</v>
      </c>
      <c r="H38" s="127" t="s">
        <v>236</v>
      </c>
      <c r="I38" s="68"/>
      <c r="J38" s="53" t="s">
        <v>60</v>
      </c>
      <c r="K38" s="53" t="s">
        <v>237</v>
      </c>
      <c r="L38" s="238"/>
      <c r="M38" s="238"/>
      <c r="N38" s="238">
        <v>1</v>
      </c>
      <c r="O38" s="238"/>
      <c r="P38" s="238">
        <v>1</v>
      </c>
      <c r="Q38" s="68" t="s">
        <v>62</v>
      </c>
      <c r="R38" s="68" t="s">
        <v>238</v>
      </c>
      <c r="S38" s="68" t="s">
        <v>239</v>
      </c>
      <c r="T38" s="68" t="s">
        <v>238</v>
      </c>
      <c r="U38" s="70"/>
      <c r="V38" s="71"/>
      <c r="W38" s="71"/>
      <c r="X38" s="71"/>
      <c r="Y38" s="120"/>
      <c r="Z38" s="73"/>
      <c r="AA38" s="58" t="str">
        <f>$G$38</f>
        <v>Porcentaje de Procesos Contractuales de Malla Vial y Parques de la Vigencia 2018 Realizados Utilizando los Pliegos Tipo</v>
      </c>
      <c r="AB38" s="59">
        <f t="shared" si="12"/>
        <v>0</v>
      </c>
      <c r="AC38" s="59">
        <f>M38</f>
        <v>0</v>
      </c>
      <c r="AD38" s="59">
        <f>N38</f>
        <v>1</v>
      </c>
      <c r="AE38" s="61" t="s">
        <v>240</v>
      </c>
      <c r="AF38" s="61" t="s">
        <v>241</v>
      </c>
      <c r="AG38" s="338" t="str">
        <f>$G$38</f>
        <v>Porcentaje de Procesos Contractuales de Malla Vial y Parques de la Vigencia 2018 Realizados Utilizando los Pliegos Tipo</v>
      </c>
      <c r="AH38" s="339">
        <f t="shared" si="13"/>
        <v>0</v>
      </c>
      <c r="AI38" s="340">
        <v>0</v>
      </c>
      <c r="AJ38" s="344" t="s">
        <v>471</v>
      </c>
      <c r="AK38" s="61" t="s">
        <v>242</v>
      </c>
      <c r="AL38" s="55" t="s">
        <v>243</v>
      </c>
      <c r="AM38" s="58" t="str">
        <f>$G$38</f>
        <v>Porcentaje de Procesos Contractuales de Malla Vial y Parques de la Vigencia 2018 Realizados Utilizando los Pliegos Tipo</v>
      </c>
      <c r="AN38" s="59">
        <f t="shared" si="15"/>
        <v>1</v>
      </c>
      <c r="AO38" s="55"/>
      <c r="AP38" s="60">
        <f t="shared" si="16"/>
        <v>0</v>
      </c>
      <c r="AQ38" s="55"/>
      <c r="AR38" s="55"/>
      <c r="AS38" s="58" t="str">
        <f>$G$38</f>
        <v>Porcentaje de Procesos Contractuales de Malla Vial y Parques de la Vigencia 2018 Realizados Utilizando los Pliegos Tipo</v>
      </c>
      <c r="AT38" s="59">
        <f t="shared" si="4"/>
        <v>0</v>
      </c>
      <c r="AU38" s="55"/>
      <c r="AV38" s="60" t="e">
        <f t="shared" si="17"/>
        <v>#DIV/0!</v>
      </c>
      <c r="AW38" s="62"/>
      <c r="AX38" s="55"/>
      <c r="AY38" s="58" t="str">
        <f>$G$38</f>
        <v>Porcentaje de Procesos Contractuales de Malla Vial y Parques de la Vigencia 2018 Realizados Utilizando los Pliegos Tipo</v>
      </c>
      <c r="AZ38" s="59">
        <f t="shared" si="18"/>
        <v>1</v>
      </c>
      <c r="BA38" s="55"/>
      <c r="BB38" s="60">
        <f t="shared" si="19"/>
        <v>0</v>
      </c>
      <c r="BC38" s="63">
        <f t="shared" si="20"/>
        <v>0</v>
      </c>
      <c r="BD38" s="64"/>
    </row>
    <row r="39" spans="1:56" ht="201.75" customHeight="1" x14ac:dyDescent="0.25">
      <c r="A39" s="48">
        <v>21</v>
      </c>
      <c r="B39" s="266"/>
      <c r="C39" s="271"/>
      <c r="D39" s="129" t="s">
        <v>244</v>
      </c>
      <c r="E39" s="134">
        <v>0.02</v>
      </c>
      <c r="F39" s="126" t="s">
        <v>57</v>
      </c>
      <c r="G39" s="127" t="s">
        <v>245</v>
      </c>
      <c r="H39" s="127" t="s">
        <v>246</v>
      </c>
      <c r="I39" s="68"/>
      <c r="J39" s="53" t="s">
        <v>94</v>
      </c>
      <c r="K39" s="53" t="s">
        <v>247</v>
      </c>
      <c r="L39" s="238">
        <v>1</v>
      </c>
      <c r="M39" s="238">
        <v>1</v>
      </c>
      <c r="N39" s="238">
        <v>1</v>
      </c>
      <c r="O39" s="238">
        <v>1</v>
      </c>
      <c r="P39" s="238">
        <v>1</v>
      </c>
      <c r="Q39" s="68" t="s">
        <v>62</v>
      </c>
      <c r="R39" s="68" t="s">
        <v>238</v>
      </c>
      <c r="S39" s="68" t="s">
        <v>239</v>
      </c>
      <c r="T39" s="68" t="s">
        <v>238</v>
      </c>
      <c r="U39" s="70"/>
      <c r="V39" s="71"/>
      <c r="W39" s="71"/>
      <c r="X39" s="71"/>
      <c r="Y39" s="120"/>
      <c r="Z39" s="73"/>
      <c r="AA39" s="58" t="str">
        <f>$G$39</f>
        <v>Porcentaje de Publicación de los Procesos Contractuales del FDL y Modificaciones Contractuales Realizado</v>
      </c>
      <c r="AB39" s="59">
        <f t="shared" si="12"/>
        <v>1</v>
      </c>
      <c r="AC39" s="59">
        <f>M39</f>
        <v>1</v>
      </c>
      <c r="AD39" s="59">
        <f>N39</f>
        <v>1</v>
      </c>
      <c r="AE39" s="61" t="s">
        <v>248</v>
      </c>
      <c r="AF39" s="61" t="s">
        <v>249</v>
      </c>
      <c r="AG39" s="338" t="str">
        <f>$G$39</f>
        <v>Porcentaje de Publicación de los Procesos Contractuales del FDL y Modificaciones Contractuales Realizado</v>
      </c>
      <c r="AH39" s="339">
        <f t="shared" si="13"/>
        <v>1</v>
      </c>
      <c r="AI39" s="340">
        <v>1</v>
      </c>
      <c r="AJ39" s="341">
        <v>1</v>
      </c>
      <c r="AK39" s="55" t="s">
        <v>250</v>
      </c>
      <c r="AL39" s="55" t="s">
        <v>251</v>
      </c>
      <c r="AM39" s="58" t="str">
        <f>$G$39</f>
        <v>Porcentaje de Publicación de los Procesos Contractuales del FDL y Modificaciones Contractuales Realizado</v>
      </c>
      <c r="AN39" s="59">
        <f t="shared" si="15"/>
        <v>1</v>
      </c>
      <c r="AO39" s="55"/>
      <c r="AP39" s="60">
        <f t="shared" si="16"/>
        <v>0</v>
      </c>
      <c r="AQ39" s="55"/>
      <c r="AR39" s="55"/>
      <c r="AS39" s="58" t="str">
        <f>$G$39</f>
        <v>Porcentaje de Publicación de los Procesos Contractuales del FDL y Modificaciones Contractuales Realizado</v>
      </c>
      <c r="AT39" s="59">
        <f t="shared" si="4"/>
        <v>1</v>
      </c>
      <c r="AU39" s="55"/>
      <c r="AV39" s="60">
        <f t="shared" si="17"/>
        <v>0</v>
      </c>
      <c r="AW39" s="62"/>
      <c r="AX39" s="55"/>
      <c r="AY39" s="58" t="str">
        <f>$G$39</f>
        <v>Porcentaje de Publicación de los Procesos Contractuales del FDL y Modificaciones Contractuales Realizado</v>
      </c>
      <c r="AZ39" s="59">
        <f t="shared" si="18"/>
        <v>1</v>
      </c>
      <c r="BA39" s="55"/>
      <c r="BB39" s="60">
        <f t="shared" si="19"/>
        <v>0</v>
      </c>
      <c r="BC39" s="63">
        <f t="shared" si="20"/>
        <v>0</v>
      </c>
      <c r="BD39" s="64"/>
    </row>
    <row r="40" spans="1:56" ht="189" customHeight="1" x14ac:dyDescent="0.25">
      <c r="A40" s="65">
        <v>22</v>
      </c>
      <c r="B40" s="266"/>
      <c r="C40" s="271"/>
      <c r="D40" s="129" t="s">
        <v>252</v>
      </c>
      <c r="E40" s="135">
        <v>0.02</v>
      </c>
      <c r="F40" s="126" t="s">
        <v>57</v>
      </c>
      <c r="G40" s="69" t="s">
        <v>253</v>
      </c>
      <c r="H40" s="69" t="s">
        <v>253</v>
      </c>
      <c r="I40" s="68"/>
      <c r="J40" s="53" t="s">
        <v>60</v>
      </c>
      <c r="K40" s="53" t="s">
        <v>254</v>
      </c>
      <c r="L40" s="238"/>
      <c r="M40" s="238"/>
      <c r="N40" s="238">
        <v>0.8</v>
      </c>
      <c r="O40" s="238"/>
      <c r="P40" s="238">
        <v>0.8</v>
      </c>
      <c r="Q40" s="68" t="s">
        <v>62</v>
      </c>
      <c r="R40" s="68" t="s">
        <v>238</v>
      </c>
      <c r="S40" s="68" t="s">
        <v>239</v>
      </c>
      <c r="T40" s="68" t="s">
        <v>238</v>
      </c>
      <c r="U40" s="70"/>
      <c r="V40" s="71"/>
      <c r="W40" s="71"/>
      <c r="X40" s="71"/>
      <c r="Y40" s="120"/>
      <c r="Z40" s="73"/>
      <c r="AA40" s="58" t="str">
        <f>$G$40</f>
        <v>Porcentaje de bienes de caracteristicas tecnicas uniformes de común utilización aquiridos a través del portal CCE</v>
      </c>
      <c r="AB40" s="59">
        <f t="shared" si="12"/>
        <v>0</v>
      </c>
      <c r="AC40" s="59">
        <f>M40</f>
        <v>0</v>
      </c>
      <c r="AD40" s="59">
        <v>1</v>
      </c>
      <c r="AE40" s="61" t="s">
        <v>255</v>
      </c>
      <c r="AF40" s="61" t="s">
        <v>256</v>
      </c>
      <c r="AG40" s="338" t="str">
        <f>$G$40</f>
        <v>Porcentaje de bienes de caracteristicas tecnicas uniformes de común utilización aquiridos a través del portal CCE</v>
      </c>
      <c r="AH40" s="339">
        <v>1</v>
      </c>
      <c r="AI40" s="340">
        <v>1</v>
      </c>
      <c r="AJ40" s="341">
        <v>1</v>
      </c>
      <c r="AK40" s="61" t="s">
        <v>257</v>
      </c>
      <c r="AL40" s="55" t="s">
        <v>258</v>
      </c>
      <c r="AM40" s="58" t="str">
        <f>$G$40</f>
        <v>Porcentaje de bienes de caracteristicas tecnicas uniformes de común utilización aquiridos a través del portal CCE</v>
      </c>
      <c r="AN40" s="59">
        <f t="shared" si="15"/>
        <v>0.8</v>
      </c>
      <c r="AO40" s="55"/>
      <c r="AP40" s="60">
        <f t="shared" si="16"/>
        <v>0</v>
      </c>
      <c r="AQ40" s="55"/>
      <c r="AR40" s="55"/>
      <c r="AS40" s="58" t="str">
        <f>$G$40</f>
        <v>Porcentaje de bienes de caracteristicas tecnicas uniformes de común utilización aquiridos a través del portal CCE</v>
      </c>
      <c r="AT40" s="59">
        <f t="shared" si="4"/>
        <v>0</v>
      </c>
      <c r="AU40" s="55"/>
      <c r="AV40" s="60" t="e">
        <f t="shared" si="17"/>
        <v>#DIV/0!</v>
      </c>
      <c r="AW40" s="62"/>
      <c r="AX40" s="55"/>
      <c r="AY40" s="58" t="str">
        <f>$G$40</f>
        <v>Porcentaje de bienes de caracteristicas tecnicas uniformes de común utilización aquiridos a través del portal CCE</v>
      </c>
      <c r="AZ40" s="59">
        <f t="shared" si="18"/>
        <v>0.8</v>
      </c>
      <c r="BA40" s="55"/>
      <c r="BB40" s="60">
        <f t="shared" si="19"/>
        <v>0</v>
      </c>
      <c r="BC40" s="63">
        <f t="shared" si="20"/>
        <v>0</v>
      </c>
      <c r="BD40" s="64"/>
    </row>
    <row r="41" spans="1:56" ht="105" customHeight="1" x14ac:dyDescent="0.25">
      <c r="A41" s="48">
        <v>23</v>
      </c>
      <c r="B41" s="266"/>
      <c r="C41" s="271"/>
      <c r="D41" s="136" t="s">
        <v>259</v>
      </c>
      <c r="E41" s="134">
        <v>0.02</v>
      </c>
      <c r="F41" s="126" t="s">
        <v>57</v>
      </c>
      <c r="G41" s="69" t="s">
        <v>260</v>
      </c>
      <c r="H41" s="69" t="s">
        <v>261</v>
      </c>
      <c r="I41" s="77"/>
      <c r="J41" s="53" t="s">
        <v>94</v>
      </c>
      <c r="K41" s="53" t="s">
        <v>262</v>
      </c>
      <c r="L41" s="230">
        <v>1</v>
      </c>
      <c r="M41" s="230">
        <v>1</v>
      </c>
      <c r="N41" s="230">
        <v>1</v>
      </c>
      <c r="O41" s="230">
        <v>1</v>
      </c>
      <c r="P41" s="230">
        <v>1</v>
      </c>
      <c r="Q41" s="68" t="s">
        <v>62</v>
      </c>
      <c r="R41" s="77" t="s">
        <v>263</v>
      </c>
      <c r="S41" s="68" t="s">
        <v>239</v>
      </c>
      <c r="T41" s="77" t="s">
        <v>263</v>
      </c>
      <c r="U41" s="78"/>
      <c r="V41" s="79"/>
      <c r="W41" s="79"/>
      <c r="X41" s="79"/>
      <c r="Y41" s="80"/>
      <c r="Z41" s="81"/>
      <c r="AA41" s="58" t="str">
        <f>$G$41</f>
        <v>Porcentaje de Lineamientos Establecidos en la Directiva 12 de 2016 o Aquella que la Modifique Aplicados</v>
      </c>
      <c r="AB41" s="59">
        <f t="shared" si="12"/>
        <v>1</v>
      </c>
      <c r="AC41" s="59">
        <f>M41</f>
        <v>1</v>
      </c>
      <c r="AD41" s="211">
        <f>AC41/AB41</f>
        <v>1</v>
      </c>
      <c r="AE41" s="61" t="s">
        <v>264</v>
      </c>
      <c r="AF41" s="61"/>
      <c r="AG41" s="338" t="str">
        <f>$G$41</f>
        <v>Porcentaje de Lineamientos Establecidos en la Directiva 12 de 2016 o Aquella que la Modifique Aplicados</v>
      </c>
      <c r="AH41" s="339">
        <f t="shared" si="13"/>
        <v>1</v>
      </c>
      <c r="AI41" s="340">
        <v>1</v>
      </c>
      <c r="AJ41" s="341">
        <v>1</v>
      </c>
      <c r="AK41" s="55" t="s">
        <v>265</v>
      </c>
      <c r="AL41" s="55" t="s">
        <v>266</v>
      </c>
      <c r="AM41" s="58" t="str">
        <f>$G$41</f>
        <v>Porcentaje de Lineamientos Establecidos en la Directiva 12 de 2016 o Aquella que la Modifique Aplicados</v>
      </c>
      <c r="AN41" s="59">
        <f t="shared" si="15"/>
        <v>1</v>
      </c>
      <c r="AO41" s="55"/>
      <c r="AP41" s="60">
        <f t="shared" si="16"/>
        <v>0</v>
      </c>
      <c r="AQ41" s="55"/>
      <c r="AR41" s="55"/>
      <c r="AS41" s="58" t="str">
        <f>$G$41</f>
        <v>Porcentaje de Lineamientos Establecidos en la Directiva 12 de 2016 o Aquella que la Modifique Aplicados</v>
      </c>
      <c r="AT41" s="59">
        <f t="shared" si="4"/>
        <v>1</v>
      </c>
      <c r="AU41" s="55"/>
      <c r="AV41" s="60">
        <f t="shared" si="17"/>
        <v>0</v>
      </c>
      <c r="AW41" s="62"/>
      <c r="AX41" s="55"/>
      <c r="AY41" s="58" t="str">
        <f>$G$41</f>
        <v>Porcentaje de Lineamientos Establecidos en la Directiva 12 de 2016 o Aquella que la Modifique Aplicados</v>
      </c>
      <c r="AZ41" s="59">
        <f t="shared" si="18"/>
        <v>1</v>
      </c>
      <c r="BA41" s="55"/>
      <c r="BB41" s="60">
        <f t="shared" si="19"/>
        <v>0</v>
      </c>
      <c r="BC41" s="63">
        <f t="shared" si="20"/>
        <v>0</v>
      </c>
      <c r="BD41" s="64"/>
    </row>
    <row r="42" spans="1:56" ht="93.75" customHeight="1" thickBot="1" x14ac:dyDescent="0.3">
      <c r="A42" s="65">
        <v>24</v>
      </c>
      <c r="B42" s="273"/>
      <c r="C42" s="290"/>
      <c r="D42" s="291" t="s">
        <v>267</v>
      </c>
      <c r="E42" s="67">
        <v>0.01</v>
      </c>
      <c r="F42" s="292" t="s">
        <v>57</v>
      </c>
      <c r="G42" s="69" t="s">
        <v>268</v>
      </c>
      <c r="H42" s="116" t="s">
        <v>269</v>
      </c>
      <c r="I42" s="116"/>
      <c r="J42" s="242" t="s">
        <v>60</v>
      </c>
      <c r="K42" s="242" t="s">
        <v>270</v>
      </c>
      <c r="L42" s="230"/>
      <c r="M42" s="230">
        <v>1</v>
      </c>
      <c r="N42" s="230">
        <v>1</v>
      </c>
      <c r="O42" s="230">
        <v>1</v>
      </c>
      <c r="P42" s="230">
        <v>1</v>
      </c>
      <c r="Q42" s="121" t="s">
        <v>62</v>
      </c>
      <c r="R42" s="116" t="s">
        <v>271</v>
      </c>
      <c r="S42" s="293" t="s">
        <v>272</v>
      </c>
      <c r="T42" s="116" t="s">
        <v>271</v>
      </c>
      <c r="U42" s="293"/>
      <c r="V42" s="294"/>
      <c r="W42" s="294"/>
      <c r="X42" s="294"/>
      <c r="Y42" s="80"/>
      <c r="Z42" s="295"/>
      <c r="AA42" s="58" t="str">
        <f>$G$42</f>
        <v>Porcentaje de Ejecución del Plan de Implementación del SIPSE Local</v>
      </c>
      <c r="AB42" s="59">
        <f t="shared" si="12"/>
        <v>0</v>
      </c>
      <c r="AC42" s="59">
        <v>0</v>
      </c>
      <c r="AD42" s="59">
        <v>1</v>
      </c>
      <c r="AE42" s="296" t="s">
        <v>273</v>
      </c>
      <c r="AF42" s="296"/>
      <c r="AG42" s="338" t="str">
        <f>$G$42</f>
        <v>Porcentaje de Ejecución del Plan de Implementación del SIPSE Local</v>
      </c>
      <c r="AH42" s="339">
        <f t="shared" si="13"/>
        <v>1</v>
      </c>
      <c r="AI42" s="354">
        <v>1</v>
      </c>
      <c r="AJ42" s="354">
        <v>1</v>
      </c>
      <c r="AK42" s="225" t="s">
        <v>464</v>
      </c>
      <c r="AL42" s="225" t="s">
        <v>465</v>
      </c>
      <c r="AM42" s="58" t="str">
        <f>$G$42</f>
        <v>Porcentaje de Ejecución del Plan de Implementación del SIPSE Local</v>
      </c>
      <c r="AN42" s="59">
        <f t="shared" si="15"/>
        <v>1</v>
      </c>
      <c r="AO42" s="225"/>
      <c r="AP42" s="60">
        <f t="shared" si="16"/>
        <v>0</v>
      </c>
      <c r="AQ42" s="225"/>
      <c r="AR42" s="225"/>
      <c r="AS42" s="58" t="str">
        <f>$G$42</f>
        <v>Porcentaje de Ejecución del Plan de Implementación del SIPSE Local</v>
      </c>
      <c r="AT42" s="59">
        <f t="shared" si="4"/>
        <v>1</v>
      </c>
      <c r="AU42" s="225"/>
      <c r="AV42" s="60">
        <f t="shared" si="17"/>
        <v>0</v>
      </c>
      <c r="AW42" s="297"/>
      <c r="AX42" s="225"/>
      <c r="AY42" s="58" t="str">
        <f>$G$42</f>
        <v>Porcentaje de Ejecución del Plan de Implementación del SIPSE Local</v>
      </c>
      <c r="AZ42" s="59">
        <f t="shared" si="18"/>
        <v>1</v>
      </c>
      <c r="BA42" s="225"/>
      <c r="BB42" s="60">
        <f t="shared" si="19"/>
        <v>0</v>
      </c>
      <c r="BC42" s="63">
        <f t="shared" si="20"/>
        <v>0</v>
      </c>
      <c r="BD42" s="298"/>
    </row>
    <row r="43" spans="1:56" ht="129" customHeight="1" thickBot="1" x14ac:dyDescent="0.3">
      <c r="A43" s="48">
        <v>25</v>
      </c>
      <c r="B43" s="273"/>
      <c r="C43" s="290"/>
      <c r="D43" s="299" t="s">
        <v>274</v>
      </c>
      <c r="E43" s="137">
        <v>0.01</v>
      </c>
      <c r="F43" s="292" t="s">
        <v>57</v>
      </c>
      <c r="G43" s="127" t="s">
        <v>275</v>
      </c>
      <c r="H43" s="121" t="s">
        <v>276</v>
      </c>
      <c r="I43" s="121"/>
      <c r="J43" s="242" t="s">
        <v>94</v>
      </c>
      <c r="K43" s="242" t="s">
        <v>277</v>
      </c>
      <c r="L43" s="230">
        <v>1</v>
      </c>
      <c r="M43" s="230">
        <v>1</v>
      </c>
      <c r="N43" s="230">
        <v>1</v>
      </c>
      <c r="O43" s="230">
        <v>1</v>
      </c>
      <c r="P43" s="230">
        <v>1</v>
      </c>
      <c r="Q43" s="121" t="s">
        <v>62</v>
      </c>
      <c r="R43" s="121" t="s">
        <v>278</v>
      </c>
      <c r="S43" s="299" t="s">
        <v>279</v>
      </c>
      <c r="T43" s="121" t="s">
        <v>278</v>
      </c>
      <c r="U43" s="299"/>
      <c r="V43" s="288"/>
      <c r="W43" s="288"/>
      <c r="X43" s="288"/>
      <c r="Y43" s="72"/>
      <c r="Z43" s="289"/>
      <c r="AA43" s="58" t="str">
        <f>$G$43</f>
        <v>Porcentaje de asistencia a las jornadas programadas por la Dirección Financiera de la SDG</v>
      </c>
      <c r="AB43" s="59">
        <f t="shared" si="12"/>
        <v>1</v>
      </c>
      <c r="AC43" s="59">
        <f>M43</f>
        <v>1</v>
      </c>
      <c r="AD43" s="211">
        <f>AC43/AB43</f>
        <v>1</v>
      </c>
      <c r="AE43" s="300" t="s">
        <v>280</v>
      </c>
      <c r="AF43" s="300" t="s">
        <v>281</v>
      </c>
      <c r="AG43" s="338" t="str">
        <f>$G$43</f>
        <v>Porcentaje de asistencia a las jornadas programadas por la Dirección Financiera de la SDG</v>
      </c>
      <c r="AH43" s="339">
        <f t="shared" si="13"/>
        <v>1</v>
      </c>
      <c r="AI43" s="355">
        <v>1</v>
      </c>
      <c r="AJ43" s="341">
        <v>1</v>
      </c>
      <c r="AK43" s="288" t="s">
        <v>463</v>
      </c>
      <c r="AL43" s="288" t="s">
        <v>281</v>
      </c>
      <c r="AM43" s="58" t="str">
        <f>$G$43</f>
        <v>Porcentaje de asistencia a las jornadas programadas por la Dirección Financiera de la SDG</v>
      </c>
      <c r="AN43" s="59">
        <f t="shared" si="15"/>
        <v>1</v>
      </c>
      <c r="AO43" s="288"/>
      <c r="AP43" s="60">
        <f t="shared" si="16"/>
        <v>0</v>
      </c>
      <c r="AQ43" s="288"/>
      <c r="AR43" s="288"/>
      <c r="AS43" s="58" t="str">
        <f>$G$43</f>
        <v>Porcentaje de asistencia a las jornadas programadas por la Dirección Financiera de la SDG</v>
      </c>
      <c r="AT43" s="59">
        <f t="shared" si="4"/>
        <v>1</v>
      </c>
      <c r="AU43" s="288"/>
      <c r="AV43" s="60">
        <f t="shared" si="17"/>
        <v>0</v>
      </c>
      <c r="AW43" s="301"/>
      <c r="AX43" s="288"/>
      <c r="AY43" s="58" t="str">
        <f>$G$43</f>
        <v>Porcentaje de asistencia a las jornadas programadas por la Dirección Financiera de la SDG</v>
      </c>
      <c r="AZ43" s="59">
        <f t="shared" si="18"/>
        <v>1</v>
      </c>
      <c r="BA43" s="288"/>
      <c r="BB43" s="60">
        <f t="shared" si="19"/>
        <v>0</v>
      </c>
      <c r="BC43" s="63">
        <f t="shared" si="20"/>
        <v>0</v>
      </c>
      <c r="BD43" s="301"/>
    </row>
    <row r="44" spans="1:56" ht="160.5" customHeight="1" thickBot="1" x14ac:dyDescent="0.3">
      <c r="A44" s="65">
        <v>26</v>
      </c>
      <c r="B44" s="266"/>
      <c r="C44" s="271"/>
      <c r="D44" s="70" t="s">
        <v>282</v>
      </c>
      <c r="E44" s="67">
        <v>0.01</v>
      </c>
      <c r="F44" s="68" t="s">
        <v>70</v>
      </c>
      <c r="G44" s="127" t="s">
        <v>283</v>
      </c>
      <c r="H44" s="68" t="s">
        <v>284</v>
      </c>
      <c r="I44" s="68"/>
      <c r="J44" s="53" t="s">
        <v>94</v>
      </c>
      <c r="K44" s="53" t="s">
        <v>285</v>
      </c>
      <c r="L44" s="230">
        <v>1</v>
      </c>
      <c r="M44" s="230">
        <v>1</v>
      </c>
      <c r="N44" s="230">
        <v>1</v>
      </c>
      <c r="O44" s="230">
        <v>1</v>
      </c>
      <c r="P44" s="230">
        <v>1</v>
      </c>
      <c r="Q44" s="68" t="s">
        <v>62</v>
      </c>
      <c r="R44" s="77" t="s">
        <v>286</v>
      </c>
      <c r="S44" s="138" t="s">
        <v>287</v>
      </c>
      <c r="T44" s="77" t="s">
        <v>286</v>
      </c>
      <c r="U44" s="78"/>
      <c r="V44" s="79"/>
      <c r="W44" s="79"/>
      <c r="X44" s="79"/>
      <c r="Y44" s="80"/>
      <c r="Z44" s="81"/>
      <c r="AA44" s="58" t="str">
        <f>$G$44</f>
        <v>Porcentaje de reporte de información insumo para contabilidad</v>
      </c>
      <c r="AB44" s="59">
        <f t="shared" si="12"/>
        <v>1</v>
      </c>
      <c r="AC44" s="59">
        <f>M44</f>
        <v>1</v>
      </c>
      <c r="AD44" s="211">
        <f>AC44/AB44</f>
        <v>1</v>
      </c>
      <c r="AE44" s="221" t="s">
        <v>288</v>
      </c>
      <c r="AF44" s="139" t="s">
        <v>289</v>
      </c>
      <c r="AG44" s="338" t="str">
        <f>$G$44</f>
        <v>Porcentaje de reporte de información insumo para contabilidad</v>
      </c>
      <c r="AH44" s="339">
        <f t="shared" si="13"/>
        <v>1</v>
      </c>
      <c r="AI44" s="340">
        <v>1</v>
      </c>
      <c r="AJ44" s="341">
        <v>1</v>
      </c>
      <c r="AK44" s="79" t="s">
        <v>290</v>
      </c>
      <c r="AL44" s="79" t="s">
        <v>291</v>
      </c>
      <c r="AM44" s="58" t="str">
        <f>$G$44</f>
        <v>Porcentaje de reporte de información insumo para contabilidad</v>
      </c>
      <c r="AN44" s="59">
        <f t="shared" si="15"/>
        <v>1</v>
      </c>
      <c r="AO44" s="79"/>
      <c r="AP44" s="60">
        <f t="shared" si="16"/>
        <v>0</v>
      </c>
      <c r="AQ44" s="79"/>
      <c r="AR44" s="79"/>
      <c r="AS44" s="58" t="str">
        <f>$G$44</f>
        <v>Porcentaje de reporte de información insumo para contabilidad</v>
      </c>
      <c r="AT44" s="59">
        <f t="shared" si="4"/>
        <v>1</v>
      </c>
      <c r="AU44" s="79"/>
      <c r="AV44" s="60">
        <f t="shared" si="17"/>
        <v>0</v>
      </c>
      <c r="AW44" s="140"/>
      <c r="AX44" s="79"/>
      <c r="AY44" s="58" t="str">
        <f>$G$44</f>
        <v>Porcentaje de reporte de información insumo para contabilidad</v>
      </c>
      <c r="AZ44" s="59">
        <f t="shared" si="18"/>
        <v>1</v>
      </c>
      <c r="BA44" s="79"/>
      <c r="BB44" s="60">
        <f t="shared" si="19"/>
        <v>0</v>
      </c>
      <c r="BC44" s="63">
        <f t="shared" si="20"/>
        <v>0</v>
      </c>
      <c r="BD44" s="140"/>
    </row>
    <row r="45" spans="1:56" ht="93.75" customHeight="1" thickBot="1" x14ac:dyDescent="0.3">
      <c r="A45" s="141"/>
      <c r="B45" s="266"/>
      <c r="C45" s="271"/>
      <c r="D45" s="142" t="s">
        <v>88</v>
      </c>
      <c r="E45" s="104">
        <v>0.17</v>
      </c>
      <c r="F45" s="143"/>
      <c r="G45" s="144"/>
      <c r="H45" s="144"/>
      <c r="I45" s="143"/>
      <c r="J45" s="53"/>
      <c r="K45" s="53"/>
      <c r="L45" s="239"/>
      <c r="M45" s="239"/>
      <c r="N45" s="239"/>
      <c r="O45" s="239"/>
      <c r="P45" s="240"/>
      <c r="Q45" s="145"/>
      <c r="R45" s="145"/>
      <c r="S45" s="146"/>
      <c r="T45" s="146"/>
      <c r="U45" s="146"/>
      <c r="V45" s="147"/>
      <c r="W45" s="147"/>
      <c r="X45" s="147"/>
      <c r="Y45" s="148"/>
      <c r="Z45" s="149"/>
      <c r="AA45" s="58"/>
      <c r="AB45" s="59"/>
      <c r="AC45" s="225"/>
      <c r="AD45" s="60"/>
      <c r="AE45" s="83"/>
      <c r="AF45" s="83"/>
      <c r="AG45" s="338"/>
      <c r="AH45" s="339"/>
      <c r="AI45" s="347"/>
      <c r="AJ45" s="344"/>
      <c r="AK45" s="82"/>
      <c r="AL45" s="82"/>
      <c r="AM45" s="58"/>
      <c r="AN45" s="59"/>
      <c r="AO45" s="82"/>
      <c r="AP45" s="60"/>
      <c r="AQ45" s="82"/>
      <c r="AR45" s="82"/>
      <c r="AS45" s="58"/>
      <c r="AT45" s="59"/>
      <c r="AU45" s="82"/>
      <c r="AV45" s="60"/>
      <c r="AW45" s="84"/>
      <c r="AX45" s="82"/>
      <c r="AY45" s="58"/>
      <c r="AZ45" s="59"/>
      <c r="BA45" s="82"/>
      <c r="BB45" s="60"/>
      <c r="BC45" s="63"/>
      <c r="BD45" s="85"/>
    </row>
    <row r="46" spans="1:56" ht="93.75" customHeight="1" thickBot="1" x14ac:dyDescent="0.3">
      <c r="A46" s="48">
        <v>27</v>
      </c>
      <c r="B46" s="266"/>
      <c r="C46" s="272" t="s">
        <v>292</v>
      </c>
      <c r="D46" s="150" t="s">
        <v>293</v>
      </c>
      <c r="E46" s="102">
        <v>7.0000000000000007E-2</v>
      </c>
      <c r="F46" s="53" t="s">
        <v>57</v>
      </c>
      <c r="G46" s="151" t="s">
        <v>294</v>
      </c>
      <c r="H46" s="152" t="s">
        <v>295</v>
      </c>
      <c r="I46" s="53"/>
      <c r="J46" s="53" t="s">
        <v>94</v>
      </c>
      <c r="K46" s="53" t="s">
        <v>296</v>
      </c>
      <c r="L46" s="227">
        <v>1</v>
      </c>
      <c r="M46" s="227">
        <v>1</v>
      </c>
      <c r="N46" s="227">
        <v>1</v>
      </c>
      <c r="O46" s="227">
        <v>1</v>
      </c>
      <c r="P46" s="227">
        <v>1</v>
      </c>
      <c r="Q46" s="53" t="s">
        <v>62</v>
      </c>
      <c r="R46" s="53" t="s">
        <v>297</v>
      </c>
      <c r="S46" s="138" t="s">
        <v>287</v>
      </c>
      <c r="T46" s="53" t="s">
        <v>297</v>
      </c>
      <c r="U46" s="138"/>
      <c r="V46" s="147"/>
      <c r="W46" s="147"/>
      <c r="X46" s="147"/>
      <c r="Y46" s="148"/>
      <c r="Z46" s="149"/>
      <c r="AA46" s="58" t="str">
        <f>$G$46</f>
        <v>Porcentaje de Requerimientos Asignados a la Alcaldia Local Respondidos</v>
      </c>
      <c r="AB46" s="59">
        <f>L46</f>
        <v>1</v>
      </c>
      <c r="AC46" s="59">
        <v>0.5</v>
      </c>
      <c r="AD46" s="211">
        <f>AC46/AB46</f>
        <v>0.5</v>
      </c>
      <c r="AE46" s="83" t="s">
        <v>298</v>
      </c>
      <c r="AF46" s="83" t="s">
        <v>299</v>
      </c>
      <c r="AG46" s="338" t="str">
        <f>$G$46</f>
        <v>Porcentaje de Requerimientos Asignados a la Alcaldia Local Respondidos</v>
      </c>
      <c r="AH46" s="339">
        <f>M46</f>
        <v>1</v>
      </c>
      <c r="AI46" s="348">
        <v>0.77</v>
      </c>
      <c r="AJ46" s="360">
        <f>AI46/AH46</f>
        <v>0.77</v>
      </c>
      <c r="AK46" s="83" t="s">
        <v>298</v>
      </c>
      <c r="AL46" s="82" t="s">
        <v>300</v>
      </c>
      <c r="AM46" s="58" t="str">
        <f>$G$46</f>
        <v>Porcentaje de Requerimientos Asignados a la Alcaldia Local Respondidos</v>
      </c>
      <c r="AN46" s="59">
        <f>N46</f>
        <v>1</v>
      </c>
      <c r="AO46" s="82"/>
      <c r="AP46" s="60">
        <f>AO46/AN46</f>
        <v>0</v>
      </c>
      <c r="AQ46" s="82"/>
      <c r="AR46" s="82"/>
      <c r="AS46" s="58" t="str">
        <f>$G$46</f>
        <v>Porcentaje de Requerimientos Asignados a la Alcaldia Local Respondidos</v>
      </c>
      <c r="AT46" s="59">
        <f>O46</f>
        <v>1</v>
      </c>
      <c r="AU46" s="82"/>
      <c r="AV46" s="60">
        <f>AU46/AT46</f>
        <v>0</v>
      </c>
      <c r="AW46" s="84"/>
      <c r="AX46" s="82"/>
      <c r="AY46" s="58" t="str">
        <f>$G$46</f>
        <v>Porcentaje de Requerimientos Asignados a la Alcaldia Local Respondidos</v>
      </c>
      <c r="AZ46" s="59">
        <f>P46</f>
        <v>1</v>
      </c>
      <c r="BA46" s="82"/>
      <c r="BB46" s="60">
        <f>BA46/AZ46</f>
        <v>0</v>
      </c>
      <c r="BC46" s="63">
        <f>BB46*E46</f>
        <v>0</v>
      </c>
      <c r="BD46" s="85"/>
    </row>
    <row r="47" spans="1:56" ht="93.75" customHeight="1" thickBot="1" x14ac:dyDescent="0.3">
      <c r="A47" s="48"/>
      <c r="B47" s="266"/>
      <c r="C47" s="272"/>
      <c r="D47" s="153" t="s">
        <v>88</v>
      </c>
      <c r="E47" s="154">
        <v>7.0000000000000007E-2</v>
      </c>
      <c r="F47" s="92"/>
      <c r="G47" s="109"/>
      <c r="H47" s="109"/>
      <c r="I47" s="92"/>
      <c r="J47" s="53"/>
      <c r="K47" s="53"/>
      <c r="L47" s="233"/>
      <c r="M47" s="233"/>
      <c r="N47" s="233"/>
      <c r="O47" s="233"/>
      <c r="P47" s="233"/>
      <c r="Q47" s="92"/>
      <c r="R47" s="92"/>
      <c r="S47" s="93"/>
      <c r="T47" s="93"/>
      <c r="U47" s="93"/>
      <c r="V47" s="155"/>
      <c r="W47" s="155"/>
      <c r="X47" s="155"/>
      <c r="Y47" s="156"/>
      <c r="Z47" s="157"/>
      <c r="AA47" s="58"/>
      <c r="AB47" s="59"/>
      <c r="AC47" s="97"/>
      <c r="AD47" s="60"/>
      <c r="AE47" s="98"/>
      <c r="AF47" s="98"/>
      <c r="AG47" s="338"/>
      <c r="AH47" s="339"/>
      <c r="AI47" s="343"/>
      <c r="AJ47" s="344"/>
      <c r="AK47" s="94"/>
      <c r="AL47" s="94"/>
      <c r="AM47" s="58"/>
      <c r="AN47" s="59"/>
      <c r="AO47" s="94"/>
      <c r="AP47" s="60"/>
      <c r="AQ47" s="94"/>
      <c r="AR47" s="94"/>
      <c r="AS47" s="58"/>
      <c r="AT47" s="59"/>
      <c r="AU47" s="94"/>
      <c r="AV47" s="60"/>
      <c r="AW47" s="99"/>
      <c r="AX47" s="94"/>
      <c r="AY47" s="58"/>
      <c r="AZ47" s="59"/>
      <c r="BA47" s="94"/>
      <c r="BB47" s="60"/>
      <c r="BC47" s="63"/>
      <c r="BD47" s="100"/>
    </row>
    <row r="48" spans="1:56" ht="177.75" customHeight="1" thickBot="1" x14ac:dyDescent="0.3">
      <c r="A48" s="48">
        <v>28</v>
      </c>
      <c r="B48" s="273"/>
      <c r="C48" s="290" t="s">
        <v>301</v>
      </c>
      <c r="D48" s="256" t="s">
        <v>302</v>
      </c>
      <c r="E48" s="302">
        <v>0.05</v>
      </c>
      <c r="F48" s="257" t="s">
        <v>70</v>
      </c>
      <c r="G48" s="303" t="s">
        <v>303</v>
      </c>
      <c r="H48" s="303" t="s">
        <v>304</v>
      </c>
      <c r="I48" s="257">
        <v>1487</v>
      </c>
      <c r="J48" s="304" t="s">
        <v>60</v>
      </c>
      <c r="K48" s="304" t="s">
        <v>305</v>
      </c>
      <c r="L48" s="257"/>
      <c r="M48" s="257"/>
      <c r="N48" s="258" t="s">
        <v>306</v>
      </c>
      <c r="O48" s="258" t="s">
        <v>307</v>
      </c>
      <c r="P48" s="258">
        <v>1</v>
      </c>
      <c r="Q48" s="257" t="s">
        <v>62</v>
      </c>
      <c r="R48" s="305" t="s">
        <v>308</v>
      </c>
      <c r="S48" s="305" t="s">
        <v>309</v>
      </c>
      <c r="T48" s="306" t="s">
        <v>310</v>
      </c>
      <c r="U48" s="306" t="s">
        <v>136</v>
      </c>
      <c r="V48" s="58"/>
      <c r="W48" s="58"/>
      <c r="X48" s="58"/>
      <c r="Y48" s="56"/>
      <c r="Z48" s="281"/>
      <c r="AA48" s="58" t="str">
        <f>$G$48</f>
        <v>TRD de contratos aplicada para la serie de contratos en la alcaldía local para la documentación producida entre el 29 de diciembre de 2006 al 29 de septiembre de 2016</v>
      </c>
      <c r="AB48" s="58">
        <f>L48</f>
        <v>0</v>
      </c>
      <c r="AC48" s="58" t="s">
        <v>311</v>
      </c>
      <c r="AD48" s="58" t="s">
        <v>311</v>
      </c>
      <c r="AE48" s="58" t="s">
        <v>311</v>
      </c>
      <c r="AF48" s="58" t="s">
        <v>311</v>
      </c>
      <c r="AG48" s="338" t="str">
        <f>$G$48</f>
        <v>TRD de contratos aplicada para la serie de contratos en la alcaldía local para la documentación producida entre el 29 de diciembre de 2006 al 29 de septiembre de 2016</v>
      </c>
      <c r="AH48" s="338">
        <f>M48</f>
        <v>0</v>
      </c>
      <c r="AI48" s="338"/>
      <c r="AJ48" s="344" t="s">
        <v>471</v>
      </c>
      <c r="AK48" s="58"/>
      <c r="AL48" s="58"/>
      <c r="AM48" s="58" t="str">
        <f>$G$48</f>
        <v>TRD de contratos aplicada para la serie de contratos en la alcaldía local para la documentación producida entre el 29 de diciembre de 2006 al 29 de septiembre de 2016</v>
      </c>
      <c r="AN48" s="58" t="str">
        <f>N48</f>
        <v>50% (743)</v>
      </c>
      <c r="AO48" s="58"/>
      <c r="AP48" s="60" t="e">
        <f>AO48/AN48</f>
        <v>#VALUE!</v>
      </c>
      <c r="AQ48" s="58"/>
      <c r="AR48" s="58"/>
      <c r="AS48" s="58" t="str">
        <f>$G$48</f>
        <v>TRD de contratos aplicada para la serie de contratos en la alcaldía local para la documentación producida entre el 29 de diciembre de 2006 al 29 de septiembre de 2016</v>
      </c>
      <c r="AT48" s="58" t="str">
        <f>O48</f>
        <v>50% (744)</v>
      </c>
      <c r="AU48" s="58"/>
      <c r="AV48" s="60" t="e">
        <f>AU48/AT48</f>
        <v>#VALUE!</v>
      </c>
      <c r="AW48" s="284"/>
      <c r="AX48" s="58"/>
      <c r="AY48" s="58" t="str">
        <f>$G$48</f>
        <v>TRD de contratos aplicada para la serie de contratos en la alcaldía local para la documentación producida entre el 29 de diciembre de 2006 al 29 de septiembre de 2016</v>
      </c>
      <c r="AZ48" s="58">
        <f>P48</f>
        <v>1</v>
      </c>
      <c r="BA48" s="58"/>
      <c r="BB48" s="60">
        <f>BA48/AZ48</f>
        <v>0</v>
      </c>
      <c r="BC48" s="63">
        <f>BB48*E48</f>
        <v>0</v>
      </c>
      <c r="BD48" s="285"/>
    </row>
    <row r="49" spans="1:62" ht="81" customHeight="1" thickBot="1" x14ac:dyDescent="0.3">
      <c r="A49" s="141"/>
      <c r="B49" s="273"/>
      <c r="C49" s="290"/>
      <c r="D49" s="307" t="s">
        <v>88</v>
      </c>
      <c r="E49" s="158">
        <v>0.05</v>
      </c>
      <c r="F49" s="242"/>
      <c r="G49" s="150"/>
      <c r="H49" s="150"/>
      <c r="I49" s="242"/>
      <c r="J49" s="242"/>
      <c r="K49" s="242"/>
      <c r="L49" s="241"/>
      <c r="M49" s="241"/>
      <c r="N49" s="241"/>
      <c r="O49" s="241"/>
      <c r="P49" s="242"/>
      <c r="Q49" s="242"/>
      <c r="R49" s="242"/>
      <c r="S49" s="308"/>
      <c r="T49" s="308"/>
      <c r="U49" s="308"/>
      <c r="V49" s="225"/>
      <c r="W49" s="225"/>
      <c r="X49" s="225"/>
      <c r="Y49" s="159"/>
      <c r="Z49" s="309"/>
      <c r="AA49" s="58"/>
      <c r="AB49" s="59"/>
      <c r="AC49" s="225"/>
      <c r="AD49" s="60"/>
      <c r="AE49" s="296"/>
      <c r="AF49" s="296"/>
      <c r="AG49" s="338"/>
      <c r="AH49" s="339"/>
      <c r="AI49" s="346"/>
      <c r="AJ49" s="344"/>
      <c r="AK49" s="225"/>
      <c r="AL49" s="225"/>
      <c r="AM49" s="58"/>
      <c r="AN49" s="59"/>
      <c r="AO49" s="225"/>
      <c r="AP49" s="60"/>
      <c r="AQ49" s="225"/>
      <c r="AR49" s="225"/>
      <c r="AS49" s="58"/>
      <c r="AT49" s="59"/>
      <c r="AU49" s="225"/>
      <c r="AV49" s="60"/>
      <c r="AW49" s="297"/>
      <c r="AX49" s="225"/>
      <c r="AY49" s="58"/>
      <c r="AZ49" s="59"/>
      <c r="BA49" s="225"/>
      <c r="BB49" s="60"/>
      <c r="BC49" s="63"/>
      <c r="BD49" s="298"/>
    </row>
    <row r="50" spans="1:62" ht="93.75" customHeight="1" thickBot="1" x14ac:dyDescent="0.3">
      <c r="A50" s="48">
        <v>31</v>
      </c>
      <c r="B50" s="273"/>
      <c r="C50" s="310" t="s">
        <v>312</v>
      </c>
      <c r="D50" s="256" t="s">
        <v>313</v>
      </c>
      <c r="E50" s="302">
        <v>0.05</v>
      </c>
      <c r="F50" s="304" t="s">
        <v>57</v>
      </c>
      <c r="G50" s="311" t="s">
        <v>314</v>
      </c>
      <c r="H50" s="304" t="s">
        <v>315</v>
      </c>
      <c r="I50" s="304" t="s">
        <v>186</v>
      </c>
      <c r="J50" s="304" t="s">
        <v>94</v>
      </c>
      <c r="K50" s="304" t="s">
        <v>316</v>
      </c>
      <c r="L50" s="259"/>
      <c r="M50" s="259"/>
      <c r="N50" s="259">
        <v>1</v>
      </c>
      <c r="O50" s="259">
        <v>1</v>
      </c>
      <c r="P50" s="259">
        <v>1</v>
      </c>
      <c r="Q50" s="304" t="s">
        <v>62</v>
      </c>
      <c r="R50" s="306" t="s">
        <v>317</v>
      </c>
      <c r="S50" s="306" t="s">
        <v>318</v>
      </c>
      <c r="T50" s="306" t="s">
        <v>319</v>
      </c>
      <c r="U50" s="306" t="s">
        <v>136</v>
      </c>
      <c r="V50" s="225"/>
      <c r="W50" s="225"/>
      <c r="X50" s="225"/>
      <c r="Y50" s="159"/>
      <c r="Z50" s="309"/>
      <c r="AA50" s="58" t="str">
        <f>$G$50</f>
        <v>Porcentaje del lineamientos de gestión de TIC Impartidas por la DTI del nivel central Cumplidas</v>
      </c>
      <c r="AB50" s="59">
        <f>L50</f>
        <v>0</v>
      </c>
      <c r="AC50" s="58" t="s">
        <v>311</v>
      </c>
      <c r="AD50" s="58" t="s">
        <v>311</v>
      </c>
      <c r="AE50" s="58" t="s">
        <v>311</v>
      </c>
      <c r="AF50" s="58" t="s">
        <v>311</v>
      </c>
      <c r="AG50" s="338" t="str">
        <f>$G$50</f>
        <v>Porcentaje del lineamientos de gestión de TIC Impartidas por la DTI del nivel central Cumplidas</v>
      </c>
      <c r="AH50" s="339">
        <f>M50</f>
        <v>0</v>
      </c>
      <c r="AI50" s="349"/>
      <c r="AJ50" s="344" t="s">
        <v>471</v>
      </c>
      <c r="AK50" s="225" t="s">
        <v>320</v>
      </c>
      <c r="AL50" s="225" t="s">
        <v>321</v>
      </c>
      <c r="AM50" s="58" t="str">
        <f>$G$50</f>
        <v>Porcentaje del lineamientos de gestión de TIC Impartidas por la DTI del nivel central Cumplidas</v>
      </c>
      <c r="AN50" s="59">
        <f>N50</f>
        <v>1</v>
      </c>
      <c r="AO50" s="226"/>
      <c r="AP50" s="60">
        <f>AO50/AN50</f>
        <v>0</v>
      </c>
      <c r="AQ50" s="225"/>
      <c r="AR50" s="225"/>
      <c r="AS50" s="58" t="str">
        <f>$G$50</f>
        <v>Porcentaje del lineamientos de gestión de TIC Impartidas por la DTI del nivel central Cumplidas</v>
      </c>
      <c r="AT50" s="59">
        <f>O50</f>
        <v>1</v>
      </c>
      <c r="AU50" s="226"/>
      <c r="AV50" s="60">
        <f>AU50/AT50</f>
        <v>0</v>
      </c>
      <c r="AW50" s="297"/>
      <c r="AX50" s="225"/>
      <c r="AY50" s="58" t="str">
        <f>$G$50</f>
        <v>Porcentaje del lineamientos de gestión de TIC Impartidas por la DTI del nivel central Cumplidas</v>
      </c>
      <c r="AZ50" s="59">
        <f>P50</f>
        <v>1</v>
      </c>
      <c r="BA50" s="226"/>
      <c r="BB50" s="60">
        <f>BA50/AZ50</f>
        <v>0</v>
      </c>
      <c r="BC50" s="63">
        <f>BB50*E50</f>
        <v>0</v>
      </c>
      <c r="BD50" s="298"/>
    </row>
    <row r="51" spans="1:62" ht="93.75" customHeight="1" thickBot="1" x14ac:dyDescent="0.3">
      <c r="A51" s="48"/>
      <c r="B51" s="266"/>
      <c r="C51" s="272"/>
      <c r="D51" s="162" t="s">
        <v>88</v>
      </c>
      <c r="E51" s="158">
        <v>0.05</v>
      </c>
      <c r="F51" s="68"/>
      <c r="G51" s="151"/>
      <c r="H51" s="53"/>
      <c r="I51" s="53"/>
      <c r="J51" s="53"/>
      <c r="K51" s="53"/>
      <c r="L51" s="241"/>
      <c r="M51" s="241"/>
      <c r="N51" s="241"/>
      <c r="O51" s="241"/>
      <c r="P51" s="241"/>
      <c r="Q51" s="53"/>
      <c r="R51" s="53"/>
      <c r="S51" s="138"/>
      <c r="T51" s="138"/>
      <c r="U51" s="138"/>
      <c r="V51" s="82"/>
      <c r="W51" s="82"/>
      <c r="X51" s="82"/>
      <c r="Y51" s="159"/>
      <c r="Z51" s="160"/>
      <c r="AA51" s="58"/>
      <c r="AB51" s="59"/>
      <c r="AC51" s="226"/>
      <c r="AD51" s="60"/>
      <c r="AE51" s="83"/>
      <c r="AF51" s="83"/>
      <c r="AG51" s="338"/>
      <c r="AH51" s="339"/>
      <c r="AI51" s="350"/>
      <c r="AJ51" s="344"/>
      <c r="AK51" s="82"/>
      <c r="AL51" s="82"/>
      <c r="AM51" s="58"/>
      <c r="AN51" s="59"/>
      <c r="AO51" s="161"/>
      <c r="AP51" s="60"/>
      <c r="AQ51" s="82"/>
      <c r="AR51" s="82"/>
      <c r="AS51" s="58"/>
      <c r="AT51" s="59"/>
      <c r="AU51" s="161"/>
      <c r="AV51" s="60"/>
      <c r="AW51" s="84"/>
      <c r="AX51" s="82"/>
      <c r="AY51" s="58"/>
      <c r="AZ51" s="59"/>
      <c r="BA51" s="161"/>
      <c r="BB51" s="60"/>
      <c r="BC51" s="63"/>
      <c r="BD51" s="85"/>
    </row>
    <row r="52" spans="1:62" ht="218.25" customHeight="1" thickBot="1" x14ac:dyDescent="0.3">
      <c r="A52" s="48">
        <v>32</v>
      </c>
      <c r="B52" s="367" t="s">
        <v>322</v>
      </c>
      <c r="C52" s="368" t="s">
        <v>323</v>
      </c>
      <c r="D52" s="262" t="s">
        <v>324</v>
      </c>
      <c r="E52" s="356">
        <v>0.03</v>
      </c>
      <c r="F52" s="313" t="s">
        <v>325</v>
      </c>
      <c r="G52" s="313" t="s">
        <v>326</v>
      </c>
      <c r="H52" s="313" t="s">
        <v>327</v>
      </c>
      <c r="I52" s="313"/>
      <c r="J52" s="314" t="s">
        <v>60</v>
      </c>
      <c r="K52" s="313" t="s">
        <v>328</v>
      </c>
      <c r="L52" s="314">
        <v>0</v>
      </c>
      <c r="M52" s="314">
        <v>0</v>
      </c>
      <c r="N52" s="314">
        <v>0</v>
      </c>
      <c r="O52" s="314">
        <v>1</v>
      </c>
      <c r="P52" s="314">
        <v>1</v>
      </c>
      <c r="Q52" s="304" t="s">
        <v>62</v>
      </c>
      <c r="R52" s="306" t="s">
        <v>329</v>
      </c>
      <c r="S52" s="280"/>
      <c r="T52" s="306" t="s">
        <v>330</v>
      </c>
      <c r="U52" s="306" t="s">
        <v>136</v>
      </c>
      <c r="V52" s="58"/>
      <c r="W52" s="58"/>
      <c r="X52" s="58"/>
      <c r="Y52" s="95"/>
      <c r="Z52" s="281"/>
      <c r="AA52" s="58" t="str">
        <f>$G$52</f>
        <v>Ejercicios de evaluación de los requisitos legales aplicables el proceso/Alcaldía realizados</v>
      </c>
      <c r="AB52" s="58">
        <v>0</v>
      </c>
      <c r="AC52" s="58">
        <v>0</v>
      </c>
      <c r="AD52" s="59"/>
      <c r="AE52" s="296" t="s">
        <v>273</v>
      </c>
      <c r="AF52" s="283"/>
      <c r="AG52" s="338" t="str">
        <f>$G$52</f>
        <v>Ejercicios de evaluación de los requisitos legales aplicables el proceso/Alcaldía realizados</v>
      </c>
      <c r="AH52" s="338">
        <f t="shared" ref="AH52:AH58" si="21">M52</f>
        <v>0</v>
      </c>
      <c r="AI52" s="338"/>
      <c r="AJ52" s="344" t="s">
        <v>471</v>
      </c>
      <c r="AK52" s="58"/>
      <c r="AL52" s="58"/>
      <c r="AM52" s="58" t="str">
        <f>$G$52</f>
        <v>Ejercicios de evaluación de los requisitos legales aplicables el proceso/Alcaldía realizados</v>
      </c>
      <c r="AN52" s="58">
        <f t="shared" ref="AN52:AN58" si="22">N52</f>
        <v>0</v>
      </c>
      <c r="AO52" s="58"/>
      <c r="AP52" s="60" t="e">
        <f t="shared" ref="AP52:AP58" si="23">AO52/AN52</f>
        <v>#DIV/0!</v>
      </c>
      <c r="AQ52" s="58"/>
      <c r="AR52" s="58"/>
      <c r="AS52" s="58" t="str">
        <f>$G$52</f>
        <v>Ejercicios de evaluación de los requisitos legales aplicables el proceso/Alcaldía realizados</v>
      </c>
      <c r="AT52" s="58">
        <f t="shared" ref="AT52:AT58" si="24">O52</f>
        <v>1</v>
      </c>
      <c r="AU52" s="58"/>
      <c r="AV52" s="60">
        <f t="shared" ref="AV52:AV58" si="25">AU52/AT52</f>
        <v>0</v>
      </c>
      <c r="AW52" s="284"/>
      <c r="AX52" s="58"/>
      <c r="AY52" s="58" t="str">
        <f>$G$52</f>
        <v>Ejercicios de evaluación de los requisitos legales aplicables el proceso/Alcaldía realizados</v>
      </c>
      <c r="AZ52" s="58">
        <f t="shared" ref="AZ52:AZ58" si="26">P52</f>
        <v>1</v>
      </c>
      <c r="BA52" s="58"/>
      <c r="BB52" s="60">
        <f t="shared" ref="BB52:BB58" si="27">BA52/AZ52</f>
        <v>0</v>
      </c>
      <c r="BC52" s="63">
        <f t="shared" ref="BC52:BC58" si="28">BB52*E52</f>
        <v>0</v>
      </c>
      <c r="BD52" s="285"/>
    </row>
    <row r="53" spans="1:62" ht="162" customHeight="1" thickBot="1" x14ac:dyDescent="0.3">
      <c r="A53" s="48">
        <v>36</v>
      </c>
      <c r="B53" s="367"/>
      <c r="C53" s="368"/>
      <c r="D53" s="262" t="s">
        <v>332</v>
      </c>
      <c r="E53" s="356">
        <v>0.03</v>
      </c>
      <c r="F53" s="313" t="s">
        <v>325</v>
      </c>
      <c r="G53" s="313" t="s">
        <v>333</v>
      </c>
      <c r="H53" s="313" t="s">
        <v>334</v>
      </c>
      <c r="I53" s="313"/>
      <c r="J53" s="314" t="s">
        <v>60</v>
      </c>
      <c r="K53" s="313" t="s">
        <v>333</v>
      </c>
      <c r="L53" s="314">
        <v>0</v>
      </c>
      <c r="M53" s="314">
        <v>1</v>
      </c>
      <c r="N53" s="314">
        <v>0</v>
      </c>
      <c r="O53" s="314">
        <v>1</v>
      </c>
      <c r="P53" s="314">
        <v>2</v>
      </c>
      <c r="Q53" s="287" t="s">
        <v>62</v>
      </c>
      <c r="R53" s="280" t="s">
        <v>335</v>
      </c>
      <c r="S53" s="280" t="s">
        <v>336</v>
      </c>
      <c r="T53" s="280" t="s">
        <v>337</v>
      </c>
      <c r="U53" s="280" t="s">
        <v>136</v>
      </c>
      <c r="V53" s="288"/>
      <c r="W53" s="288"/>
      <c r="X53" s="288"/>
      <c r="Y53" s="120"/>
      <c r="Z53" s="289"/>
      <c r="AA53" s="58" t="str">
        <f>$G$53</f>
        <v>Mediciones de desempeño ambiental realizadas en el proceso/alcaldia local</v>
      </c>
      <c r="AB53" s="58">
        <f>L53</f>
        <v>0</v>
      </c>
      <c r="AC53" s="58">
        <v>0</v>
      </c>
      <c r="AD53" s="59"/>
      <c r="AE53" s="283" t="s">
        <v>338</v>
      </c>
      <c r="AF53" s="283"/>
      <c r="AG53" s="338" t="str">
        <f>$G$53</f>
        <v>Mediciones de desempeño ambiental realizadas en el proceso/alcaldia local</v>
      </c>
      <c r="AH53" s="338">
        <f t="shared" si="21"/>
        <v>1</v>
      </c>
      <c r="AI53" s="338">
        <v>1</v>
      </c>
      <c r="AJ53" s="341">
        <v>1</v>
      </c>
      <c r="AK53" s="58" t="s">
        <v>461</v>
      </c>
      <c r="AL53" s="58" t="s">
        <v>462</v>
      </c>
      <c r="AM53" s="58" t="str">
        <f>$G$53</f>
        <v>Mediciones de desempeño ambiental realizadas en el proceso/alcaldia local</v>
      </c>
      <c r="AN53" s="58">
        <f t="shared" si="22"/>
        <v>0</v>
      </c>
      <c r="AO53" s="58"/>
      <c r="AP53" s="60" t="e">
        <f t="shared" si="23"/>
        <v>#DIV/0!</v>
      </c>
      <c r="AQ53" s="58"/>
      <c r="AR53" s="58"/>
      <c r="AS53" s="58" t="str">
        <f>$G$53</f>
        <v>Mediciones de desempeño ambiental realizadas en el proceso/alcaldia local</v>
      </c>
      <c r="AT53" s="58">
        <f t="shared" si="24"/>
        <v>1</v>
      </c>
      <c r="AU53" s="58"/>
      <c r="AV53" s="60">
        <f t="shared" si="25"/>
        <v>0</v>
      </c>
      <c r="AW53" s="284"/>
      <c r="AX53" s="58"/>
      <c r="AY53" s="58" t="str">
        <f>$G$53</f>
        <v>Mediciones de desempeño ambiental realizadas en el proceso/alcaldia local</v>
      </c>
      <c r="AZ53" s="58">
        <f t="shared" si="26"/>
        <v>2</v>
      </c>
      <c r="BA53" s="58"/>
      <c r="BB53" s="60">
        <f t="shared" si="27"/>
        <v>0</v>
      </c>
      <c r="BC53" s="63">
        <f t="shared" si="28"/>
        <v>0</v>
      </c>
      <c r="BD53" s="285"/>
    </row>
    <row r="54" spans="1:62" ht="408.75" customHeight="1" thickBot="1" x14ac:dyDescent="0.3">
      <c r="A54" s="65">
        <v>37</v>
      </c>
      <c r="B54" s="367"/>
      <c r="C54" s="368"/>
      <c r="D54" s="263" t="s">
        <v>339</v>
      </c>
      <c r="E54" s="357">
        <v>2.5000000000000001E-2</v>
      </c>
      <c r="F54" s="314" t="s">
        <v>325</v>
      </c>
      <c r="G54" s="315" t="s">
        <v>340</v>
      </c>
      <c r="H54" s="315" t="s">
        <v>341</v>
      </c>
      <c r="I54" s="316">
        <v>1049</v>
      </c>
      <c r="J54" s="316" t="s">
        <v>94</v>
      </c>
      <c r="K54" s="315" t="s">
        <v>342</v>
      </c>
      <c r="L54" s="260">
        <v>612</v>
      </c>
      <c r="M54" s="260">
        <v>300</v>
      </c>
      <c r="N54" s="260">
        <v>100</v>
      </c>
      <c r="O54" s="261">
        <v>0</v>
      </c>
      <c r="P54" s="261">
        <v>0</v>
      </c>
      <c r="Q54" s="287" t="s">
        <v>62</v>
      </c>
      <c r="R54" s="280" t="s">
        <v>343</v>
      </c>
      <c r="S54" s="280" t="s">
        <v>344</v>
      </c>
      <c r="T54" s="280" t="s">
        <v>345</v>
      </c>
      <c r="U54" s="280" t="s">
        <v>136</v>
      </c>
      <c r="V54" s="288"/>
      <c r="W54" s="288"/>
      <c r="X54" s="288"/>
      <c r="Y54" s="120"/>
      <c r="Z54" s="289"/>
      <c r="AA54" s="58" t="str">
        <f>$G$54</f>
        <v>Disminución de requerimientos ciudadanos vencidos asignados al proceso/Alcaldía Local</v>
      </c>
      <c r="AB54" s="58">
        <f>L54</f>
        <v>612</v>
      </c>
      <c r="AC54" s="224">
        <v>612</v>
      </c>
      <c r="AD54" s="211">
        <v>1</v>
      </c>
      <c r="AE54" s="317" t="s">
        <v>346</v>
      </c>
      <c r="AF54" s="283" t="s">
        <v>347</v>
      </c>
      <c r="AG54" s="338" t="str">
        <f>$G$54</f>
        <v>Disminución de requerimientos ciudadanos vencidos asignados al proceso/Alcaldía Local</v>
      </c>
      <c r="AH54" s="338">
        <f t="shared" si="21"/>
        <v>300</v>
      </c>
      <c r="AI54" s="338">
        <v>431</v>
      </c>
      <c r="AJ54" s="359">
        <f>+(AC54-AI54)/(AB54-AH54)</f>
        <v>0.58012820512820518</v>
      </c>
      <c r="AK54" s="58" t="s">
        <v>466</v>
      </c>
      <c r="AL54" s="58"/>
      <c r="AM54" s="58" t="str">
        <f>$G$54</f>
        <v>Disminución de requerimientos ciudadanos vencidos asignados al proceso/Alcaldía Local</v>
      </c>
      <c r="AN54" s="58">
        <f t="shared" si="22"/>
        <v>100</v>
      </c>
      <c r="AO54" s="58"/>
      <c r="AP54" s="60">
        <f t="shared" si="23"/>
        <v>0</v>
      </c>
      <c r="AQ54" s="58"/>
      <c r="AR54" s="58"/>
      <c r="AS54" s="58" t="str">
        <f>$G$54</f>
        <v>Disminución de requerimientos ciudadanos vencidos asignados al proceso/Alcaldía Local</v>
      </c>
      <c r="AT54" s="58">
        <f t="shared" si="24"/>
        <v>0</v>
      </c>
      <c r="AU54" s="58"/>
      <c r="AV54" s="60" t="e">
        <f t="shared" si="25"/>
        <v>#DIV/0!</v>
      </c>
      <c r="AW54" s="284"/>
      <c r="AX54" s="58"/>
      <c r="AY54" s="58" t="str">
        <f>$G$54</f>
        <v>Disminución de requerimientos ciudadanos vencidos asignados al proceso/Alcaldía Local</v>
      </c>
      <c r="AZ54" s="58">
        <f t="shared" si="26"/>
        <v>0</v>
      </c>
      <c r="BA54" s="58"/>
      <c r="BB54" s="60" t="e">
        <f t="shared" si="27"/>
        <v>#DIV/0!</v>
      </c>
      <c r="BC54" s="63" t="e">
        <f t="shared" si="28"/>
        <v>#DIV/0!</v>
      </c>
      <c r="BD54" s="285"/>
    </row>
    <row r="55" spans="1:62" ht="150" customHeight="1" thickBot="1" x14ac:dyDescent="0.3">
      <c r="A55" s="48">
        <v>38</v>
      </c>
      <c r="B55" s="367"/>
      <c r="C55" s="368"/>
      <c r="D55" s="262" t="s">
        <v>348</v>
      </c>
      <c r="E55" s="361">
        <v>2.5000000000000001E-2</v>
      </c>
      <c r="F55" s="313" t="s">
        <v>325</v>
      </c>
      <c r="G55" s="313" t="s">
        <v>349</v>
      </c>
      <c r="H55" s="313" t="s">
        <v>350</v>
      </c>
      <c r="I55" s="313"/>
      <c r="J55" s="314" t="s">
        <v>60</v>
      </c>
      <c r="K55" s="313" t="s">
        <v>351</v>
      </c>
      <c r="L55" s="314">
        <v>0</v>
      </c>
      <c r="M55" s="314">
        <v>1</v>
      </c>
      <c r="N55" s="314">
        <v>1</v>
      </c>
      <c r="O55" s="314">
        <v>0</v>
      </c>
      <c r="P55" s="314">
        <v>2</v>
      </c>
      <c r="Q55" s="287" t="s">
        <v>62</v>
      </c>
      <c r="R55" s="280" t="s">
        <v>352</v>
      </c>
      <c r="S55" s="280" t="s">
        <v>331</v>
      </c>
      <c r="T55" s="280" t="s">
        <v>353</v>
      </c>
      <c r="U55" s="280" t="s">
        <v>136</v>
      </c>
      <c r="V55" s="288"/>
      <c r="W55" s="288"/>
      <c r="X55" s="288"/>
      <c r="Y55" s="120"/>
      <c r="Z55" s="289"/>
      <c r="AA55" s="58" t="str">
        <f>$G$55</f>
        <v>Buenas practicas y lecciones aprendidas identificadas por proceso o Alcaldía Local en la herramienta de gestión del conocimiento (AGORA)</v>
      </c>
      <c r="AB55" s="58">
        <f t="shared" ref="AB55:AB58" si="29">L55</f>
        <v>0</v>
      </c>
      <c r="AC55" s="58">
        <v>0</v>
      </c>
      <c r="AD55" s="211"/>
      <c r="AE55" s="283" t="s">
        <v>338</v>
      </c>
      <c r="AF55" s="283"/>
      <c r="AG55" s="338" t="str">
        <f>$G$55</f>
        <v>Buenas practicas y lecciones aprendidas identificadas por proceso o Alcaldía Local en la herramienta de gestión del conocimiento (AGORA)</v>
      </c>
      <c r="AH55" s="338">
        <f t="shared" si="21"/>
        <v>1</v>
      </c>
      <c r="AI55" s="338">
        <v>1</v>
      </c>
      <c r="AJ55" s="341">
        <v>1</v>
      </c>
      <c r="AK55" s="58" t="s">
        <v>459</v>
      </c>
      <c r="AL55" s="58" t="s">
        <v>460</v>
      </c>
      <c r="AM55" s="58" t="str">
        <f>$G$55</f>
        <v>Buenas practicas y lecciones aprendidas identificadas por proceso o Alcaldía Local en la herramienta de gestión del conocimiento (AGORA)</v>
      </c>
      <c r="AN55" s="58">
        <f t="shared" si="22"/>
        <v>1</v>
      </c>
      <c r="AO55" s="58"/>
      <c r="AP55" s="60">
        <f t="shared" si="23"/>
        <v>0</v>
      </c>
      <c r="AQ55" s="58"/>
      <c r="AR55" s="58"/>
      <c r="AS55" s="58" t="str">
        <f>$G$55</f>
        <v>Buenas practicas y lecciones aprendidas identificadas por proceso o Alcaldía Local en la herramienta de gestión del conocimiento (AGORA)</v>
      </c>
      <c r="AT55" s="58">
        <f t="shared" si="24"/>
        <v>0</v>
      </c>
      <c r="AU55" s="58"/>
      <c r="AV55" s="60" t="e">
        <f t="shared" si="25"/>
        <v>#DIV/0!</v>
      </c>
      <c r="AW55" s="284"/>
      <c r="AX55" s="58"/>
      <c r="AY55" s="58" t="str">
        <f>$G$55</f>
        <v>Buenas practicas y lecciones aprendidas identificadas por proceso o Alcaldía Local en la herramienta de gestión del conocimiento (AGORA)</v>
      </c>
      <c r="AZ55" s="58">
        <f t="shared" si="26"/>
        <v>2</v>
      </c>
      <c r="BA55" s="58"/>
      <c r="BB55" s="60">
        <f t="shared" si="27"/>
        <v>0</v>
      </c>
      <c r="BC55" s="63">
        <f t="shared" si="28"/>
        <v>0</v>
      </c>
      <c r="BD55" s="285"/>
    </row>
    <row r="56" spans="1:62" ht="150" customHeight="1" thickBot="1" x14ac:dyDescent="0.3">
      <c r="A56" s="65">
        <v>39</v>
      </c>
      <c r="B56" s="367"/>
      <c r="C56" s="368"/>
      <c r="D56" s="262" t="s">
        <v>472</v>
      </c>
      <c r="E56" s="356">
        <v>0.03</v>
      </c>
      <c r="F56" s="313" t="s">
        <v>325</v>
      </c>
      <c r="G56" s="313" t="s">
        <v>354</v>
      </c>
      <c r="H56" s="313" t="s">
        <v>355</v>
      </c>
      <c r="I56" s="313">
        <v>8640</v>
      </c>
      <c r="J56" s="314" t="s">
        <v>60</v>
      </c>
      <c r="K56" s="313" t="s">
        <v>356</v>
      </c>
      <c r="L56" s="318"/>
      <c r="M56" s="312">
        <v>0.5</v>
      </c>
      <c r="N56" s="314"/>
      <c r="O56" s="312">
        <v>0.5</v>
      </c>
      <c r="P56" s="312">
        <v>1</v>
      </c>
      <c r="Q56" s="287" t="s">
        <v>84</v>
      </c>
      <c r="R56" s="280" t="s">
        <v>357</v>
      </c>
      <c r="S56" s="280" t="s">
        <v>331</v>
      </c>
      <c r="T56" s="280" t="s">
        <v>358</v>
      </c>
      <c r="U56" s="280" t="s">
        <v>136</v>
      </c>
      <c r="V56" s="294"/>
      <c r="W56" s="294"/>
      <c r="X56" s="294"/>
      <c r="Y56" s="120"/>
      <c r="Z56" s="295"/>
      <c r="AA56" s="58" t="str">
        <f>$G$56</f>
        <v>Porcentaje de depuración de las comunicaciones en el aplicatio de gestión documental</v>
      </c>
      <c r="AB56" s="59">
        <f t="shared" si="29"/>
        <v>0</v>
      </c>
      <c r="AC56" s="59">
        <v>0</v>
      </c>
      <c r="AD56" s="59"/>
      <c r="AE56" s="296" t="s">
        <v>338</v>
      </c>
      <c r="AF56" s="296"/>
      <c r="AG56" s="338" t="str">
        <f>$G$56</f>
        <v>Porcentaje de depuración de las comunicaciones en el aplicatio de gestión documental</v>
      </c>
      <c r="AH56" s="339">
        <v>0.5</v>
      </c>
      <c r="AI56" s="354">
        <v>0.23</v>
      </c>
      <c r="AJ56" s="341">
        <f>AI56/AH56</f>
        <v>0.46</v>
      </c>
      <c r="AK56" s="225" t="s">
        <v>457</v>
      </c>
      <c r="AL56" s="225" t="s">
        <v>458</v>
      </c>
      <c r="AM56" s="58" t="str">
        <f>$G$56</f>
        <v>Porcentaje de depuración de las comunicaciones en el aplicatio de gestión documental</v>
      </c>
      <c r="AN56" s="59">
        <f t="shared" si="22"/>
        <v>0</v>
      </c>
      <c r="AO56" s="225"/>
      <c r="AP56" s="60" t="e">
        <f t="shared" si="23"/>
        <v>#DIV/0!</v>
      </c>
      <c r="AQ56" s="225"/>
      <c r="AR56" s="225"/>
      <c r="AS56" s="58" t="str">
        <f>$G$56</f>
        <v>Porcentaje de depuración de las comunicaciones en el aplicatio de gestión documental</v>
      </c>
      <c r="AT56" s="59">
        <f t="shared" si="24"/>
        <v>0.5</v>
      </c>
      <c r="AU56" s="225"/>
      <c r="AV56" s="60">
        <f t="shared" si="25"/>
        <v>0</v>
      </c>
      <c r="AW56" s="297"/>
      <c r="AX56" s="225"/>
      <c r="AY56" s="58" t="str">
        <f>$G$56</f>
        <v>Porcentaje de depuración de las comunicaciones en el aplicatio de gestión documental</v>
      </c>
      <c r="AZ56" s="59">
        <f t="shared" si="26"/>
        <v>1</v>
      </c>
      <c r="BA56" s="225"/>
      <c r="BB56" s="60">
        <f t="shared" si="27"/>
        <v>0</v>
      </c>
      <c r="BC56" s="63">
        <f t="shared" si="28"/>
        <v>0</v>
      </c>
      <c r="BD56" s="298"/>
    </row>
    <row r="57" spans="1:62" ht="206.25" customHeight="1" thickBot="1" x14ac:dyDescent="0.3">
      <c r="A57" s="48">
        <v>42</v>
      </c>
      <c r="B57" s="367"/>
      <c r="C57" s="368"/>
      <c r="D57" s="262" t="s">
        <v>469</v>
      </c>
      <c r="E57" s="356">
        <v>0.03</v>
      </c>
      <c r="F57" s="313" t="s">
        <v>325</v>
      </c>
      <c r="G57" s="313" t="s">
        <v>361</v>
      </c>
      <c r="H57" s="313" t="s">
        <v>468</v>
      </c>
      <c r="I57" s="313" t="s">
        <v>186</v>
      </c>
      <c r="J57" s="314" t="s">
        <v>94</v>
      </c>
      <c r="K57" s="313" t="s">
        <v>359</v>
      </c>
      <c r="L57" s="312">
        <v>1</v>
      </c>
      <c r="M57" s="312">
        <v>1</v>
      </c>
      <c r="N57" s="312">
        <v>1</v>
      </c>
      <c r="O57" s="312">
        <v>1</v>
      </c>
      <c r="P57" s="312">
        <v>1</v>
      </c>
      <c r="Q57" s="287" t="s">
        <v>62</v>
      </c>
      <c r="R57" s="280" t="s">
        <v>360</v>
      </c>
      <c r="S57" s="280" t="s">
        <v>344</v>
      </c>
      <c r="T57" s="280" t="s">
        <v>362</v>
      </c>
      <c r="U57" s="280" t="s">
        <v>136</v>
      </c>
      <c r="V57" s="294"/>
      <c r="W57" s="294"/>
      <c r="X57" s="294"/>
      <c r="Y57" s="120"/>
      <c r="Z57" s="295"/>
      <c r="AA57" s="58" t="str">
        <f>$G$57</f>
        <v>Acciones correctivas documentadas y vigentes</v>
      </c>
      <c r="AB57" s="59">
        <f t="shared" si="29"/>
        <v>1</v>
      </c>
      <c r="AC57" s="59">
        <f>(1-BG57)*0.5+(1-BI57)*0.5</f>
        <v>0.64500000000000002</v>
      </c>
      <c r="AD57" s="59">
        <f>AC57/AB57</f>
        <v>0.64500000000000002</v>
      </c>
      <c r="AE57" s="296" t="s">
        <v>363</v>
      </c>
      <c r="AF57" s="296"/>
      <c r="AG57" s="338" t="str">
        <f>$G$57</f>
        <v>Acciones correctivas documentadas y vigentes</v>
      </c>
      <c r="AH57" s="339">
        <f t="shared" si="21"/>
        <v>1</v>
      </c>
      <c r="AI57" s="341">
        <v>1</v>
      </c>
      <c r="AJ57" s="341">
        <f>AI57/AH57</f>
        <v>1</v>
      </c>
      <c r="AK57" s="225" t="s">
        <v>470</v>
      </c>
      <c r="AL57" s="225" t="s">
        <v>456</v>
      </c>
      <c r="AM57" s="58" t="str">
        <f>$G$57</f>
        <v>Acciones correctivas documentadas y vigentes</v>
      </c>
      <c r="AN57" s="59">
        <f t="shared" si="22"/>
        <v>1</v>
      </c>
      <c r="AO57" s="225"/>
      <c r="AP57" s="60">
        <f t="shared" si="23"/>
        <v>0</v>
      </c>
      <c r="AQ57" s="225"/>
      <c r="AR57" s="225"/>
      <c r="AS57" s="58" t="str">
        <f>$G$57</f>
        <v>Acciones correctivas documentadas y vigentes</v>
      </c>
      <c r="AT57" s="59">
        <f t="shared" si="24"/>
        <v>1</v>
      </c>
      <c r="AU57" s="225"/>
      <c r="AV57" s="60">
        <f t="shared" si="25"/>
        <v>0</v>
      </c>
      <c r="AW57" s="297"/>
      <c r="AX57" s="225"/>
      <c r="AY57" s="58" t="str">
        <f>$G$57</f>
        <v>Acciones correctivas documentadas y vigentes</v>
      </c>
      <c r="AZ57" s="59">
        <f t="shared" si="26"/>
        <v>1</v>
      </c>
      <c r="BA57" s="225"/>
      <c r="BB57" s="60">
        <f t="shared" si="27"/>
        <v>0</v>
      </c>
      <c r="BC57" s="63">
        <f t="shared" si="28"/>
        <v>0</v>
      </c>
      <c r="BD57" s="298"/>
      <c r="BG57" s="319">
        <v>0.3</v>
      </c>
      <c r="BH57" s="1" t="s">
        <v>364</v>
      </c>
      <c r="BI57" s="319">
        <v>0.41</v>
      </c>
      <c r="BJ57" s="1" t="s">
        <v>365</v>
      </c>
    </row>
    <row r="58" spans="1:62" ht="163.5" customHeight="1" thickBot="1" x14ac:dyDescent="0.3">
      <c r="A58" s="65">
        <v>43</v>
      </c>
      <c r="B58" s="367"/>
      <c r="C58" s="368"/>
      <c r="D58" s="264" t="s">
        <v>366</v>
      </c>
      <c r="E58" s="358">
        <v>0.03</v>
      </c>
      <c r="F58" s="321" t="s">
        <v>325</v>
      </c>
      <c r="G58" s="321" t="s">
        <v>367</v>
      </c>
      <c r="H58" s="321" t="s">
        <v>368</v>
      </c>
      <c r="I58" s="321"/>
      <c r="J58" s="322" t="s">
        <v>94</v>
      </c>
      <c r="K58" s="321" t="s">
        <v>369</v>
      </c>
      <c r="L58" s="320">
        <v>1</v>
      </c>
      <c r="M58" s="320">
        <v>1</v>
      </c>
      <c r="N58" s="320">
        <v>1</v>
      </c>
      <c r="O58" s="320">
        <v>1</v>
      </c>
      <c r="P58" s="320">
        <v>1</v>
      </c>
      <c r="Q58" s="323" t="s">
        <v>62</v>
      </c>
      <c r="R58" s="324" t="s">
        <v>370</v>
      </c>
      <c r="S58" s="325" t="s">
        <v>371</v>
      </c>
      <c r="T58" s="325" t="s">
        <v>372</v>
      </c>
      <c r="U58" s="325" t="s">
        <v>136</v>
      </c>
      <c r="V58" s="326"/>
      <c r="W58" s="326"/>
      <c r="X58" s="326"/>
      <c r="Y58" s="120"/>
      <c r="Z58" s="327"/>
      <c r="AA58" s="58" t="str">
        <f>$G$58</f>
        <v>Información publicada según lineamientos de la ley de transparencia 1712 de 2014</v>
      </c>
      <c r="AB58" s="59">
        <f t="shared" si="29"/>
        <v>1</v>
      </c>
      <c r="AC58" s="59">
        <v>0.95</v>
      </c>
      <c r="AD58" s="59">
        <f>AC58/AB58</f>
        <v>0.95</v>
      </c>
      <c r="AE58" s="328" t="s">
        <v>373</v>
      </c>
      <c r="AF58" s="328"/>
      <c r="AG58" s="338" t="str">
        <f>$G$58</f>
        <v>Información publicada según lineamientos de la ley de transparencia 1712 de 2014</v>
      </c>
      <c r="AH58" s="339">
        <f t="shared" si="21"/>
        <v>1</v>
      </c>
      <c r="AI58" s="353">
        <v>0.95</v>
      </c>
      <c r="AJ58" s="353">
        <v>0.95</v>
      </c>
      <c r="AK58" s="97" t="s">
        <v>454</v>
      </c>
      <c r="AL58" s="97" t="s">
        <v>455</v>
      </c>
      <c r="AM58" s="58" t="str">
        <f>$G$58</f>
        <v>Información publicada según lineamientos de la ley de transparencia 1712 de 2014</v>
      </c>
      <c r="AN58" s="59">
        <f t="shared" si="22"/>
        <v>1</v>
      </c>
      <c r="AO58" s="97"/>
      <c r="AP58" s="60">
        <f t="shared" si="23"/>
        <v>0</v>
      </c>
      <c r="AQ58" s="97"/>
      <c r="AR58" s="97"/>
      <c r="AS58" s="58" t="str">
        <f>$G$58</f>
        <v>Información publicada según lineamientos de la ley de transparencia 1712 de 2014</v>
      </c>
      <c r="AT58" s="59">
        <f t="shared" si="24"/>
        <v>1</v>
      </c>
      <c r="AU58" s="97"/>
      <c r="AV58" s="60">
        <f t="shared" si="25"/>
        <v>0</v>
      </c>
      <c r="AW58" s="329"/>
      <c r="AX58" s="97"/>
      <c r="AY58" s="58" t="str">
        <f>$G$58</f>
        <v>Información publicada según lineamientos de la ley de transparencia 1712 de 2014</v>
      </c>
      <c r="AZ58" s="59">
        <f t="shared" si="26"/>
        <v>1</v>
      </c>
      <c r="BA58" s="97"/>
      <c r="BB58" s="60">
        <f t="shared" si="27"/>
        <v>0</v>
      </c>
      <c r="BC58" s="63">
        <f t="shared" si="28"/>
        <v>0</v>
      </c>
      <c r="BD58" s="330"/>
    </row>
    <row r="59" spans="1:62" ht="112.5" customHeight="1" thickBot="1" x14ac:dyDescent="0.35">
      <c r="A59" s="163"/>
      <c r="B59" s="369" t="s">
        <v>374</v>
      </c>
      <c r="C59" s="369"/>
      <c r="D59" s="369"/>
      <c r="E59" s="164">
        <f>SUM(E52:E58,E51,E49,E47,E45,E34,E24,E20,E18)</f>
        <v>1</v>
      </c>
      <c r="F59" s="165"/>
      <c r="G59" s="166"/>
      <c r="H59" s="167"/>
      <c r="I59" s="167"/>
      <c r="J59" s="167"/>
      <c r="K59" s="167"/>
      <c r="L59" s="167"/>
      <c r="M59" s="167"/>
      <c r="N59" s="167"/>
      <c r="O59" s="167"/>
      <c r="P59" s="168"/>
      <c r="Q59" s="167"/>
      <c r="R59" s="167"/>
      <c r="S59" s="169"/>
      <c r="T59" s="169"/>
      <c r="U59" s="169"/>
      <c r="V59" s="169"/>
      <c r="W59" s="169"/>
      <c r="X59" s="169"/>
      <c r="Y59" s="169"/>
      <c r="Z59" s="169"/>
      <c r="AA59" s="362" t="s">
        <v>375</v>
      </c>
      <c r="AB59" s="362"/>
      <c r="AC59" s="362"/>
      <c r="AD59" s="265">
        <f>AVERAGE(AD15:AD58)</f>
        <v>0.93900000000000006</v>
      </c>
      <c r="AE59" s="170"/>
      <c r="AF59" s="169"/>
      <c r="AG59" s="370" t="s">
        <v>376</v>
      </c>
      <c r="AH59" s="370"/>
      <c r="AI59" s="370"/>
      <c r="AJ59" s="351">
        <f>AVERAGE(AJ15:AJ58)</f>
        <v>0.91787200854700846</v>
      </c>
      <c r="AK59" s="170"/>
      <c r="AL59" s="169"/>
      <c r="AM59" s="362" t="s">
        <v>377</v>
      </c>
      <c r="AN59" s="362"/>
      <c r="AO59" s="362"/>
      <c r="AP59" s="170" t="e">
        <f>AVERAGE(AP15:AP58)</f>
        <v>#DIV/0!</v>
      </c>
      <c r="AQ59" s="170"/>
      <c r="AR59" s="171"/>
      <c r="AS59" s="363" t="s">
        <v>378</v>
      </c>
      <c r="AT59" s="363"/>
      <c r="AU59" s="363"/>
      <c r="AV59" s="170" t="e">
        <f>AVERAGE(AV15:AV58)</f>
        <v>#DIV/0!</v>
      </c>
      <c r="AW59" s="170"/>
      <c r="AX59" s="364" t="s">
        <v>379</v>
      </c>
      <c r="AY59" s="364"/>
      <c r="AZ59" s="364"/>
      <c r="BA59" s="172" t="e">
        <f>SUM(BC15:BC17,BC19,BC21:BC23,BC25:BC33,BC35:BC44,BC46,BC48:BC48,BC50,BC52:BC58)</f>
        <v>#VALUE!</v>
      </c>
      <c r="BB59" s="172"/>
      <c r="BC59" s="173"/>
      <c r="BD59" s="174"/>
    </row>
    <row r="60" spans="1:62" ht="15.75" customHeight="1" x14ac:dyDescent="0.25">
      <c r="A60" s="18"/>
      <c r="B60" s="175"/>
      <c r="C60" s="175"/>
      <c r="D60" s="19"/>
      <c r="E60" s="176"/>
      <c r="F60" s="175"/>
      <c r="G60" s="175"/>
      <c r="H60" s="7"/>
      <c r="I60" s="7"/>
      <c r="J60" s="7"/>
      <c r="K60" s="7"/>
      <c r="L60" s="7"/>
      <c r="M60" s="7"/>
      <c r="N60" s="7"/>
      <c r="O60" s="7"/>
      <c r="P60" s="7"/>
      <c r="Q60" s="7"/>
      <c r="R60" s="7"/>
      <c r="S60" s="7"/>
      <c r="T60" s="7"/>
      <c r="U60" s="7"/>
      <c r="V60" s="7"/>
      <c r="W60" s="7"/>
      <c r="X60" s="7"/>
      <c r="Y60" s="7"/>
      <c r="Z60" s="7"/>
      <c r="AA60" s="365"/>
      <c r="AB60" s="365"/>
      <c r="AC60" s="365"/>
      <c r="AD60" s="177"/>
      <c r="AE60" s="7"/>
      <c r="AF60" s="7"/>
      <c r="AG60" s="366"/>
      <c r="AH60" s="366"/>
      <c r="AI60" s="366"/>
      <c r="AJ60" s="352"/>
      <c r="AK60" s="7"/>
      <c r="AL60" s="7"/>
      <c r="AM60" s="365"/>
      <c r="AN60" s="365"/>
      <c r="AO60" s="365"/>
      <c r="AP60" s="177"/>
      <c r="AQ60" s="7"/>
      <c r="AR60" s="7"/>
      <c r="AS60" s="365"/>
      <c r="AT60" s="365"/>
      <c r="AU60" s="365"/>
      <c r="AV60" s="177"/>
      <c r="AW60" s="7"/>
      <c r="AX60" s="7"/>
      <c r="AY60" s="365"/>
      <c r="AZ60" s="365"/>
      <c r="BA60" s="365"/>
      <c r="BB60" s="177"/>
      <c r="BC60" s="177"/>
      <c r="BD60" s="7"/>
    </row>
  </sheetData>
  <autoFilter ref="A10:BD59"/>
  <mergeCells count="69">
    <mergeCell ref="A1:Z1"/>
    <mergeCell ref="A2:Z2"/>
    <mergeCell ref="C3:H3"/>
    <mergeCell ref="E4:H4"/>
    <mergeCell ref="E5:H5"/>
    <mergeCell ref="AM5:AR5"/>
    <mergeCell ref="AS5:AX5"/>
    <mergeCell ref="AY5:BD5"/>
    <mergeCell ref="AA6:AF6"/>
    <mergeCell ref="AG6:AL6"/>
    <mergeCell ref="AM6:AR6"/>
    <mergeCell ref="AS6:AX6"/>
    <mergeCell ref="AY6:BD6"/>
    <mergeCell ref="D7:S7"/>
    <mergeCell ref="D8:K8"/>
    <mergeCell ref="L8:O8"/>
    <mergeCell ref="AA8:AC8"/>
    <mergeCell ref="AG8:AI8"/>
    <mergeCell ref="AM8:AO8"/>
    <mergeCell ref="AS8:AU8"/>
    <mergeCell ref="AY8:BA8"/>
    <mergeCell ref="A10:B12"/>
    <mergeCell ref="D10:Z11"/>
    <mergeCell ref="AA10:AF10"/>
    <mergeCell ref="AG10:AL10"/>
    <mergeCell ref="AM10:AR10"/>
    <mergeCell ref="AS10:AX10"/>
    <mergeCell ref="AY10:BD10"/>
    <mergeCell ref="AA11:AF11"/>
    <mergeCell ref="AG11:AL11"/>
    <mergeCell ref="AM11:AR11"/>
    <mergeCell ref="AS11:AX11"/>
    <mergeCell ref="AY11:BD11"/>
    <mergeCell ref="D12:S12"/>
    <mergeCell ref="BB12:BB13"/>
    <mergeCell ref="BD12:BD13"/>
    <mergeCell ref="AP12:AP13"/>
    <mergeCell ref="AQ12:AQ13"/>
    <mergeCell ref="AR12:AR13"/>
    <mergeCell ref="AS12:AU12"/>
    <mergeCell ref="AV12:AV13"/>
    <mergeCell ref="C13:C14"/>
    <mergeCell ref="X13:Y13"/>
    <mergeCell ref="AW12:AW13"/>
    <mergeCell ref="AX12:AX13"/>
    <mergeCell ref="AY12:BA12"/>
    <mergeCell ref="AG12:AI12"/>
    <mergeCell ref="AJ12:AJ13"/>
    <mergeCell ref="AK12:AK13"/>
    <mergeCell ref="AL12:AL13"/>
    <mergeCell ref="AM12:AO12"/>
    <mergeCell ref="V12:Z12"/>
    <mergeCell ref="AA12:AC12"/>
    <mergeCell ref="AD12:AD13"/>
    <mergeCell ref="AE12:AE13"/>
    <mergeCell ref="AF12:AF13"/>
    <mergeCell ref="B52:B58"/>
    <mergeCell ref="C52:C58"/>
    <mergeCell ref="B59:D59"/>
    <mergeCell ref="AA59:AC59"/>
    <mergeCell ref="AG59:AI59"/>
    <mergeCell ref="AM59:AO59"/>
    <mergeCell ref="AS59:AU59"/>
    <mergeCell ref="AX59:AZ59"/>
    <mergeCell ref="AA60:AC60"/>
    <mergeCell ref="AG60:AI60"/>
    <mergeCell ref="AM60:AO60"/>
    <mergeCell ref="AS60:AU60"/>
    <mergeCell ref="AY60:BA60"/>
  </mergeCells>
  <conditionalFormatting sqref="AD59:AE59 AJ59:AK59 AP59:AQ59 AV59:AW59 BA59:BD59 AJ59:AJ60 AD41 AD54:AD55 AD59:AD60 AD15:AD16 AD49 AD51 AD18 AD43:AD47 AD20:AD34 BB15:BC60 AP15:AP60 AV15:AV60">
    <cfRule type="containsText" dxfId="19" priority="6" operator="containsText" text="N/A"/>
    <cfRule type="cellIs" dxfId="18" priority="7" operator="between">
      <formula>#REF!</formula>
      <formula>#REF!</formula>
    </cfRule>
    <cfRule type="cellIs" dxfId="17" priority="8" operator="between">
      <formula>#REF!</formula>
      <formula>#REF!</formula>
    </cfRule>
    <cfRule type="cellIs" dxfId="16" priority="9" operator="between">
      <formula>#REF!</formula>
      <formula>#REF!</formula>
    </cfRule>
  </conditionalFormatting>
  <conditionalFormatting sqref="AP60 AV60 BB60:BC60 AJ60 AD60">
    <cfRule type="containsText" dxfId="15" priority="10" operator="containsText" text="N/A"/>
    <cfRule type="cellIs" dxfId="14" priority="11" operator="between">
      <formula>$B$11</formula>
      <formula>#REF!</formula>
    </cfRule>
    <cfRule type="cellIs" dxfId="13" priority="12" operator="between">
      <formula>$B$9</formula>
      <formula>#REF!</formula>
    </cfRule>
    <cfRule type="cellIs" dxfId="12" priority="13" operator="between">
      <formula>#REF!</formula>
      <formula>#REF!</formula>
    </cfRule>
  </conditionalFormatting>
  <conditionalFormatting sqref="BB60:BC60 AP60 AV60 AJ60 AD60">
    <cfRule type="containsText" dxfId="11" priority="14" operator="containsText" text="N/A"/>
    <cfRule type="cellIs" dxfId="10" priority="15" operator="between">
      <formula>#REF!</formula>
      <formula>#REF!</formula>
    </cfRule>
    <cfRule type="cellIs" dxfId="9" priority="16" operator="between">
      <formula>$B$9</formula>
      <formula>#REF!</formula>
    </cfRule>
    <cfRule type="cellIs" dxfId="8" priority="17" operator="between">
      <formula>#REF!</formula>
      <formula>#REF!</formula>
    </cfRule>
  </conditionalFormatting>
  <conditionalFormatting sqref="AE59">
    <cfRule type="colorScale" priority="18">
      <colorScale>
        <cfvo type="min"/>
        <cfvo type="percentile" val="50"/>
        <cfvo type="max"/>
        <color rgb="FFF8696B"/>
        <color rgb="FFFFEB84"/>
        <color rgb="FF63BE7B"/>
      </colorScale>
    </cfRule>
  </conditionalFormatting>
  <conditionalFormatting sqref="AK59">
    <cfRule type="colorScale" priority="19">
      <colorScale>
        <cfvo type="min"/>
        <cfvo type="percentile" val="50"/>
        <cfvo type="max"/>
        <color rgb="FFF8696B"/>
        <color rgb="FFFFEB84"/>
        <color rgb="FF63BE7B"/>
      </colorScale>
    </cfRule>
  </conditionalFormatting>
  <conditionalFormatting sqref="AQ59">
    <cfRule type="colorScale" priority="20">
      <colorScale>
        <cfvo type="min"/>
        <cfvo type="percentile" val="50"/>
        <cfvo type="max"/>
        <color rgb="FFF8696B"/>
        <color rgb="FFFFEB84"/>
        <color rgb="FF63BE7B"/>
      </colorScale>
    </cfRule>
  </conditionalFormatting>
  <conditionalFormatting sqref="AW59">
    <cfRule type="colorScale" priority="21">
      <colorScale>
        <cfvo type="min"/>
        <cfvo type="percentile" val="50"/>
        <cfvo type="max"/>
        <color rgb="FFF8696B"/>
        <color rgb="FFFFEB84"/>
        <color rgb="FF63BE7B"/>
      </colorScale>
    </cfRule>
  </conditionalFormatting>
  <conditionalFormatting sqref="BB59:BC59">
    <cfRule type="colorScale" priority="22">
      <colorScale>
        <cfvo type="min"/>
        <cfvo type="percentile" val="50"/>
        <cfvo type="max"/>
        <color rgb="FFF8696B"/>
        <color rgb="FFFFEB84"/>
        <color rgb="FF63BE7B"/>
      </colorScale>
    </cfRule>
  </conditionalFormatting>
  <conditionalFormatting sqref="AD59">
    <cfRule type="colorScale" priority="23">
      <colorScale>
        <cfvo type="min"/>
        <cfvo type="percentile" val="50"/>
        <cfvo type="max"/>
        <color rgb="FFF8696B"/>
        <color rgb="FFFFEB84"/>
        <color rgb="FF63BE7B"/>
      </colorScale>
    </cfRule>
  </conditionalFormatting>
  <conditionalFormatting sqref="AJ59">
    <cfRule type="colorScale" priority="24">
      <colorScale>
        <cfvo type="min"/>
        <cfvo type="percentile" val="50"/>
        <cfvo type="max"/>
        <color rgb="FFF8696B"/>
        <color rgb="FFFFEB84"/>
        <color rgb="FF63BE7B"/>
      </colorScale>
    </cfRule>
  </conditionalFormatting>
  <conditionalFormatting sqref="AP59">
    <cfRule type="colorScale" priority="25">
      <colorScale>
        <cfvo type="min"/>
        <cfvo type="percentile" val="50"/>
        <cfvo type="max"/>
        <color rgb="FFF8696B"/>
        <color rgb="FFFFEB84"/>
        <color rgb="FF63BE7B"/>
      </colorScale>
    </cfRule>
  </conditionalFormatting>
  <conditionalFormatting sqref="AV59">
    <cfRule type="colorScale" priority="26">
      <colorScale>
        <cfvo type="min"/>
        <cfvo type="percentile" val="50"/>
        <cfvo type="max"/>
        <color rgb="FFF8696B"/>
        <color rgb="FFFFEB84"/>
        <color rgb="FF63BE7B"/>
      </colorScale>
    </cfRule>
  </conditionalFormatting>
  <conditionalFormatting sqref="BA59">
    <cfRule type="colorScale" priority="27">
      <colorScale>
        <cfvo type="min"/>
        <cfvo type="percentile" val="50"/>
        <cfvo type="max"/>
        <color rgb="FF63BE7B"/>
        <color rgb="FFFFEB84"/>
        <color rgb="FFF8696B"/>
      </colorScale>
    </cfRule>
  </conditionalFormatting>
  <conditionalFormatting sqref="AV59">
    <cfRule type="iconSet" priority="28">
      <iconSet iconSet="4Arrows">
        <cfvo type="percent" val="0"/>
        <cfvo type="percent" val="25"/>
        <cfvo type="percent" val="50"/>
        <cfvo type="percent" val="75"/>
      </iconSet>
    </cfRule>
  </conditionalFormatting>
  <conditionalFormatting sqref="BA59">
    <cfRule type="colorScale" priority="29">
      <colorScale>
        <cfvo type="num" val="0.45"/>
        <cfvo type="percent" val="0.65"/>
        <cfvo type="percent" val="100"/>
        <color rgb="FFF8696B"/>
        <color rgb="FFFFEB84"/>
        <color rgb="FF63BE7B"/>
      </colorScale>
    </cfRule>
  </conditionalFormatting>
  <conditionalFormatting sqref="AJ55:AJ57 AJ43:AJ53 AJ15:AJ41">
    <cfRule type="containsText" dxfId="7" priority="30" operator="containsText" text="N/A"/>
    <cfRule type="cellIs" dxfId="6" priority="31" operator="between">
      <formula>#REF!</formula>
      <formula>#REF!</formula>
    </cfRule>
    <cfRule type="cellIs" dxfId="5" priority="32" operator="between">
      <formula>#REF!</formula>
      <formula>#REF!</formula>
    </cfRule>
    <cfRule type="cellIs" dxfId="4" priority="33" operator="between">
      <formula>#REF!</formula>
      <formula>#REF!</formula>
    </cfRule>
  </conditionalFormatting>
  <conditionalFormatting sqref="AI57">
    <cfRule type="containsText" dxfId="3" priority="1" operator="containsText" text="N/A"/>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12">
    <dataValidation type="list" allowBlank="1" showInputMessage="1" showErrorMessage="1" sqref="B4">
      <formula1>DEPENDENCIA</formula1>
      <formula2>0</formula2>
    </dataValidation>
    <dataValidation type="list" allowBlank="1" showInputMessage="1" showErrorMessage="1" sqref="B5">
      <formula1>LIDERPROCESO</formula1>
      <formula2>0</formula2>
    </dataValidation>
    <dataValidation type="list" allowBlank="1" showInputMessage="1" showErrorMessage="1" error="Escriba un texto " promptTitle="Cualquier contenido" sqref="F51 F15:F24 F27:F31 F49 F34:F47">
      <formula1>META2</formula1>
      <formula2>0</formula2>
    </dataValidation>
    <dataValidation type="list" allowBlank="1" showInputMessage="1" showErrorMessage="1" sqref="J19:J24 J27:J31 J49 J51 J34:J47">
      <formula1>PROGRAMACION</formula1>
      <formula2>0</formula2>
    </dataValidation>
    <dataValidation type="list" allowBlank="1" showInputMessage="1" showErrorMessage="1" sqref="Q15:Q24 Q27:Q31 Q49 Q51 Q34:Q47">
      <formula1>INDICADOR</formula1>
      <formula2>0</formula2>
    </dataValidation>
    <dataValidation type="list" allowBlank="1" showInputMessage="1" showErrorMessage="1" sqref="U15:U24 U27:U31 U49 U51 U34:U47">
      <formula1>CONTRALORIA</formula1>
      <formula2>0</formula2>
    </dataValidation>
    <dataValidation type="list" allowBlank="1" showInputMessage="1" showErrorMessage="1" sqref="U25:U26 U32:U33 U48 U50 U52:U58">
      <formula1>CONTRALORIA</formula1>
    </dataValidation>
    <dataValidation type="list" allowBlank="1" showInputMessage="1" showErrorMessage="1" sqref="Q25:Q26 Q32:Q33 Q48 Q50 Q52:Q58">
      <formula1>INDICADOR</formula1>
    </dataValidation>
    <dataValidation type="list" allowBlank="1" showInputMessage="1" showErrorMessage="1" sqref="J25:J26 J32:J33 J48 J50 J52:J58">
      <formula1>PROGRAMACION</formula1>
    </dataValidation>
    <dataValidation type="list" allowBlank="1" showInputMessage="1" showErrorMessage="1" error="Escriba un texto " promptTitle="Cualquier contenido" sqref="F25:F26 F32:F33 F48 F50 F58 F52:F56">
      <formula1>META2</formula1>
    </dataValidation>
    <dataValidation type="list" allowBlank="1" showInputMessage="1" showErrorMessage="1" sqref="V15:V58">
      <formula1>FUENTE</formula1>
      <formula2>0</formula2>
    </dataValidation>
    <dataValidation type="list" allowBlank="1" showInputMessage="1" showErrorMessage="1" sqref="W15:W58">
      <formula1>RUBROS</formula1>
      <formula2>0</formula2>
    </dataValidation>
  </dataValidations>
  <hyperlinks>
    <hyperlink ref="AF15" r:id="rId1" display="https://gobiernobogota-my.sharepoint.com/personal/vanessa_castillo_gobiernobogota_gov_co/_layouts/15/onedrive.aspx?id=%2Fpersonal%2Fvanessa%5Fcastillo%5Fgobiernobogota%5Fgov%5Fco%2FDocuments%2FALPA%202018%20PG%2FI%20TRIMESTRE%202018%2FMETA%201"/>
    <hyperlink ref="AF17" r:id="rId2"/>
  </hyperlinks>
  <printOptions horizontalCentered="1" verticalCentered="1"/>
  <pageMargins left="0.70833333333333304" right="0.70833333333333304" top="0.74791666666666701" bottom="0.74861111111111101" header="0.51180555555555496" footer="0.31527777777777799"/>
  <pageSetup paperSize="14" firstPageNumber="0" orientation="landscape" horizontalDpi="300" verticalDpi="300" r:id="rId3"/>
  <headerFooter>
    <oddFooter>&amp;RCódigo: PLE-PIN-F018Versión: 1Vigencia desde: 8 septiembre de 2017</oddFooter>
  </headerFooter>
  <colBreaks count="1" manualBreakCount="1">
    <brk id="26"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
  <sheetViews>
    <sheetView zoomScale="55" zoomScaleNormal="55" workbookViewId="0">
      <selection activeCell="P15" sqref="P15"/>
    </sheetView>
  </sheetViews>
  <sheetFormatPr baseColWidth="10" defaultColWidth="9.140625" defaultRowHeight="15" x14ac:dyDescent="0.25"/>
  <cols>
    <col min="1" max="1" width="25.140625" customWidth="1"/>
    <col min="2" max="2" width="46" customWidth="1"/>
    <col min="3" max="3" width="56.5703125" customWidth="1"/>
    <col min="4" max="4" width="43.28515625" customWidth="1"/>
    <col min="5" max="5" width="13.28515625" customWidth="1"/>
    <col min="6" max="256" width="11.42578125"/>
    <col min="257" max="1025" width="9.140625" customWidth="1"/>
  </cols>
  <sheetData>
    <row r="1" spans="1:8" x14ac:dyDescent="0.25">
      <c r="A1" t="s">
        <v>380</v>
      </c>
      <c r="B1" t="s">
        <v>43</v>
      </c>
      <c r="C1" t="s">
        <v>381</v>
      </c>
      <c r="D1" t="s">
        <v>382</v>
      </c>
      <c r="F1" t="s">
        <v>383</v>
      </c>
    </row>
    <row r="2" spans="1:8" x14ac:dyDescent="0.25">
      <c r="A2" t="s">
        <v>384</v>
      </c>
      <c r="B2" t="s">
        <v>385</v>
      </c>
      <c r="C2" t="s">
        <v>70</v>
      </c>
      <c r="D2" t="s">
        <v>60</v>
      </c>
      <c r="F2" t="s">
        <v>206</v>
      </c>
    </row>
    <row r="3" spans="1:8" x14ac:dyDescent="0.25">
      <c r="A3" t="s">
        <v>386</v>
      </c>
      <c r="B3" t="s">
        <v>387</v>
      </c>
      <c r="C3" t="s">
        <v>388</v>
      </c>
      <c r="D3" t="s">
        <v>94</v>
      </c>
      <c r="F3" t="s">
        <v>62</v>
      </c>
    </row>
    <row r="4" spans="1:8" x14ac:dyDescent="0.25">
      <c r="A4" t="s">
        <v>389</v>
      </c>
      <c r="C4" t="s">
        <v>57</v>
      </c>
      <c r="D4" t="s">
        <v>82</v>
      </c>
      <c r="F4" t="s">
        <v>84</v>
      </c>
    </row>
    <row r="5" spans="1:8" x14ac:dyDescent="0.25">
      <c r="A5" t="s">
        <v>390</v>
      </c>
      <c r="C5" t="s">
        <v>325</v>
      </c>
      <c r="D5" t="s">
        <v>391</v>
      </c>
    </row>
    <row r="6" spans="1:8" x14ac:dyDescent="0.25">
      <c r="A6" t="s">
        <v>392</v>
      </c>
      <c r="E6" t="s">
        <v>393</v>
      </c>
      <c r="G6" t="s">
        <v>394</v>
      </c>
    </row>
    <row r="7" spans="1:8" x14ac:dyDescent="0.25">
      <c r="A7" t="s">
        <v>395</v>
      </c>
      <c r="E7" t="s">
        <v>396</v>
      </c>
      <c r="G7" t="s">
        <v>136</v>
      </c>
    </row>
    <row r="8" spans="1:8" x14ac:dyDescent="0.25">
      <c r="E8" t="s">
        <v>397</v>
      </c>
      <c r="G8" t="s">
        <v>398</v>
      </c>
    </row>
    <row r="9" spans="1:8" x14ac:dyDescent="0.25">
      <c r="E9" t="s">
        <v>399</v>
      </c>
    </row>
    <row r="10" spans="1:8" x14ac:dyDescent="0.25">
      <c r="E10" t="s">
        <v>400</v>
      </c>
    </row>
    <row r="12" spans="1:8" s="179" customFormat="1" ht="74.25" customHeight="1" x14ac:dyDescent="0.25">
      <c r="A12" s="178"/>
      <c r="C12" s="180"/>
      <c r="D12" s="181"/>
      <c r="H12" s="179" t="s">
        <v>401</v>
      </c>
    </row>
    <row r="13" spans="1:8" s="179" customFormat="1" ht="74.25" customHeight="1" x14ac:dyDescent="0.25">
      <c r="A13" s="178"/>
      <c r="C13" s="180"/>
      <c r="D13" s="181"/>
      <c r="H13" s="179" t="s">
        <v>402</v>
      </c>
    </row>
    <row r="14" spans="1:8" s="179" customFormat="1" ht="74.25" customHeight="1" x14ac:dyDescent="0.25">
      <c r="A14" s="178"/>
      <c r="C14" s="180"/>
      <c r="D14" s="182"/>
      <c r="H14" s="179" t="s">
        <v>403</v>
      </c>
    </row>
    <row r="15" spans="1:8" s="179" customFormat="1" ht="74.25" customHeight="1" x14ac:dyDescent="0.25">
      <c r="A15" s="178"/>
      <c r="C15" s="180"/>
      <c r="D15" s="182"/>
      <c r="H15" s="179" t="s">
        <v>404</v>
      </c>
    </row>
    <row r="16" spans="1:8" s="179" customFormat="1" ht="74.25" customHeight="1" x14ac:dyDescent="0.25">
      <c r="A16" s="178"/>
      <c r="C16" s="180"/>
      <c r="D16" s="183"/>
    </row>
    <row r="17" spans="1:4" s="179" customFormat="1" ht="74.25" customHeight="1" x14ac:dyDescent="0.25">
      <c r="A17" s="178"/>
      <c r="C17" s="180"/>
      <c r="D17" s="184"/>
    </row>
    <row r="18" spans="1:4" s="179" customFormat="1" ht="74.25" customHeight="1" x14ac:dyDescent="0.25">
      <c r="A18" s="178"/>
      <c r="C18" s="180"/>
      <c r="D18" s="181"/>
    </row>
    <row r="19" spans="1:4" s="179" customFormat="1" ht="74.25" customHeight="1" x14ac:dyDescent="0.25">
      <c r="A19" s="178"/>
      <c r="C19" s="180"/>
      <c r="D19" s="181"/>
    </row>
    <row r="20" spans="1:4" s="179" customFormat="1" ht="74.25" customHeight="1" x14ac:dyDescent="0.25">
      <c r="A20" s="178"/>
      <c r="C20" s="180"/>
      <c r="D20" s="181"/>
    </row>
    <row r="21" spans="1:4" s="179" customFormat="1" ht="74.25" customHeight="1" x14ac:dyDescent="0.25">
      <c r="A21" s="178"/>
      <c r="C21" s="185"/>
      <c r="D21" s="181"/>
    </row>
    <row r="22" spans="1:4" ht="18" x14ac:dyDescent="0.25">
      <c r="C22" s="185"/>
      <c r="D22" s="184"/>
    </row>
    <row r="23" spans="1:4" ht="18" x14ac:dyDescent="0.25">
      <c r="C23" s="185"/>
      <c r="D23" s="186"/>
    </row>
    <row r="24" spans="1:4" ht="18" x14ac:dyDescent="0.25">
      <c r="C24" s="187"/>
      <c r="D24" s="184"/>
    </row>
    <row r="25" spans="1:4" ht="18" x14ac:dyDescent="0.25">
      <c r="C25" s="187"/>
      <c r="D25" s="181"/>
    </row>
    <row r="26" spans="1:4" ht="18" x14ac:dyDescent="0.25">
      <c r="C26" s="187"/>
      <c r="D26" s="181"/>
    </row>
    <row r="27" spans="1:4" ht="18" x14ac:dyDescent="0.25">
      <c r="C27" s="187"/>
      <c r="D27" s="183"/>
    </row>
    <row r="28" spans="1:4" ht="18" x14ac:dyDescent="0.25">
      <c r="C28" s="187"/>
      <c r="D28" s="184"/>
    </row>
    <row r="29" spans="1:4" ht="18" x14ac:dyDescent="0.25">
      <c r="C29" s="187"/>
      <c r="D29" s="181"/>
    </row>
    <row r="30" spans="1:4" ht="18" x14ac:dyDescent="0.25">
      <c r="C30" s="187"/>
      <c r="D30" s="181"/>
    </row>
    <row r="31" spans="1:4" ht="18" x14ac:dyDescent="0.25">
      <c r="C31" s="187"/>
      <c r="D31" s="181"/>
    </row>
    <row r="32" spans="1:4" ht="18" x14ac:dyDescent="0.25">
      <c r="C32" s="188"/>
      <c r="D32" s="181"/>
    </row>
    <row r="33" spans="3:4" ht="18" x14ac:dyDescent="0.25">
      <c r="C33" s="188"/>
      <c r="D33" s="181"/>
    </row>
    <row r="34" spans="3:4" ht="18" x14ac:dyDescent="0.25">
      <c r="C34" s="188"/>
      <c r="D34" s="183"/>
    </row>
    <row r="35" spans="3:4" ht="18" x14ac:dyDescent="0.25">
      <c r="C35" s="188"/>
      <c r="D35" s="183"/>
    </row>
    <row r="36" spans="3:4" ht="18" x14ac:dyDescent="0.25">
      <c r="C36" s="188"/>
      <c r="D36" s="183"/>
    </row>
    <row r="37" spans="3:4" ht="18" x14ac:dyDescent="0.25">
      <c r="C37" s="188"/>
      <c r="D37" s="183"/>
    </row>
    <row r="38" spans="3:4" ht="18" x14ac:dyDescent="0.25">
      <c r="C38" s="188"/>
      <c r="D38" s="189"/>
    </row>
    <row r="39" spans="3:4" ht="18" x14ac:dyDescent="0.25">
      <c r="C39" s="188"/>
      <c r="D39" s="189"/>
    </row>
    <row r="40" spans="3:4" ht="18" x14ac:dyDescent="0.25">
      <c r="C40" s="190"/>
      <c r="D40" s="189"/>
    </row>
    <row r="41" spans="3:4" ht="18" x14ac:dyDescent="0.25">
      <c r="C41" s="190"/>
      <c r="D41" s="189"/>
    </row>
    <row r="42" spans="3:4" ht="18" x14ac:dyDescent="0.25">
      <c r="C42" s="191"/>
      <c r="D42" s="189"/>
    </row>
    <row r="43" spans="3:4" ht="18" x14ac:dyDescent="0.25">
      <c r="C43" s="192"/>
      <c r="D43" s="184"/>
    </row>
    <row r="44" spans="3:4" ht="18" x14ac:dyDescent="0.25">
      <c r="C44" s="193"/>
      <c r="D44" s="183"/>
    </row>
    <row r="45" spans="3:4" ht="18" x14ac:dyDescent="0.25">
      <c r="C45" s="193"/>
      <c r="D45" s="183"/>
    </row>
    <row r="46" spans="3:4" ht="18" x14ac:dyDescent="0.25">
      <c r="C46" s="193"/>
      <c r="D46" s="189"/>
    </row>
    <row r="47" spans="3:4" ht="18" x14ac:dyDescent="0.25">
      <c r="C47" s="194"/>
      <c r="D47" s="195"/>
    </row>
    <row r="48" spans="3:4" ht="18" x14ac:dyDescent="0.25">
      <c r="C48" s="196"/>
    </row>
    <row r="49" spans="3:3" ht="18" x14ac:dyDescent="0.25">
      <c r="C49" s="196"/>
    </row>
    <row r="50" spans="3:3" ht="18" x14ac:dyDescent="0.25">
      <c r="C50" s="196"/>
    </row>
    <row r="51" spans="3:3" ht="18" x14ac:dyDescent="0.25">
      <c r="C51" s="196"/>
    </row>
    <row r="52" spans="3:3" ht="18" x14ac:dyDescent="0.25">
      <c r="C52" s="197"/>
    </row>
    <row r="53" spans="3:3" ht="18" x14ac:dyDescent="0.25">
      <c r="C53" s="197"/>
    </row>
    <row r="54" spans="3:3" ht="18" x14ac:dyDescent="0.25">
      <c r="C54" s="197"/>
    </row>
    <row r="55" spans="3:3" ht="18" x14ac:dyDescent="0.25">
      <c r="C55" s="197"/>
    </row>
    <row r="56" spans="3:3" ht="18" x14ac:dyDescent="0.25">
      <c r="C56" s="198"/>
    </row>
    <row r="57" spans="3:3" ht="18" x14ac:dyDescent="0.25">
      <c r="C57" s="199"/>
    </row>
    <row r="58" spans="3:3" ht="18" x14ac:dyDescent="0.25">
      <c r="C58" s="199"/>
    </row>
    <row r="59" spans="3:3" ht="18" x14ac:dyDescent="0.25">
      <c r="C59" s="199"/>
    </row>
    <row r="60" spans="3:3" ht="18" x14ac:dyDescent="0.25">
      <c r="C60" s="200"/>
    </row>
    <row r="61" spans="3:3" ht="18" x14ac:dyDescent="0.25">
      <c r="C61" s="201"/>
    </row>
    <row r="62" spans="3:3" ht="18" x14ac:dyDescent="0.25">
      <c r="C62" s="202"/>
    </row>
    <row r="63" spans="3:3" ht="18" x14ac:dyDescent="0.25">
      <c r="C63" s="202"/>
    </row>
    <row r="64" spans="3:3" ht="18" x14ac:dyDescent="0.25">
      <c r="C64" s="202"/>
    </row>
    <row r="65" spans="3:3" ht="18" x14ac:dyDescent="0.25">
      <c r="C65" s="202"/>
    </row>
    <row r="66" spans="3:3" ht="18" x14ac:dyDescent="0.25">
      <c r="C66" s="203"/>
    </row>
    <row r="67" spans="3:3" ht="18" x14ac:dyDescent="0.25">
      <c r="C67" s="203"/>
    </row>
    <row r="68" spans="3:3" ht="18" x14ac:dyDescent="0.25">
      <c r="C68" s="203"/>
    </row>
    <row r="69" spans="3:3" ht="18" x14ac:dyDescent="0.25">
      <c r="C69" s="203"/>
    </row>
    <row r="70" spans="3:3" ht="18" x14ac:dyDescent="0.25">
      <c r="C70" s="203"/>
    </row>
    <row r="71" spans="3:3" ht="18" x14ac:dyDescent="0.25">
      <c r="C71" s="204"/>
    </row>
    <row r="72" spans="3:3" ht="18" x14ac:dyDescent="0.25">
      <c r="C72" s="203"/>
    </row>
    <row r="73" spans="3:3" ht="18" x14ac:dyDescent="0.25">
      <c r="C73" s="203"/>
    </row>
    <row r="74" spans="3:3" ht="18" x14ac:dyDescent="0.25">
      <c r="C74" s="203"/>
    </row>
    <row r="75" spans="3:3" ht="18" x14ac:dyDescent="0.25">
      <c r="C75" s="203"/>
    </row>
    <row r="76" spans="3:3" ht="18" x14ac:dyDescent="0.25">
      <c r="C76" s="203"/>
    </row>
    <row r="77" spans="3:3" ht="18" x14ac:dyDescent="0.25">
      <c r="C77" s="203"/>
    </row>
    <row r="78" spans="3:3" ht="18" x14ac:dyDescent="0.25">
      <c r="C78" s="203"/>
    </row>
    <row r="79" spans="3:3" ht="18" x14ac:dyDescent="0.25">
      <c r="C79" s="202"/>
    </row>
    <row r="80" spans="3:3" ht="18" x14ac:dyDescent="0.25">
      <c r="C80" s="202"/>
    </row>
    <row r="81" spans="3:3" ht="18" x14ac:dyDescent="0.25">
      <c r="C81" s="202"/>
    </row>
    <row r="82" spans="3:3" ht="18" x14ac:dyDescent="0.25">
      <c r="C82" s="202"/>
    </row>
    <row r="83" spans="3:3" ht="18" x14ac:dyDescent="0.25">
      <c r="C83" s="202"/>
    </row>
    <row r="84" spans="3:3" ht="18" x14ac:dyDescent="0.25">
      <c r="C84" s="202"/>
    </row>
    <row r="85" spans="3:3" ht="18" x14ac:dyDescent="0.25">
      <c r="C85" s="205"/>
    </row>
    <row r="86" spans="3:3" ht="18" x14ac:dyDescent="0.25">
      <c r="C86" s="202"/>
    </row>
    <row r="87" spans="3:3" ht="18" x14ac:dyDescent="0.25">
      <c r="C87" s="202"/>
    </row>
    <row r="88" spans="3:3" ht="18" x14ac:dyDescent="0.25">
      <c r="C88" s="206"/>
    </row>
    <row r="89" spans="3:3" ht="18" x14ac:dyDescent="0.25">
      <c r="C89" s="207"/>
    </row>
    <row r="90" spans="3:3" ht="18" x14ac:dyDescent="0.25">
      <c r="C90" s="203"/>
    </row>
    <row r="91" spans="3:3" ht="18" x14ac:dyDescent="0.25">
      <c r="C91" s="203"/>
    </row>
    <row r="92" spans="3:3" ht="18" x14ac:dyDescent="0.25">
      <c r="C92" s="203"/>
    </row>
    <row r="93" spans="3:3" ht="18" x14ac:dyDescent="0.25">
      <c r="C93" s="203"/>
    </row>
    <row r="94" spans="3:3" ht="18" x14ac:dyDescent="0.25">
      <c r="C94" s="208"/>
    </row>
    <row r="99" spans="2:3" x14ac:dyDescent="0.25">
      <c r="B99" t="s">
        <v>52</v>
      </c>
      <c r="C99" t="s">
        <v>405</v>
      </c>
    </row>
    <row r="100" spans="2:3" x14ac:dyDescent="0.25">
      <c r="B100" s="209">
        <v>1167</v>
      </c>
      <c r="C100" s="179" t="s">
        <v>406</v>
      </c>
    </row>
    <row r="101" spans="2:3" ht="30" x14ac:dyDescent="0.25">
      <c r="B101" s="209">
        <v>1131</v>
      </c>
      <c r="C101" s="179" t="s">
        <v>407</v>
      </c>
    </row>
    <row r="102" spans="2:3" x14ac:dyDescent="0.25">
      <c r="B102" s="209">
        <v>1177</v>
      </c>
      <c r="C102" s="179" t="s">
        <v>408</v>
      </c>
    </row>
    <row r="103" spans="2:3" ht="30" x14ac:dyDescent="0.25">
      <c r="B103" s="209">
        <v>1094</v>
      </c>
      <c r="C103" s="179" t="s">
        <v>409</v>
      </c>
    </row>
    <row r="104" spans="2:3" x14ac:dyDescent="0.25">
      <c r="B104" s="209">
        <v>1128</v>
      </c>
      <c r="C104" s="179" t="s">
        <v>410</v>
      </c>
    </row>
    <row r="105" spans="2:3" ht="30" x14ac:dyDescent="0.25">
      <c r="B105" s="209">
        <v>1095</v>
      </c>
      <c r="C105" s="179" t="s">
        <v>411</v>
      </c>
    </row>
    <row r="106" spans="2:3" ht="30" x14ac:dyDescent="0.25">
      <c r="B106" s="209">
        <v>1129</v>
      </c>
      <c r="C106" s="179" t="s">
        <v>412</v>
      </c>
    </row>
    <row r="107" spans="2:3" ht="45" x14ac:dyDescent="0.25">
      <c r="B107" s="209">
        <v>1120</v>
      </c>
      <c r="C107" s="179" t="s">
        <v>413</v>
      </c>
    </row>
    <row r="108" spans="2:3" x14ac:dyDescent="0.25">
      <c r="B108" s="210"/>
    </row>
    <row r="109" spans="2:3" x14ac:dyDescent="0.25">
      <c r="B109" s="210"/>
    </row>
    <row r="117" spans="2:3" x14ac:dyDescent="0.25">
      <c r="B117" t="s">
        <v>3</v>
      </c>
    </row>
    <row r="118" spans="2:3" x14ac:dyDescent="0.25">
      <c r="B118" t="s">
        <v>414</v>
      </c>
      <c r="C118" t="s">
        <v>415</v>
      </c>
    </row>
    <row r="119" spans="2:3" x14ac:dyDescent="0.25">
      <c r="B119" t="s">
        <v>416</v>
      </c>
      <c r="C119" t="s">
        <v>417</v>
      </c>
    </row>
    <row r="120" spans="2:3" x14ac:dyDescent="0.25">
      <c r="B120" t="s">
        <v>418</v>
      </c>
      <c r="C120" t="s">
        <v>419</v>
      </c>
    </row>
    <row r="121" spans="2:3" x14ac:dyDescent="0.25">
      <c r="B121" t="s">
        <v>420</v>
      </c>
      <c r="C121" t="s">
        <v>421</v>
      </c>
    </row>
    <row r="122" spans="2:3" x14ac:dyDescent="0.25">
      <c r="B122" t="s">
        <v>422</v>
      </c>
      <c r="C122" t="s">
        <v>423</v>
      </c>
    </row>
    <row r="123" spans="2:3" x14ac:dyDescent="0.25">
      <c r="B123" t="s">
        <v>424</v>
      </c>
      <c r="C123" t="s">
        <v>425</v>
      </c>
    </row>
    <row r="124" spans="2:3" x14ac:dyDescent="0.25">
      <c r="B124" t="s">
        <v>426</v>
      </c>
      <c r="C124" t="s">
        <v>427</v>
      </c>
    </row>
    <row r="125" spans="2:3" x14ac:dyDescent="0.25">
      <c r="B125" t="s">
        <v>428</v>
      </c>
      <c r="C125" t="s">
        <v>429</v>
      </c>
    </row>
    <row r="126" spans="2:3" x14ac:dyDescent="0.25">
      <c r="B126" t="s">
        <v>430</v>
      </c>
      <c r="C126" t="s">
        <v>431</v>
      </c>
    </row>
    <row r="127" spans="2:3" x14ac:dyDescent="0.25">
      <c r="B127" t="s">
        <v>432</v>
      </c>
      <c r="C127" t="s">
        <v>433</v>
      </c>
    </row>
    <row r="128" spans="2:3" x14ac:dyDescent="0.25">
      <c r="B128" t="s">
        <v>434</v>
      </c>
      <c r="C128" t="s">
        <v>435</v>
      </c>
    </row>
    <row r="129" spans="2:3" x14ac:dyDescent="0.25">
      <c r="B129" t="s">
        <v>436</v>
      </c>
      <c r="C129" t="s">
        <v>437</v>
      </c>
    </row>
    <row r="130" spans="2:3" x14ac:dyDescent="0.25">
      <c r="B130" t="s">
        <v>438</v>
      </c>
      <c r="C130" t="s">
        <v>439</v>
      </c>
    </row>
    <row r="131" spans="2:3" x14ac:dyDescent="0.25">
      <c r="B131" t="s">
        <v>440</v>
      </c>
      <c r="C131" t="s">
        <v>441</v>
      </c>
    </row>
    <row r="132" spans="2:3" x14ac:dyDescent="0.25">
      <c r="B132" t="s">
        <v>442</v>
      </c>
      <c r="C132" t="s">
        <v>443</v>
      </c>
    </row>
    <row r="133" spans="2:3" x14ac:dyDescent="0.25">
      <c r="B133" t="s">
        <v>444</v>
      </c>
      <c r="C133" t="s">
        <v>445</v>
      </c>
    </row>
    <row r="134" spans="2:3" x14ac:dyDescent="0.25">
      <c r="B134" t="s">
        <v>446</v>
      </c>
      <c r="C134" t="s">
        <v>447</v>
      </c>
    </row>
    <row r="135" spans="2:3" x14ac:dyDescent="0.25">
      <c r="B135" t="s">
        <v>448</v>
      </c>
      <c r="C135" t="s">
        <v>449</v>
      </c>
    </row>
    <row r="136" spans="2:3" x14ac:dyDescent="0.25">
      <c r="B136" t="s">
        <v>450</v>
      </c>
      <c r="C136" t="s">
        <v>451</v>
      </c>
    </row>
    <row r="137" spans="2:3" x14ac:dyDescent="0.25">
      <c r="B137" t="s">
        <v>452</v>
      </c>
      <c r="C137" t="s">
        <v>453</v>
      </c>
    </row>
  </sheetData>
  <conditionalFormatting sqref="C13">
    <cfRule type="colorScale" priority="2">
      <colorScale>
        <cfvo type="min"/>
        <cfvo type="max"/>
        <color rgb="FFFF7128"/>
        <color rgb="FFFFEF9C"/>
      </colorScale>
    </cfRule>
  </conditionalFormatting>
  <pageMargins left="0.7" right="0.7" top="0.75" bottom="0.75" header="0.51180555555555496" footer="0.51180555555555496"/>
  <pageSetup paperSize="9" firstPageNumber="0"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31</vt:i4>
      </vt:variant>
    </vt:vector>
  </HeadingPairs>
  <TitlesOfParts>
    <vt:vector size="33" baseType="lpstr">
      <vt:lpstr>PLAN GESTION POR PROCESO</vt:lpstr>
      <vt:lpstr>Hoja2</vt:lpstr>
      <vt:lpstr>'PLAN GESTION POR PROCESO'!_FilterDatabase</vt:lpstr>
      <vt:lpstr>'PLAN GESTION POR PROCESO'!_FilterDatabase_0</vt:lpstr>
      <vt:lpstr>'PLAN GESTION POR PROCESO'!_FilterDatabase_0_0</vt:lpstr>
      <vt:lpstr>'PLAN GESTION POR PROCESO'!_FilterDatabase_0_0_0</vt:lpstr>
      <vt:lpstr>'PLAN GESTION POR PROCESO'!_FilterDatabase_0_0_0_0</vt:lpstr>
      <vt:lpstr>'PLAN GESTION POR PROCESO'!_FilterDatabase_0_0_0_0_0</vt:lpstr>
      <vt:lpstr>'PLAN GESTION POR PROCESO'!_FilterDatabase_0_0_0_0_0_0</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'PLAN GESTION POR PROCESO'!Print_Area_0</vt:lpstr>
      <vt:lpstr>'PLAN GESTION POR PROCESO'!Print_Area_0_0</vt:lpstr>
      <vt:lpstr>'PLAN GESTION POR PROCESO'!Print_Area_0_0_0</vt:lpstr>
      <vt:lpstr>'PLAN GESTION POR PROCESO'!Print_Area_0_0_0_0</vt:lpstr>
      <vt:lpstr>'PLAN GESTION POR PROCESO'!Print_Area_0_0_0_0_0</vt:lpstr>
      <vt:lpstr>'PLAN GESTION POR PROCESO'!Print_Area_0_0_0_0_0_0</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Barreto</cp:lastModifiedBy>
  <cp:revision>9</cp:revision>
  <dcterms:created xsi:type="dcterms:W3CDTF">2016-04-29T15:58:00Z</dcterms:created>
  <dcterms:modified xsi:type="dcterms:W3CDTF">2018-09-26T06:13:53Z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