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340" tabRatio="849" activeTab="0"/>
  </bookViews>
  <sheets>
    <sheet name="PLAN GESTION POR PROCESO" sheetId="1" r:id="rId1"/>
    <sheet name="Hoja1" sheetId="2" r:id="rId2"/>
    <sheet name="Hoja2" sheetId="3" state="hidden" r:id="rId3"/>
  </sheets>
  <externalReferences>
    <externalReference r:id="rId6"/>
    <externalReference r:id="rId7"/>
  </externalReferences>
  <definedNames>
    <definedName name="_xlfn.AGGREGATE" hidden="1">#NAME?</definedName>
    <definedName name="_xlnm.Print_Area" localSheetId="0">'PLAN GESTION POR PROCESO'!$A$1:$BD$41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6" authorId="0">
      <text>
        <r>
          <rPr>
            <b/>
            <sz val="8"/>
            <rFont val="Tahoma"/>
            <family val="2"/>
          </rPr>
          <t>juan.jimenez:</t>
        </r>
        <r>
          <rPr>
            <sz val="8"/>
            <rFont val="Tahoma"/>
            <family val="2"/>
          </rPr>
          <t xml:space="preserve">
Al insertar el codigo del proyecto automaticamente se despliega el nombre del proyecto</t>
        </r>
      </text>
    </comment>
    <comment ref="B15" authorId="0">
      <text>
        <r>
          <rPr>
            <b/>
            <sz val="8"/>
            <rFont val="Tahoma"/>
            <family val="2"/>
          </rPr>
          <t>juan.jimenez:</t>
        </r>
        <r>
          <rPr>
            <sz val="8"/>
            <rFont val="Tahoma"/>
            <family val="2"/>
          </rPr>
          <t xml:space="preserve">
Seleccionar el objetivo estrategico asociado al proceso</t>
        </r>
      </text>
    </comment>
    <comment ref="T15" authorId="0">
      <text>
        <r>
          <rPr>
            <b/>
            <sz val="8"/>
            <rFont val="Tahoma"/>
            <family val="2"/>
          </rPr>
          <t>juan.jimenez:</t>
        </r>
        <r>
          <rPr>
            <sz val="8"/>
            <rFont val="Tahoma"/>
            <family val="2"/>
          </rPr>
          <t xml:space="preserve">
Establecer la o las dependencias responsables del proceso</t>
        </r>
      </text>
    </comment>
    <comment ref="V15" authorId="0">
      <text>
        <r>
          <rPr>
            <b/>
            <sz val="8"/>
            <rFont val="Tahoma"/>
            <family val="2"/>
          </rPr>
          <t>juan.jimenez:</t>
        </r>
        <r>
          <rPr>
            <sz val="8"/>
            <rFont val="Tahoma"/>
            <family val="2"/>
          </rPr>
          <t xml:space="preserve">
Dejar este apartado para el diligenciamiento en la DPSI</t>
        </r>
      </text>
    </comment>
    <comment ref="W15" authorId="0">
      <text>
        <r>
          <rPr>
            <b/>
            <sz val="8"/>
            <rFont val="Tahoma"/>
            <family val="2"/>
          </rPr>
          <t>juan.jimenez:</t>
        </r>
        <r>
          <rPr>
            <sz val="8"/>
            <rFont val="Tahoma"/>
            <family val="2"/>
          </rPr>
          <t xml:space="preserve">
Asociar la fuente de financiacion
-Recursos Inversion
-Recursos Funcionamiento</t>
        </r>
      </text>
    </comment>
    <comment ref="AA15" authorId="0">
      <text>
        <r>
          <rPr>
            <b/>
            <sz val="8"/>
            <rFont val="Tahoma"/>
            <family val="2"/>
          </rPr>
          <t>juan.jimenez:</t>
        </r>
        <r>
          <rPr>
            <sz val="8"/>
            <rFont val="Tahoma"/>
            <family val="2"/>
          </rPr>
          <t xml:space="preserve">
Cuantificar el valor total (en millones de pesos) de cada meta</t>
        </r>
      </text>
    </comment>
  </commentList>
</comments>
</file>

<file path=xl/comments3.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<sst xmlns="http://schemas.openxmlformats.org/spreadsheetml/2006/main" count="511" uniqueCount="302">
  <si>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</si>
  <si>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</si>
  <si>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</si>
  <si>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</si>
  <si>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</si>
  <si>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</si>
  <si>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</si>
  <si>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</si>
  <si>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</si>
  <si>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</si>
  <si>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</si>
  <si>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</si>
  <si>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</si>
  <si>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</si>
  <si>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</si>
  <si>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</si>
  <si>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</si>
  <si>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</si>
  <si>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</si>
  <si>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</si>
  <si>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</si>
  <si>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</si>
  <si>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</si>
  <si>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</si>
  <si>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</si>
  <si>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</si>
  <si>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</si>
  <si>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</si>
  <si>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</si>
  <si>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</si>
  <si>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</si>
  <si>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</si>
  <si>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</si>
  <si>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</si>
  <si>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</si>
  <si>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</si>
  <si>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</si>
  <si>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</si>
  <si>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</si>
  <si>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</si>
  <si>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</si>
  <si>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</si>
  <si>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</si>
  <si>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</si>
  <si>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</si>
  <si>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</si>
  <si>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</si>
  <si>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</si>
  <si>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</si>
  <si>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</si>
  <si>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</si>
  <si>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</si>
  <si>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</si>
  <si>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</si>
  <si>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</si>
  <si>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</si>
  <si>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</si>
  <si>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</si>
  <si>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</si>
  <si>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</si>
  <si>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</si>
  <si>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</si>
  <si>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</si>
  <si>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</si>
  <si>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</si>
  <si>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</si>
  <si>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</si>
  <si>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</si>
  <si>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</si>
  <si>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</si>
  <si>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</si>
  <si>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</si>
  <si>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</si>
  <si>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</si>
  <si>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</si>
  <si>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</si>
  <si>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</si>
  <si>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</si>
  <si>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</si>
  <si>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</si>
  <si>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</si>
  <si>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</si>
  <si>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</si>
  <si>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</si>
  <si>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</si>
  <si>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</si>
  <si>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</si>
  <si>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</si>
  <si>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</si>
  <si>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</si>
  <si>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Porcentaje de Cumplimiento PLAN DE GESTIÓN 2017</t>
  </si>
  <si>
    <t>RUTINARIA</t>
  </si>
  <si>
    <t>RETADORA (MEJORA)</t>
  </si>
  <si>
    <t>GESTION</t>
  </si>
  <si>
    <t>SOSTENIBILIDAD DEL SISTEMA DE GESTIÓN</t>
  </si>
  <si>
    <t>G</t>
  </si>
  <si>
    <t xml:space="preserve">VIGENCIA DE LA PLANEACIÓN: </t>
  </si>
  <si>
    <t xml:space="preserve">Dependencia: </t>
  </si>
  <si>
    <t>CONTROL DE CAMBIOS</t>
  </si>
  <si>
    <t>VERSIÓN</t>
  </si>
  <si>
    <t>FECHA</t>
  </si>
  <si>
    <t>DESCRIPCIÓN DE LA MODIFICACIÓN</t>
  </si>
  <si>
    <t>OBJETIVO ESPECIFICO/ESTRATEGIA</t>
  </si>
  <si>
    <t>METODO DE VERIFICACIÓN AL SEGUIMIENTO</t>
  </si>
  <si>
    <t>% de Solicitudes tramitadas</t>
  </si>
  <si>
    <t xml:space="preserve">Tablero de Control </t>
  </si>
  <si>
    <t>Micrositio</t>
  </si>
  <si>
    <t>(No. De estrategias implementadas/No. De Estrategias diseñadas)*100</t>
  </si>
  <si>
    <t>No. De micrositios desarrollados</t>
  </si>
  <si>
    <t>(Total de requerimientos resueltos dentro del término de ley/ Total de requerimientos solicitados)*100</t>
  </si>
  <si>
    <t>Estrategia Formulada</t>
  </si>
  <si>
    <t>No. De estratégias formuladas</t>
  </si>
  <si>
    <t>Actuaciones Administrativas</t>
  </si>
  <si>
    <t>No. de tableros de control para el reporte de las depuración de actuaciones administrativas</t>
  </si>
  <si>
    <t>(No. De actuaciones administrativas proyectadas/No. De Actuaciones administrativas programadas en el trimestre)*100</t>
  </si>
  <si>
    <t>Aumentar en un 5% anual el nivel de gestion de cobros persuasivos de las multas impuestas por las Alcaldías Locales</t>
  </si>
  <si>
    <t>Alcanzar el 80% de satisfacción de los usuarios que demandan servicios y atención en las inspecciones de policía.</t>
  </si>
  <si>
    <t>Solicitudes de tramite</t>
  </si>
  <si>
    <t>Tablero de  Control</t>
  </si>
  <si>
    <t xml:space="preserve">Estrategia </t>
  </si>
  <si>
    <t xml:space="preserve">Informe de actividades </t>
  </si>
  <si>
    <t>JACD</t>
  </si>
  <si>
    <t>Dirección para la Gestión Policiva</t>
  </si>
  <si>
    <t>(No. De mesas de fortalecimiento del cobro persuasivo para las Alcaldias Locales realizados/ No. Eventos programados)*100</t>
  </si>
  <si>
    <t>Mesas de Fortalecimiento</t>
  </si>
  <si>
    <t>(No de Reuniones realizadas/No.Reuniones  programadas)*100</t>
  </si>
  <si>
    <t xml:space="preserve">El informe debe contener el diseño, implementación y evaluación de la estrategia </t>
  </si>
  <si>
    <t xml:space="preserve">El informe debe contener los temas de socialización y los participantes. </t>
  </si>
  <si>
    <t xml:space="preserve">Pagina WEB Secretaría Distrital de Gobierno </t>
  </si>
  <si>
    <t xml:space="preserve">Mecanismo de reporte </t>
  </si>
  <si>
    <t xml:space="preserve">Matriz de reporte que contenga las etapas del proceso depuración de actuaciones administrativas </t>
  </si>
  <si>
    <t>Documento tenico con los contenidos de estrategia para el fortalecimiento del control a las ocupaciones ilegales, control urbanistico y espacio público para el cumplimiento de los follos de Cerros Orientales y Río Bogotá.</t>
  </si>
  <si>
    <r>
      <t>Objetivo Proceso:</t>
    </r>
    <r>
      <rPr>
        <sz val="10"/>
        <rFont val="Arial Narrow"/>
        <family val="2"/>
      </rPr>
      <t xml:space="preserve"> </t>
    </r>
  </si>
  <si>
    <r>
      <t>Alcance del Proceso:</t>
    </r>
    <r>
      <rPr>
        <sz val="10"/>
        <rFont val="Arial Narrow"/>
        <family val="2"/>
      </rPr>
      <t xml:space="preserve"> </t>
    </r>
  </si>
  <si>
    <r>
      <t>Líder del  Proceso:</t>
    </r>
    <r>
      <rPr>
        <sz val="10"/>
        <rFont val="Arial Narrow"/>
        <family val="2"/>
      </rPr>
      <t xml:space="preserve"> </t>
    </r>
  </si>
  <si>
    <t>Informes de seguimiento</t>
  </si>
  <si>
    <t>No. de informes de seguimiento al estado del cobro persuasivo de las multas impuestas por los Alcaldes Locales / No. de informes de seguimientoal estado del cobro persuasivo de las multas impuestas por los Alcaldes Locales programados.</t>
  </si>
  <si>
    <t>N/A</t>
  </si>
  <si>
    <t>Archivo Dirección para la Gestión Policiva</t>
  </si>
  <si>
    <t>Mesas de trabajo</t>
  </si>
  <si>
    <t>Memorandos de remisión de los informes</t>
  </si>
  <si>
    <t>Actas de reunión de las mesas de trabajo</t>
  </si>
  <si>
    <t>Realizar cuatro (4) mesas de trabajo con las Alcaldias Locales para fortalecimiento del cobro persuasivo.</t>
  </si>
  <si>
    <t xml:space="preserve">Ejecutoriar 1.450 resoluciones proferidas por el Secretario Distrital de Gobierno que aplican las sanciones por Comparendo Ambiental </t>
  </si>
  <si>
    <t>Desarrollar un (1) micrositio o espacio en la pagina web de la Secretaría, en coordinación con la Oficina Asesora de Comunicación y la Dirección de Tecnologías e Información, que permita visualizar el registro de Parques de Diversión en el Distrito Capital, tanto para empresarios, ciudadanos y autoridades.</t>
  </si>
  <si>
    <t>Resoluciones de pago</t>
  </si>
  <si>
    <t>Diseño de Estrategias</t>
  </si>
  <si>
    <t>Proyectar la resolución de pago de los servicios extra prestados por los Deleagdos para la Supervisión de la Secretaría dentro del mes y medio siguiente a la prestación de los mismos.</t>
  </si>
  <si>
    <t>(No. de Resoluciones proyectadas dentro del mes y medio siguiente / No. Resoluciones proyectadas programadas)*100</t>
  </si>
  <si>
    <t>Diseñar dos (2) estategias que promuevan el cumplimiento de las normas vigentes por parte de la ciudadanía y mejoren la inspección, vigilancia y control por parte de las autoridades a cargo de la Secretaría de Gobierno en materia de Actividad Económica.</t>
  </si>
  <si>
    <t>Diseñar una (1) estrategia para el fortalecimiento del control urbanistico y defensa del espacio público en relación a las ocupaciones informales en los Cerros Orientales y Río Bogotá para el cumplimiento de los follos de Cerros Orientales y Río Bogotá.</t>
  </si>
  <si>
    <t xml:space="preserve">Elaborar un (1) mecanismo para el reporte automatizado de la gestión de las autoridades a cargo de la Secretaría de Gobierno. </t>
  </si>
  <si>
    <t>Micrositio desarrollado</t>
  </si>
  <si>
    <t>Avocar el 100% de las actuaciones policivas recibidas por parte de las Inspecciones de Policía radicadas durante el año 2.018</t>
  </si>
  <si>
    <t xml:space="preserve">Responder el 100% de las solicitudes de actividades de aglomeración que se efectuen atraves de SUGA que sean de competencia de la Dirección Jurídica dentro de los 15 días habiles al cumplimiento de la Ley. </t>
  </si>
  <si>
    <t>% de Cumplimiento Plan de Trabajo</t>
  </si>
  <si>
    <t>(Actividades cumplidas del Plan de Trabajo / Total Actividades planteadas en Plan de Trabajo del Consejo de Justicia 2017)</t>
  </si>
  <si>
    <t>(Total de actuaciones policiva avocadas dentro del término de ley/ Total de actuaciones policiva recibidas)*100</t>
  </si>
  <si>
    <t>Resoluciones proyectadas</t>
  </si>
  <si>
    <t>Orfeo</t>
  </si>
  <si>
    <t>Solicitudes de trámite de aglomeraciones</t>
  </si>
  <si>
    <t>Estrategias diseñadas</t>
  </si>
  <si>
    <t>Informes</t>
  </si>
  <si>
    <t>Realizar cuatro (4) informes sobre el estado del cobro persuasivo de las multas impuestas por los Alcaldes Locales.</t>
  </si>
  <si>
    <t xml:space="preserve">Realizar dos (2) mesas de trabajo con las autoridades a cargo de la Secretaría Distrital de Gobierno para socializar los lineamientos sobre para las funciones de inspección, vigilancia y control. </t>
  </si>
  <si>
    <t>Días de trámite</t>
  </si>
  <si>
    <t>Consejo de Justicia</t>
  </si>
  <si>
    <t>Dirección Jurídica</t>
  </si>
  <si>
    <t>SI ACTUA</t>
  </si>
  <si>
    <t>SUGA</t>
  </si>
  <si>
    <t xml:space="preserve">Página web de la Secretaría Distrital de Gobierno con un espacio específico para el registro de parques en el Distrito Capital </t>
  </si>
  <si>
    <t>Memorandos de remisión de los proyectos de resolución</t>
  </si>
  <si>
    <t>Matriz de reporte con el número de resoluciones, avisos, citaciones, notificaciones personales, autos, constancias de ejecutoria, cobro persuasivo, oficios varios</t>
  </si>
  <si>
    <t>Actuaciones policivas registradas en el aplicativo Si Actua</t>
  </si>
  <si>
    <t>% de actuaciones policivas avocadas</t>
  </si>
  <si>
    <t>Responder el 100% de las solicitudes de registro de Atracciones y dispositivos de entretenimiento en el término de ley (60 días habiles).</t>
  </si>
  <si>
    <t>Responder el 100% de las solicitudes de trámite de autorización de Concursos de habilidad y destreza en el término de ley (15 días habiles).</t>
  </si>
  <si>
    <t>Responder el 100% de las solicitudes de concepto previo favorable de Juegos de suerte y azar en el término de ley (15 días habiles).</t>
  </si>
  <si>
    <t>Responder el 100% de las solicitudes de asignación de Delegados en el término de ley (15 días habiles).</t>
  </si>
  <si>
    <t>Solicitudes de trámite de Delegados</t>
  </si>
  <si>
    <t>Solicitudes de trámite de concepto previo faborable de Juegos de suerte y azar</t>
  </si>
  <si>
    <t>Solicitudes de trámite de autorización de Concursos de habilidad y destreza y Delegados</t>
  </si>
  <si>
    <t>Solicitudes de trámite de registro Atracciones y dispositivos de entretenimiento</t>
  </si>
  <si>
    <t>Reportes de los Consejeros</t>
  </si>
  <si>
    <t>Cumplir el 100% del plan de trabajo programado en el Consejo de Justicia</t>
  </si>
  <si>
    <t>Integrar las herramientas de planeación, gestión y control, con enfoque de innovación, mejoramiento continuo, responsabilidad social, desarrollo integral del talento humano y transparencia</t>
  </si>
  <si>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</si>
  <si>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</si>
  <si>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</si>
  <si>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</si>
  <si>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</si>
  <si>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</si>
  <si>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Constancia de realización de ejercicios de evaluación del normograma aplicables al proceso/Alcaldía de conformidad con  el procedimiento para la identificación y evaluación de requisitos legales</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</si>
  <si>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</si>
  <si>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</si>
  <si>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</si>
  <si>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</si>
  <si>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Lista de chequeo de medición ambiental en el proceso/alcaldía</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</si>
  <si>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</si>
  <si>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</si>
  <si>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</si>
  <si>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Requerimientos ciudadanos (REQUERIMIENTOS VENCIDOS CON CORTE 30 DE DICIEMBRE DIRECCIÓN DE GESTIÓN POLICIVA - 10
CONSEJO DE JUSTICIA - 1 
DIRECCIÓN JURIDICA - 2 , PARA UN TOTAL DE 13)</t>
  </si>
  <si>
    <t>REQUERIMIENTOS CIUDADNAOS</t>
  </si>
  <si>
    <t>Respuesta de requerimientos ciudadanos vencidos de 2017</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</si>
  <si>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</si>
  <si>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</si>
  <si>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</si>
  <si>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</si>
  <si>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</si>
  <si>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Buena practica y lección aprendida registrada en el AGORA</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</si>
  <si>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</si>
  <si>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</si>
  <si>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</si>
  <si>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</si>
  <si>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</si>
  <si>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ORFEO depurado de comunicaciones (Excepto derechos de petición)</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</si>
  <si>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</si>
  <si>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</si>
  <si>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</si>
  <si>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</si>
  <si>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</si>
  <si>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Cumplimiento de la actualización documental del proceso</t>
  </si>
  <si>
    <t>Mantener el 100% de las acciones de mejora asignadas al proceso/Alcaldía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</si>
  <si>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</si>
  <si>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</si>
  <si>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Acciones de mejora asignadas al proceso actualizadas y documentadas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</si>
  <si>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</si>
  <si>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</si>
  <si>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</si>
  <si>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</si>
  <si>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Información publicada conforme a  los requisitos e indice de transparencia</t>
  </si>
  <si>
    <t xml:space="preserve">1. Fortalecer la capacidad institucional y para el ejercicio de la función  policiva por parte de las Autoridades locales a cargo de la SDG. </t>
  </si>
  <si>
    <t>Implementar el proceso para fortalecer la capacidad de acción de los Alcaldes Locales frente a las funciones relacionadas con Inspección, Vigilancia y Control de espacio público, establecimientos de comercio y obras y urbanismo</t>
  </si>
  <si>
    <t>Ejercer la Inspección, la Vigilancia y el Control en el distrito capital, a través de acciones, actuaciones, operaciones y decisiones de las autoridades administrativas y policivas a cargo de la Secretaría Distrital de
Gobierno, para garantizar la gobernabilidad y el ejercicio de derechos y libertades ciudadanas</t>
  </si>
  <si>
    <t>Primera versión del Plan de Gestión 2018, en el cual se encuentran incluídas las metas de Implementación del Modelo de Planeación y Gestión.</t>
  </si>
  <si>
    <t>El presente proceso aplica para el ejercicio de Inspección, Vigilancia y Control, con respecto a las normas nacionales y distritales que sean de competencia de las autoridades administrativas y policivas a cargo de
la Secretaría Distrital de Gobierno</t>
  </si>
  <si>
    <t>Director/a para la Gestión Policiva</t>
  </si>
  <si>
    <r>
      <t>Fortalecer los mecanismos de articulación y control de los diferentes elementos del Sistema de Gestión de</t>
    </r>
    <r>
      <rPr>
        <sz val="10"/>
        <color indexed="8"/>
        <rFont val="Arial Narrow"/>
        <family val="2"/>
      </rPr>
      <t xml:space="preserve"> </t>
    </r>
    <r>
      <rPr>
        <b/>
        <sz val="10"/>
        <rFont val="Arial Narrow"/>
        <family val="2"/>
      </rPr>
      <t>la entidad</t>
    </r>
  </si>
  <si>
    <t>Memorando 20182200152283</t>
  </si>
  <si>
    <t>Control de Resoluciones 2018 JACD Dirección Jurídica</t>
  </si>
  <si>
    <t>El 21 de febrero se realizó una mesa de trabajo con 19 Alcaldías Locales en la que se dío a conocer los lineamientos para los informes de cobro persuasivo que deben remitirme cada mes, así mismo, se entrego la ruta para realizar un mejor Cobro Persuasivo a cargo de estas dependencias</t>
  </si>
  <si>
    <t>Acta 21-02-2018</t>
  </si>
  <si>
    <t>Memorandos 20182210114753, 20182210114753)</t>
  </si>
  <si>
    <t xml:space="preserve">Las solicitudes radicadas durante el periodo fueron atendidas 270 solicitudes : Concursos, sorteos y asambleas 259 (100 enero, 74 febrero, 85 marzo) y 11 Espectáculos (5 enero, 4 febrero, 2 marzo) las cuales tuvieron respuesta dentro de los 15 días habiles.
Para este periodo se crearon 1.314 delegaciones,  1.043 para concursos, sorteos y asambleas y 271 para espectáculos. () con la creación de </t>
  </si>
  <si>
    <t>Se realizó un panel de control en PowerBi para el seguimiento de las actuaciones administrativas a cargo de las Alcaldías Locales</t>
  </si>
  <si>
    <t>Las actuaciones asignadas a los Inspectores de Polica de Atención Prioritaria fueron avocadas por cada uno de los inspectores, de acuerdo a los asuntos asignados a cada uno según la Resolución No. 019 de 2018</t>
  </si>
  <si>
    <t>Resolución 019 de 2018</t>
  </si>
  <si>
    <t>Tablero PowerBI</t>
  </si>
  <si>
    <t>Reporte Orfeo</t>
  </si>
  <si>
    <t>Informe del cobro persuasivo de las localidades</t>
  </si>
  <si>
    <r>
      <t xml:space="preserve">Teniendo en cuenta la expedición del Decreto Distrtial 667 de 2017 </t>
    </r>
    <r>
      <rPr>
        <i/>
        <sz val="10"/>
        <color indexed="8"/>
        <rFont val="Arial Narrow"/>
        <family val="2"/>
      </rPr>
      <t>Por medio del cual se establece el horario de funcionamiento para el ejercicio de actividades económicas que involucren el expendio o consumo de bebidas alcohólicas y/o embriagantes en el Distrito Capital y se dictan otras disposiciones</t>
    </r>
    <r>
      <rPr>
        <sz val="10"/>
        <color indexed="8"/>
        <rFont val="Arial Narrow"/>
        <family val="2"/>
      </rPr>
      <t xml:space="preserve"> y las dificultades en su implemntación, se hizó necesario presentar de forma anticipada a la comunidad la estrategia denominada </t>
    </r>
    <r>
      <rPr>
        <b/>
        <i/>
        <u val="single"/>
        <sz val="10"/>
        <color indexed="8"/>
        <rFont val="Arial Narrow"/>
        <family val="2"/>
      </rPr>
      <t>Billares en ordén</t>
    </r>
    <r>
      <rPr>
        <sz val="10"/>
        <color indexed="8"/>
        <rFont val="Arial Narrow"/>
        <family val="2"/>
      </rPr>
      <t>, para lo cual se realizó un evento el día 8 de febrero</t>
    </r>
  </si>
  <si>
    <t>Material PoP y Registro fotográfico</t>
  </si>
  <si>
    <t>Presentación Estrategia Poligonos
Carpeta Rio Bogota</t>
  </si>
  <si>
    <t>En coordinación con la Secretaría Distrtial de Habitat se priorizaron 8 poligonos de monitoreo para adelantar una estretegia, en el marco de la Resolución 019 de 2018 de la SDG, que definió 12 Inspectciones de Policia de Atención Prioritaria para adelantar estas acciones.
En coordinación el IDPYBA se esta realizando una verificación de las ordenes emitidas en el marco del fallo del Rio Bogotá para garantizar que no se realice la tenencia de semovientes en condiciones insalubres.</t>
  </si>
  <si>
    <t>Se coordino con la Subsecretaría de Gestión Local la realización de una sesión de la Escuela de Alcaldes para socializar los lineamientos de las estrategias de IVC</t>
  </si>
  <si>
    <t>Acta 16-03-2018</t>
  </si>
  <si>
    <t>Se realizó una mesa de trabajo el día 16 de marzo de 2018 con la Web Master de la pagina de la Secretaría en la que se definieron los alcances del espacio dentro de la pagina web. 
Producto de esta reunión se estabeció como un compromiso la incorporación de las resoluciones asociadas a los registros al normograma de la entidad, labor que ya se realizó para las resoluciones del año 2017 y lo corrido del 2018</t>
  </si>
  <si>
    <t>Las solicitudes radicadas durante el periodo fueron 32 (13 enero, 9 febrero, 10 marzo) las cuales tuvieron respuesta dentro de los 15 días habiles siguientes</t>
  </si>
  <si>
    <t>Base de dato Comparendo Ambiental
Expedientes de cada comparendo</t>
  </si>
  <si>
    <t>Las solicitudes radicadas durante el periodo fueron 42 (17 abril, 17 mayo, 8 marzo) las cuales tuvieron respuesta dentro de los 15 días habiles siguientes</t>
  </si>
  <si>
    <t>Remisión de proyectos de resolución a la Subsecretaría de Gestión Institucional, vía Correo electrónico: Diciembre 14-02-2018, Enero: 21-02-2018, Febrero: 22-03-2018, pero se bajo el 03-04-2018
Resolución de pago: Diciembre 100 del 19-02-2018 (20182210083453), Enero: 171 del 21-02-2018 (20182210114753), Febrero: 205 del 08-05-2018 (20182210202973)
Ejecutoria Enero: 03-05-2018, Febrero: 25-05-2018
Fechas de pago de Resolución: Diciembre 21-02-2018, Enero: 11-04-2018, Febrero: 
Informes de revisión: Diciembre: 20184000083983
Solicitud plan de mejoramiento Resolución pago de delegados 20182200092403</t>
  </si>
  <si>
    <t>Remisión de proyectos de resolución a la Subsecretaría de Gestión Institucional, vía Correo electrónico: Marzo 25-04-2018, Abril: 21-05-2018, Mayo: 07-06-2018.
Resolución de pago: Marzo 218 del 23-05-2018 (20182210231903), Abril: 238 del 06-06-2018 (20182210256623), Mayo: 305 del 11-07-2018 (20182210310273)
Fechas ejecutoria Resolución: Marzo 08-06-2018, Abril:22-06-2018, Mayo: 30-07-2018
Fecha de pago: Marzo: , Abril: , Mayo: 
Informes de revisión: Enero a Abril: 201840000250013</t>
  </si>
  <si>
    <r>
      <t xml:space="preserve">Las solicitudes radicadas durante el periodo fueron 60 (8 enero, 15 febrero, 37 marzo) de estas 19 tuvieron respuesta dentro de los 15 días habiles siguientes. 
</t>
    </r>
    <r>
      <rPr>
        <b/>
        <sz val="10"/>
        <color indexed="8"/>
        <rFont val="Arial Narrow"/>
        <family val="2"/>
      </rPr>
      <t>AJUSTE:</t>
    </r>
    <r>
      <rPr>
        <sz val="10"/>
        <color indexed="8"/>
        <rFont val="Arial Narrow"/>
        <family val="2"/>
      </rPr>
      <t xml:space="preserve"> Una vez revisada la información con la persona responsable de esta meta se evidenció que el instrumento de control utilizado no contenia la información de las respuestas electrónicas (Correo electrónico), las cuales son autorizadas por los peticionarios, adicional a esto, la persona encargada se encontraba en vacaciones, razón por la cual se hace el ajuste del reporte</t>
    </r>
  </si>
  <si>
    <r>
      <t xml:space="preserve">Las solicitudes radicadas durante el periodo fueron 21 (13 abril, 5 mayo, 3 junio) las cuales tuvieron respuesta dentro de los 15 días habiles siguientes. 
</t>
    </r>
  </si>
  <si>
    <t>Las solicitudes radicadas durante el periodo fueron 35 (16 abril, 10 mayo, 9 junio) las cuales tuvieron respuesta dentro de los 60 días habiles siguientes</t>
  </si>
  <si>
    <r>
      <t xml:space="preserve">Las solicitudes radicadas durante el periodo fueron 81 (12 enero, 34 febrero, 35 marzo) las cuales tuvieron respuesta dentro de los 60 días habiles siguientes.
</t>
    </r>
    <r>
      <rPr>
        <b/>
        <sz val="10"/>
        <color indexed="8"/>
        <rFont val="Arial Narrow"/>
        <family val="2"/>
      </rPr>
      <t xml:space="preserve">AJUSTE: </t>
    </r>
    <r>
      <rPr>
        <sz val="10"/>
        <color indexed="8"/>
        <rFont val="Arial Narrow"/>
        <family val="2"/>
      </rPr>
      <t>Se reviso el instrumento encontrando que dentro de una misma solicitud se requiere más de un registro, siendo el valor para este trimestre 81 y no 79 como se reporto inicialmente,.</t>
    </r>
  </si>
  <si>
    <t>Memorando 20182200299093</t>
  </si>
  <si>
    <t>El 18 de abril se realizó un taller sobre cobro persuasivo con 19 Alcaldías Locales en el que se trabajó la constitución del titulo ejecutivo, se contó con el acompañamiento técnico de la Oficina de Ejecuciones Fiscales de la Tesorería Distrital.</t>
  </si>
  <si>
    <t>Acta 18-04-2018</t>
  </si>
  <si>
    <t>Memorando 20182210310993</t>
  </si>
  <si>
    <t>En la siguiente dirección web se encuentra el espacio destinado para la consulta de los Parques de DIversiones que cuentan con el registro previo: http://www.gobiernobogota.gov.co/content/parques-diversiones-registro-previo 
En este micrositio o espacio de la pagina web de la Secretaría los empresarios, ciudadanos y autoridades podran visuaizar los Parques de Diversión, con su respectivo número de registro, que en el Distrito Capital cumplen con este requisito legal, para que adelanten de mejor forma su funciones.</t>
  </si>
  <si>
    <t xml:space="preserve">Las solicitudes radicadas durante el periodo fueron atendidas 415 solicitudes: Concursos, sorteos y asambleas 389 (100 abril, 118 mayo, 171 junio) y 26 Espectáculos (10 abril, 5 mayo, 11 junio) las cuales tuvieron respuesta dentro de los 15 días habiles.
Para este periodo se tomaron 1.466 delegaciones, 955 para concursos, sorteos y asambleas y 511 para espectáculos. </t>
  </si>
  <si>
    <t>Memorando 20182210315193</t>
  </si>
  <si>
    <t>Memorando 20182200303553</t>
  </si>
  <si>
    <t>Con el objetivo de mejorar el impacto de las acciones de control en la Franja de Adecuación de los Cerros Orientales y la Reserva Forestal Protectora Bosque Orinetal de Bogotá, en articulación de la Policía Nacional, las Alcaldías Locales y demás entidades, la estrategía comprende una revisión de los reportes de monitoreo para determinar cuales de las ocupaciones no cuentan con actuación administrativa, para que las que no cuenten con actuación sean de conocimiento de los Inspectores de Policia de Atención Prioritaria, se realicen los operativos de control para el desmonete de las ocupaciones de tipo provisional.</t>
  </si>
  <si>
    <t>Memorando 20182220308003
Base de dato Comparendo Ambiental
Expedientes de cada comparendo</t>
  </si>
  <si>
    <r>
      <t xml:space="preserve">Durante el primer trimestre de 2018 se realizaron las Constancias de Ejecutoria de 218 resoluciones, firmadas por el DIrector para la Gestión Policiva.
</t>
    </r>
    <r>
      <rPr>
        <b/>
        <sz val="10"/>
        <color indexed="8"/>
        <rFont val="Arial Narrow"/>
        <family val="2"/>
      </rPr>
      <t>AJUSTE:</t>
    </r>
    <r>
      <rPr>
        <sz val="10"/>
        <color indexed="8"/>
        <rFont val="Arial Narrow"/>
        <family val="2"/>
      </rPr>
      <t xml:space="preserve"> Se revisó el reporte de la base de datos utilizado se observó que no se registraba la fecha de la constacia de jecutoria, razón por la cual se les solicitó a las personas encargadas realizar este cambio, una vez realizado el ajuste se identificó que el valor para el primer trimestre es 154  resoluciones notificadas y no 218.</t>
    </r>
  </si>
  <si>
    <t>Durante el segundo trimestre de 2018 se realizaron las Constancias de Ejecutoria de 326 resoluciones, firmadas por el DIrector para la Gestión Policiva. (Abril 222, Mayo 104, Junio 0)</t>
  </si>
  <si>
    <t>En la siguiente dirección se puede acceder al Tablero de Control de las Actuaciones Adminsitrativas a cargo de los Alcaldes LOcales como autoridad de policia, correspondientes a los procesos anteriores a la entrada en vigencia de la Ley 1801 de 2016: https://app.powerbi.com/view?r=eyJrIjoiMWMxYTE5MGYtN2VhOS00OTFiLThhZjgtMTRkYThmMmU3Y2Y3IiwidCI6IjE0ZGUxNTVmLWUxOTItNDRkYS05OTRkLTE5MTNkODY1ODM3MiIsImMiOjR9</t>
  </si>
  <si>
    <t>reporte de registros en SUGA (cuadro adjunto)</t>
  </si>
  <si>
    <t xml:space="preserve">Durante el primer trimestre de 2018 del  1 abril  al 30 junio  de 2018 se ejecutaron 362, como se evidencia en la planilla de reporte de resoluciones. </t>
  </si>
  <si>
    <t xml:space="preserve">Durante el primer trimestre de 2018 del  1 enero al 31 marzo de 2018 se ejecutaron 248, como se evidencia en la planilla de reporte de resoluciones. </t>
  </si>
  <si>
    <t>Acta 07-06-2018</t>
  </si>
  <si>
    <r>
      <t xml:space="preserve">Durante el segundo trimestre se viene trabajando con la Subsecretaría de Gestión Local y la Oficiana Asesora de Comunicaciónes en la creación de una estrategia orientada al cumplimiento de las normas relacionadas con la tenencia y el cuidado responsable de los animales, en el marco de la Ley 1801 de 2016 CNPC.
Así mismo, dentro de la estraegia </t>
    </r>
    <r>
      <rPr>
        <b/>
        <i/>
        <sz val="10"/>
        <color indexed="8"/>
        <rFont val="Arial Narrow"/>
        <family val="2"/>
      </rPr>
      <t>Comercio en Orden, ciudadanía segura</t>
    </r>
    <r>
      <rPr>
        <sz val="10"/>
        <color indexed="8"/>
        <rFont val="Arial Narrow"/>
        <family val="2"/>
      </rPr>
      <t>, se viene trabajando en las campañas Parques en Orden y Parqueaderos en Orden.</t>
    </r>
  </si>
  <si>
    <t>En atención a que no fue posible realizar la intervención de la Dirección en la Escuela de Alcaldes, se realizó una visita a cada una de las Alcaldía Locales para socializar con los profesionales 222-24 e Inspectores de Policia los lineamientos para evacuar las actuaciones del CNPC, toda vez que se evidenció una acumulación de estas actuaciones en las Alcalías, en especial, lo referente a Comparendos de Policía que son tramitados por los Inspectores de Atención Prioritaria, así como, los tiempos para el tramite de estos.
Por otra parte, se realizó una jornada con los Inspectores de Atención Prioritaria para el tramite de los asuntos a su cargo.</t>
  </si>
  <si>
    <t>Actas de reunión realizadas entre 16 al 23 de marzo, del 3 al 27 de abril y del 11 al 15 de mayo</t>
  </si>
  <si>
    <t>Según la matriz de registro de publicaciones, el proceso de IVC cumplió con el 100% de los criterios de la ley 1712</t>
  </si>
  <si>
    <t>http://www.gobiernobogota.gov.co/transparencia/instrumentos-gestion-informacion-publica/relacionados-informacion</t>
  </si>
  <si>
    <t>No cuenta con acciones de mejora</t>
  </si>
  <si>
    <t>Informe de acciones de mejora internas</t>
  </si>
  <si>
    <t>Según el informe presentado por la analista del proceso, este cumple con el 100% de las actividades</t>
  </si>
  <si>
    <t>Informe presentado por analista del proceso</t>
  </si>
  <si>
    <t>Informe de ORFEO 1</t>
  </si>
  <si>
    <t>No reportó buena práctica en Ágora</t>
  </si>
  <si>
    <t>Informe de buenas prácticas en Ágora</t>
  </si>
  <si>
    <t>El proceso de IVC realizó la medición de desempeño ambiental conforme los lineamientos de la OAP</t>
  </si>
  <si>
    <t>NP</t>
  </si>
  <si>
    <t>Hacer un (1) ejercicio de evaluación del normograma  aplicables al proceso/Alcaldía Local de conformidad con el procedimiento  "Procedimiento para la identificación y evaluación de requisitos legales"</t>
  </si>
  <si>
    <t>Según el reporte de atención  a la ciudadanía el proceso cuenta con 4  requerimientos vencidos</t>
  </si>
  <si>
    <t>Según el informe de ORFEO I el proceso cuenta con 19 comunicaciones a corte de 30 de junio</t>
  </si>
  <si>
    <t>META NO PROGRAMADA</t>
  </si>
  <si>
    <r>
      <t xml:space="preserve">Depurar el 100% de las comunicaciones en el aplicativo de gestión documental </t>
    </r>
    <r>
      <rPr>
        <b/>
        <sz val="10"/>
        <rFont val="Arial Narrow"/>
        <family val="2"/>
      </rPr>
      <t>ORFEO I</t>
    </r>
    <r>
      <rPr>
        <sz val="10"/>
        <rFont val="Arial Narrow"/>
        <family val="2"/>
      </rPr>
      <t xml:space="preserve"> (a excepción de los derechos de petición)</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</si>
</sst>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240A]\ #,##0.00"/>
    <numFmt numFmtId="189" formatCode="* #,##0.00&quot;    &quot;;\-* #,##0.00&quot;    &quot;;* \-#&quot;    &quot;;@\ "/>
    <numFmt numFmtId="190" formatCode="[$-C0A]dddd\,\ dd&quot; de &quot;mmmm&quot; de &quot;yy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40A]dddd\,\ d\ &quot;de&quot;\ mmmm\ &quot;de&quot;\ yyyy"/>
    <numFmt numFmtId="196" formatCode="[$-240A]h:mm:ss\ AM/PM"/>
  </numFmts>
  <fonts count="66">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sz val="10"/>
      <color indexed="8"/>
      <name val="Arial Narrow"/>
      <family val="2"/>
    </font>
    <font>
      <b/>
      <sz val="10"/>
      <name val="Arial Narrow"/>
      <family val="2"/>
    </font>
    <font>
      <sz val="10"/>
      <name val="Arial Narrow"/>
      <family val="2"/>
    </font>
    <font>
      <b/>
      <sz val="10"/>
      <color indexed="8"/>
      <name val="Arial Narrow"/>
      <family val="2"/>
    </font>
    <font>
      <b/>
      <sz val="10"/>
      <color indexed="16"/>
      <name val="Arial Narrow"/>
      <family val="2"/>
    </font>
    <font>
      <i/>
      <sz val="10"/>
      <color indexed="8"/>
      <name val="Arial Narrow"/>
      <family val="2"/>
    </font>
    <font>
      <b/>
      <i/>
      <u val="single"/>
      <sz val="10"/>
      <color indexed="8"/>
      <name val="Arial Narrow"/>
      <family val="2"/>
    </font>
    <font>
      <b/>
      <i/>
      <sz val="10"/>
      <color indexed="8"/>
      <name val="Arial Narrow"/>
      <family val="2"/>
    </font>
    <font>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0"/>
      <color indexed="10"/>
      <name val="Arial Narrow"/>
      <family val="2"/>
    </font>
    <font>
      <sz val="8"/>
      <name val="Segoe UI"/>
      <family val="2"/>
    </font>
    <font>
      <b/>
      <sz val="2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Narrow"/>
      <family val="2"/>
    </font>
    <font>
      <b/>
      <sz val="10"/>
      <color theme="1"/>
      <name val="Arial Narrow"/>
      <family val="2"/>
    </font>
    <font>
      <sz val="10"/>
      <color rgb="FFFF0000"/>
      <name val="Arial Narrow"/>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right/>
      <top style="thin"/>
      <bottom style="thin"/>
    </border>
    <border>
      <left style="medium"/>
      <right style="thin"/>
      <top style="thin"/>
      <bottom style="medium"/>
    </border>
    <border>
      <left style="thin"/>
      <right/>
      <top/>
      <bottom/>
    </border>
    <border>
      <left style="medium"/>
      <right style="thin"/>
      <top style="thin"/>
      <bottom style="thin"/>
    </border>
    <border>
      <left style="thin"/>
      <right style="medium"/>
      <top style="thin"/>
      <bottom style="medium"/>
    </border>
    <border>
      <left style="thin"/>
      <right style="medium"/>
      <top style="thin"/>
      <bottom style="thin"/>
    </border>
    <border>
      <left style="medium"/>
      <right style="thin"/>
      <top/>
      <bottom style="thin"/>
    </border>
    <border>
      <left style="thin"/>
      <right style="medium"/>
      <top style="medium"/>
      <bottom style="thin"/>
    </border>
    <border>
      <left style="thin"/>
      <right/>
      <top style="thin"/>
      <bottom style="thin"/>
    </border>
    <border>
      <left/>
      <right style="medium"/>
      <top style="thin"/>
      <bottom style="thin"/>
    </border>
    <border>
      <left style="medium"/>
      <right style="thin"/>
      <top style="medium"/>
      <bottom style="thin"/>
    </border>
    <border>
      <left style="thin"/>
      <right/>
      <top style="thin"/>
      <bottom style="medium"/>
    </border>
    <border>
      <left>
        <color indexed="63"/>
      </left>
      <right>
        <color indexed="63"/>
      </right>
      <top style="thin"/>
      <bottom style="medium"/>
    </border>
    <border>
      <left>
        <color indexed="63"/>
      </left>
      <right style="medium"/>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2"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30"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84" fontId="0" fillId="0" borderId="0" applyFont="0" applyFill="0" applyBorder="0" applyAlignment="0" applyProtection="0"/>
    <xf numFmtId="0" fontId="51"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52" fillId="22"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xf numFmtId="0" fontId="2" fillId="35" borderId="0" applyNumberFormat="0" applyBorder="0" applyAlignment="0" applyProtection="0"/>
  </cellStyleXfs>
  <cellXfs count="205">
    <xf numFmtId="0" fontId="0" fillId="0" borderId="0" xfId="0" applyFont="1" applyAlignment="1">
      <alignment/>
    </xf>
    <xf numFmtId="0" fontId="58" fillId="0" borderId="10" xfId="0" applyFont="1" applyFill="1" applyBorder="1" applyAlignment="1">
      <alignment horizontal="justify" vertical="center" wrapText="1"/>
    </xf>
    <xf numFmtId="0" fontId="58" fillId="0" borderId="11" xfId="0" applyFont="1" applyFill="1" applyBorder="1" applyAlignment="1">
      <alignment horizontal="center" vertical="center" wrapText="1"/>
    </xf>
    <xf numFmtId="0" fontId="0" fillId="0" borderId="0" xfId="0" applyAlignment="1">
      <alignment wrapText="1"/>
    </xf>
    <xf numFmtId="0" fontId="58" fillId="0" borderId="12" xfId="0" applyFont="1" applyFill="1" applyBorder="1" applyAlignment="1">
      <alignment horizontal="justify" vertical="center" wrapText="1"/>
    </xf>
    <xf numFmtId="0" fontId="58" fillId="0" borderId="11" xfId="0" applyFont="1" applyFill="1" applyBorder="1" applyAlignment="1">
      <alignment horizontal="justify" vertical="center" wrapText="1"/>
    </xf>
    <xf numFmtId="0" fontId="58" fillId="0" borderId="13" xfId="0" applyFont="1" applyFill="1" applyBorder="1" applyAlignment="1">
      <alignment horizontal="justify" vertical="center" wrapText="1"/>
    </xf>
    <xf numFmtId="0" fontId="58" fillId="0" borderId="14" xfId="0" applyFont="1" applyFill="1" applyBorder="1" applyAlignment="1">
      <alignment horizontal="justify" vertical="center" wrapText="1"/>
    </xf>
    <xf numFmtId="0" fontId="58"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9" fillId="0" borderId="0" xfId="0" applyFont="1" applyAlignment="1">
      <alignment horizontal="justify"/>
    </xf>
    <xf numFmtId="0" fontId="60" fillId="10" borderId="16" xfId="0" applyFont="1" applyFill="1" applyBorder="1" applyAlignment="1">
      <alignment horizontal="justify" vertical="center" wrapText="1"/>
    </xf>
    <xf numFmtId="0" fontId="60"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60" fillId="8" borderId="16" xfId="0" applyFont="1" applyFill="1" applyBorder="1" applyAlignment="1">
      <alignment horizontal="justify" vertical="center" wrapText="1"/>
    </xf>
    <xf numFmtId="0" fontId="60"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60" fillId="38" borderId="19" xfId="0" applyFont="1" applyFill="1" applyBorder="1" applyAlignment="1">
      <alignment horizontal="justify" vertical="center" wrapText="1"/>
    </xf>
    <xf numFmtId="0" fontId="60"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60" fillId="13" borderId="18" xfId="0" applyFont="1" applyFill="1" applyBorder="1" applyAlignment="1">
      <alignment horizontal="justify" vertical="center" wrapText="1"/>
    </xf>
    <xf numFmtId="0" fontId="60"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61" fillId="13" borderId="16" xfId="0" applyFont="1" applyFill="1" applyBorder="1" applyAlignment="1">
      <alignment horizontal="justify" vertical="center" wrapText="1"/>
    </xf>
    <xf numFmtId="0" fontId="60" fillId="13" borderId="20" xfId="0" applyFont="1" applyFill="1" applyBorder="1" applyAlignment="1">
      <alignment horizontal="left" vertical="center" wrapText="1"/>
    </xf>
    <xf numFmtId="0" fontId="60"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62" fillId="36" borderId="11" xfId="0" applyFont="1" applyFill="1" applyBorder="1" applyAlignment="1">
      <alignment horizontal="justify" vertical="center" wrapText="1"/>
    </xf>
    <xf numFmtId="0" fontId="0" fillId="0" borderId="11" xfId="0" applyBorder="1" applyAlignment="1">
      <alignment horizontal="center" vertical="center" wrapText="1"/>
    </xf>
    <xf numFmtId="0" fontId="7" fillId="36" borderId="21" xfId="0" applyFont="1" applyFill="1" applyBorder="1" applyAlignment="1">
      <alignment vertical="center" wrapText="1"/>
    </xf>
    <xf numFmtId="0" fontId="7" fillId="36" borderId="16" xfId="0" applyFont="1" applyFill="1" applyBorder="1" applyAlignment="1">
      <alignment vertical="center" wrapText="1"/>
    </xf>
    <xf numFmtId="0" fontId="62" fillId="36" borderId="0" xfId="0" applyFont="1" applyFill="1" applyAlignment="1">
      <alignment/>
    </xf>
    <xf numFmtId="0" fontId="8" fillId="36" borderId="0" xfId="0" applyFont="1" applyFill="1" applyBorder="1" applyAlignment="1">
      <alignment horizontal="left" vertical="center" wrapText="1"/>
    </xf>
    <xf numFmtId="0" fontId="6" fillId="36" borderId="0" xfId="0" applyFont="1" applyFill="1" applyBorder="1" applyAlignment="1">
      <alignment horizontal="center"/>
    </xf>
    <xf numFmtId="0" fontId="7" fillId="36" borderId="22" xfId="0" applyFont="1" applyFill="1" applyBorder="1" applyAlignment="1">
      <alignment vertical="center" wrapText="1"/>
    </xf>
    <xf numFmtId="0" fontId="7" fillId="36" borderId="14" xfId="0" applyFont="1" applyFill="1" applyBorder="1" applyAlignment="1">
      <alignment vertical="center" wrapText="1"/>
    </xf>
    <xf numFmtId="0" fontId="8" fillId="36" borderId="23" xfId="0" applyFont="1" applyFill="1" applyBorder="1" applyAlignment="1">
      <alignment horizontal="left" vertical="center" wrapText="1"/>
    </xf>
    <xf numFmtId="0" fontId="63" fillId="36" borderId="0" xfId="0" applyFont="1" applyFill="1" applyBorder="1" applyAlignment="1">
      <alignment vertical="center"/>
    </xf>
    <xf numFmtId="0" fontId="62" fillId="36" borderId="0" xfId="0" applyFont="1" applyFill="1" applyAlignment="1">
      <alignment horizontal="center"/>
    </xf>
    <xf numFmtId="0" fontId="7" fillId="39" borderId="24" xfId="0" applyFont="1" applyFill="1" applyBorder="1" applyAlignment="1">
      <alignment horizontal="center" vertical="center" wrapText="1"/>
    </xf>
    <xf numFmtId="0" fontId="7" fillId="39" borderId="11" xfId="0" applyFont="1" applyFill="1" applyBorder="1" applyAlignment="1">
      <alignment horizontal="center" vertical="center" wrapText="1"/>
    </xf>
    <xf numFmtId="0" fontId="7" fillId="40" borderId="11"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7" fillId="16" borderId="25" xfId="0" applyFont="1" applyFill="1" applyBorder="1" applyAlignment="1">
      <alignment horizontal="center" vertical="center" wrapText="1"/>
    </xf>
    <xf numFmtId="0" fontId="7" fillId="36" borderId="24" xfId="0" applyFont="1" applyFill="1" applyBorder="1" applyAlignment="1">
      <alignment vertical="center" wrapText="1"/>
    </xf>
    <xf numFmtId="0" fontId="62" fillId="36" borderId="13" xfId="0" applyFont="1" applyFill="1" applyBorder="1" applyAlignment="1">
      <alignment horizontal="center" vertical="center" wrapText="1"/>
    </xf>
    <xf numFmtId="9" fontId="62" fillId="36" borderId="13" xfId="59" applyFont="1" applyFill="1" applyBorder="1" applyAlignment="1">
      <alignment horizontal="center" vertical="center" wrapText="1"/>
    </xf>
    <xf numFmtId="0" fontId="8" fillId="36" borderId="11" xfId="0" applyFont="1" applyFill="1" applyBorder="1" applyAlignment="1">
      <alignment horizontal="left" vertical="center" wrapText="1"/>
    </xf>
    <xf numFmtId="0" fontId="62" fillId="36" borderId="11" xfId="0" applyFont="1" applyFill="1" applyBorder="1" applyAlignment="1" applyProtection="1">
      <alignment horizontal="center" vertical="center" wrapText="1"/>
      <protection locked="0"/>
    </xf>
    <xf numFmtId="0" fontId="62" fillId="36" borderId="11" xfId="0" applyFont="1" applyFill="1" applyBorder="1" applyAlignment="1" applyProtection="1">
      <alignment horizontal="left" vertical="center" wrapText="1"/>
      <protection locked="0"/>
    </xf>
    <xf numFmtId="0" fontId="62" fillId="36" borderId="11" xfId="59" applyNumberFormat="1" applyFont="1" applyFill="1" applyBorder="1" applyAlignment="1">
      <alignment horizontal="center" vertical="center" wrapText="1"/>
    </xf>
    <xf numFmtId="9" fontId="8" fillId="36" borderId="11" xfId="59" applyFont="1" applyFill="1" applyBorder="1" applyAlignment="1">
      <alignment horizontal="center" vertical="center" wrapText="1"/>
    </xf>
    <xf numFmtId="0" fontId="62" fillId="36" borderId="11" xfId="0" applyNumberFormat="1" applyFont="1" applyFill="1" applyBorder="1" applyAlignment="1">
      <alignment horizontal="center" vertical="center" wrapText="1"/>
    </xf>
    <xf numFmtId="0" fontId="62" fillId="36" borderId="13" xfId="0" applyFont="1" applyFill="1" applyBorder="1" applyAlignment="1" applyProtection="1">
      <alignment horizontal="center" vertical="center" wrapText="1"/>
      <protection locked="0"/>
    </xf>
    <xf numFmtId="0" fontId="62" fillId="36" borderId="13" xfId="0" applyFont="1" applyFill="1" applyBorder="1" applyAlignment="1" applyProtection="1">
      <alignment horizontal="left" vertical="center" wrapText="1"/>
      <protection locked="0"/>
    </xf>
    <xf numFmtId="9" fontId="8" fillId="36" borderId="13" xfId="59" applyFont="1" applyFill="1" applyBorder="1" applyAlignment="1">
      <alignment horizontal="center" vertical="center" wrapText="1"/>
    </xf>
    <xf numFmtId="0" fontId="62" fillId="36" borderId="13" xfId="0" applyFont="1" applyFill="1" applyBorder="1" applyAlignment="1" applyProtection="1">
      <alignment horizontal="justify" vertical="center" wrapText="1"/>
      <protection locked="0"/>
    </xf>
    <xf numFmtId="1" fontId="62" fillId="36" borderId="11" xfId="0" applyNumberFormat="1" applyFont="1" applyFill="1" applyBorder="1" applyAlignment="1" applyProtection="1">
      <alignment horizontal="center" vertical="center" wrapText="1"/>
      <protection locked="0"/>
    </xf>
    <xf numFmtId="9" fontId="62" fillId="36" borderId="11" xfId="0" applyNumberFormat="1" applyFont="1" applyFill="1" applyBorder="1" applyAlignment="1" applyProtection="1">
      <alignment horizontal="center" vertical="center" wrapText="1"/>
      <protection locked="0"/>
    </xf>
    <xf numFmtId="0" fontId="62" fillId="36" borderId="11" xfId="0" applyFont="1" applyFill="1" applyBorder="1" applyAlignment="1" applyProtection="1">
      <alignment horizontal="justify" vertical="center" wrapText="1"/>
      <protection locked="0"/>
    </xf>
    <xf numFmtId="0" fontId="62" fillId="36" borderId="0" xfId="0" applyFont="1" applyFill="1" applyBorder="1" applyAlignment="1">
      <alignment vertical="center" wrapText="1"/>
    </xf>
    <xf numFmtId="9" fontId="8" fillId="36" borderId="0" xfId="59" applyFont="1" applyFill="1" applyBorder="1" applyAlignment="1">
      <alignment horizontal="center" vertical="center" wrapText="1"/>
    </xf>
    <xf numFmtId="0" fontId="62" fillId="36" borderId="0" xfId="0" applyFont="1" applyFill="1" applyBorder="1" applyAlignment="1">
      <alignment/>
    </xf>
    <xf numFmtId="0" fontId="62" fillId="0" borderId="0" xfId="0" applyFont="1" applyAlignment="1">
      <alignment/>
    </xf>
    <xf numFmtId="0" fontId="8" fillId="36" borderId="11" xfId="0" applyFont="1" applyFill="1" applyBorder="1" applyAlignment="1" applyProtection="1">
      <alignment horizontal="center" vertical="center" wrapText="1"/>
      <protection locked="0"/>
    </xf>
    <xf numFmtId="0" fontId="8" fillId="36" borderId="11" xfId="0" applyFont="1" applyFill="1" applyBorder="1" applyAlignment="1">
      <alignment horizontal="center" vertical="center" wrapText="1"/>
    </xf>
    <xf numFmtId="0" fontId="62" fillId="36" borderId="26" xfId="0" applyFont="1" applyFill="1" applyBorder="1" applyAlignment="1" applyProtection="1">
      <alignment horizontal="left" vertical="center" wrapText="1"/>
      <protection locked="0"/>
    </xf>
    <xf numFmtId="0" fontId="62" fillId="36" borderId="13" xfId="59" applyNumberFormat="1" applyFont="1" applyFill="1" applyBorder="1" applyAlignment="1">
      <alignment horizontal="center" vertical="center" wrapText="1"/>
    </xf>
    <xf numFmtId="188" fontId="62" fillId="36" borderId="11" xfId="54" applyNumberFormat="1" applyFont="1" applyFill="1" applyBorder="1" applyAlignment="1" applyProtection="1">
      <alignment horizontal="center" vertical="center" wrapText="1"/>
      <protection locked="0"/>
    </xf>
    <xf numFmtId="0" fontId="62" fillId="36" borderId="11" xfId="0" applyFont="1" applyFill="1" applyBorder="1" applyAlignment="1">
      <alignment horizontal="center" vertical="center" wrapText="1"/>
    </xf>
    <xf numFmtId="9" fontId="8" fillId="36" borderId="11" xfId="0" applyNumberFormat="1" applyFont="1" applyFill="1" applyBorder="1" applyAlignment="1" applyProtection="1">
      <alignment horizontal="center" vertical="center" wrapText="1"/>
      <protection locked="0"/>
    </xf>
    <xf numFmtId="9" fontId="62" fillId="0" borderId="11" xfId="59" applyFont="1" applyFill="1" applyBorder="1" applyAlignment="1">
      <alignment horizontal="center" vertical="center" wrapText="1"/>
    </xf>
    <xf numFmtId="9" fontId="62" fillId="0" borderId="13" xfId="59" applyFont="1" applyFill="1" applyBorder="1" applyAlignment="1">
      <alignment horizontal="center" vertical="center" wrapText="1"/>
    </xf>
    <xf numFmtId="9" fontId="8" fillId="0" borderId="11" xfId="59" applyFont="1" applyFill="1" applyBorder="1" applyAlignment="1">
      <alignment horizontal="center" vertical="center" wrapText="1"/>
    </xf>
    <xf numFmtId="9" fontId="62" fillId="0" borderId="11" xfId="59" applyFont="1" applyFill="1" applyBorder="1" applyAlignment="1">
      <alignment horizontal="center" vertical="center"/>
    </xf>
    <xf numFmtId="1" fontId="62" fillId="36" borderId="11" xfId="59" applyNumberFormat="1" applyFont="1" applyFill="1" applyBorder="1" applyAlignment="1">
      <alignment horizontal="center" vertical="center" wrapText="1"/>
    </xf>
    <xf numFmtId="9" fontId="62" fillId="36" borderId="11" xfId="0" applyNumberFormat="1" applyFont="1" applyFill="1" applyBorder="1" applyAlignment="1" applyProtection="1">
      <alignment horizontal="center" vertical="center"/>
      <protection locked="0"/>
    </xf>
    <xf numFmtId="0" fontId="62" fillId="36" borderId="11" xfId="0" applyFont="1" applyFill="1" applyBorder="1" applyAlignment="1">
      <alignment horizontal="left" vertical="center" wrapText="1"/>
    </xf>
    <xf numFmtId="3" fontId="62" fillId="36" borderId="11" xfId="0" applyNumberFormat="1" applyFont="1" applyFill="1" applyBorder="1" applyAlignment="1" applyProtection="1">
      <alignment horizontal="center" vertical="center" wrapText="1"/>
      <protection locked="0"/>
    </xf>
    <xf numFmtId="0" fontId="9" fillId="39" borderId="24" xfId="0" applyFont="1" applyFill="1" applyBorder="1" applyAlignment="1">
      <alignment horizontal="center" vertical="center" wrapText="1"/>
    </xf>
    <xf numFmtId="0" fontId="9" fillId="39" borderId="11"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63" fillId="36" borderId="0" xfId="0" applyFont="1" applyFill="1" applyBorder="1" applyAlignment="1">
      <alignment horizontal="right" vertical="center" wrapText="1"/>
    </xf>
    <xf numFmtId="0" fontId="7" fillId="41"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63" fillId="36" borderId="0" xfId="0" applyFont="1" applyFill="1" applyBorder="1" applyAlignment="1">
      <alignment horizontal="center" vertical="center"/>
    </xf>
    <xf numFmtId="0" fontId="7" fillId="26" borderId="11" xfId="0" applyFont="1" applyFill="1" applyBorder="1" applyAlignment="1">
      <alignment horizontal="center" vertical="center" wrapText="1"/>
    </xf>
    <xf numFmtId="188" fontId="62" fillId="36" borderId="11" xfId="0" applyNumberFormat="1"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locked="0"/>
    </xf>
    <xf numFmtId="0" fontId="10" fillId="12" borderId="24"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8" fillId="42" borderId="24" xfId="0" applyFont="1" applyFill="1" applyBorder="1" applyAlignment="1" applyProtection="1">
      <alignment horizontal="center" vertical="center" wrapText="1"/>
      <protection/>
    </xf>
    <xf numFmtId="14" fontId="8" fillId="42" borderId="11" xfId="0" applyNumberFormat="1" applyFont="1" applyFill="1" applyBorder="1" applyAlignment="1" applyProtection="1">
      <alignment horizontal="center" vertical="center" wrapText="1"/>
      <protection/>
    </xf>
    <xf numFmtId="0" fontId="8" fillId="42" borderId="24" xfId="0" applyFont="1" applyFill="1" applyBorder="1" applyAlignment="1" applyProtection="1">
      <alignment horizontal="left" vertical="center" wrapText="1"/>
      <protection/>
    </xf>
    <xf numFmtId="0" fontId="8" fillId="42" borderId="11" xfId="0" applyFont="1" applyFill="1" applyBorder="1" applyAlignment="1" applyProtection="1">
      <alignment horizontal="left" vertical="center" wrapText="1"/>
      <protection/>
    </xf>
    <xf numFmtId="0" fontId="8" fillId="36" borderId="11" xfId="0" applyFont="1" applyFill="1" applyBorder="1" applyAlignment="1" applyProtection="1">
      <alignment horizontal="justify" vertical="center" wrapText="1"/>
      <protection locked="0"/>
    </xf>
    <xf numFmtId="9" fontId="8" fillId="36" borderId="11" xfId="59" applyFont="1" applyFill="1" applyBorder="1" applyAlignment="1">
      <alignment horizontal="left" vertical="center" wrapText="1"/>
    </xf>
    <xf numFmtId="0" fontId="8" fillId="37" borderId="11" xfId="0" applyFont="1" applyFill="1" applyBorder="1" applyAlignment="1">
      <alignment horizontal="left" vertical="center" wrapText="1"/>
    </xf>
    <xf numFmtId="0" fontId="7" fillId="24" borderId="11" xfId="0" applyFont="1" applyFill="1" applyBorder="1" applyAlignment="1">
      <alignment horizontal="center" vertical="center" wrapText="1"/>
    </xf>
    <xf numFmtId="0" fontId="8" fillId="36" borderId="11" xfId="0" applyFont="1" applyFill="1" applyBorder="1" applyAlignment="1" applyProtection="1">
      <alignment horizontal="left" vertical="center" wrapText="1"/>
      <protection locked="0"/>
    </xf>
    <xf numFmtId="0" fontId="62" fillId="43" borderId="11" xfId="0" applyFont="1" applyFill="1" applyBorder="1" applyAlignment="1" applyProtection="1">
      <alignment horizontal="center" vertical="center" wrapText="1"/>
      <protection locked="0"/>
    </xf>
    <xf numFmtId="0" fontId="8" fillId="36" borderId="11" xfId="0" applyFont="1" applyFill="1" applyBorder="1" applyAlignment="1">
      <alignment vertical="center" wrapText="1"/>
    </xf>
    <xf numFmtId="0" fontId="64" fillId="36" borderId="11" xfId="0" applyFont="1" applyFill="1" applyBorder="1" applyAlignment="1">
      <alignment vertical="center" wrapText="1"/>
    </xf>
    <xf numFmtId="0" fontId="62" fillId="36" borderId="11" xfId="0" applyFont="1" applyFill="1" applyBorder="1" applyAlignment="1">
      <alignment vertical="center" wrapText="1"/>
    </xf>
    <xf numFmtId="9" fontId="63" fillId="36" borderId="14" xfId="59" applyFont="1" applyFill="1" applyBorder="1" applyAlignment="1" applyProtection="1">
      <alignment horizontal="center" vertical="center" wrapText="1"/>
      <protection locked="0"/>
    </xf>
    <xf numFmtId="9" fontId="8" fillId="36" borderId="14" xfId="59" applyFont="1" applyFill="1" applyBorder="1" applyAlignment="1">
      <alignment horizontal="center" vertical="center" wrapText="1"/>
    </xf>
    <xf numFmtId="0" fontId="62" fillId="36" borderId="14" xfId="0" applyFont="1" applyFill="1" applyBorder="1" applyAlignment="1" applyProtection="1">
      <alignment horizontal="center" vertical="center" wrapText="1"/>
      <protection locked="0"/>
    </xf>
    <xf numFmtId="9" fontId="7" fillId="36" borderId="14" xfId="59" applyFont="1" applyFill="1" applyBorder="1" applyAlignment="1">
      <alignment horizontal="center" vertical="center" wrapText="1"/>
    </xf>
    <xf numFmtId="0" fontId="7" fillId="36" borderId="27" xfId="0" applyFont="1" applyFill="1" applyBorder="1" applyAlignment="1">
      <alignment vertical="center" wrapText="1"/>
    </xf>
    <xf numFmtId="0" fontId="8" fillId="36" borderId="13" xfId="0" applyFont="1" applyFill="1" applyBorder="1" applyAlignment="1" applyProtection="1">
      <alignment horizontal="justify" vertical="center" wrapText="1"/>
      <protection locked="0"/>
    </xf>
    <xf numFmtId="0" fontId="8" fillId="36" borderId="13" xfId="0" applyFont="1" applyFill="1" applyBorder="1" applyAlignment="1">
      <alignment horizontal="left" vertical="center" wrapText="1"/>
    </xf>
    <xf numFmtId="0" fontId="62" fillId="36" borderId="13" xfId="0" applyFont="1" applyFill="1" applyBorder="1" applyAlignment="1">
      <alignment horizontal="left" vertical="center" wrapText="1"/>
    </xf>
    <xf numFmtId="0" fontId="62" fillId="36" borderId="13" xfId="0" applyFont="1" applyFill="1" applyBorder="1" applyAlignment="1">
      <alignment horizontal="justify" vertical="center" wrapText="1"/>
    </xf>
    <xf numFmtId="188" fontId="62" fillId="36" borderId="13" xfId="54" applyNumberFormat="1" applyFont="1" applyFill="1" applyBorder="1" applyAlignment="1" applyProtection="1">
      <alignment horizontal="center" vertical="center" wrapText="1"/>
      <protection locked="0"/>
    </xf>
    <xf numFmtId="0" fontId="7" fillId="39" borderId="22" xfId="0" applyFont="1" applyFill="1" applyBorder="1" applyAlignment="1">
      <alignment horizontal="center" vertical="center" wrapText="1"/>
    </xf>
    <xf numFmtId="0" fontId="7" fillId="39" borderId="14" xfId="0" applyFont="1" applyFill="1" applyBorder="1" applyAlignment="1">
      <alignment vertical="center" wrapText="1"/>
    </xf>
    <xf numFmtId="0" fontId="7" fillId="39" borderId="14" xfId="0" applyFont="1" applyFill="1" applyBorder="1" applyAlignment="1">
      <alignment horizontal="center" vertical="center" wrapText="1"/>
    </xf>
    <xf numFmtId="0" fontId="7" fillId="40" borderId="14" xfId="0" applyFont="1" applyFill="1" applyBorder="1" applyAlignment="1">
      <alignment horizontal="center" vertical="center" wrapText="1"/>
    </xf>
    <xf numFmtId="0" fontId="63" fillId="40" borderId="14" xfId="0" applyFont="1" applyFill="1" applyBorder="1" applyAlignment="1">
      <alignment horizontal="center"/>
    </xf>
    <xf numFmtId="0" fontId="7" fillId="19" borderId="14" xfId="0" applyFont="1" applyFill="1" applyBorder="1" applyAlignment="1">
      <alignment horizontal="center" vertical="center" wrapText="1"/>
    </xf>
    <xf numFmtId="0" fontId="7" fillId="41" borderId="14" xfId="0" applyFont="1" applyFill="1" applyBorder="1" applyAlignment="1">
      <alignment horizontal="center" vertical="center" wrapText="1"/>
    </xf>
    <xf numFmtId="0" fontId="7" fillId="26" borderId="14" xfId="0" applyFont="1" applyFill="1" applyBorder="1" applyAlignment="1">
      <alignment horizontal="center" vertical="center" wrapText="1"/>
    </xf>
    <xf numFmtId="0" fontId="7" fillId="37" borderId="14" xfId="0" applyFont="1" applyFill="1" applyBorder="1" applyAlignment="1">
      <alignment horizontal="center" vertical="center" wrapText="1"/>
    </xf>
    <xf numFmtId="0" fontId="62" fillId="36" borderId="13" xfId="0" applyNumberFormat="1" applyFont="1" applyFill="1" applyBorder="1" applyAlignment="1" applyProtection="1">
      <alignment horizontal="justify" vertical="center" wrapText="1"/>
      <protection locked="0"/>
    </xf>
    <xf numFmtId="9" fontId="62" fillId="36" borderId="13" xfId="0" applyNumberFormat="1" applyFont="1" applyFill="1" applyBorder="1" applyAlignment="1">
      <alignment horizontal="center" vertical="center" wrapText="1"/>
    </xf>
    <xf numFmtId="0" fontId="62" fillId="36" borderId="11" xfId="0" applyFont="1" applyFill="1" applyBorder="1" applyAlignment="1" applyProtection="1">
      <alignment vertical="center" wrapText="1"/>
      <protection locked="0"/>
    </xf>
    <xf numFmtId="0" fontId="64" fillId="36" borderId="13" xfId="0" applyFont="1" applyFill="1" applyBorder="1" applyAlignment="1">
      <alignment horizontal="center" vertical="center" wrapText="1"/>
    </xf>
    <xf numFmtId="9" fontId="64" fillId="36" borderId="13" xfId="59" applyFont="1" applyFill="1" applyBorder="1" applyAlignment="1">
      <alignment horizontal="center" vertical="center" wrapText="1"/>
    </xf>
    <xf numFmtId="0" fontId="62" fillId="0" borderId="11" xfId="0" applyFont="1" applyFill="1" applyBorder="1" applyAlignment="1" applyProtection="1">
      <alignment horizontal="left" vertical="center" wrapText="1"/>
      <protection locked="0"/>
    </xf>
    <xf numFmtId="0" fontId="62" fillId="36" borderId="13" xfId="0" applyNumberFormat="1" applyFont="1" applyFill="1" applyBorder="1" applyAlignment="1" applyProtection="1">
      <alignment horizontal="left" vertical="center" wrapText="1"/>
      <protection locked="0"/>
    </xf>
    <xf numFmtId="9" fontId="62" fillId="36" borderId="11" xfId="0" applyNumberFormat="1" applyFont="1" applyFill="1" applyBorder="1" applyAlignment="1">
      <alignment horizontal="center" vertical="center" wrapText="1"/>
    </xf>
    <xf numFmtId="0" fontId="48" fillId="36" borderId="11" xfId="47" applyFill="1" applyBorder="1" applyAlignment="1" applyProtection="1">
      <alignment horizontal="center" vertical="center" wrapText="1"/>
      <protection locked="0"/>
    </xf>
    <xf numFmtId="9" fontId="62" fillId="36" borderId="11" xfId="59" applyFont="1" applyFill="1" applyBorder="1" applyAlignment="1">
      <alignment horizontal="center" vertical="center" wrapText="1"/>
    </xf>
    <xf numFmtId="9" fontId="14" fillId="36" borderId="11" xfId="59" applyFont="1" applyFill="1" applyBorder="1" applyAlignment="1" applyProtection="1">
      <alignment horizontal="center" vertical="center" wrapText="1"/>
      <protection/>
    </xf>
    <xf numFmtId="10" fontId="14" fillId="36" borderId="11" xfId="59" applyNumberFormat="1" applyFont="1" applyFill="1" applyBorder="1" applyAlignment="1" applyProtection="1">
      <alignment horizontal="center" vertical="center" wrapText="1"/>
      <protection/>
    </xf>
    <xf numFmtId="9" fontId="14" fillId="36" borderId="14" xfId="59" applyFont="1" applyFill="1" applyBorder="1" applyAlignment="1" applyProtection="1">
      <alignment horizontal="center" vertical="center" wrapText="1"/>
      <protection/>
    </xf>
    <xf numFmtId="0" fontId="63" fillId="36" borderId="11" xfId="0" applyFont="1" applyFill="1" applyBorder="1" applyAlignment="1" applyProtection="1">
      <alignment horizontal="center" vertical="center" textRotation="90" wrapText="1"/>
      <protection locked="0"/>
    </xf>
    <xf numFmtId="0" fontId="7" fillId="0" borderId="11" xfId="0" applyFont="1" applyBorder="1" applyAlignment="1">
      <alignment horizontal="center" vertical="center" textRotation="90" wrapText="1"/>
    </xf>
    <xf numFmtId="0" fontId="8" fillId="36" borderId="13" xfId="0" applyFont="1" applyFill="1" applyBorder="1" applyAlignment="1" applyProtection="1">
      <alignment horizontal="center" vertical="center" textRotation="90" wrapText="1"/>
      <protection locked="0"/>
    </xf>
    <xf numFmtId="0" fontId="8" fillId="36" borderId="11" xfId="0" applyFont="1" applyFill="1" applyBorder="1" applyAlignment="1" applyProtection="1">
      <alignment horizontal="center" vertical="center" textRotation="90" wrapText="1"/>
      <protection locked="0"/>
    </xf>
    <xf numFmtId="0" fontId="62" fillId="36" borderId="13" xfId="0" applyFont="1" applyFill="1" applyBorder="1" applyAlignment="1" applyProtection="1">
      <alignment horizontal="center" vertical="center" textRotation="90" wrapText="1"/>
      <protection locked="0"/>
    </xf>
    <xf numFmtId="0" fontId="62" fillId="36" borderId="11" xfId="0" applyFont="1" applyFill="1" applyBorder="1" applyAlignment="1" applyProtection="1">
      <alignment horizontal="center" vertical="center" textRotation="90" wrapText="1"/>
      <protection locked="0"/>
    </xf>
    <xf numFmtId="0" fontId="9" fillId="36" borderId="0" xfId="0" applyFont="1" applyFill="1" applyBorder="1" applyAlignment="1">
      <alignment horizontal="center" vertical="center" wrapText="1"/>
    </xf>
    <xf numFmtId="0" fontId="7" fillId="41" borderId="11" xfId="0" applyFont="1" applyFill="1" applyBorder="1" applyAlignment="1">
      <alignment horizontal="center" vertical="center" wrapText="1"/>
    </xf>
    <xf numFmtId="0" fontId="9" fillId="37" borderId="12"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62" fillId="36" borderId="14" xfId="0" applyFont="1" applyFill="1" applyBorder="1" applyAlignment="1" applyProtection="1">
      <alignment horizontal="center" vertical="center" wrapText="1"/>
      <protection locked="0"/>
    </xf>
    <xf numFmtId="9" fontId="8" fillId="36" borderId="14" xfId="59" applyFont="1" applyFill="1" applyBorder="1" applyAlignment="1" applyProtection="1">
      <alignment horizontal="center" vertical="center" wrapText="1"/>
      <protection locked="0"/>
    </xf>
    <xf numFmtId="9" fontId="8" fillId="36" borderId="25" xfId="59" applyFont="1" applyFill="1" applyBorder="1" applyAlignment="1" applyProtection="1">
      <alignment horizontal="center" vertical="center" wrapText="1"/>
      <protection locked="0"/>
    </xf>
    <xf numFmtId="0" fontId="63" fillId="44" borderId="14" xfId="0" applyFont="1" applyFill="1" applyBorder="1" applyAlignment="1" applyProtection="1">
      <alignment horizontal="center" vertical="center" wrapText="1"/>
      <protection locked="0"/>
    </xf>
    <xf numFmtId="0" fontId="63" fillId="29" borderId="14" xfId="0" applyFont="1" applyFill="1" applyBorder="1" applyAlignment="1" applyProtection="1">
      <alignment horizontal="center" vertical="center" wrapText="1"/>
      <protection locked="0"/>
    </xf>
    <xf numFmtId="0" fontId="63" fillId="26" borderId="14" xfId="0" applyFont="1" applyFill="1" applyBorder="1" applyAlignment="1" applyProtection="1">
      <alignment horizontal="center" vertical="center" wrapText="1"/>
      <protection locked="0"/>
    </xf>
    <xf numFmtId="0" fontId="63" fillId="37" borderId="14" xfId="0" applyFont="1" applyFill="1" applyBorder="1" applyAlignment="1" applyProtection="1">
      <alignment horizontal="center" vertical="center" wrapText="1"/>
      <protection locked="0"/>
    </xf>
    <xf numFmtId="0" fontId="7" fillId="26" borderId="11" xfId="0" applyFont="1" applyFill="1" applyBorder="1" applyAlignment="1">
      <alignment horizontal="center" vertical="center" wrapText="1"/>
    </xf>
    <xf numFmtId="0" fontId="63" fillId="36" borderId="0" xfId="0" applyFont="1" applyFill="1" applyBorder="1" applyAlignment="1">
      <alignment horizontal="right" vertical="center" wrapText="1"/>
    </xf>
    <xf numFmtId="0" fontId="7" fillId="19" borderId="11" xfId="0" applyFont="1" applyFill="1" applyBorder="1" applyAlignment="1">
      <alignment horizontal="center" vertical="center" wrapText="1"/>
    </xf>
    <xf numFmtId="0" fontId="62" fillId="36" borderId="0" xfId="0" applyFont="1" applyFill="1" applyBorder="1" applyAlignment="1">
      <alignment horizontal="center"/>
    </xf>
    <xf numFmtId="0" fontId="7" fillId="40" borderId="11"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40" borderId="12" xfId="0" applyFont="1" applyFill="1" applyBorder="1" applyAlignment="1">
      <alignment horizontal="center" vertical="center" wrapText="1"/>
    </xf>
    <xf numFmtId="0" fontId="9" fillId="40" borderId="11" xfId="0" applyFont="1" applyFill="1" applyBorder="1" applyAlignment="1">
      <alignment horizontal="center" vertical="center" wrapText="1"/>
    </xf>
    <xf numFmtId="0" fontId="9" fillId="41" borderId="12" xfId="0" applyFont="1" applyFill="1" applyBorder="1" applyAlignment="1">
      <alignment horizontal="center" vertical="center" wrapText="1"/>
    </xf>
    <xf numFmtId="0" fontId="9" fillId="41" borderId="11" xfId="0" applyFont="1" applyFill="1" applyBorder="1" applyAlignment="1">
      <alignment horizontal="center" vertical="center" wrapText="1"/>
    </xf>
    <xf numFmtId="0" fontId="63" fillId="36" borderId="0" xfId="0" applyFont="1" applyFill="1" applyBorder="1" applyAlignment="1">
      <alignment horizontal="center" vertical="center"/>
    </xf>
    <xf numFmtId="22" fontId="63" fillId="14" borderId="11" xfId="0" applyNumberFormat="1" applyFont="1" applyFill="1" applyBorder="1" applyAlignment="1">
      <alignment horizontal="center" vertical="center"/>
    </xf>
    <xf numFmtId="0" fontId="63" fillId="14" borderId="11" xfId="0" applyFont="1" applyFill="1" applyBorder="1" applyAlignment="1">
      <alignment horizontal="center" vertical="center"/>
    </xf>
    <xf numFmtId="0" fontId="63" fillId="8" borderId="11" xfId="0" applyFont="1" applyFill="1" applyBorder="1" applyAlignment="1">
      <alignment horizontal="center" vertical="center"/>
    </xf>
    <xf numFmtId="0" fontId="63" fillId="8" borderId="15" xfId="0" applyFont="1" applyFill="1" applyBorder="1" applyAlignment="1">
      <alignment horizontal="center" vertical="center"/>
    </xf>
    <xf numFmtId="0" fontId="9" fillId="19" borderId="12"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9" fillId="16" borderId="11" xfId="0" applyFont="1" applyFill="1" applyBorder="1" applyAlignment="1">
      <alignment horizontal="center" vertical="center" wrapText="1"/>
    </xf>
    <xf numFmtId="0" fontId="9" fillId="16" borderId="26" xfId="0" applyFont="1" applyFill="1" applyBorder="1" applyAlignment="1">
      <alignment horizontal="center" vertical="center" wrapText="1"/>
    </xf>
    <xf numFmtId="0" fontId="7" fillId="16" borderId="26" xfId="0" applyFont="1" applyFill="1" applyBorder="1" applyAlignment="1">
      <alignment horizontal="center" vertical="center" wrapText="1"/>
    </xf>
    <xf numFmtId="0" fontId="9" fillId="16" borderId="12" xfId="0" applyFont="1" applyFill="1" applyBorder="1" applyAlignment="1">
      <alignment horizontal="center" vertical="center" wrapText="1"/>
    </xf>
    <xf numFmtId="0" fontId="9" fillId="16" borderId="28" xfId="0" applyFont="1" applyFill="1" applyBorder="1" applyAlignment="1">
      <alignment horizontal="center" vertical="center" wrapText="1"/>
    </xf>
    <xf numFmtId="0" fontId="7" fillId="36" borderId="29" xfId="0" applyFont="1" applyFill="1" applyBorder="1" applyAlignment="1">
      <alignment horizontal="center" vertical="center" wrapText="1"/>
    </xf>
    <xf numFmtId="0" fontId="7" fillId="36" borderId="30"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12" xfId="0" applyFont="1" applyFill="1" applyBorder="1" applyAlignment="1">
      <alignment horizontal="center" vertical="center" wrapText="1"/>
    </xf>
    <xf numFmtId="0" fontId="9" fillId="39" borderId="24" xfId="0" applyFont="1" applyFill="1" applyBorder="1" applyAlignment="1">
      <alignment horizontal="center" vertical="center" wrapText="1"/>
    </xf>
    <xf numFmtId="0" fontId="9" fillId="39" borderId="11" xfId="0" applyFont="1" applyFill="1" applyBorder="1" applyAlignment="1">
      <alignment horizontal="center" vertical="center" wrapText="1"/>
    </xf>
    <xf numFmtId="0" fontId="10" fillId="12" borderId="3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0" fillId="12" borderId="28"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12" borderId="26" xfId="0" applyFont="1" applyFill="1" applyBorder="1" applyAlignment="1">
      <alignment horizontal="center" vertical="center" wrapText="1"/>
    </xf>
    <xf numFmtId="0" fontId="8" fillId="42" borderId="11" xfId="0" applyFont="1" applyFill="1" applyBorder="1" applyAlignment="1" applyProtection="1">
      <alignment horizontal="center" vertical="center" wrapText="1"/>
      <protection/>
    </xf>
    <xf numFmtId="0" fontId="8" fillId="42" borderId="26" xfId="0" applyFont="1" applyFill="1" applyBorder="1" applyAlignment="1" applyProtection="1">
      <alignment horizontal="center" vertical="center" wrapText="1"/>
      <protection/>
    </xf>
    <xf numFmtId="0" fontId="7" fillId="36" borderId="32" xfId="0" applyFont="1" applyFill="1" applyBorder="1" applyAlignment="1">
      <alignment horizontal="center" vertical="center" wrapText="1"/>
    </xf>
    <xf numFmtId="0" fontId="7" fillId="36" borderId="33" xfId="0" applyFont="1" applyFill="1" applyBorder="1" applyAlignment="1">
      <alignment horizontal="center" vertical="center" wrapText="1"/>
    </xf>
    <xf numFmtId="0" fontId="7" fillId="36" borderId="34" xfId="0" applyFont="1" applyFill="1" applyBorder="1" applyAlignment="1">
      <alignment horizontal="center" vertical="center" wrapText="1"/>
    </xf>
    <xf numFmtId="186" fontId="14" fillId="36" borderId="11" xfId="59" applyNumberFormat="1" applyFont="1" applyFill="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tas" xfId="58"/>
    <cellStyle name="Percent" xfId="59"/>
    <cellStyle name="Porcentaje 2" xfId="60"/>
    <cellStyle name="Porcentual 2" xfId="61"/>
    <cellStyle name="Rojo" xfId="62"/>
    <cellStyle name="Salida" xfId="63"/>
    <cellStyle name="Texto de advertencia" xfId="64"/>
    <cellStyle name="Texto explicativo" xfId="65"/>
    <cellStyle name="Título" xfId="66"/>
    <cellStyle name="Título 2" xfId="67"/>
    <cellStyle name="Título 3" xfId="68"/>
    <cellStyle name="Total" xfId="69"/>
    <cellStyle name="Verde" xfId="70"/>
  </cellStyles>
  <dxfs count="42">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1296650"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1296650"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1296650"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1296650"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1296650" y="1533525"/>
          <a:ext cx="0" cy="257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6</xdr:col>
      <xdr:colOff>0</xdr:colOff>
      <xdr:row>5</xdr:row>
      <xdr:rowOff>0</xdr:rowOff>
    </xdr:from>
    <xdr:ext cx="295275" cy="190500"/>
    <xdr:sp>
      <xdr:nvSpPr>
        <xdr:cNvPr id="6" name="AutoShape 38" descr="Resultado de imagen para boton agregar icono"/>
        <xdr:cNvSpPr>
          <a:spLocks noChangeAspect="1"/>
        </xdr:cNvSpPr>
      </xdr:nvSpPr>
      <xdr:spPr>
        <a:xfrm>
          <a:off x="11296650"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7" name="AutoShape 39" descr="Resultado de imagen para boton agregar icono"/>
        <xdr:cNvSpPr>
          <a:spLocks noChangeAspect="1"/>
        </xdr:cNvSpPr>
      </xdr:nvSpPr>
      <xdr:spPr>
        <a:xfrm>
          <a:off x="11296650"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8" name="AutoShape 40" descr="Resultado de imagen para boton agregar icono"/>
        <xdr:cNvSpPr>
          <a:spLocks noChangeAspect="1"/>
        </xdr:cNvSpPr>
      </xdr:nvSpPr>
      <xdr:spPr>
        <a:xfrm>
          <a:off x="11296650"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9" name="AutoShape 42" descr="Z"/>
        <xdr:cNvSpPr>
          <a:spLocks noChangeAspect="1"/>
        </xdr:cNvSpPr>
      </xdr:nvSpPr>
      <xdr:spPr>
        <a:xfrm>
          <a:off x="11296650"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10" name="Rectangle 53"/>
        <xdr:cNvSpPr>
          <a:spLocks/>
        </xdr:cNvSpPr>
      </xdr:nvSpPr>
      <xdr:spPr>
        <a:xfrm>
          <a:off x="11296650" y="1533525"/>
          <a:ext cx="0" cy="257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2]!MostrarFuente_Impacto">
      <xdr:nvSpPr>
        <xdr:cNvPr id="11" name="Rectangle 53"/>
        <xdr:cNvSpPr>
          <a:spLocks/>
        </xdr:cNvSpPr>
      </xdr:nvSpPr>
      <xdr:spPr>
        <a:xfrm>
          <a:off x="11296650" y="1533525"/>
          <a:ext cx="0" cy="257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juan.jimenez\Mis%20documentos\Juan%20Sebastian%20Jimenez\EVIDENCIAS%20SEPTIEMBRE%202017\Proceso%20GPTL\REVISI&#210;N%20ING%20LEONARDOMatriz%20de%20Riesgo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informacio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D43"/>
  <sheetViews>
    <sheetView showGridLines="0" tabSelected="1" zoomScale="85" zoomScaleNormal="85" zoomScaleSheetLayoutView="10" zoomScalePageLayoutView="10" workbookViewId="0" topLeftCell="AH13">
      <pane ySplit="1800" topLeftCell="A35" activePane="bottomLeft" state="split"/>
      <selection pane="topLeft" activeCell="AG16" sqref="R1:AG16384"/>
      <selection pane="bottomLeft" activeCell="AK41" sqref="AK41"/>
    </sheetView>
  </sheetViews>
  <sheetFormatPr defaultColWidth="11.421875" defaultRowHeight="15"/>
  <cols>
    <col min="1" max="1" width="8.8515625" style="70" customWidth="1"/>
    <col min="2" max="2" width="26.8515625" style="70" customWidth="1"/>
    <col min="3" max="3" width="30.140625" style="70" customWidth="1"/>
    <col min="4" max="4" width="25.140625" style="70" customWidth="1"/>
    <col min="5" max="5" width="63.140625" style="70" customWidth="1"/>
    <col min="6" max="6" width="15.28125" style="70" customWidth="1"/>
    <col min="7" max="7" width="24.00390625" style="70" customWidth="1"/>
    <col min="8" max="8" width="28.421875" style="70" customWidth="1"/>
    <col min="9" max="9" width="39.7109375" style="70" customWidth="1"/>
    <col min="10" max="10" width="9.8515625" style="70" customWidth="1"/>
    <col min="11" max="11" width="18.8515625" style="70" customWidth="1"/>
    <col min="12" max="12" width="14.8515625" style="70" customWidth="1"/>
    <col min="13" max="16" width="11.421875" style="70" customWidth="1"/>
    <col min="17" max="17" width="14.57421875" style="70" customWidth="1"/>
    <col min="18" max="18" width="20.00390625" style="70" hidden="1" customWidth="1"/>
    <col min="19" max="19" width="27.28125" style="70" hidden="1" customWidth="1"/>
    <col min="20" max="20" width="19.57421875" style="70" hidden="1" customWidth="1"/>
    <col min="21" max="21" width="46.28125" style="70" hidden="1" customWidth="1"/>
    <col min="22" max="25" width="0" style="70" hidden="1" customWidth="1"/>
    <col min="26" max="26" width="20.8515625" style="70" hidden="1" customWidth="1"/>
    <col min="27" max="27" width="18.8515625" style="70" hidden="1" customWidth="1"/>
    <col min="28" max="28" width="26.7109375" style="70" hidden="1" customWidth="1"/>
    <col min="29" max="29" width="12.8515625" style="70" hidden="1" customWidth="1"/>
    <col min="30" max="30" width="10.7109375" style="70" hidden="1" customWidth="1"/>
    <col min="31" max="31" width="18.421875" style="70" hidden="1" customWidth="1"/>
    <col min="32" max="32" width="80.28125" style="70" hidden="1" customWidth="1"/>
    <col min="33" max="33" width="19.00390625" style="70" hidden="1" customWidth="1"/>
    <col min="34" max="34" width="33.7109375" style="70" customWidth="1"/>
    <col min="35" max="35" width="12.8515625" style="70" bestFit="1" customWidth="1"/>
    <col min="36" max="36" width="10.7109375" style="70" bestFit="1" customWidth="1"/>
    <col min="37" max="37" width="16.421875" style="70" customWidth="1"/>
    <col min="38" max="38" width="83.7109375" style="70" customWidth="1"/>
    <col min="39" max="39" width="27.28125" style="70" customWidth="1"/>
    <col min="40" max="40" width="22.8515625" style="70" customWidth="1"/>
    <col min="41" max="45" width="11.421875" style="70" customWidth="1"/>
    <col min="46" max="46" width="18.7109375" style="70" customWidth="1"/>
    <col min="47" max="48" width="11.421875" style="70" customWidth="1"/>
    <col min="49" max="49" width="14.8515625" style="70" customWidth="1"/>
    <col min="50" max="50" width="14.57421875" style="70" customWidth="1"/>
    <col min="51" max="51" width="20.7109375" style="70" customWidth="1"/>
    <col min="52" max="52" width="18.57421875" style="70" customWidth="1"/>
    <col min="53" max="53" width="12.8515625" style="70" bestFit="1" customWidth="1"/>
    <col min="54" max="54" width="10.7109375" style="70" bestFit="1" customWidth="1"/>
    <col min="55" max="55" width="13.57421875" style="70" customWidth="1"/>
    <col min="56" max="56" width="19.8515625" style="70" customWidth="1"/>
    <col min="57" max="16384" width="11.421875" style="70" customWidth="1"/>
  </cols>
  <sheetData>
    <row r="1" spans="1:27" ht="40.5" customHeight="1">
      <c r="A1" s="175"/>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row>
    <row r="2" spans="1:27" ht="40.5" customHeight="1" thickBot="1">
      <c r="A2" s="177" t="s">
        <v>23</v>
      </c>
      <c r="B2" s="177"/>
      <c r="C2" s="177"/>
      <c r="D2" s="177"/>
      <c r="E2" s="178"/>
      <c r="F2" s="178"/>
      <c r="G2" s="178"/>
      <c r="H2" s="178"/>
      <c r="I2" s="178"/>
      <c r="J2" s="178"/>
      <c r="K2" s="177"/>
      <c r="L2" s="177"/>
      <c r="M2" s="177"/>
      <c r="N2" s="177"/>
      <c r="O2" s="177"/>
      <c r="P2" s="177"/>
      <c r="Q2" s="177"/>
      <c r="R2" s="177"/>
      <c r="S2" s="177"/>
      <c r="T2" s="177"/>
      <c r="U2" s="177"/>
      <c r="V2" s="177"/>
      <c r="W2" s="177"/>
      <c r="X2" s="177"/>
      <c r="Y2" s="177"/>
      <c r="Z2" s="177"/>
      <c r="AA2" s="177"/>
    </row>
    <row r="3" spans="1:56" ht="15" customHeight="1">
      <c r="A3" s="189" t="s">
        <v>96</v>
      </c>
      <c r="B3" s="189"/>
      <c r="C3" s="187">
        <v>2018</v>
      </c>
      <c r="D3" s="188"/>
      <c r="E3" s="194" t="s">
        <v>98</v>
      </c>
      <c r="F3" s="195"/>
      <c r="G3" s="195"/>
      <c r="H3" s="195"/>
      <c r="I3" s="195"/>
      <c r="J3" s="196"/>
      <c r="K3" s="36"/>
      <c r="L3" s="36"/>
      <c r="M3" s="36"/>
      <c r="N3" s="36"/>
      <c r="O3" s="36"/>
      <c r="P3" s="36"/>
      <c r="Q3" s="36"/>
      <c r="R3" s="36"/>
      <c r="S3" s="36"/>
      <c r="T3" s="36"/>
      <c r="U3" s="36"/>
      <c r="V3" s="36"/>
      <c r="W3" s="36"/>
      <c r="X3" s="36"/>
      <c r="Y3" s="36"/>
      <c r="Z3" s="36"/>
      <c r="AA3" s="37"/>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row>
    <row r="4" spans="1:56" ht="15" customHeight="1">
      <c r="A4" s="189" t="s">
        <v>97</v>
      </c>
      <c r="B4" s="189"/>
      <c r="C4" s="187" t="s">
        <v>122</v>
      </c>
      <c r="D4" s="188"/>
      <c r="E4" s="99" t="s">
        <v>99</v>
      </c>
      <c r="F4" s="100" t="s">
        <v>100</v>
      </c>
      <c r="G4" s="197" t="s">
        <v>101</v>
      </c>
      <c r="H4" s="197"/>
      <c r="I4" s="197"/>
      <c r="J4" s="198"/>
      <c r="K4" s="36"/>
      <c r="L4" s="36"/>
      <c r="M4" s="36"/>
      <c r="N4" s="36"/>
      <c r="O4" s="36"/>
      <c r="P4" s="36"/>
      <c r="Q4" s="36"/>
      <c r="R4" s="36"/>
      <c r="S4" s="36"/>
      <c r="T4" s="36"/>
      <c r="U4" s="36"/>
      <c r="V4" s="36"/>
      <c r="W4" s="36"/>
      <c r="X4" s="36"/>
      <c r="Y4" s="36"/>
      <c r="Z4" s="36"/>
      <c r="AA4" s="37"/>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row>
    <row r="5" spans="1:56" ht="15" customHeight="1">
      <c r="A5" s="189" t="s">
        <v>132</v>
      </c>
      <c r="B5" s="189"/>
      <c r="C5" s="187" t="s">
        <v>233</v>
      </c>
      <c r="D5" s="188"/>
      <c r="E5" s="101">
        <v>1</v>
      </c>
      <c r="F5" s="102">
        <v>43119</v>
      </c>
      <c r="G5" s="199" t="s">
        <v>234</v>
      </c>
      <c r="H5" s="199"/>
      <c r="I5" s="199"/>
      <c r="J5" s="200"/>
      <c r="K5" s="36"/>
      <c r="L5" s="36"/>
      <c r="M5" s="36"/>
      <c r="N5" s="36"/>
      <c r="O5" s="36"/>
      <c r="P5" s="36"/>
      <c r="Q5" s="36"/>
      <c r="R5" s="36"/>
      <c r="S5" s="36"/>
      <c r="T5" s="36"/>
      <c r="U5" s="36"/>
      <c r="V5" s="36"/>
      <c r="W5" s="36"/>
      <c r="X5" s="36"/>
      <c r="Y5" s="36"/>
      <c r="Z5" s="36"/>
      <c r="AA5" s="37"/>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row>
    <row r="6" spans="1:56" ht="15" customHeight="1">
      <c r="A6" s="189" t="s">
        <v>133</v>
      </c>
      <c r="B6" s="189"/>
      <c r="C6" s="187" t="s">
        <v>235</v>
      </c>
      <c r="D6" s="188"/>
      <c r="E6" s="103"/>
      <c r="F6" s="104"/>
      <c r="G6" s="199"/>
      <c r="H6" s="199"/>
      <c r="I6" s="199"/>
      <c r="J6" s="200"/>
      <c r="K6" s="36"/>
      <c r="L6" s="36"/>
      <c r="M6" s="36"/>
      <c r="N6" s="36"/>
      <c r="O6" s="36"/>
      <c r="P6" s="36"/>
      <c r="Q6" s="36"/>
      <c r="R6" s="36"/>
      <c r="S6" s="36"/>
      <c r="T6" s="36"/>
      <c r="U6" s="36"/>
      <c r="V6" s="36"/>
      <c r="W6" s="36"/>
      <c r="X6" s="36"/>
      <c r="Y6" s="36"/>
      <c r="Z6" s="36"/>
      <c r="AA6" s="37"/>
      <c r="AB6" s="39"/>
      <c r="AC6" s="40"/>
      <c r="AD6" s="40"/>
      <c r="AE6" s="40"/>
      <c r="AF6" s="40"/>
      <c r="AG6" s="40"/>
      <c r="AH6" s="39"/>
      <c r="AI6" s="40"/>
      <c r="AJ6" s="40"/>
      <c r="AK6" s="40"/>
      <c r="AL6" s="40"/>
      <c r="AM6" s="40"/>
      <c r="AN6" s="39"/>
      <c r="AO6" s="40"/>
      <c r="AP6" s="40"/>
      <c r="AQ6" s="40"/>
      <c r="AR6" s="40"/>
      <c r="AS6" s="40"/>
      <c r="AT6" s="39"/>
      <c r="AU6" s="40"/>
      <c r="AV6" s="40"/>
      <c r="AW6" s="40"/>
      <c r="AX6" s="40"/>
      <c r="AY6" s="40"/>
      <c r="AZ6" s="39"/>
      <c r="BA6" s="40"/>
      <c r="BB6" s="40"/>
      <c r="BC6" s="40"/>
      <c r="BD6" s="40"/>
    </row>
    <row r="7" spans="1:56" ht="15.75" customHeight="1" thickBot="1">
      <c r="A7" s="189" t="s">
        <v>134</v>
      </c>
      <c r="B7" s="189"/>
      <c r="C7" s="187" t="s">
        <v>236</v>
      </c>
      <c r="D7" s="188"/>
      <c r="E7" s="41"/>
      <c r="F7" s="42"/>
      <c r="G7" s="201"/>
      <c r="H7" s="202"/>
      <c r="I7" s="202"/>
      <c r="J7" s="203"/>
      <c r="K7" s="36"/>
      <c r="L7" s="36"/>
      <c r="M7" s="36"/>
      <c r="N7" s="36"/>
      <c r="O7" s="36"/>
      <c r="P7" s="36"/>
      <c r="Q7" s="36"/>
      <c r="R7" s="36"/>
      <c r="S7" s="36"/>
      <c r="T7" s="36"/>
      <c r="U7" s="36"/>
      <c r="V7" s="36"/>
      <c r="W7" s="36"/>
      <c r="X7" s="36"/>
      <c r="Y7" s="36"/>
      <c r="Z7" s="36"/>
      <c r="AA7" s="37"/>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row>
    <row r="8" spans="1:56" ht="12.75">
      <c r="A8" s="43" t="s">
        <v>95</v>
      </c>
      <c r="B8" s="39"/>
      <c r="C8" s="39"/>
      <c r="D8" s="39"/>
      <c r="E8" s="39"/>
      <c r="F8" s="39"/>
      <c r="G8" s="39"/>
      <c r="H8" s="39"/>
      <c r="I8" s="39"/>
      <c r="J8" s="39"/>
      <c r="K8" s="39"/>
      <c r="L8" s="39"/>
      <c r="M8" s="39"/>
      <c r="N8" s="39"/>
      <c r="O8" s="39"/>
      <c r="P8" s="39"/>
      <c r="Q8" s="39"/>
      <c r="R8" s="38"/>
      <c r="S8" s="38"/>
      <c r="T8" s="38"/>
      <c r="U8" s="38"/>
      <c r="V8" s="38"/>
      <c r="W8" s="38"/>
      <c r="X8" s="38"/>
      <c r="Y8" s="38"/>
      <c r="Z8" s="38"/>
      <c r="AA8" s="38"/>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row>
    <row r="9" spans="1:56" ht="12.75">
      <c r="A9" s="39"/>
      <c r="B9" s="39"/>
      <c r="C9" s="39"/>
      <c r="D9" s="39"/>
      <c r="E9" s="174"/>
      <c r="F9" s="174"/>
      <c r="G9" s="174"/>
      <c r="H9" s="174"/>
      <c r="I9" s="174"/>
      <c r="J9" s="174"/>
      <c r="K9" s="174"/>
      <c r="L9" s="174"/>
      <c r="M9" s="174"/>
      <c r="N9" s="174"/>
      <c r="O9" s="174"/>
      <c r="P9" s="174"/>
      <c r="Q9" s="174"/>
      <c r="R9" s="174"/>
      <c r="S9" s="174"/>
      <c r="T9" s="174"/>
      <c r="U9" s="95"/>
      <c r="V9" s="44"/>
      <c r="W9" s="38"/>
      <c r="X9" s="38"/>
      <c r="Y9" s="38"/>
      <c r="Z9" s="38"/>
      <c r="AA9" s="3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row>
    <row r="10" spans="1:56" ht="12.75">
      <c r="A10" s="45"/>
      <c r="B10" s="38"/>
      <c r="C10" s="38"/>
      <c r="D10" s="38"/>
      <c r="E10" s="167"/>
      <c r="F10" s="167"/>
      <c r="G10" s="167"/>
      <c r="H10" s="167"/>
      <c r="I10" s="167"/>
      <c r="J10" s="167"/>
      <c r="K10" s="167"/>
      <c r="L10" s="167"/>
      <c r="M10" s="155"/>
      <c r="N10" s="155"/>
      <c r="O10" s="155"/>
      <c r="P10" s="155"/>
      <c r="Q10" s="88"/>
      <c r="R10" s="88"/>
      <c r="S10" s="88"/>
      <c r="T10" s="88"/>
      <c r="U10" s="88"/>
      <c r="V10" s="88"/>
      <c r="W10" s="38"/>
      <c r="X10" s="38"/>
      <c r="Y10" s="38"/>
      <c r="Z10" s="38"/>
      <c r="AA10" s="38"/>
      <c r="AB10" s="155"/>
      <c r="AC10" s="155"/>
      <c r="AD10" s="155"/>
      <c r="AE10" s="90"/>
      <c r="AF10" s="90"/>
      <c r="AG10" s="90"/>
      <c r="AH10" s="155"/>
      <c r="AI10" s="155"/>
      <c r="AJ10" s="155"/>
      <c r="AK10" s="90"/>
      <c r="AL10" s="90"/>
      <c r="AM10" s="90"/>
      <c r="AN10" s="155"/>
      <c r="AO10" s="155"/>
      <c r="AP10" s="155"/>
      <c r="AQ10" s="90"/>
      <c r="AR10" s="90"/>
      <c r="AS10" s="90"/>
      <c r="AT10" s="155"/>
      <c r="AU10" s="155"/>
      <c r="AV10" s="155"/>
      <c r="AW10" s="90"/>
      <c r="AX10" s="90"/>
      <c r="AY10" s="90"/>
      <c r="AZ10" s="155"/>
      <c r="BA10" s="155"/>
      <c r="BB10" s="155"/>
      <c r="BC10" s="90"/>
      <c r="BD10" s="90"/>
    </row>
    <row r="11" spans="1:56" ht="13.5" thickBo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row>
    <row r="12" spans="1:56" ht="12.75">
      <c r="A12" s="190" t="s">
        <v>62</v>
      </c>
      <c r="B12" s="191"/>
      <c r="C12" s="191"/>
      <c r="D12" s="19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2" t="s">
        <v>63</v>
      </c>
      <c r="AC12" s="172"/>
      <c r="AD12" s="172"/>
      <c r="AE12" s="172"/>
      <c r="AF12" s="172"/>
      <c r="AG12" s="172"/>
      <c r="AH12" s="179" t="s">
        <v>63</v>
      </c>
      <c r="AI12" s="179"/>
      <c r="AJ12" s="179"/>
      <c r="AK12" s="179"/>
      <c r="AL12" s="179"/>
      <c r="AM12" s="179"/>
      <c r="AN12" s="172" t="s">
        <v>63</v>
      </c>
      <c r="AO12" s="172"/>
      <c r="AP12" s="172"/>
      <c r="AQ12" s="172"/>
      <c r="AR12" s="172"/>
      <c r="AS12" s="172"/>
      <c r="AT12" s="154" t="s">
        <v>63</v>
      </c>
      <c r="AU12" s="154"/>
      <c r="AV12" s="154"/>
      <c r="AW12" s="154"/>
      <c r="AX12" s="154"/>
      <c r="AY12" s="154"/>
      <c r="AZ12" s="185" t="s">
        <v>63</v>
      </c>
      <c r="BA12" s="185"/>
      <c r="BB12" s="185"/>
      <c r="BC12" s="185"/>
      <c r="BD12" s="186"/>
    </row>
    <row r="13" spans="1:56" ht="12.75">
      <c r="A13" s="192"/>
      <c r="B13" s="193"/>
      <c r="C13" s="193"/>
      <c r="D13" s="193"/>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3" t="s">
        <v>0</v>
      </c>
      <c r="AC13" s="173"/>
      <c r="AD13" s="173"/>
      <c r="AE13" s="173"/>
      <c r="AF13" s="173"/>
      <c r="AG13" s="173"/>
      <c r="AH13" s="169" t="s">
        <v>1</v>
      </c>
      <c r="AI13" s="169"/>
      <c r="AJ13" s="169"/>
      <c r="AK13" s="169"/>
      <c r="AL13" s="169"/>
      <c r="AM13" s="169"/>
      <c r="AN13" s="173" t="s">
        <v>2</v>
      </c>
      <c r="AO13" s="173"/>
      <c r="AP13" s="173"/>
      <c r="AQ13" s="173"/>
      <c r="AR13" s="173"/>
      <c r="AS13" s="173"/>
      <c r="AT13" s="180" t="s">
        <v>3</v>
      </c>
      <c r="AU13" s="180"/>
      <c r="AV13" s="180"/>
      <c r="AW13" s="180"/>
      <c r="AX13" s="180"/>
      <c r="AY13" s="180"/>
      <c r="AZ13" s="182" t="s">
        <v>82</v>
      </c>
      <c r="BA13" s="182"/>
      <c r="BB13" s="182"/>
      <c r="BC13" s="182"/>
      <c r="BD13" s="183"/>
    </row>
    <row r="14" spans="1:56" ht="15" customHeight="1">
      <c r="A14" s="86"/>
      <c r="B14" s="87"/>
      <c r="C14" s="87"/>
      <c r="D14" s="87"/>
      <c r="E14" s="168" t="s">
        <v>4</v>
      </c>
      <c r="F14" s="168"/>
      <c r="G14" s="168"/>
      <c r="H14" s="168"/>
      <c r="I14" s="168"/>
      <c r="J14" s="168"/>
      <c r="K14" s="168"/>
      <c r="L14" s="168"/>
      <c r="M14" s="168"/>
      <c r="N14" s="168"/>
      <c r="O14" s="168"/>
      <c r="P14" s="168"/>
      <c r="Q14" s="168"/>
      <c r="R14" s="168"/>
      <c r="S14" s="168"/>
      <c r="T14" s="168"/>
      <c r="U14" s="48"/>
      <c r="V14" s="48"/>
      <c r="W14" s="169" t="s">
        <v>24</v>
      </c>
      <c r="X14" s="169"/>
      <c r="Y14" s="169"/>
      <c r="Z14" s="169"/>
      <c r="AA14" s="169"/>
      <c r="AB14" s="153" t="s">
        <v>5</v>
      </c>
      <c r="AC14" s="153"/>
      <c r="AD14" s="153"/>
      <c r="AE14" s="164" t="s">
        <v>6</v>
      </c>
      <c r="AF14" s="153" t="s">
        <v>7</v>
      </c>
      <c r="AG14" s="153" t="s">
        <v>8</v>
      </c>
      <c r="AH14" s="166" t="s">
        <v>5</v>
      </c>
      <c r="AI14" s="166"/>
      <c r="AJ14" s="166"/>
      <c r="AK14" s="166" t="s">
        <v>6</v>
      </c>
      <c r="AL14" s="166" t="s">
        <v>7</v>
      </c>
      <c r="AM14" s="166" t="s">
        <v>8</v>
      </c>
      <c r="AN14" s="153" t="s">
        <v>5</v>
      </c>
      <c r="AO14" s="153"/>
      <c r="AP14" s="153"/>
      <c r="AQ14" s="153" t="s">
        <v>6</v>
      </c>
      <c r="AR14" s="153" t="s">
        <v>7</v>
      </c>
      <c r="AS14" s="153" t="s">
        <v>8</v>
      </c>
      <c r="AT14" s="156" t="s">
        <v>5</v>
      </c>
      <c r="AU14" s="156"/>
      <c r="AV14" s="156"/>
      <c r="AW14" s="156" t="s">
        <v>6</v>
      </c>
      <c r="AX14" s="156" t="s">
        <v>7</v>
      </c>
      <c r="AY14" s="156" t="s">
        <v>8</v>
      </c>
      <c r="AZ14" s="181" t="s">
        <v>5</v>
      </c>
      <c r="BA14" s="181"/>
      <c r="BB14" s="181"/>
      <c r="BC14" s="181" t="s">
        <v>6</v>
      </c>
      <c r="BD14" s="184" t="s">
        <v>70</v>
      </c>
    </row>
    <row r="15" spans="1:56" ht="344.25">
      <c r="A15" s="46" t="s">
        <v>18</v>
      </c>
      <c r="B15" s="47" t="s">
        <v>19</v>
      </c>
      <c r="C15" s="47" t="s">
        <v>102</v>
      </c>
      <c r="D15" s="108" t="s">
        <v>77</v>
      </c>
      <c r="E15" s="48" t="s">
        <v>76</v>
      </c>
      <c r="F15" s="48" t="s">
        <v>85</v>
      </c>
      <c r="G15" s="48" t="s">
        <v>75</v>
      </c>
      <c r="H15" s="48" t="s">
        <v>9</v>
      </c>
      <c r="I15" s="48" t="s">
        <v>10</v>
      </c>
      <c r="J15" s="48" t="s">
        <v>11</v>
      </c>
      <c r="K15" s="48" t="s">
        <v>42</v>
      </c>
      <c r="L15" s="48" t="s">
        <v>12</v>
      </c>
      <c r="M15" s="48" t="s">
        <v>78</v>
      </c>
      <c r="N15" s="48" t="s">
        <v>79</v>
      </c>
      <c r="O15" s="48" t="s">
        <v>80</v>
      </c>
      <c r="P15" s="48" t="s">
        <v>81</v>
      </c>
      <c r="Q15" s="48" t="s">
        <v>83</v>
      </c>
      <c r="R15" s="48" t="s">
        <v>13</v>
      </c>
      <c r="S15" s="48" t="s">
        <v>14</v>
      </c>
      <c r="T15" s="48" t="s">
        <v>15</v>
      </c>
      <c r="U15" s="48" t="s">
        <v>103</v>
      </c>
      <c r="V15" s="48" t="s">
        <v>31</v>
      </c>
      <c r="W15" s="93" t="s">
        <v>25</v>
      </c>
      <c r="X15" s="93" t="s">
        <v>27</v>
      </c>
      <c r="Y15" s="166" t="s">
        <v>28</v>
      </c>
      <c r="Z15" s="166"/>
      <c r="AA15" s="93" t="s">
        <v>21</v>
      </c>
      <c r="AB15" s="96" t="s">
        <v>9</v>
      </c>
      <c r="AC15" s="92" t="s">
        <v>16</v>
      </c>
      <c r="AD15" s="92" t="s">
        <v>17</v>
      </c>
      <c r="AE15" s="164"/>
      <c r="AF15" s="153"/>
      <c r="AG15" s="153"/>
      <c r="AH15" s="93" t="s">
        <v>9</v>
      </c>
      <c r="AI15" s="93" t="s">
        <v>16</v>
      </c>
      <c r="AJ15" s="93" t="s">
        <v>17</v>
      </c>
      <c r="AK15" s="166"/>
      <c r="AL15" s="166"/>
      <c r="AM15" s="166"/>
      <c r="AN15" s="92" t="s">
        <v>9</v>
      </c>
      <c r="AO15" s="92" t="s">
        <v>16</v>
      </c>
      <c r="AP15" s="92" t="s">
        <v>17</v>
      </c>
      <c r="AQ15" s="153"/>
      <c r="AR15" s="153"/>
      <c r="AS15" s="153"/>
      <c r="AT15" s="94" t="s">
        <v>9</v>
      </c>
      <c r="AU15" s="94" t="s">
        <v>16</v>
      </c>
      <c r="AV15" s="94" t="s">
        <v>17</v>
      </c>
      <c r="AW15" s="156"/>
      <c r="AX15" s="156"/>
      <c r="AY15" s="156"/>
      <c r="AZ15" s="89" t="s">
        <v>9</v>
      </c>
      <c r="BA15" s="89" t="s">
        <v>16</v>
      </c>
      <c r="BB15" s="89" t="s">
        <v>17</v>
      </c>
      <c r="BC15" s="181"/>
      <c r="BD15" s="184"/>
    </row>
    <row r="16" spans="1:56" ht="115.5" thickBot="1">
      <c r="A16" s="124"/>
      <c r="B16" s="125"/>
      <c r="C16" s="125"/>
      <c r="D16" s="126"/>
      <c r="E16" s="127" t="s">
        <v>22</v>
      </c>
      <c r="F16" s="127"/>
      <c r="G16" s="127" t="s">
        <v>22</v>
      </c>
      <c r="H16" s="127" t="s">
        <v>22</v>
      </c>
      <c r="I16" s="127" t="s">
        <v>22</v>
      </c>
      <c r="J16" s="127" t="s">
        <v>22</v>
      </c>
      <c r="K16" s="127" t="s">
        <v>22</v>
      </c>
      <c r="L16" s="127" t="s">
        <v>22</v>
      </c>
      <c r="M16" s="128" t="s">
        <v>22</v>
      </c>
      <c r="N16" s="128" t="s">
        <v>22</v>
      </c>
      <c r="O16" s="128" t="s">
        <v>22</v>
      </c>
      <c r="P16" s="128" t="s">
        <v>22</v>
      </c>
      <c r="Q16" s="127" t="s">
        <v>22</v>
      </c>
      <c r="R16" s="127" t="s">
        <v>22</v>
      </c>
      <c r="S16" s="127" t="s">
        <v>22</v>
      </c>
      <c r="T16" s="127" t="s">
        <v>22</v>
      </c>
      <c r="U16" s="127"/>
      <c r="V16" s="127"/>
      <c r="W16" s="129" t="s">
        <v>26</v>
      </c>
      <c r="X16" s="129" t="s">
        <v>22</v>
      </c>
      <c r="Y16" s="129" t="s">
        <v>29</v>
      </c>
      <c r="Z16" s="129" t="s">
        <v>30</v>
      </c>
      <c r="AA16" s="129" t="s">
        <v>22</v>
      </c>
      <c r="AB16" s="130" t="s">
        <v>22</v>
      </c>
      <c r="AC16" s="130" t="s">
        <v>22</v>
      </c>
      <c r="AD16" s="130"/>
      <c r="AE16" s="131" t="s">
        <v>22</v>
      </c>
      <c r="AF16" s="130" t="s">
        <v>22</v>
      </c>
      <c r="AG16" s="130" t="s">
        <v>22</v>
      </c>
      <c r="AH16" s="129" t="s">
        <v>22</v>
      </c>
      <c r="AI16" s="129" t="s">
        <v>22</v>
      </c>
      <c r="AJ16" s="129" t="s">
        <v>22</v>
      </c>
      <c r="AK16" s="129" t="s">
        <v>22</v>
      </c>
      <c r="AL16" s="129" t="s">
        <v>22</v>
      </c>
      <c r="AM16" s="129" t="s">
        <v>22</v>
      </c>
      <c r="AN16" s="130" t="s">
        <v>22</v>
      </c>
      <c r="AO16" s="130" t="s">
        <v>22</v>
      </c>
      <c r="AP16" s="130" t="s">
        <v>22</v>
      </c>
      <c r="AQ16" s="130"/>
      <c r="AR16" s="130" t="s">
        <v>22</v>
      </c>
      <c r="AS16" s="130" t="s">
        <v>22</v>
      </c>
      <c r="AT16" s="132" t="s">
        <v>22</v>
      </c>
      <c r="AU16" s="132" t="s">
        <v>22</v>
      </c>
      <c r="AV16" s="132" t="s">
        <v>22</v>
      </c>
      <c r="AW16" s="132" t="s">
        <v>22</v>
      </c>
      <c r="AX16" s="132" t="s">
        <v>22</v>
      </c>
      <c r="AY16" s="132" t="s">
        <v>22</v>
      </c>
      <c r="AZ16" s="49" t="s">
        <v>22</v>
      </c>
      <c r="BA16" s="49"/>
      <c r="BB16" s="49" t="s">
        <v>22</v>
      </c>
      <c r="BC16" s="49" t="s">
        <v>22</v>
      </c>
      <c r="BD16" s="50" t="s">
        <v>22</v>
      </c>
    </row>
    <row r="17" spans="1:56" ht="108" customHeight="1">
      <c r="A17" s="118">
        <v>1</v>
      </c>
      <c r="B17" s="150" t="s">
        <v>231</v>
      </c>
      <c r="C17" s="148" t="s">
        <v>232</v>
      </c>
      <c r="D17" s="119" t="s">
        <v>115</v>
      </c>
      <c r="E17" s="120" t="s">
        <v>163</v>
      </c>
      <c r="F17" s="79">
        <v>0.05</v>
      </c>
      <c r="G17" s="60" t="s">
        <v>91</v>
      </c>
      <c r="H17" s="121" t="s">
        <v>135</v>
      </c>
      <c r="I17" s="122" t="s">
        <v>136</v>
      </c>
      <c r="J17" s="52" t="s">
        <v>137</v>
      </c>
      <c r="K17" s="52" t="s">
        <v>44</v>
      </c>
      <c r="L17" s="52" t="s">
        <v>162</v>
      </c>
      <c r="M17" s="74">
        <v>1</v>
      </c>
      <c r="N17" s="74">
        <v>1</v>
      </c>
      <c r="O17" s="74">
        <v>1</v>
      </c>
      <c r="P17" s="74">
        <v>1</v>
      </c>
      <c r="Q17" s="52">
        <v>4</v>
      </c>
      <c r="R17" s="52" t="s">
        <v>51</v>
      </c>
      <c r="S17" s="60" t="s">
        <v>138</v>
      </c>
      <c r="T17" s="60" t="s">
        <v>122</v>
      </c>
      <c r="U17" s="52" t="s">
        <v>140</v>
      </c>
      <c r="V17" s="60"/>
      <c r="W17" s="60"/>
      <c r="X17" s="60"/>
      <c r="Y17" s="60"/>
      <c r="Z17" s="61"/>
      <c r="AA17" s="123"/>
      <c r="AB17" s="52" t="str">
        <f>+H17</f>
        <v>Informes de seguimiento</v>
      </c>
      <c r="AC17" s="52">
        <f>+M17</f>
        <v>1</v>
      </c>
      <c r="AD17" s="52">
        <v>1</v>
      </c>
      <c r="AE17" s="62">
        <f>AC17/AD17</f>
        <v>1</v>
      </c>
      <c r="AF17" s="63" t="s">
        <v>249</v>
      </c>
      <c r="AG17" s="133" t="s">
        <v>238</v>
      </c>
      <c r="AH17" s="76" t="str">
        <f aca="true" t="shared" si="0" ref="AH17:AH32">H17</f>
        <v>Informes de seguimiento</v>
      </c>
      <c r="AI17" s="52">
        <f aca="true" t="shared" si="1" ref="AI17:AI32">N17</f>
        <v>1</v>
      </c>
      <c r="AJ17" s="52">
        <v>1</v>
      </c>
      <c r="AK17" s="62">
        <f aca="true" t="shared" si="2" ref="AK17:AK31">AJ17/AI17</f>
        <v>1</v>
      </c>
      <c r="AL17" s="63" t="s">
        <v>249</v>
      </c>
      <c r="AM17" s="139" t="s">
        <v>266</v>
      </c>
      <c r="AN17" s="76" t="str">
        <f aca="true" t="shared" si="3" ref="AN17:AN32">H17</f>
        <v>Informes de seguimiento</v>
      </c>
      <c r="AO17" s="52">
        <f aca="true" t="shared" si="4" ref="AO17:AO32">O17</f>
        <v>1</v>
      </c>
      <c r="AP17" s="52"/>
      <c r="AQ17" s="62">
        <f aca="true" t="shared" si="5" ref="AQ17:AQ32">AP17/AO17</f>
        <v>0</v>
      </c>
      <c r="AR17" s="55"/>
      <c r="AS17" s="55"/>
      <c r="AT17" s="76" t="str">
        <f aca="true" t="shared" si="6" ref="AT17:AT32">H17</f>
        <v>Informes de seguimiento</v>
      </c>
      <c r="AU17" s="52">
        <f aca="true" t="shared" si="7" ref="AU17:AU32">P17</f>
        <v>1</v>
      </c>
      <c r="AV17" s="52"/>
      <c r="AW17" s="62">
        <f aca="true" t="shared" si="8" ref="AW17:AW32">AV17/AU17</f>
        <v>0</v>
      </c>
      <c r="AX17" s="55"/>
      <c r="AY17" s="55"/>
      <c r="AZ17" s="76" t="str">
        <f aca="true" t="shared" si="9" ref="AZ17:AZ32">H17</f>
        <v>Informes de seguimiento</v>
      </c>
      <c r="BA17" s="52">
        <f aca="true" t="shared" si="10" ref="BA17:BA32">Q17</f>
        <v>4</v>
      </c>
      <c r="BB17" s="52">
        <f>AD17+AJ17+AP17+AV17</f>
        <v>2</v>
      </c>
      <c r="BC17" s="62">
        <f aca="true" t="shared" si="11" ref="BC17:BC32">BB17/BA17</f>
        <v>0.5</v>
      </c>
      <c r="BD17" s="73"/>
    </row>
    <row r="18" spans="1:56" ht="76.5">
      <c r="A18" s="51">
        <v>2</v>
      </c>
      <c r="B18" s="151"/>
      <c r="C18" s="149"/>
      <c r="D18" s="105" t="s">
        <v>116</v>
      </c>
      <c r="E18" s="54" t="s">
        <v>142</v>
      </c>
      <c r="F18" s="78">
        <v>0.05</v>
      </c>
      <c r="G18" s="55" t="s">
        <v>93</v>
      </c>
      <c r="H18" s="54" t="s">
        <v>124</v>
      </c>
      <c r="I18" s="34" t="s">
        <v>123</v>
      </c>
      <c r="J18" s="76" t="s">
        <v>137</v>
      </c>
      <c r="K18" s="76" t="s">
        <v>44</v>
      </c>
      <c r="L18" s="76" t="s">
        <v>139</v>
      </c>
      <c r="M18" s="57">
        <v>1</v>
      </c>
      <c r="N18" s="57">
        <v>1</v>
      </c>
      <c r="O18" s="57">
        <v>1</v>
      </c>
      <c r="P18" s="57">
        <v>1</v>
      </c>
      <c r="Q18" s="76">
        <v>4</v>
      </c>
      <c r="R18" s="76" t="s">
        <v>51</v>
      </c>
      <c r="S18" s="76" t="s">
        <v>120</v>
      </c>
      <c r="T18" s="76" t="s">
        <v>122</v>
      </c>
      <c r="U18" s="76" t="s">
        <v>141</v>
      </c>
      <c r="V18" s="55"/>
      <c r="W18" s="55"/>
      <c r="X18" s="55"/>
      <c r="Y18" s="55"/>
      <c r="Z18" s="56"/>
      <c r="AA18" s="75"/>
      <c r="AB18" s="52" t="str">
        <f aca="true" t="shared" si="12" ref="AB18:AB32">+H18</f>
        <v>Mesas de Fortalecimiento</v>
      </c>
      <c r="AC18" s="52">
        <f aca="true" t="shared" si="13" ref="AC18:AC32">+M18</f>
        <v>1</v>
      </c>
      <c r="AD18" s="52">
        <v>1</v>
      </c>
      <c r="AE18" s="62">
        <f>AD18/AC18</f>
        <v>1</v>
      </c>
      <c r="AF18" s="66" t="s">
        <v>240</v>
      </c>
      <c r="AG18" s="66" t="s">
        <v>241</v>
      </c>
      <c r="AH18" s="76" t="str">
        <f t="shared" si="0"/>
        <v>Mesas de Fortalecimiento</v>
      </c>
      <c r="AI18" s="52">
        <f t="shared" si="1"/>
        <v>1</v>
      </c>
      <c r="AJ18" s="52">
        <v>1</v>
      </c>
      <c r="AK18" s="62">
        <f t="shared" si="2"/>
        <v>1</v>
      </c>
      <c r="AL18" s="66" t="s">
        <v>267</v>
      </c>
      <c r="AM18" s="56" t="s">
        <v>268</v>
      </c>
      <c r="AN18" s="76" t="str">
        <f t="shared" si="3"/>
        <v>Mesas de Fortalecimiento</v>
      </c>
      <c r="AO18" s="52">
        <f t="shared" si="4"/>
        <v>1</v>
      </c>
      <c r="AP18" s="52"/>
      <c r="AQ18" s="62">
        <f t="shared" si="5"/>
        <v>0</v>
      </c>
      <c r="AR18" s="55"/>
      <c r="AS18" s="55"/>
      <c r="AT18" s="76" t="str">
        <f t="shared" si="6"/>
        <v>Mesas de Fortalecimiento</v>
      </c>
      <c r="AU18" s="52">
        <f t="shared" si="7"/>
        <v>1</v>
      </c>
      <c r="AV18" s="52"/>
      <c r="AW18" s="62">
        <f t="shared" si="8"/>
        <v>0</v>
      </c>
      <c r="AX18" s="55"/>
      <c r="AY18" s="55"/>
      <c r="AZ18" s="76" t="str">
        <f t="shared" si="9"/>
        <v>Mesas de Fortalecimiento</v>
      </c>
      <c r="BA18" s="52">
        <f t="shared" si="10"/>
        <v>4</v>
      </c>
      <c r="BB18" s="52">
        <f aca="true" t="shared" si="14" ref="BB18:BB40">AD18+AJ18+AP18+AV18</f>
        <v>2</v>
      </c>
      <c r="BC18" s="62">
        <f t="shared" si="11"/>
        <v>0.5</v>
      </c>
      <c r="BD18" s="73"/>
    </row>
    <row r="19" spans="1:56" ht="63.75">
      <c r="A19" s="51">
        <v>3</v>
      </c>
      <c r="B19" s="151"/>
      <c r="C19" s="149"/>
      <c r="D19" s="105"/>
      <c r="E19" s="54" t="s">
        <v>149</v>
      </c>
      <c r="F19" s="78">
        <v>0.05</v>
      </c>
      <c r="G19" s="55" t="s">
        <v>91</v>
      </c>
      <c r="H19" s="54" t="s">
        <v>146</v>
      </c>
      <c r="I19" s="34" t="s">
        <v>107</v>
      </c>
      <c r="J19" s="76" t="s">
        <v>137</v>
      </c>
      <c r="K19" s="76" t="s">
        <v>44</v>
      </c>
      <c r="L19" s="76" t="s">
        <v>161</v>
      </c>
      <c r="M19" s="82">
        <v>0</v>
      </c>
      <c r="N19" s="82">
        <v>1</v>
      </c>
      <c r="O19" s="82">
        <v>0</v>
      </c>
      <c r="P19" s="82">
        <v>1</v>
      </c>
      <c r="Q19" s="76">
        <v>2</v>
      </c>
      <c r="R19" s="76" t="s">
        <v>51</v>
      </c>
      <c r="S19" s="76" t="s">
        <v>120</v>
      </c>
      <c r="T19" s="76" t="s">
        <v>122</v>
      </c>
      <c r="U19" s="76" t="s">
        <v>126</v>
      </c>
      <c r="V19" s="55"/>
      <c r="W19" s="55"/>
      <c r="X19" s="55"/>
      <c r="Y19" s="55"/>
      <c r="Z19" s="56"/>
      <c r="AA19" s="75"/>
      <c r="AB19" s="52" t="str">
        <f t="shared" si="12"/>
        <v>Diseño de Estrategias</v>
      </c>
      <c r="AC19" s="52">
        <f t="shared" si="13"/>
        <v>0</v>
      </c>
      <c r="AD19" s="52">
        <v>1</v>
      </c>
      <c r="AE19" s="62" t="e">
        <f aca="true" t="shared" si="15" ref="AE19:AE40">AD19/AC19</f>
        <v>#DIV/0!</v>
      </c>
      <c r="AF19" s="66" t="s">
        <v>250</v>
      </c>
      <c r="AG19" s="66" t="s">
        <v>251</v>
      </c>
      <c r="AH19" s="76" t="str">
        <f t="shared" si="0"/>
        <v>Diseño de Estrategias</v>
      </c>
      <c r="AI19" s="52">
        <f t="shared" si="1"/>
        <v>1</v>
      </c>
      <c r="AJ19" s="52">
        <v>0</v>
      </c>
      <c r="AK19" s="62">
        <f t="shared" si="2"/>
        <v>0</v>
      </c>
      <c r="AL19" s="56" t="s">
        <v>283</v>
      </c>
      <c r="AM19" s="56" t="s">
        <v>282</v>
      </c>
      <c r="AN19" s="76" t="str">
        <f t="shared" si="3"/>
        <v>Diseño de Estrategias</v>
      </c>
      <c r="AO19" s="52">
        <f t="shared" si="4"/>
        <v>0</v>
      </c>
      <c r="AP19" s="52"/>
      <c r="AQ19" s="62" t="e">
        <f t="shared" si="5"/>
        <v>#DIV/0!</v>
      </c>
      <c r="AR19" s="55"/>
      <c r="AS19" s="55"/>
      <c r="AT19" s="76" t="str">
        <f t="shared" si="6"/>
        <v>Diseño de Estrategias</v>
      </c>
      <c r="AU19" s="52">
        <f t="shared" si="7"/>
        <v>1</v>
      </c>
      <c r="AV19" s="52"/>
      <c r="AW19" s="62">
        <f t="shared" si="8"/>
        <v>0</v>
      </c>
      <c r="AX19" s="55"/>
      <c r="AY19" s="55"/>
      <c r="AZ19" s="76" t="str">
        <f t="shared" si="9"/>
        <v>Diseño de Estrategias</v>
      </c>
      <c r="BA19" s="52">
        <f t="shared" si="10"/>
        <v>2</v>
      </c>
      <c r="BB19" s="52">
        <f t="shared" si="14"/>
        <v>1</v>
      </c>
      <c r="BC19" s="62">
        <f t="shared" si="11"/>
        <v>0.5</v>
      </c>
      <c r="BD19" s="73"/>
    </row>
    <row r="20" spans="1:56" ht="89.25">
      <c r="A20" s="51">
        <v>4</v>
      </c>
      <c r="B20" s="151"/>
      <c r="C20" s="149"/>
      <c r="D20" s="109"/>
      <c r="E20" s="54" t="s">
        <v>164</v>
      </c>
      <c r="F20" s="78">
        <v>0.05</v>
      </c>
      <c r="G20" s="55" t="s">
        <v>92</v>
      </c>
      <c r="H20" s="54" t="s">
        <v>124</v>
      </c>
      <c r="I20" s="34" t="s">
        <v>125</v>
      </c>
      <c r="J20" s="76" t="s">
        <v>137</v>
      </c>
      <c r="K20" s="76" t="s">
        <v>44</v>
      </c>
      <c r="L20" s="76" t="s">
        <v>139</v>
      </c>
      <c r="M20" s="57">
        <v>0</v>
      </c>
      <c r="N20" s="57">
        <v>1</v>
      </c>
      <c r="O20" s="57">
        <v>0</v>
      </c>
      <c r="P20" s="57">
        <v>1</v>
      </c>
      <c r="Q20" s="59">
        <v>2</v>
      </c>
      <c r="R20" s="76" t="s">
        <v>51</v>
      </c>
      <c r="S20" s="76" t="s">
        <v>120</v>
      </c>
      <c r="T20" s="76" t="s">
        <v>122</v>
      </c>
      <c r="U20" s="76" t="s">
        <v>127</v>
      </c>
      <c r="V20" s="55"/>
      <c r="W20" s="55"/>
      <c r="X20" s="55"/>
      <c r="Y20" s="55"/>
      <c r="Z20" s="56"/>
      <c r="AA20" s="75"/>
      <c r="AB20" s="52" t="str">
        <f t="shared" si="12"/>
        <v>Mesas de Fortalecimiento</v>
      </c>
      <c r="AC20" s="52">
        <f t="shared" si="13"/>
        <v>0</v>
      </c>
      <c r="AD20" s="52">
        <v>0</v>
      </c>
      <c r="AE20" s="62" t="e">
        <f t="shared" si="15"/>
        <v>#DIV/0!</v>
      </c>
      <c r="AF20" s="66" t="s">
        <v>254</v>
      </c>
      <c r="AG20" s="66"/>
      <c r="AH20" s="76" t="str">
        <f t="shared" si="0"/>
        <v>Mesas de Fortalecimiento</v>
      </c>
      <c r="AI20" s="52">
        <f t="shared" si="1"/>
        <v>1</v>
      </c>
      <c r="AJ20" s="52">
        <v>1</v>
      </c>
      <c r="AK20" s="62">
        <f t="shared" si="2"/>
        <v>1</v>
      </c>
      <c r="AL20" s="56" t="s">
        <v>284</v>
      </c>
      <c r="AM20" s="56" t="s">
        <v>285</v>
      </c>
      <c r="AN20" s="76" t="str">
        <f t="shared" si="3"/>
        <v>Mesas de Fortalecimiento</v>
      </c>
      <c r="AO20" s="52">
        <f t="shared" si="4"/>
        <v>0</v>
      </c>
      <c r="AP20" s="52"/>
      <c r="AQ20" s="62" t="e">
        <f t="shared" si="5"/>
        <v>#DIV/0!</v>
      </c>
      <c r="AR20" s="55"/>
      <c r="AS20" s="55"/>
      <c r="AT20" s="76" t="str">
        <f t="shared" si="6"/>
        <v>Mesas de Fortalecimiento</v>
      </c>
      <c r="AU20" s="52">
        <f t="shared" si="7"/>
        <v>1</v>
      </c>
      <c r="AV20" s="52"/>
      <c r="AW20" s="62">
        <f t="shared" si="8"/>
        <v>0</v>
      </c>
      <c r="AX20" s="55"/>
      <c r="AY20" s="55"/>
      <c r="AZ20" s="76" t="str">
        <f t="shared" si="9"/>
        <v>Mesas de Fortalecimiento</v>
      </c>
      <c r="BA20" s="52">
        <f t="shared" si="10"/>
        <v>2</v>
      </c>
      <c r="BB20" s="52">
        <f t="shared" si="14"/>
        <v>1</v>
      </c>
      <c r="BC20" s="62">
        <f t="shared" si="11"/>
        <v>0.5</v>
      </c>
      <c r="BD20" s="73"/>
    </row>
    <row r="21" spans="1:56" ht="63.75">
      <c r="A21" s="51">
        <v>5</v>
      </c>
      <c r="B21" s="151"/>
      <c r="C21" s="149"/>
      <c r="D21" s="109"/>
      <c r="E21" s="54" t="s">
        <v>144</v>
      </c>
      <c r="F21" s="78">
        <v>0.05</v>
      </c>
      <c r="G21" s="55" t="s">
        <v>92</v>
      </c>
      <c r="H21" s="54" t="s">
        <v>152</v>
      </c>
      <c r="I21" s="34" t="s">
        <v>108</v>
      </c>
      <c r="J21" s="76" t="s">
        <v>137</v>
      </c>
      <c r="K21" s="76" t="s">
        <v>44</v>
      </c>
      <c r="L21" s="76" t="s">
        <v>106</v>
      </c>
      <c r="M21" s="82">
        <v>0</v>
      </c>
      <c r="N21" s="82">
        <v>0</v>
      </c>
      <c r="O21" s="57">
        <v>0</v>
      </c>
      <c r="P21" s="82">
        <v>1</v>
      </c>
      <c r="Q21" s="76">
        <v>1</v>
      </c>
      <c r="R21" s="76" t="s">
        <v>51</v>
      </c>
      <c r="S21" s="76" t="s">
        <v>128</v>
      </c>
      <c r="T21" s="76" t="s">
        <v>122</v>
      </c>
      <c r="U21" s="76" t="s">
        <v>170</v>
      </c>
      <c r="V21" s="55"/>
      <c r="W21" s="55"/>
      <c r="X21" s="55"/>
      <c r="Y21" s="55"/>
      <c r="Z21" s="56"/>
      <c r="AA21" s="75"/>
      <c r="AB21" s="52" t="str">
        <f t="shared" si="12"/>
        <v>Micrositio desarrollado</v>
      </c>
      <c r="AC21" s="52">
        <f t="shared" si="13"/>
        <v>0</v>
      </c>
      <c r="AD21" s="52">
        <v>0</v>
      </c>
      <c r="AE21" s="62" t="e">
        <f t="shared" si="15"/>
        <v>#DIV/0!</v>
      </c>
      <c r="AF21" s="66" t="s">
        <v>256</v>
      </c>
      <c r="AG21" s="66" t="s">
        <v>255</v>
      </c>
      <c r="AH21" s="76" t="str">
        <f t="shared" si="0"/>
        <v>Micrositio desarrollado</v>
      </c>
      <c r="AI21" s="52">
        <f t="shared" si="1"/>
        <v>0</v>
      </c>
      <c r="AJ21" s="52">
        <v>1</v>
      </c>
      <c r="AK21" s="62" t="s">
        <v>300</v>
      </c>
      <c r="AL21" s="56" t="s">
        <v>270</v>
      </c>
      <c r="AM21" s="56" t="s">
        <v>269</v>
      </c>
      <c r="AN21" s="76" t="str">
        <f t="shared" si="3"/>
        <v>Micrositio desarrollado</v>
      </c>
      <c r="AO21" s="52">
        <f t="shared" si="4"/>
        <v>0</v>
      </c>
      <c r="AP21" s="52"/>
      <c r="AQ21" s="62" t="e">
        <f t="shared" si="5"/>
        <v>#DIV/0!</v>
      </c>
      <c r="AR21" s="55"/>
      <c r="AS21" s="55"/>
      <c r="AT21" s="76" t="str">
        <f t="shared" si="6"/>
        <v>Micrositio desarrollado</v>
      </c>
      <c r="AU21" s="52">
        <f t="shared" si="7"/>
        <v>1</v>
      </c>
      <c r="AV21" s="52"/>
      <c r="AW21" s="62">
        <f t="shared" si="8"/>
        <v>0</v>
      </c>
      <c r="AX21" s="55"/>
      <c r="AY21" s="55"/>
      <c r="AZ21" s="76" t="str">
        <f t="shared" si="9"/>
        <v>Micrositio desarrollado</v>
      </c>
      <c r="BA21" s="52">
        <f t="shared" si="10"/>
        <v>1</v>
      </c>
      <c r="BB21" s="52">
        <f t="shared" si="14"/>
        <v>1</v>
      </c>
      <c r="BC21" s="62">
        <f>BB21/BA21</f>
        <v>1</v>
      </c>
      <c r="BD21" s="73"/>
    </row>
    <row r="22" spans="1:56" ht="102">
      <c r="A22" s="51">
        <v>6</v>
      </c>
      <c r="B22" s="151"/>
      <c r="C22" s="149"/>
      <c r="D22" s="55"/>
      <c r="E22" s="54" t="s">
        <v>147</v>
      </c>
      <c r="F22" s="78">
        <v>0.05</v>
      </c>
      <c r="G22" s="55" t="s">
        <v>91</v>
      </c>
      <c r="H22" s="84" t="s">
        <v>145</v>
      </c>
      <c r="I22" s="34" t="s">
        <v>148</v>
      </c>
      <c r="J22" s="76">
        <v>11</v>
      </c>
      <c r="K22" s="76" t="s">
        <v>44</v>
      </c>
      <c r="L22" s="76" t="s">
        <v>158</v>
      </c>
      <c r="M22" s="82">
        <v>3</v>
      </c>
      <c r="N22" s="82">
        <v>3</v>
      </c>
      <c r="O22" s="57">
        <v>3</v>
      </c>
      <c r="P22" s="82">
        <v>3</v>
      </c>
      <c r="Q22" s="76">
        <v>12</v>
      </c>
      <c r="R22" s="76" t="s">
        <v>51</v>
      </c>
      <c r="S22" s="76" t="s">
        <v>159</v>
      </c>
      <c r="T22" s="76" t="s">
        <v>122</v>
      </c>
      <c r="U22" s="76" t="s">
        <v>171</v>
      </c>
      <c r="V22" s="55"/>
      <c r="W22" s="55"/>
      <c r="X22" s="55"/>
      <c r="Y22" s="55"/>
      <c r="Z22" s="56"/>
      <c r="AA22" s="75"/>
      <c r="AB22" s="52" t="str">
        <f t="shared" si="12"/>
        <v>Resoluciones de pago</v>
      </c>
      <c r="AC22" s="52">
        <f t="shared" si="13"/>
        <v>3</v>
      </c>
      <c r="AD22" s="52">
        <v>3</v>
      </c>
      <c r="AE22" s="62">
        <f t="shared" si="15"/>
        <v>1</v>
      </c>
      <c r="AF22" s="66" t="s">
        <v>260</v>
      </c>
      <c r="AG22" s="66" t="s">
        <v>242</v>
      </c>
      <c r="AH22" s="76" t="str">
        <f t="shared" si="0"/>
        <v>Resoluciones de pago</v>
      </c>
      <c r="AI22" s="52">
        <f t="shared" si="1"/>
        <v>3</v>
      </c>
      <c r="AJ22" s="52">
        <v>3</v>
      </c>
      <c r="AK22" s="62">
        <f t="shared" si="2"/>
        <v>1</v>
      </c>
      <c r="AL22" s="66" t="s">
        <v>261</v>
      </c>
      <c r="AM22" s="56" t="s">
        <v>272</v>
      </c>
      <c r="AN22" s="76" t="str">
        <f t="shared" si="3"/>
        <v>Resoluciones de pago</v>
      </c>
      <c r="AO22" s="52">
        <f t="shared" si="4"/>
        <v>3</v>
      </c>
      <c r="AP22" s="52"/>
      <c r="AQ22" s="62">
        <f t="shared" si="5"/>
        <v>0</v>
      </c>
      <c r="AR22" s="55"/>
      <c r="AS22" s="55"/>
      <c r="AT22" s="76" t="str">
        <f t="shared" si="6"/>
        <v>Resoluciones de pago</v>
      </c>
      <c r="AU22" s="52">
        <f t="shared" si="7"/>
        <v>3</v>
      </c>
      <c r="AV22" s="52"/>
      <c r="AW22" s="62">
        <f t="shared" si="8"/>
        <v>0</v>
      </c>
      <c r="AX22" s="55"/>
      <c r="AY22" s="55"/>
      <c r="AZ22" s="76" t="str">
        <f t="shared" si="9"/>
        <v>Resoluciones de pago</v>
      </c>
      <c r="BA22" s="52">
        <f t="shared" si="10"/>
        <v>12</v>
      </c>
      <c r="BB22" s="52">
        <f t="shared" si="14"/>
        <v>6</v>
      </c>
      <c r="BC22" s="62">
        <f t="shared" si="11"/>
        <v>0.5</v>
      </c>
      <c r="BD22" s="73"/>
    </row>
    <row r="23" spans="1:56" ht="63.75">
      <c r="A23" s="51">
        <v>7</v>
      </c>
      <c r="B23" s="151"/>
      <c r="C23" s="149"/>
      <c r="D23" s="110"/>
      <c r="E23" s="54" t="s">
        <v>178</v>
      </c>
      <c r="F23" s="80">
        <v>0.05</v>
      </c>
      <c r="G23" s="71" t="s">
        <v>91</v>
      </c>
      <c r="H23" s="84" t="s">
        <v>104</v>
      </c>
      <c r="I23" s="34" t="s">
        <v>109</v>
      </c>
      <c r="J23" s="77">
        <v>1</v>
      </c>
      <c r="K23" s="72" t="s">
        <v>45</v>
      </c>
      <c r="L23" s="76" t="s">
        <v>117</v>
      </c>
      <c r="M23" s="65">
        <v>1</v>
      </c>
      <c r="N23" s="65">
        <v>1</v>
      </c>
      <c r="O23" s="65">
        <v>1</v>
      </c>
      <c r="P23" s="65">
        <v>1</v>
      </c>
      <c r="Q23" s="83">
        <v>1</v>
      </c>
      <c r="R23" s="55" t="s">
        <v>51</v>
      </c>
      <c r="S23" s="55" t="s">
        <v>121</v>
      </c>
      <c r="T23" s="76" t="s">
        <v>122</v>
      </c>
      <c r="U23" s="76" t="s">
        <v>179</v>
      </c>
      <c r="V23" s="55"/>
      <c r="W23" s="55"/>
      <c r="X23" s="55"/>
      <c r="Y23" s="55"/>
      <c r="Z23" s="56"/>
      <c r="AA23" s="75"/>
      <c r="AB23" s="52" t="str">
        <f t="shared" si="12"/>
        <v>% de Solicitudes tramitadas</v>
      </c>
      <c r="AC23" s="53">
        <f t="shared" si="13"/>
        <v>1</v>
      </c>
      <c r="AD23" s="62">
        <v>1</v>
      </c>
      <c r="AE23" s="62">
        <f t="shared" si="15"/>
        <v>1</v>
      </c>
      <c r="AF23" s="66" t="s">
        <v>243</v>
      </c>
      <c r="AG23" s="66" t="s">
        <v>248</v>
      </c>
      <c r="AH23" s="76" t="str">
        <f t="shared" si="0"/>
        <v>% de Solicitudes tramitadas</v>
      </c>
      <c r="AI23" s="53">
        <f t="shared" si="1"/>
        <v>1</v>
      </c>
      <c r="AJ23" s="62">
        <f>415/415</f>
        <v>1</v>
      </c>
      <c r="AK23" s="62">
        <f t="shared" si="2"/>
        <v>1</v>
      </c>
      <c r="AL23" s="66" t="s">
        <v>271</v>
      </c>
      <c r="AM23" s="56" t="s">
        <v>272</v>
      </c>
      <c r="AN23" s="76" t="str">
        <f t="shared" si="3"/>
        <v>% de Solicitudes tramitadas</v>
      </c>
      <c r="AO23" s="53">
        <f t="shared" si="4"/>
        <v>1</v>
      </c>
      <c r="AP23" s="62">
        <v>0</v>
      </c>
      <c r="AQ23" s="62">
        <f t="shared" si="5"/>
        <v>0</v>
      </c>
      <c r="AR23" s="55"/>
      <c r="AS23" s="55"/>
      <c r="AT23" s="76" t="str">
        <f t="shared" si="6"/>
        <v>% de Solicitudes tramitadas</v>
      </c>
      <c r="AU23" s="53">
        <f t="shared" si="7"/>
        <v>1</v>
      </c>
      <c r="AV23" s="62">
        <v>0</v>
      </c>
      <c r="AW23" s="62">
        <f t="shared" si="8"/>
        <v>0</v>
      </c>
      <c r="AX23" s="55"/>
      <c r="AY23" s="55"/>
      <c r="AZ23" s="76" t="str">
        <f t="shared" si="9"/>
        <v>% de Solicitudes tramitadas</v>
      </c>
      <c r="BA23" s="53">
        <f t="shared" si="10"/>
        <v>1</v>
      </c>
      <c r="BB23" s="134">
        <f>AVERAGE(AD23+AJ23+AP23+AV23)</f>
        <v>2</v>
      </c>
      <c r="BC23" s="62">
        <f>BB23/BA23</f>
        <v>2</v>
      </c>
      <c r="BD23" s="73"/>
    </row>
    <row r="24" spans="1:56" ht="76.5">
      <c r="A24" s="51">
        <v>8</v>
      </c>
      <c r="B24" s="151"/>
      <c r="C24" s="149"/>
      <c r="D24" s="55"/>
      <c r="E24" s="54" t="s">
        <v>177</v>
      </c>
      <c r="F24" s="80">
        <v>0.05</v>
      </c>
      <c r="G24" s="71" t="s">
        <v>91</v>
      </c>
      <c r="H24" s="84" t="s">
        <v>104</v>
      </c>
      <c r="I24" s="34" t="s">
        <v>109</v>
      </c>
      <c r="J24" s="77">
        <v>1</v>
      </c>
      <c r="K24" s="72" t="s">
        <v>45</v>
      </c>
      <c r="L24" s="76" t="s">
        <v>117</v>
      </c>
      <c r="M24" s="65">
        <v>1</v>
      </c>
      <c r="N24" s="65">
        <v>1</v>
      </c>
      <c r="O24" s="65">
        <v>1</v>
      </c>
      <c r="P24" s="65">
        <v>1</v>
      </c>
      <c r="Q24" s="83">
        <v>1</v>
      </c>
      <c r="R24" s="55" t="s">
        <v>51</v>
      </c>
      <c r="S24" s="55" t="s">
        <v>121</v>
      </c>
      <c r="T24" s="76" t="s">
        <v>122</v>
      </c>
      <c r="U24" s="76" t="s">
        <v>180</v>
      </c>
      <c r="V24" s="55"/>
      <c r="W24" s="55"/>
      <c r="X24" s="55"/>
      <c r="Y24" s="55"/>
      <c r="Z24" s="56"/>
      <c r="AA24" s="75"/>
      <c r="AB24" s="52" t="str">
        <f t="shared" si="12"/>
        <v>% de Solicitudes tramitadas</v>
      </c>
      <c r="AC24" s="53">
        <f t="shared" si="13"/>
        <v>1</v>
      </c>
      <c r="AD24" s="137">
        <f>60/60</f>
        <v>1</v>
      </c>
      <c r="AE24" s="62">
        <f t="shared" si="15"/>
        <v>1</v>
      </c>
      <c r="AF24" s="66" t="s">
        <v>262</v>
      </c>
      <c r="AG24" s="66" t="s">
        <v>248</v>
      </c>
      <c r="AH24" s="76" t="str">
        <f t="shared" si="0"/>
        <v>% de Solicitudes tramitadas</v>
      </c>
      <c r="AI24" s="53">
        <f t="shared" si="1"/>
        <v>1</v>
      </c>
      <c r="AJ24" s="62">
        <f>21/21</f>
        <v>1</v>
      </c>
      <c r="AK24" s="62">
        <f t="shared" si="2"/>
        <v>1</v>
      </c>
      <c r="AL24" s="66" t="s">
        <v>263</v>
      </c>
      <c r="AM24" s="55" t="s">
        <v>272</v>
      </c>
      <c r="AN24" s="76" t="str">
        <f t="shared" si="3"/>
        <v>% de Solicitudes tramitadas</v>
      </c>
      <c r="AO24" s="53">
        <f t="shared" si="4"/>
        <v>1</v>
      </c>
      <c r="AP24" s="62"/>
      <c r="AQ24" s="62">
        <f t="shared" si="5"/>
        <v>0</v>
      </c>
      <c r="AR24" s="55"/>
      <c r="AS24" s="55"/>
      <c r="AT24" s="76" t="str">
        <f t="shared" si="6"/>
        <v>% de Solicitudes tramitadas</v>
      </c>
      <c r="AU24" s="53">
        <f t="shared" si="7"/>
        <v>1</v>
      </c>
      <c r="AV24" s="62"/>
      <c r="AW24" s="62">
        <f t="shared" si="8"/>
        <v>0</v>
      </c>
      <c r="AX24" s="55"/>
      <c r="AY24" s="55"/>
      <c r="AZ24" s="76" t="str">
        <f t="shared" si="9"/>
        <v>% de Solicitudes tramitadas</v>
      </c>
      <c r="BA24" s="53">
        <f t="shared" si="10"/>
        <v>1</v>
      </c>
      <c r="BB24" s="134">
        <f>AD24+AJ24+AP24+AV24/4</f>
        <v>2</v>
      </c>
      <c r="BC24" s="62">
        <f t="shared" si="11"/>
        <v>2</v>
      </c>
      <c r="BD24" s="73"/>
    </row>
    <row r="25" spans="1:56" ht="51">
      <c r="A25" s="51">
        <v>9</v>
      </c>
      <c r="B25" s="151"/>
      <c r="C25" s="149"/>
      <c r="D25" s="55"/>
      <c r="E25" s="54" t="s">
        <v>175</v>
      </c>
      <c r="F25" s="80">
        <v>0.05</v>
      </c>
      <c r="G25" s="71" t="s">
        <v>91</v>
      </c>
      <c r="H25" s="84" t="s">
        <v>104</v>
      </c>
      <c r="I25" s="34" t="s">
        <v>109</v>
      </c>
      <c r="J25" s="77">
        <v>1</v>
      </c>
      <c r="K25" s="72" t="s">
        <v>45</v>
      </c>
      <c r="L25" s="76" t="s">
        <v>117</v>
      </c>
      <c r="M25" s="65">
        <v>1</v>
      </c>
      <c r="N25" s="65">
        <v>1</v>
      </c>
      <c r="O25" s="65">
        <v>1</v>
      </c>
      <c r="P25" s="65">
        <v>1</v>
      </c>
      <c r="Q25" s="83">
        <v>1</v>
      </c>
      <c r="R25" s="55" t="s">
        <v>51</v>
      </c>
      <c r="S25" s="55" t="s">
        <v>121</v>
      </c>
      <c r="T25" s="76" t="s">
        <v>122</v>
      </c>
      <c r="U25" s="76" t="s">
        <v>182</v>
      </c>
      <c r="V25" s="55"/>
      <c r="W25" s="55"/>
      <c r="X25" s="55"/>
      <c r="Y25" s="55"/>
      <c r="Z25" s="56"/>
      <c r="AA25" s="75"/>
      <c r="AB25" s="52" t="str">
        <f t="shared" si="12"/>
        <v>% de Solicitudes tramitadas</v>
      </c>
      <c r="AC25" s="53">
        <f t="shared" si="13"/>
        <v>1</v>
      </c>
      <c r="AD25" s="62">
        <f>81/81</f>
        <v>1</v>
      </c>
      <c r="AE25" s="62">
        <f t="shared" si="15"/>
        <v>1</v>
      </c>
      <c r="AF25" s="66" t="s">
        <v>265</v>
      </c>
      <c r="AG25" s="66" t="s">
        <v>248</v>
      </c>
      <c r="AH25" s="76" t="str">
        <f t="shared" si="0"/>
        <v>% de Solicitudes tramitadas</v>
      </c>
      <c r="AI25" s="53">
        <f t="shared" si="1"/>
        <v>1</v>
      </c>
      <c r="AJ25" s="62">
        <f>35/35</f>
        <v>1</v>
      </c>
      <c r="AK25" s="62">
        <f t="shared" si="2"/>
        <v>1</v>
      </c>
      <c r="AL25" s="66" t="s">
        <v>264</v>
      </c>
      <c r="AM25" s="55" t="s">
        <v>272</v>
      </c>
      <c r="AN25" s="76" t="str">
        <f t="shared" si="3"/>
        <v>% de Solicitudes tramitadas</v>
      </c>
      <c r="AO25" s="53">
        <f t="shared" si="4"/>
        <v>1</v>
      </c>
      <c r="AP25" s="62"/>
      <c r="AQ25" s="62">
        <f t="shared" si="5"/>
        <v>0</v>
      </c>
      <c r="AR25" s="55"/>
      <c r="AS25" s="55"/>
      <c r="AT25" s="76" t="str">
        <f t="shared" si="6"/>
        <v>% de Solicitudes tramitadas</v>
      </c>
      <c r="AU25" s="53">
        <f t="shared" si="7"/>
        <v>1</v>
      </c>
      <c r="AV25" s="62"/>
      <c r="AW25" s="62">
        <f t="shared" si="8"/>
        <v>0</v>
      </c>
      <c r="AX25" s="55"/>
      <c r="AY25" s="55"/>
      <c r="AZ25" s="76" t="str">
        <f t="shared" si="9"/>
        <v>% de Solicitudes tramitadas</v>
      </c>
      <c r="BA25" s="53">
        <f t="shared" si="10"/>
        <v>1</v>
      </c>
      <c r="BB25" s="134">
        <f>AD25+AJ25+AP25+AV25/4</f>
        <v>2</v>
      </c>
      <c r="BC25" s="62">
        <f t="shared" si="11"/>
        <v>2</v>
      </c>
      <c r="BD25" s="73"/>
    </row>
    <row r="26" spans="1:56" ht="25.5">
      <c r="A26" s="51">
        <v>10</v>
      </c>
      <c r="B26" s="151"/>
      <c r="C26" s="149"/>
      <c r="D26" s="55"/>
      <c r="E26" s="54" t="s">
        <v>176</v>
      </c>
      <c r="F26" s="80">
        <v>0.05</v>
      </c>
      <c r="G26" s="71" t="s">
        <v>91</v>
      </c>
      <c r="H26" s="84" t="s">
        <v>104</v>
      </c>
      <c r="I26" s="34" t="s">
        <v>109</v>
      </c>
      <c r="J26" s="77">
        <v>1</v>
      </c>
      <c r="K26" s="72" t="s">
        <v>45</v>
      </c>
      <c r="L26" s="76" t="s">
        <v>117</v>
      </c>
      <c r="M26" s="65">
        <v>1</v>
      </c>
      <c r="N26" s="65">
        <v>1</v>
      </c>
      <c r="O26" s="65">
        <v>1</v>
      </c>
      <c r="P26" s="65">
        <v>1</v>
      </c>
      <c r="Q26" s="83">
        <v>1</v>
      </c>
      <c r="R26" s="55" t="s">
        <v>51</v>
      </c>
      <c r="S26" s="55" t="s">
        <v>121</v>
      </c>
      <c r="T26" s="76" t="s">
        <v>122</v>
      </c>
      <c r="U26" s="76" t="s">
        <v>181</v>
      </c>
      <c r="V26" s="55"/>
      <c r="W26" s="55"/>
      <c r="X26" s="55"/>
      <c r="Y26" s="55"/>
      <c r="Z26" s="56"/>
      <c r="AA26" s="75"/>
      <c r="AB26" s="52" t="str">
        <f t="shared" si="12"/>
        <v>% de Solicitudes tramitadas</v>
      </c>
      <c r="AC26" s="53">
        <f t="shared" si="13"/>
        <v>1</v>
      </c>
      <c r="AD26" s="62">
        <f>32/32</f>
        <v>1</v>
      </c>
      <c r="AE26" s="62">
        <f t="shared" si="15"/>
        <v>1</v>
      </c>
      <c r="AF26" s="66" t="s">
        <v>257</v>
      </c>
      <c r="AG26" s="66" t="s">
        <v>248</v>
      </c>
      <c r="AH26" s="76" t="str">
        <f t="shared" si="0"/>
        <v>% de Solicitudes tramitadas</v>
      </c>
      <c r="AI26" s="53">
        <f t="shared" si="1"/>
        <v>1</v>
      </c>
      <c r="AJ26" s="62">
        <f>42/42</f>
        <v>1</v>
      </c>
      <c r="AK26" s="62">
        <f t="shared" si="2"/>
        <v>1</v>
      </c>
      <c r="AL26" s="66" t="s">
        <v>259</v>
      </c>
      <c r="AM26" s="55" t="s">
        <v>272</v>
      </c>
      <c r="AN26" s="76" t="str">
        <f t="shared" si="3"/>
        <v>% de Solicitudes tramitadas</v>
      </c>
      <c r="AO26" s="53">
        <f t="shared" si="4"/>
        <v>1</v>
      </c>
      <c r="AP26" s="62"/>
      <c r="AQ26" s="62">
        <f t="shared" si="5"/>
        <v>0</v>
      </c>
      <c r="AR26" s="55"/>
      <c r="AS26" s="55"/>
      <c r="AT26" s="76" t="str">
        <f t="shared" si="6"/>
        <v>% de Solicitudes tramitadas</v>
      </c>
      <c r="AU26" s="53">
        <f t="shared" si="7"/>
        <v>1</v>
      </c>
      <c r="AV26" s="62"/>
      <c r="AW26" s="62">
        <f t="shared" si="8"/>
        <v>0</v>
      </c>
      <c r="AX26" s="55"/>
      <c r="AY26" s="55"/>
      <c r="AZ26" s="76" t="str">
        <f t="shared" si="9"/>
        <v>% de Solicitudes tramitadas</v>
      </c>
      <c r="BA26" s="53">
        <f t="shared" si="10"/>
        <v>1</v>
      </c>
      <c r="BB26" s="134">
        <f>AD26+AJ26+AP26+AV26/4</f>
        <v>2</v>
      </c>
      <c r="BC26" s="62">
        <f t="shared" si="11"/>
        <v>2</v>
      </c>
      <c r="BD26" s="73"/>
    </row>
    <row r="27" spans="1:56" ht="76.5">
      <c r="A27" s="51">
        <v>11</v>
      </c>
      <c r="B27" s="151"/>
      <c r="C27" s="149"/>
      <c r="D27" s="55"/>
      <c r="E27" s="54" t="s">
        <v>150</v>
      </c>
      <c r="F27" s="81">
        <v>0.05</v>
      </c>
      <c r="G27" s="55" t="s">
        <v>92</v>
      </c>
      <c r="H27" s="84" t="s">
        <v>110</v>
      </c>
      <c r="I27" s="34" t="s">
        <v>111</v>
      </c>
      <c r="J27" s="55" t="s">
        <v>137</v>
      </c>
      <c r="K27" s="76" t="s">
        <v>45</v>
      </c>
      <c r="L27" s="55" t="s">
        <v>119</v>
      </c>
      <c r="M27" s="64">
        <v>0</v>
      </c>
      <c r="N27" s="64">
        <v>1</v>
      </c>
      <c r="O27" s="64">
        <v>0</v>
      </c>
      <c r="P27" s="64">
        <v>0</v>
      </c>
      <c r="Q27" s="76">
        <v>1</v>
      </c>
      <c r="R27" s="55" t="s">
        <v>51</v>
      </c>
      <c r="S27" s="55" t="s">
        <v>120</v>
      </c>
      <c r="T27" s="76" t="s">
        <v>122</v>
      </c>
      <c r="U27" s="76" t="s">
        <v>131</v>
      </c>
      <c r="V27" s="55"/>
      <c r="W27" s="55"/>
      <c r="X27" s="55"/>
      <c r="Y27" s="55"/>
      <c r="Z27" s="56"/>
      <c r="AA27" s="97"/>
      <c r="AB27" s="52" t="str">
        <f t="shared" si="12"/>
        <v>Estrategia Formulada</v>
      </c>
      <c r="AC27" s="52">
        <f t="shared" si="13"/>
        <v>0</v>
      </c>
      <c r="AD27" s="52">
        <v>0</v>
      </c>
      <c r="AE27" s="62" t="e">
        <f>AD27/AC27</f>
        <v>#DIV/0!</v>
      </c>
      <c r="AF27" s="56" t="s">
        <v>253</v>
      </c>
      <c r="AG27" s="135" t="s">
        <v>252</v>
      </c>
      <c r="AH27" s="76" t="str">
        <f t="shared" si="0"/>
        <v>Estrategia Formulada</v>
      </c>
      <c r="AI27" s="52">
        <f t="shared" si="1"/>
        <v>1</v>
      </c>
      <c r="AJ27" s="52">
        <v>1</v>
      </c>
      <c r="AK27" s="62">
        <f t="shared" si="2"/>
        <v>1</v>
      </c>
      <c r="AL27" s="56" t="s">
        <v>274</v>
      </c>
      <c r="AM27" s="55" t="s">
        <v>273</v>
      </c>
      <c r="AN27" s="76" t="str">
        <f t="shared" si="3"/>
        <v>Estrategia Formulada</v>
      </c>
      <c r="AO27" s="52">
        <f t="shared" si="4"/>
        <v>0</v>
      </c>
      <c r="AP27" s="52"/>
      <c r="AQ27" s="62" t="e">
        <f t="shared" si="5"/>
        <v>#DIV/0!</v>
      </c>
      <c r="AR27" s="55"/>
      <c r="AS27" s="55"/>
      <c r="AT27" s="76" t="str">
        <f t="shared" si="6"/>
        <v>Estrategia Formulada</v>
      </c>
      <c r="AU27" s="52">
        <f t="shared" si="7"/>
        <v>0</v>
      </c>
      <c r="AV27" s="52"/>
      <c r="AW27" s="62" t="e">
        <f t="shared" si="8"/>
        <v>#DIV/0!</v>
      </c>
      <c r="AX27" s="55"/>
      <c r="AY27" s="55"/>
      <c r="AZ27" s="76" t="str">
        <f t="shared" si="9"/>
        <v>Estrategia Formulada</v>
      </c>
      <c r="BA27" s="52">
        <f t="shared" si="10"/>
        <v>1</v>
      </c>
      <c r="BB27" s="52">
        <f t="shared" si="14"/>
        <v>1</v>
      </c>
      <c r="BC27" s="62">
        <f t="shared" si="11"/>
        <v>1</v>
      </c>
      <c r="BD27" s="73"/>
    </row>
    <row r="28" spans="1:56" ht="63.75">
      <c r="A28" s="51">
        <v>12</v>
      </c>
      <c r="B28" s="151"/>
      <c r="C28" s="149"/>
      <c r="D28" s="55"/>
      <c r="E28" s="111" t="s">
        <v>151</v>
      </c>
      <c r="F28" s="81">
        <v>0.05</v>
      </c>
      <c r="G28" s="55" t="s">
        <v>92</v>
      </c>
      <c r="H28" s="84" t="s">
        <v>105</v>
      </c>
      <c r="I28" s="34" t="s">
        <v>113</v>
      </c>
      <c r="J28" s="55" t="s">
        <v>137</v>
      </c>
      <c r="K28" s="76" t="s">
        <v>45</v>
      </c>
      <c r="L28" s="55" t="s">
        <v>118</v>
      </c>
      <c r="M28" s="64">
        <v>0</v>
      </c>
      <c r="N28" s="64">
        <v>1</v>
      </c>
      <c r="O28" s="64">
        <v>0</v>
      </c>
      <c r="P28" s="64">
        <v>0</v>
      </c>
      <c r="Q28" s="76">
        <v>1</v>
      </c>
      <c r="R28" s="55" t="s">
        <v>51</v>
      </c>
      <c r="S28" s="55" t="s">
        <v>129</v>
      </c>
      <c r="T28" s="76" t="s">
        <v>122</v>
      </c>
      <c r="U28" s="76" t="s">
        <v>130</v>
      </c>
      <c r="V28" s="55"/>
      <c r="W28" s="55"/>
      <c r="X28" s="55"/>
      <c r="Y28" s="55"/>
      <c r="Z28" s="56"/>
      <c r="AA28" s="97"/>
      <c r="AB28" s="52" t="str">
        <f t="shared" si="12"/>
        <v>Tablero de Control </v>
      </c>
      <c r="AC28" s="52">
        <v>0</v>
      </c>
      <c r="AD28" s="52">
        <v>0</v>
      </c>
      <c r="AE28" s="62" t="e">
        <f>AD28/AC28</f>
        <v>#DIV/0!</v>
      </c>
      <c r="AF28" s="66" t="s">
        <v>244</v>
      </c>
      <c r="AG28" s="66" t="s">
        <v>247</v>
      </c>
      <c r="AH28" s="76" t="str">
        <f t="shared" si="0"/>
        <v>Tablero de Control </v>
      </c>
      <c r="AI28" s="52">
        <f t="shared" si="1"/>
        <v>1</v>
      </c>
      <c r="AJ28" s="52">
        <v>1</v>
      </c>
      <c r="AK28" s="62">
        <f t="shared" si="2"/>
        <v>1</v>
      </c>
      <c r="AL28" s="138" t="s">
        <v>278</v>
      </c>
      <c r="AM28" s="55"/>
      <c r="AN28" s="76" t="str">
        <f t="shared" si="3"/>
        <v>Tablero de Control </v>
      </c>
      <c r="AO28" s="52">
        <f t="shared" si="4"/>
        <v>0</v>
      </c>
      <c r="AP28" s="52"/>
      <c r="AQ28" s="62" t="e">
        <f t="shared" si="5"/>
        <v>#DIV/0!</v>
      </c>
      <c r="AR28" s="55"/>
      <c r="AS28" s="55"/>
      <c r="AT28" s="76" t="str">
        <f t="shared" si="6"/>
        <v>Tablero de Control </v>
      </c>
      <c r="AU28" s="52">
        <f t="shared" si="7"/>
        <v>0</v>
      </c>
      <c r="AV28" s="52"/>
      <c r="AW28" s="62" t="e">
        <f t="shared" si="8"/>
        <v>#DIV/0!</v>
      </c>
      <c r="AX28" s="55"/>
      <c r="AY28" s="55"/>
      <c r="AZ28" s="76" t="str">
        <f t="shared" si="9"/>
        <v>Tablero de Control </v>
      </c>
      <c r="BA28" s="52">
        <f t="shared" si="10"/>
        <v>1</v>
      </c>
      <c r="BB28" s="52">
        <f t="shared" si="14"/>
        <v>1</v>
      </c>
      <c r="BC28" s="62">
        <f t="shared" si="11"/>
        <v>1</v>
      </c>
      <c r="BD28" s="73"/>
    </row>
    <row r="29" spans="1:56" ht="63.75">
      <c r="A29" s="51">
        <v>13</v>
      </c>
      <c r="B29" s="151"/>
      <c r="C29" s="149"/>
      <c r="D29" s="112"/>
      <c r="E29" s="111" t="s">
        <v>143</v>
      </c>
      <c r="F29" s="81">
        <v>0.05</v>
      </c>
      <c r="G29" s="55" t="s">
        <v>91</v>
      </c>
      <c r="H29" s="84" t="s">
        <v>112</v>
      </c>
      <c r="I29" s="34" t="s">
        <v>114</v>
      </c>
      <c r="J29" s="55">
        <v>322</v>
      </c>
      <c r="K29" s="76" t="s">
        <v>44</v>
      </c>
      <c r="L29" s="55" t="s">
        <v>112</v>
      </c>
      <c r="M29" s="64">
        <v>200</v>
      </c>
      <c r="N29" s="64">
        <v>400</v>
      </c>
      <c r="O29" s="64">
        <v>400</v>
      </c>
      <c r="P29" s="64">
        <v>400</v>
      </c>
      <c r="Q29" s="85">
        <v>1450</v>
      </c>
      <c r="R29" s="55" t="s">
        <v>51</v>
      </c>
      <c r="S29" s="55" t="s">
        <v>120</v>
      </c>
      <c r="T29" s="76" t="s">
        <v>122</v>
      </c>
      <c r="U29" s="76" t="s">
        <v>172</v>
      </c>
      <c r="V29" s="55"/>
      <c r="W29" s="55"/>
      <c r="X29" s="55"/>
      <c r="Y29" s="55"/>
      <c r="Z29" s="56"/>
      <c r="AA29" s="97"/>
      <c r="AB29" s="52" t="str">
        <f t="shared" si="12"/>
        <v>Actuaciones Administrativas</v>
      </c>
      <c r="AC29" s="52">
        <f t="shared" si="13"/>
        <v>200</v>
      </c>
      <c r="AD29" s="136">
        <v>154</v>
      </c>
      <c r="AE29" s="62">
        <f t="shared" si="15"/>
        <v>0.77</v>
      </c>
      <c r="AF29" s="66" t="s">
        <v>276</v>
      </c>
      <c r="AG29" s="66" t="s">
        <v>258</v>
      </c>
      <c r="AH29" s="76" t="str">
        <f t="shared" si="0"/>
        <v>Actuaciones Administrativas</v>
      </c>
      <c r="AI29" s="52">
        <f t="shared" si="1"/>
        <v>400</v>
      </c>
      <c r="AJ29" s="52">
        <v>326</v>
      </c>
      <c r="AK29" s="62">
        <f t="shared" si="2"/>
        <v>0.815</v>
      </c>
      <c r="AL29" s="66" t="s">
        <v>277</v>
      </c>
      <c r="AM29" s="66" t="s">
        <v>275</v>
      </c>
      <c r="AN29" s="76" t="str">
        <f t="shared" si="3"/>
        <v>Actuaciones Administrativas</v>
      </c>
      <c r="AO29" s="52">
        <f t="shared" si="4"/>
        <v>400</v>
      </c>
      <c r="AP29" s="62"/>
      <c r="AQ29" s="62">
        <f t="shared" si="5"/>
        <v>0</v>
      </c>
      <c r="AR29" s="55"/>
      <c r="AS29" s="55"/>
      <c r="AT29" s="76" t="str">
        <f t="shared" si="6"/>
        <v>Actuaciones Administrativas</v>
      </c>
      <c r="AU29" s="52">
        <f t="shared" si="7"/>
        <v>400</v>
      </c>
      <c r="AV29" s="62"/>
      <c r="AW29" s="62">
        <f t="shared" si="8"/>
        <v>0</v>
      </c>
      <c r="AX29" s="55"/>
      <c r="AY29" s="55"/>
      <c r="AZ29" s="76" t="str">
        <f t="shared" si="9"/>
        <v>Actuaciones Administrativas</v>
      </c>
      <c r="BA29" s="52">
        <f t="shared" si="10"/>
        <v>1450</v>
      </c>
      <c r="BB29" s="52">
        <f t="shared" si="14"/>
        <v>480</v>
      </c>
      <c r="BC29" s="62">
        <f t="shared" si="11"/>
        <v>0.3310344827586207</v>
      </c>
      <c r="BD29" s="73"/>
    </row>
    <row r="30" spans="1:56" ht="38.25">
      <c r="A30" s="51">
        <v>14</v>
      </c>
      <c r="B30" s="151"/>
      <c r="C30" s="149"/>
      <c r="D30" s="112"/>
      <c r="E30" s="111" t="s">
        <v>153</v>
      </c>
      <c r="F30" s="81">
        <v>0.05</v>
      </c>
      <c r="G30" s="55" t="s">
        <v>91</v>
      </c>
      <c r="H30" s="84" t="s">
        <v>174</v>
      </c>
      <c r="I30" s="34" t="s">
        <v>157</v>
      </c>
      <c r="J30" s="55" t="s">
        <v>137</v>
      </c>
      <c r="K30" s="76" t="s">
        <v>45</v>
      </c>
      <c r="L30" s="55" t="s">
        <v>112</v>
      </c>
      <c r="M30" s="65">
        <v>1</v>
      </c>
      <c r="N30" s="65">
        <v>1</v>
      </c>
      <c r="O30" s="65">
        <v>1</v>
      </c>
      <c r="P30" s="65">
        <v>1</v>
      </c>
      <c r="Q30" s="83">
        <v>1</v>
      </c>
      <c r="R30" s="55" t="s">
        <v>51</v>
      </c>
      <c r="S30" s="55" t="s">
        <v>168</v>
      </c>
      <c r="T30" s="76" t="s">
        <v>122</v>
      </c>
      <c r="U30" s="76" t="s">
        <v>173</v>
      </c>
      <c r="V30" s="55"/>
      <c r="W30" s="55"/>
      <c r="X30" s="55"/>
      <c r="Y30" s="55"/>
      <c r="Z30" s="56"/>
      <c r="AA30" s="97"/>
      <c r="AB30" s="52" t="str">
        <f t="shared" si="12"/>
        <v>% de actuaciones policivas avocadas</v>
      </c>
      <c r="AC30" s="53">
        <f t="shared" si="13"/>
        <v>1</v>
      </c>
      <c r="AD30" s="62">
        <v>1</v>
      </c>
      <c r="AE30" s="62">
        <f t="shared" si="15"/>
        <v>1</v>
      </c>
      <c r="AF30" s="66" t="s">
        <v>245</v>
      </c>
      <c r="AG30" s="66" t="s">
        <v>246</v>
      </c>
      <c r="AH30" s="76" t="str">
        <f t="shared" si="0"/>
        <v>% de actuaciones policivas avocadas</v>
      </c>
      <c r="AI30" s="53">
        <f t="shared" si="1"/>
        <v>1</v>
      </c>
      <c r="AJ30" s="62">
        <v>1</v>
      </c>
      <c r="AK30" s="62">
        <f t="shared" si="2"/>
        <v>1</v>
      </c>
      <c r="AL30" s="66" t="s">
        <v>245</v>
      </c>
      <c r="AM30" s="66" t="s">
        <v>246</v>
      </c>
      <c r="AN30" s="76" t="str">
        <f t="shared" si="3"/>
        <v>% de actuaciones policivas avocadas</v>
      </c>
      <c r="AO30" s="53">
        <f t="shared" si="4"/>
        <v>1</v>
      </c>
      <c r="AP30" s="62"/>
      <c r="AQ30" s="62">
        <f t="shared" si="5"/>
        <v>0</v>
      </c>
      <c r="AR30" s="55"/>
      <c r="AS30" s="55"/>
      <c r="AT30" s="76" t="str">
        <f t="shared" si="6"/>
        <v>% de actuaciones policivas avocadas</v>
      </c>
      <c r="AU30" s="53">
        <f t="shared" si="7"/>
        <v>1</v>
      </c>
      <c r="AV30" s="62"/>
      <c r="AW30" s="62">
        <f t="shared" si="8"/>
        <v>0</v>
      </c>
      <c r="AX30" s="55"/>
      <c r="AY30" s="55"/>
      <c r="AZ30" s="76" t="str">
        <f t="shared" si="9"/>
        <v>% de actuaciones policivas avocadas</v>
      </c>
      <c r="BA30" s="53">
        <f t="shared" si="10"/>
        <v>1</v>
      </c>
      <c r="BB30" s="52">
        <f t="shared" si="14"/>
        <v>2</v>
      </c>
      <c r="BC30" s="62">
        <f t="shared" si="11"/>
        <v>2</v>
      </c>
      <c r="BD30" s="73"/>
    </row>
    <row r="31" spans="1:56" ht="38.25">
      <c r="A31" s="51">
        <v>15</v>
      </c>
      <c r="B31" s="151"/>
      <c r="C31" s="149"/>
      <c r="D31" s="112"/>
      <c r="E31" s="111" t="s">
        <v>154</v>
      </c>
      <c r="F31" s="81">
        <v>0.05</v>
      </c>
      <c r="G31" s="55" t="s">
        <v>91</v>
      </c>
      <c r="H31" s="84" t="s">
        <v>104</v>
      </c>
      <c r="I31" s="34" t="s">
        <v>156</v>
      </c>
      <c r="J31" s="65">
        <v>1</v>
      </c>
      <c r="K31" s="76" t="s">
        <v>45</v>
      </c>
      <c r="L31" s="55" t="s">
        <v>104</v>
      </c>
      <c r="M31" s="65">
        <v>1</v>
      </c>
      <c r="N31" s="65">
        <v>1</v>
      </c>
      <c r="O31" s="65">
        <v>1</v>
      </c>
      <c r="P31" s="65">
        <v>1</v>
      </c>
      <c r="Q31" s="83">
        <v>1</v>
      </c>
      <c r="R31" s="55" t="s">
        <v>51</v>
      </c>
      <c r="S31" s="55" t="s">
        <v>169</v>
      </c>
      <c r="T31" s="76" t="s">
        <v>167</v>
      </c>
      <c r="U31" s="76" t="s">
        <v>160</v>
      </c>
      <c r="V31" s="55"/>
      <c r="W31" s="55"/>
      <c r="X31" s="55"/>
      <c r="Y31" s="55"/>
      <c r="Z31" s="56"/>
      <c r="AA31" s="97"/>
      <c r="AB31" s="52" t="str">
        <f t="shared" si="12"/>
        <v>% de Solicitudes tramitadas</v>
      </c>
      <c r="AC31" s="53">
        <f t="shared" si="13"/>
        <v>1</v>
      </c>
      <c r="AD31" s="62">
        <f>248/248</f>
        <v>1</v>
      </c>
      <c r="AE31" s="62">
        <f t="shared" si="15"/>
        <v>1</v>
      </c>
      <c r="AF31" s="66" t="s">
        <v>281</v>
      </c>
      <c r="AG31" s="66" t="s">
        <v>239</v>
      </c>
      <c r="AH31" s="76" t="str">
        <f t="shared" si="0"/>
        <v>% de Solicitudes tramitadas</v>
      </c>
      <c r="AI31" s="53">
        <f t="shared" si="1"/>
        <v>1</v>
      </c>
      <c r="AJ31" s="62">
        <f>362/362</f>
        <v>1</v>
      </c>
      <c r="AK31" s="62">
        <f t="shared" si="2"/>
        <v>1</v>
      </c>
      <c r="AL31" s="66" t="s">
        <v>280</v>
      </c>
      <c r="AM31" s="66" t="s">
        <v>279</v>
      </c>
      <c r="AN31" s="76" t="str">
        <f t="shared" si="3"/>
        <v>% de Solicitudes tramitadas</v>
      </c>
      <c r="AO31" s="53">
        <f t="shared" si="4"/>
        <v>1</v>
      </c>
      <c r="AP31" s="62"/>
      <c r="AQ31" s="62">
        <f t="shared" si="5"/>
        <v>0</v>
      </c>
      <c r="AR31" s="55"/>
      <c r="AS31" s="55"/>
      <c r="AT31" s="76" t="str">
        <f t="shared" si="6"/>
        <v>% de Solicitudes tramitadas</v>
      </c>
      <c r="AU31" s="53">
        <f t="shared" si="7"/>
        <v>1</v>
      </c>
      <c r="AV31" s="62"/>
      <c r="AW31" s="62">
        <f t="shared" si="8"/>
        <v>0</v>
      </c>
      <c r="AX31" s="55"/>
      <c r="AY31" s="55"/>
      <c r="AZ31" s="76" t="str">
        <f t="shared" si="9"/>
        <v>% de Solicitudes tramitadas</v>
      </c>
      <c r="BA31" s="53">
        <f t="shared" si="10"/>
        <v>1</v>
      </c>
      <c r="BB31" s="52">
        <f t="shared" si="14"/>
        <v>2</v>
      </c>
      <c r="BC31" s="62">
        <f t="shared" si="11"/>
        <v>2</v>
      </c>
      <c r="BD31" s="73"/>
    </row>
    <row r="32" spans="1:56" ht="38.25">
      <c r="A32" s="51">
        <v>16</v>
      </c>
      <c r="B32" s="151"/>
      <c r="C32" s="149"/>
      <c r="D32" s="112"/>
      <c r="E32" s="113" t="s">
        <v>184</v>
      </c>
      <c r="F32" s="81">
        <v>0.05</v>
      </c>
      <c r="G32" s="55" t="s">
        <v>91</v>
      </c>
      <c r="H32" s="84" t="s">
        <v>155</v>
      </c>
      <c r="I32" s="34" t="s">
        <v>156</v>
      </c>
      <c r="J32" s="65">
        <v>1</v>
      </c>
      <c r="K32" s="76" t="s">
        <v>44</v>
      </c>
      <c r="L32" s="55" t="s">
        <v>165</v>
      </c>
      <c r="M32" s="65"/>
      <c r="N32" s="65"/>
      <c r="O32" s="65"/>
      <c r="P32" s="65">
        <v>1</v>
      </c>
      <c r="Q32" s="65">
        <v>1</v>
      </c>
      <c r="R32" s="55" t="s">
        <v>51</v>
      </c>
      <c r="S32" s="55" t="s">
        <v>166</v>
      </c>
      <c r="T32" s="76" t="s">
        <v>166</v>
      </c>
      <c r="U32" s="76" t="s">
        <v>183</v>
      </c>
      <c r="V32" s="55"/>
      <c r="W32" s="55"/>
      <c r="X32" s="55"/>
      <c r="Y32" s="55"/>
      <c r="Z32" s="56"/>
      <c r="AA32" s="75"/>
      <c r="AB32" s="52" t="str">
        <f t="shared" si="12"/>
        <v>% de Cumplimiento Plan de Trabajo</v>
      </c>
      <c r="AC32" s="53">
        <f t="shared" si="13"/>
        <v>0</v>
      </c>
      <c r="AD32" s="62"/>
      <c r="AE32" s="62" t="e">
        <f t="shared" si="15"/>
        <v>#DIV/0!</v>
      </c>
      <c r="AF32" s="66"/>
      <c r="AG32" s="66"/>
      <c r="AH32" s="76" t="str">
        <f t="shared" si="0"/>
        <v>% de Cumplimiento Plan de Trabajo</v>
      </c>
      <c r="AI32" s="53">
        <f t="shared" si="1"/>
        <v>0</v>
      </c>
      <c r="AJ32" s="62"/>
      <c r="AK32" s="62" t="s">
        <v>300</v>
      </c>
      <c r="AL32" s="55"/>
      <c r="AM32" s="55"/>
      <c r="AN32" s="76" t="str">
        <f t="shared" si="3"/>
        <v>% de Cumplimiento Plan de Trabajo</v>
      </c>
      <c r="AO32" s="53">
        <f t="shared" si="4"/>
        <v>0</v>
      </c>
      <c r="AP32" s="62"/>
      <c r="AQ32" s="62" t="e">
        <f t="shared" si="5"/>
        <v>#DIV/0!</v>
      </c>
      <c r="AR32" s="55"/>
      <c r="AS32" s="55"/>
      <c r="AT32" s="76" t="str">
        <f t="shared" si="6"/>
        <v>% de Cumplimiento Plan de Trabajo</v>
      </c>
      <c r="AU32" s="53">
        <f t="shared" si="7"/>
        <v>1</v>
      </c>
      <c r="AV32" s="62"/>
      <c r="AW32" s="62">
        <f t="shared" si="8"/>
        <v>0</v>
      </c>
      <c r="AX32" s="55"/>
      <c r="AY32" s="55"/>
      <c r="AZ32" s="76" t="str">
        <f t="shared" si="9"/>
        <v>% de Cumplimiento Plan de Trabajo</v>
      </c>
      <c r="BA32" s="53">
        <f t="shared" si="10"/>
        <v>1</v>
      </c>
      <c r="BB32" s="52">
        <f t="shared" si="14"/>
        <v>0</v>
      </c>
      <c r="BC32" s="62">
        <f t="shared" si="11"/>
        <v>0</v>
      </c>
      <c r="BD32" s="73"/>
    </row>
    <row r="33" spans="1:56" ht="63.75">
      <c r="A33" s="51">
        <v>17</v>
      </c>
      <c r="B33" s="146" t="s">
        <v>185</v>
      </c>
      <c r="C33" s="146" t="s">
        <v>237</v>
      </c>
      <c r="D33" s="147" t="s">
        <v>186</v>
      </c>
      <c r="E33" s="54" t="s">
        <v>297</v>
      </c>
      <c r="F33" s="143">
        <v>0.03</v>
      </c>
      <c r="G33" s="54" t="s">
        <v>187</v>
      </c>
      <c r="H33" s="54" t="s">
        <v>188</v>
      </c>
      <c r="I33" s="54" t="s">
        <v>189</v>
      </c>
      <c r="J33" s="54"/>
      <c r="K33" s="54" t="s">
        <v>44</v>
      </c>
      <c r="L33" s="54" t="s">
        <v>190</v>
      </c>
      <c r="M33" s="54"/>
      <c r="N33" s="54">
        <v>1</v>
      </c>
      <c r="O33" s="54"/>
      <c r="P33" s="54">
        <v>1</v>
      </c>
      <c r="Q33" s="54">
        <v>2</v>
      </c>
      <c r="R33" s="54" t="s">
        <v>51</v>
      </c>
      <c r="S33" s="54" t="s">
        <v>191</v>
      </c>
      <c r="T33" s="76"/>
      <c r="U33" s="76" t="s">
        <v>192</v>
      </c>
      <c r="V33" s="55"/>
      <c r="W33" s="55"/>
      <c r="X33" s="55"/>
      <c r="Y33" s="55"/>
      <c r="Z33" s="56"/>
      <c r="AA33" s="97"/>
      <c r="AB33" s="76" t="str">
        <f aca="true" t="shared" si="16" ref="AB33:AB40">H33</f>
        <v>Ejercicios de evaluación de los requisitos legales aplicables el proceso/Alcaldía realizados</v>
      </c>
      <c r="AC33" s="76">
        <f aca="true" t="shared" si="17" ref="AC33:AC40">M33</f>
        <v>0</v>
      </c>
      <c r="AD33" s="52"/>
      <c r="AE33" s="62" t="e">
        <f t="shared" si="15"/>
        <v>#DIV/0!</v>
      </c>
      <c r="AF33" s="66"/>
      <c r="AG33" s="66"/>
      <c r="AH33" s="76" t="str">
        <f aca="true" t="shared" si="18" ref="AH33:AH40">H33</f>
        <v>Ejercicios de evaluación de los requisitos legales aplicables el proceso/Alcaldía realizados</v>
      </c>
      <c r="AI33" s="76" t="s">
        <v>296</v>
      </c>
      <c r="AJ33" s="52"/>
      <c r="AK33" s="58" t="s">
        <v>300</v>
      </c>
      <c r="AL33" s="98"/>
      <c r="AM33" s="55"/>
      <c r="AN33" s="76" t="str">
        <f aca="true" t="shared" si="19" ref="AN33:AN40">H33</f>
        <v>Ejercicios de evaluación de los requisitos legales aplicables el proceso/Alcaldía realizados</v>
      </c>
      <c r="AO33" s="76">
        <f aca="true" t="shared" si="20" ref="AO33:AO40">O33</f>
        <v>0</v>
      </c>
      <c r="AP33" s="52"/>
      <c r="AQ33" s="58" t="e">
        <f aca="true" t="shared" si="21" ref="AQ33:AQ40">AP33/AO33</f>
        <v>#DIV/0!</v>
      </c>
      <c r="AR33" s="55"/>
      <c r="AS33" s="55"/>
      <c r="AT33" s="76" t="str">
        <f aca="true" t="shared" si="22" ref="AT33:AT40">H33</f>
        <v>Ejercicios de evaluación de los requisitos legales aplicables el proceso/Alcaldía realizados</v>
      </c>
      <c r="AU33" s="76">
        <f aca="true" t="shared" si="23" ref="AU33:AU40">P33</f>
        <v>1</v>
      </c>
      <c r="AV33" s="52"/>
      <c r="AW33" s="58">
        <f aca="true" t="shared" si="24" ref="AW33:AW40">AV33/AU33</f>
        <v>0</v>
      </c>
      <c r="AX33" s="55"/>
      <c r="AY33" s="55"/>
      <c r="AZ33" s="76" t="str">
        <f aca="true" t="shared" si="25" ref="AZ33:AZ40">H33</f>
        <v>Ejercicios de evaluación de los requisitos legales aplicables el proceso/Alcaldía realizados</v>
      </c>
      <c r="BA33" s="76">
        <f aca="true" t="shared" si="26" ref="BA33:BA40">Q33</f>
        <v>2</v>
      </c>
      <c r="BB33" s="52">
        <f t="shared" si="14"/>
        <v>0</v>
      </c>
      <c r="BC33" s="58">
        <f aca="true" t="shared" si="27" ref="BC33:BC40">BB33/BA33</f>
        <v>0</v>
      </c>
      <c r="BD33" s="73"/>
    </row>
    <row r="34" spans="1:56" ht="76.5">
      <c r="A34" s="51">
        <v>21</v>
      </c>
      <c r="B34" s="146"/>
      <c r="C34" s="146"/>
      <c r="D34" s="147"/>
      <c r="E34" s="54" t="s">
        <v>193</v>
      </c>
      <c r="F34" s="143">
        <v>0.015</v>
      </c>
      <c r="G34" s="54" t="s">
        <v>187</v>
      </c>
      <c r="H34" s="54" t="s">
        <v>194</v>
      </c>
      <c r="I34" s="54" t="s">
        <v>195</v>
      </c>
      <c r="J34" s="54"/>
      <c r="K34" s="54" t="s">
        <v>44</v>
      </c>
      <c r="L34" s="54" t="s">
        <v>194</v>
      </c>
      <c r="M34" s="54"/>
      <c r="N34" s="54">
        <v>1</v>
      </c>
      <c r="O34" s="54"/>
      <c r="P34" s="54">
        <v>1</v>
      </c>
      <c r="Q34" s="54">
        <v>2</v>
      </c>
      <c r="R34" s="54" t="s">
        <v>51</v>
      </c>
      <c r="S34" s="54" t="s">
        <v>196</v>
      </c>
      <c r="T34" s="76"/>
      <c r="U34" s="76" t="s">
        <v>197</v>
      </c>
      <c r="V34" s="55"/>
      <c r="W34" s="55"/>
      <c r="X34" s="55"/>
      <c r="Y34" s="55"/>
      <c r="Z34" s="56"/>
      <c r="AA34" s="97"/>
      <c r="AB34" s="76" t="str">
        <f t="shared" si="16"/>
        <v>Mediciones de desempeño ambiental realizadas en el proceso/alcaldia local</v>
      </c>
      <c r="AC34" s="76">
        <f t="shared" si="17"/>
        <v>0</v>
      </c>
      <c r="AD34" s="52"/>
      <c r="AE34" s="62" t="e">
        <f t="shared" si="15"/>
        <v>#DIV/0!</v>
      </c>
      <c r="AF34" s="66"/>
      <c r="AG34" s="66"/>
      <c r="AH34" s="76" t="str">
        <f t="shared" si="18"/>
        <v>Mediciones de desempeño ambiental realizadas en el proceso/alcaldia local</v>
      </c>
      <c r="AI34" s="76">
        <f aca="true" t="shared" si="28" ref="AI34:AI39">N34</f>
        <v>1</v>
      </c>
      <c r="AJ34" s="52">
        <v>1</v>
      </c>
      <c r="AK34" s="58">
        <v>1</v>
      </c>
      <c r="AL34" s="98" t="s">
        <v>295</v>
      </c>
      <c r="AM34" s="55"/>
      <c r="AN34" s="76" t="str">
        <f t="shared" si="19"/>
        <v>Mediciones de desempeño ambiental realizadas en el proceso/alcaldia local</v>
      </c>
      <c r="AO34" s="76">
        <f t="shared" si="20"/>
        <v>0</v>
      </c>
      <c r="AP34" s="52"/>
      <c r="AQ34" s="58" t="e">
        <f t="shared" si="21"/>
        <v>#DIV/0!</v>
      </c>
      <c r="AR34" s="55"/>
      <c r="AS34" s="55"/>
      <c r="AT34" s="76" t="str">
        <f t="shared" si="22"/>
        <v>Mediciones de desempeño ambiental realizadas en el proceso/alcaldia local</v>
      </c>
      <c r="AU34" s="76">
        <f t="shared" si="23"/>
        <v>1</v>
      </c>
      <c r="AV34" s="52"/>
      <c r="AW34" s="58">
        <f t="shared" si="24"/>
        <v>0</v>
      </c>
      <c r="AX34" s="55"/>
      <c r="AY34" s="55"/>
      <c r="AZ34" s="76" t="str">
        <f t="shared" si="25"/>
        <v>Mediciones de desempeño ambiental realizadas en el proceso/alcaldia local</v>
      </c>
      <c r="BA34" s="76">
        <f t="shared" si="26"/>
        <v>2</v>
      </c>
      <c r="BB34" s="52">
        <f t="shared" si="14"/>
        <v>1</v>
      </c>
      <c r="BC34" s="58">
        <f t="shared" si="27"/>
        <v>0.5</v>
      </c>
      <c r="BD34" s="73"/>
    </row>
    <row r="35" spans="1:56" ht="191.25">
      <c r="A35" s="51">
        <v>22</v>
      </c>
      <c r="B35" s="146"/>
      <c r="C35" s="146"/>
      <c r="D35" s="147"/>
      <c r="E35" s="54" t="s">
        <v>198</v>
      </c>
      <c r="F35" s="144">
        <v>0.025</v>
      </c>
      <c r="G35" s="54" t="s">
        <v>187</v>
      </c>
      <c r="H35" s="54" t="s">
        <v>199</v>
      </c>
      <c r="I35" s="54" t="s">
        <v>200</v>
      </c>
      <c r="J35" s="54"/>
      <c r="K35" s="54" t="s">
        <v>47</v>
      </c>
      <c r="L35" s="107" t="s">
        <v>201</v>
      </c>
      <c r="M35" s="54">
        <v>13</v>
      </c>
      <c r="N35" s="54">
        <v>8</v>
      </c>
      <c r="O35" s="54">
        <v>3</v>
      </c>
      <c r="P35" s="54">
        <v>0</v>
      </c>
      <c r="Q35" s="54">
        <v>0</v>
      </c>
      <c r="R35" s="54" t="s">
        <v>51</v>
      </c>
      <c r="S35" s="54" t="s">
        <v>202</v>
      </c>
      <c r="T35" s="76"/>
      <c r="U35" s="76" t="s">
        <v>203</v>
      </c>
      <c r="V35" s="55"/>
      <c r="W35" s="55"/>
      <c r="X35" s="55"/>
      <c r="Y35" s="55"/>
      <c r="Z35" s="56"/>
      <c r="AA35" s="97"/>
      <c r="AB35" s="76" t="str">
        <f t="shared" si="16"/>
        <v>Disminución de requerimientos ciudadanos vencidos asignados al proceso/Alcaldía Local</v>
      </c>
      <c r="AC35" s="76">
        <f t="shared" si="17"/>
        <v>13</v>
      </c>
      <c r="AD35" s="52"/>
      <c r="AE35" s="62">
        <f t="shared" si="15"/>
        <v>0</v>
      </c>
      <c r="AF35" s="66" t="s">
        <v>201</v>
      </c>
      <c r="AG35" s="66"/>
      <c r="AH35" s="76" t="str">
        <f t="shared" si="18"/>
        <v>Disminución de requerimientos ciudadanos vencidos asignados al proceso/Alcaldía Local</v>
      </c>
      <c r="AI35" s="76">
        <f t="shared" si="28"/>
        <v>8</v>
      </c>
      <c r="AJ35" s="52">
        <v>4</v>
      </c>
      <c r="AK35" s="58">
        <f>AJ35/AI35</f>
        <v>0.5</v>
      </c>
      <c r="AL35" s="98" t="s">
        <v>298</v>
      </c>
      <c r="AM35" s="55"/>
      <c r="AN35" s="76" t="str">
        <f t="shared" si="19"/>
        <v>Disminución de requerimientos ciudadanos vencidos asignados al proceso/Alcaldía Local</v>
      </c>
      <c r="AO35" s="76">
        <f t="shared" si="20"/>
        <v>3</v>
      </c>
      <c r="AP35" s="52"/>
      <c r="AQ35" s="58">
        <f t="shared" si="21"/>
        <v>0</v>
      </c>
      <c r="AR35" s="55"/>
      <c r="AS35" s="55"/>
      <c r="AT35" s="76" t="str">
        <f t="shared" si="22"/>
        <v>Disminución de requerimientos ciudadanos vencidos asignados al proceso/Alcaldía Local</v>
      </c>
      <c r="AU35" s="76">
        <f t="shared" si="23"/>
        <v>0</v>
      </c>
      <c r="AV35" s="52"/>
      <c r="AW35" s="58" t="e">
        <f t="shared" si="24"/>
        <v>#DIV/0!</v>
      </c>
      <c r="AX35" s="55"/>
      <c r="AY35" s="55"/>
      <c r="AZ35" s="76" t="str">
        <f t="shared" si="25"/>
        <v>Disminución de requerimientos ciudadanos vencidos asignados al proceso/Alcaldía Local</v>
      </c>
      <c r="BA35" s="76">
        <f t="shared" si="26"/>
        <v>0</v>
      </c>
      <c r="BB35" s="52">
        <f t="shared" si="14"/>
        <v>4</v>
      </c>
      <c r="BC35" s="58" t="e">
        <f t="shared" si="27"/>
        <v>#DIV/0!</v>
      </c>
      <c r="BD35" s="73"/>
    </row>
    <row r="36" spans="1:56" ht="89.25">
      <c r="A36" s="51">
        <v>23</v>
      </c>
      <c r="B36" s="146"/>
      <c r="C36" s="146"/>
      <c r="D36" s="147"/>
      <c r="E36" s="54" t="s">
        <v>204</v>
      </c>
      <c r="F36" s="204">
        <v>0.025</v>
      </c>
      <c r="G36" s="54" t="s">
        <v>187</v>
      </c>
      <c r="H36" s="54" t="s">
        <v>205</v>
      </c>
      <c r="I36" s="54" t="s">
        <v>206</v>
      </c>
      <c r="J36" s="54"/>
      <c r="K36" s="54" t="s">
        <v>44</v>
      </c>
      <c r="L36" s="54" t="s">
        <v>207</v>
      </c>
      <c r="M36" s="54"/>
      <c r="N36" s="54">
        <v>1</v>
      </c>
      <c r="O36" s="54">
        <v>1</v>
      </c>
      <c r="P36" s="54"/>
      <c r="Q36" s="54">
        <v>2</v>
      </c>
      <c r="R36" s="54" t="s">
        <v>51</v>
      </c>
      <c r="S36" s="54" t="s">
        <v>208</v>
      </c>
      <c r="T36" s="76"/>
      <c r="U36" s="76" t="s">
        <v>209</v>
      </c>
      <c r="V36" s="55"/>
      <c r="W36" s="55"/>
      <c r="X36" s="55"/>
      <c r="Y36" s="55"/>
      <c r="Z36" s="56"/>
      <c r="AA36" s="97"/>
      <c r="AB36" s="76" t="str">
        <f t="shared" si="16"/>
        <v>Buenas practicas y lecciones aprendidas identificadas por proceso o Alcaldía Local en la herramienta de gestión del conocimiento (AGORA)</v>
      </c>
      <c r="AC36" s="76">
        <f t="shared" si="17"/>
        <v>0</v>
      </c>
      <c r="AD36" s="52"/>
      <c r="AE36" s="62" t="e">
        <f t="shared" si="15"/>
        <v>#DIV/0!</v>
      </c>
      <c r="AF36" s="66"/>
      <c r="AG36" s="66"/>
      <c r="AH36" s="76" t="str">
        <f t="shared" si="18"/>
        <v>Buenas practicas y lecciones aprendidas identificadas por proceso o Alcaldía Local en la herramienta de gestión del conocimiento (AGORA)</v>
      </c>
      <c r="AI36" s="76">
        <f t="shared" si="28"/>
        <v>1</v>
      </c>
      <c r="AJ36" s="52">
        <v>0</v>
      </c>
      <c r="AK36" s="58">
        <v>0</v>
      </c>
      <c r="AL36" s="98" t="s">
        <v>293</v>
      </c>
      <c r="AM36" s="55" t="s">
        <v>294</v>
      </c>
      <c r="AN36" s="76" t="str">
        <f t="shared" si="19"/>
        <v>Buenas practicas y lecciones aprendidas identificadas por proceso o Alcaldía Local en la herramienta de gestión del conocimiento (AGORA)</v>
      </c>
      <c r="AO36" s="76">
        <f t="shared" si="20"/>
        <v>1</v>
      </c>
      <c r="AP36" s="52"/>
      <c r="AQ36" s="58">
        <f t="shared" si="21"/>
        <v>0</v>
      </c>
      <c r="AR36" s="55"/>
      <c r="AS36" s="55"/>
      <c r="AT36" s="76" t="str">
        <f t="shared" si="22"/>
        <v>Buenas practicas y lecciones aprendidas identificadas por proceso o Alcaldía Local en la herramienta de gestión del conocimiento (AGORA)</v>
      </c>
      <c r="AU36" s="76">
        <f t="shared" si="23"/>
        <v>0</v>
      </c>
      <c r="AV36" s="52"/>
      <c r="AW36" s="58" t="e">
        <f t="shared" si="24"/>
        <v>#DIV/0!</v>
      </c>
      <c r="AX36" s="55"/>
      <c r="AY36" s="55"/>
      <c r="AZ36" s="76" t="str">
        <f t="shared" si="25"/>
        <v>Buenas practicas y lecciones aprendidas identificadas por proceso o Alcaldía Local en la herramienta de gestión del conocimiento (AGORA)</v>
      </c>
      <c r="BA36" s="76">
        <f t="shared" si="26"/>
        <v>2</v>
      </c>
      <c r="BB36" s="52">
        <f t="shared" si="14"/>
        <v>0</v>
      </c>
      <c r="BC36" s="58">
        <f t="shared" si="27"/>
        <v>0</v>
      </c>
      <c r="BD36" s="73"/>
    </row>
    <row r="37" spans="1:56" ht="51">
      <c r="A37" s="51">
        <v>24</v>
      </c>
      <c r="B37" s="146"/>
      <c r="C37" s="146"/>
      <c r="D37" s="147" t="s">
        <v>210</v>
      </c>
      <c r="E37" s="54" t="s">
        <v>301</v>
      </c>
      <c r="F37" s="143">
        <v>0.02</v>
      </c>
      <c r="G37" s="54" t="s">
        <v>187</v>
      </c>
      <c r="H37" s="54" t="s">
        <v>211</v>
      </c>
      <c r="I37" s="54" t="s">
        <v>212</v>
      </c>
      <c r="J37" s="54"/>
      <c r="K37" s="54" t="s">
        <v>45</v>
      </c>
      <c r="L37" s="54" t="s">
        <v>213</v>
      </c>
      <c r="M37" s="54"/>
      <c r="N37" s="106">
        <v>0.5</v>
      </c>
      <c r="O37" s="54"/>
      <c r="P37" s="106">
        <v>0.5</v>
      </c>
      <c r="Q37" s="106">
        <v>1</v>
      </c>
      <c r="R37" s="54" t="s">
        <v>51</v>
      </c>
      <c r="S37" s="54" t="s">
        <v>214</v>
      </c>
      <c r="T37" s="76"/>
      <c r="U37" s="76" t="s">
        <v>215</v>
      </c>
      <c r="V37" s="55"/>
      <c r="W37" s="55"/>
      <c r="X37" s="55"/>
      <c r="Y37" s="55"/>
      <c r="Z37" s="56"/>
      <c r="AA37" s="97"/>
      <c r="AB37" s="76" t="str">
        <f t="shared" si="16"/>
        <v>Porcentaje de depuración de las comunicaciones en el aplicatio de gestión documental</v>
      </c>
      <c r="AC37" s="76">
        <f t="shared" si="17"/>
        <v>0</v>
      </c>
      <c r="AD37" s="52"/>
      <c r="AE37" s="62" t="e">
        <f t="shared" si="15"/>
        <v>#DIV/0!</v>
      </c>
      <c r="AF37" s="66"/>
      <c r="AG37" s="66"/>
      <c r="AH37" s="76" t="str">
        <f t="shared" si="18"/>
        <v>Porcentaje de depuración de las comunicaciones en el aplicatio de gestión documental</v>
      </c>
      <c r="AI37" s="134">
        <v>0.5</v>
      </c>
      <c r="AJ37" s="134">
        <v>0.1</v>
      </c>
      <c r="AK37" s="134">
        <f>AJ37/AI37</f>
        <v>0.2</v>
      </c>
      <c r="AL37" s="98" t="s">
        <v>299</v>
      </c>
      <c r="AM37" s="55" t="s">
        <v>292</v>
      </c>
      <c r="AN37" s="76" t="str">
        <f t="shared" si="19"/>
        <v>Porcentaje de depuración de las comunicaciones en el aplicatio de gestión documental</v>
      </c>
      <c r="AO37" s="76">
        <f t="shared" si="20"/>
        <v>0</v>
      </c>
      <c r="AP37" s="52"/>
      <c r="AQ37" s="58" t="e">
        <f t="shared" si="21"/>
        <v>#DIV/0!</v>
      </c>
      <c r="AR37" s="55"/>
      <c r="AS37" s="55"/>
      <c r="AT37" s="76" t="str">
        <f t="shared" si="22"/>
        <v>Porcentaje de depuración de las comunicaciones en el aplicatio de gestión documental</v>
      </c>
      <c r="AU37" s="76">
        <f t="shared" si="23"/>
        <v>0.5</v>
      </c>
      <c r="AV37" s="52"/>
      <c r="AW37" s="58">
        <f t="shared" si="24"/>
        <v>0</v>
      </c>
      <c r="AX37" s="55"/>
      <c r="AY37" s="55"/>
      <c r="AZ37" s="76" t="str">
        <f t="shared" si="25"/>
        <v>Porcentaje de depuración de las comunicaciones en el aplicatio de gestión documental</v>
      </c>
      <c r="BA37" s="76">
        <f t="shared" si="26"/>
        <v>1</v>
      </c>
      <c r="BB37" s="52">
        <f t="shared" si="14"/>
        <v>0.1</v>
      </c>
      <c r="BC37" s="58">
        <f t="shared" si="27"/>
        <v>0.1</v>
      </c>
      <c r="BD37" s="73"/>
    </row>
    <row r="38" spans="1:56" ht="51">
      <c r="A38" s="51">
        <v>26</v>
      </c>
      <c r="B38" s="146"/>
      <c r="C38" s="146"/>
      <c r="D38" s="147"/>
      <c r="E38" s="54" t="s">
        <v>216</v>
      </c>
      <c r="F38" s="143">
        <v>0.03</v>
      </c>
      <c r="G38" s="54" t="s">
        <v>187</v>
      </c>
      <c r="H38" s="54" t="s">
        <v>217</v>
      </c>
      <c r="I38" s="54" t="s">
        <v>218</v>
      </c>
      <c r="J38" s="54" t="s">
        <v>137</v>
      </c>
      <c r="K38" s="54" t="s">
        <v>45</v>
      </c>
      <c r="L38" s="54" t="s">
        <v>219</v>
      </c>
      <c r="M38" s="106">
        <v>1</v>
      </c>
      <c r="N38" s="106">
        <v>1</v>
      </c>
      <c r="O38" s="106">
        <v>1</v>
      </c>
      <c r="P38" s="106">
        <v>1</v>
      </c>
      <c r="Q38" s="106">
        <v>1</v>
      </c>
      <c r="R38" s="54" t="s">
        <v>51</v>
      </c>
      <c r="S38" s="54" t="s">
        <v>220</v>
      </c>
      <c r="T38" s="76"/>
      <c r="U38" s="76" t="s">
        <v>221</v>
      </c>
      <c r="V38" s="55"/>
      <c r="W38" s="55"/>
      <c r="X38" s="55"/>
      <c r="Y38" s="55"/>
      <c r="Z38" s="56"/>
      <c r="AA38" s="97"/>
      <c r="AB38" s="76" t="str">
        <f t="shared" si="16"/>
        <v>Cumplimiento del plan de actualización de los procesos en el marco del Sistema de Gestión</v>
      </c>
      <c r="AC38" s="76">
        <f t="shared" si="17"/>
        <v>1</v>
      </c>
      <c r="AD38" s="52"/>
      <c r="AE38" s="62">
        <f t="shared" si="15"/>
        <v>0</v>
      </c>
      <c r="AF38" s="66"/>
      <c r="AG38" s="66"/>
      <c r="AH38" s="76" t="str">
        <f t="shared" si="18"/>
        <v>Cumplimiento del plan de actualización de los procesos en el marco del Sistema de Gestión</v>
      </c>
      <c r="AI38" s="142">
        <f t="shared" si="28"/>
        <v>1</v>
      </c>
      <c r="AJ38" s="134">
        <v>1</v>
      </c>
      <c r="AK38" s="134">
        <v>1</v>
      </c>
      <c r="AL38" s="98" t="s">
        <v>290</v>
      </c>
      <c r="AM38" s="55" t="s">
        <v>291</v>
      </c>
      <c r="AN38" s="76" t="str">
        <f t="shared" si="19"/>
        <v>Cumplimiento del plan de actualización de los procesos en el marco del Sistema de Gestión</v>
      </c>
      <c r="AO38" s="76">
        <f t="shared" si="20"/>
        <v>1</v>
      </c>
      <c r="AP38" s="52"/>
      <c r="AQ38" s="58">
        <f t="shared" si="21"/>
        <v>0</v>
      </c>
      <c r="AR38" s="55"/>
      <c r="AS38" s="55"/>
      <c r="AT38" s="76" t="str">
        <f t="shared" si="22"/>
        <v>Cumplimiento del plan de actualización de los procesos en el marco del Sistema de Gestión</v>
      </c>
      <c r="AU38" s="76">
        <f t="shared" si="23"/>
        <v>1</v>
      </c>
      <c r="AV38" s="52"/>
      <c r="AW38" s="58">
        <f t="shared" si="24"/>
        <v>0</v>
      </c>
      <c r="AX38" s="55"/>
      <c r="AY38" s="55"/>
      <c r="AZ38" s="76" t="str">
        <f t="shared" si="25"/>
        <v>Cumplimiento del plan de actualización de los procesos en el marco del Sistema de Gestión</v>
      </c>
      <c r="BA38" s="76">
        <f t="shared" si="26"/>
        <v>1</v>
      </c>
      <c r="BB38" s="52">
        <f t="shared" si="14"/>
        <v>1</v>
      </c>
      <c r="BC38" s="58">
        <f t="shared" si="27"/>
        <v>1</v>
      </c>
      <c r="BD38" s="73"/>
    </row>
    <row r="39" spans="1:56" ht="51">
      <c r="A39" s="51">
        <v>27</v>
      </c>
      <c r="B39" s="146"/>
      <c r="C39" s="146"/>
      <c r="D39" s="147"/>
      <c r="E39" s="54" t="s">
        <v>222</v>
      </c>
      <c r="F39" s="143">
        <v>0.02</v>
      </c>
      <c r="G39" s="54" t="s">
        <v>187</v>
      </c>
      <c r="H39" s="54" t="s">
        <v>223</v>
      </c>
      <c r="I39" s="54" t="s">
        <v>224</v>
      </c>
      <c r="J39" s="54" t="s">
        <v>137</v>
      </c>
      <c r="K39" s="54" t="s">
        <v>45</v>
      </c>
      <c r="L39" s="54" t="s">
        <v>219</v>
      </c>
      <c r="M39" s="106">
        <v>1</v>
      </c>
      <c r="N39" s="106">
        <v>1</v>
      </c>
      <c r="O39" s="106">
        <v>1</v>
      </c>
      <c r="P39" s="106">
        <v>1</v>
      </c>
      <c r="Q39" s="106">
        <v>1</v>
      </c>
      <c r="R39" s="54" t="s">
        <v>51</v>
      </c>
      <c r="S39" s="54" t="s">
        <v>220</v>
      </c>
      <c r="T39" s="76"/>
      <c r="U39" s="76" t="s">
        <v>225</v>
      </c>
      <c r="V39" s="55"/>
      <c r="W39" s="55"/>
      <c r="X39" s="55"/>
      <c r="Y39" s="55"/>
      <c r="Z39" s="56"/>
      <c r="AA39" s="97"/>
      <c r="AB39" s="76" t="str">
        <f t="shared" si="16"/>
        <v>Acciones correctivas documentadas y vigentes</v>
      </c>
      <c r="AC39" s="76">
        <f t="shared" si="17"/>
        <v>1</v>
      </c>
      <c r="AD39" s="52"/>
      <c r="AE39" s="62">
        <f t="shared" si="15"/>
        <v>0</v>
      </c>
      <c r="AF39" s="66"/>
      <c r="AG39" s="66"/>
      <c r="AH39" s="76" t="str">
        <f t="shared" si="18"/>
        <v>Acciones correctivas documentadas y vigentes</v>
      </c>
      <c r="AI39" s="142">
        <f t="shared" si="28"/>
        <v>1</v>
      </c>
      <c r="AJ39" s="134">
        <v>1</v>
      </c>
      <c r="AK39" s="134">
        <v>1</v>
      </c>
      <c r="AL39" s="98" t="s">
        <v>288</v>
      </c>
      <c r="AM39" s="55" t="s">
        <v>289</v>
      </c>
      <c r="AN39" s="76" t="str">
        <f t="shared" si="19"/>
        <v>Acciones correctivas documentadas y vigentes</v>
      </c>
      <c r="AO39" s="76">
        <f t="shared" si="20"/>
        <v>1</v>
      </c>
      <c r="AP39" s="52"/>
      <c r="AQ39" s="58">
        <f t="shared" si="21"/>
        <v>0</v>
      </c>
      <c r="AR39" s="55"/>
      <c r="AS39" s="55"/>
      <c r="AT39" s="76" t="str">
        <f t="shared" si="22"/>
        <v>Acciones correctivas documentadas y vigentes</v>
      </c>
      <c r="AU39" s="76">
        <f t="shared" si="23"/>
        <v>1</v>
      </c>
      <c r="AV39" s="52"/>
      <c r="AW39" s="58">
        <f t="shared" si="24"/>
        <v>0</v>
      </c>
      <c r="AX39" s="55"/>
      <c r="AY39" s="55"/>
      <c r="AZ39" s="76" t="str">
        <f t="shared" si="25"/>
        <v>Acciones correctivas documentadas y vigentes</v>
      </c>
      <c r="BA39" s="76">
        <f t="shared" si="26"/>
        <v>1</v>
      </c>
      <c r="BB39" s="52">
        <f t="shared" si="14"/>
        <v>1</v>
      </c>
      <c r="BC39" s="58">
        <f t="shared" si="27"/>
        <v>1</v>
      </c>
      <c r="BD39" s="73"/>
    </row>
    <row r="40" spans="1:56" ht="75.75" thickBot="1">
      <c r="A40" s="51">
        <v>28</v>
      </c>
      <c r="B40" s="146"/>
      <c r="C40" s="146"/>
      <c r="D40" s="147"/>
      <c r="E40" s="54" t="s">
        <v>226</v>
      </c>
      <c r="F40" s="145">
        <v>0.03</v>
      </c>
      <c r="G40" s="54" t="s">
        <v>187</v>
      </c>
      <c r="H40" s="54" t="s">
        <v>227</v>
      </c>
      <c r="I40" s="54" t="s">
        <v>228</v>
      </c>
      <c r="J40" s="54"/>
      <c r="K40" s="54" t="s">
        <v>45</v>
      </c>
      <c r="L40" s="54" t="s">
        <v>229</v>
      </c>
      <c r="M40" s="106">
        <v>1</v>
      </c>
      <c r="N40" s="106">
        <v>1</v>
      </c>
      <c r="O40" s="106">
        <v>1</v>
      </c>
      <c r="P40" s="106">
        <v>1</v>
      </c>
      <c r="Q40" s="106">
        <v>1</v>
      </c>
      <c r="R40" s="54" t="s">
        <v>51</v>
      </c>
      <c r="S40" s="54"/>
      <c r="T40" s="76"/>
      <c r="U40" s="76" t="s">
        <v>230</v>
      </c>
      <c r="V40" s="55"/>
      <c r="W40" s="55"/>
      <c r="X40" s="55"/>
      <c r="Y40" s="55"/>
      <c r="Z40" s="56"/>
      <c r="AA40" s="97"/>
      <c r="AB40" s="76" t="str">
        <f t="shared" si="16"/>
        <v>Información publicada según lineamientos de la ley de transparencia 1712 de 2014</v>
      </c>
      <c r="AC40" s="76">
        <f t="shared" si="17"/>
        <v>1</v>
      </c>
      <c r="AD40" s="52"/>
      <c r="AE40" s="62">
        <f t="shared" si="15"/>
        <v>0</v>
      </c>
      <c r="AF40" s="66"/>
      <c r="AG40" s="66"/>
      <c r="AH40" s="76" t="str">
        <f t="shared" si="18"/>
        <v>Información publicada según lineamientos de la ley de transparencia 1712 de 2014</v>
      </c>
      <c r="AI40" s="140">
        <v>1</v>
      </c>
      <c r="AJ40" s="140">
        <v>1</v>
      </c>
      <c r="AK40" s="140">
        <v>1</v>
      </c>
      <c r="AL40" s="98" t="s">
        <v>286</v>
      </c>
      <c r="AM40" s="141" t="s">
        <v>287</v>
      </c>
      <c r="AN40" s="76" t="str">
        <f t="shared" si="19"/>
        <v>Información publicada según lineamientos de la ley de transparencia 1712 de 2014</v>
      </c>
      <c r="AO40" s="76">
        <f t="shared" si="20"/>
        <v>1</v>
      </c>
      <c r="AP40" s="52"/>
      <c r="AQ40" s="58">
        <f t="shared" si="21"/>
        <v>0</v>
      </c>
      <c r="AR40" s="55"/>
      <c r="AS40" s="55"/>
      <c r="AT40" s="76" t="str">
        <f t="shared" si="22"/>
        <v>Información publicada según lineamientos de la ley de transparencia 1712 de 2014</v>
      </c>
      <c r="AU40" s="76">
        <f t="shared" si="23"/>
        <v>1</v>
      </c>
      <c r="AV40" s="52"/>
      <c r="AW40" s="58">
        <f t="shared" si="24"/>
        <v>0</v>
      </c>
      <c r="AX40" s="55"/>
      <c r="AY40" s="55"/>
      <c r="AZ40" s="76" t="str">
        <f t="shared" si="25"/>
        <v>Información publicada según lineamientos de la ley de transparencia 1712 de 2014</v>
      </c>
      <c r="BA40" s="76">
        <f t="shared" si="26"/>
        <v>1</v>
      </c>
      <c r="BB40" s="52">
        <f t="shared" si="14"/>
        <v>1</v>
      </c>
      <c r="BC40" s="58">
        <f t="shared" si="27"/>
        <v>1</v>
      </c>
      <c r="BD40" s="73"/>
    </row>
    <row r="41" spans="1:56" ht="13.5" thickBot="1">
      <c r="A41" s="41"/>
      <c r="B41" s="160" t="s">
        <v>84</v>
      </c>
      <c r="C41" s="160"/>
      <c r="D41" s="160"/>
      <c r="E41" s="160"/>
      <c r="F41" s="114">
        <f>SUM(F17:F40)</f>
        <v>0.9950000000000003</v>
      </c>
      <c r="G41" s="157"/>
      <c r="H41" s="157"/>
      <c r="I41" s="157"/>
      <c r="J41" s="157"/>
      <c r="K41" s="157"/>
      <c r="L41" s="157"/>
      <c r="M41" s="157"/>
      <c r="N41" s="157"/>
      <c r="O41" s="157"/>
      <c r="P41" s="157"/>
      <c r="Q41" s="157"/>
      <c r="R41" s="157"/>
      <c r="S41" s="157"/>
      <c r="T41" s="157"/>
      <c r="U41" s="157"/>
      <c r="V41" s="157"/>
      <c r="W41" s="157"/>
      <c r="X41" s="157"/>
      <c r="Y41" s="157"/>
      <c r="Z41" s="157"/>
      <c r="AA41" s="157"/>
      <c r="AB41" s="162" t="s">
        <v>86</v>
      </c>
      <c r="AC41" s="162"/>
      <c r="AD41" s="162"/>
      <c r="AE41" s="115" t="e">
        <f>AVERAGE(AE17:AE32)</f>
        <v>#DIV/0!</v>
      </c>
      <c r="AF41" s="157"/>
      <c r="AG41" s="157"/>
      <c r="AH41" s="161" t="s">
        <v>87</v>
      </c>
      <c r="AI41" s="161"/>
      <c r="AJ41" s="161"/>
      <c r="AK41" s="115">
        <f>AVERAGE(AK17:AK40)</f>
        <v>0.834047619047619</v>
      </c>
      <c r="AL41" s="157"/>
      <c r="AM41" s="157"/>
      <c r="AN41" s="162" t="s">
        <v>88</v>
      </c>
      <c r="AO41" s="162"/>
      <c r="AP41" s="162"/>
      <c r="AQ41" s="115" t="e">
        <f>AVERAGE(AQ17:AQ32)</f>
        <v>#DIV/0!</v>
      </c>
      <c r="AR41" s="157"/>
      <c r="AS41" s="157"/>
      <c r="AT41" s="163" t="s">
        <v>89</v>
      </c>
      <c r="AU41" s="163"/>
      <c r="AV41" s="163"/>
      <c r="AW41" s="115" t="e">
        <f>AVERAGE(AW17:AW32)</f>
        <v>#DIV/0!</v>
      </c>
      <c r="AX41" s="116"/>
      <c r="AY41" s="162" t="s">
        <v>90</v>
      </c>
      <c r="AZ41" s="162"/>
      <c r="BA41" s="162"/>
      <c r="BB41" s="117">
        <f>AVERAGE(BB17:BB32)</f>
        <v>31.6875</v>
      </c>
      <c r="BC41" s="158"/>
      <c r="BD41" s="159"/>
    </row>
    <row r="42" spans="1:56" ht="12.75">
      <c r="A42" s="45"/>
      <c r="B42" s="67"/>
      <c r="C42" s="67"/>
      <c r="D42" s="67"/>
      <c r="E42" s="67"/>
      <c r="F42" s="67"/>
      <c r="G42" s="67"/>
      <c r="H42" s="67"/>
      <c r="I42" s="38"/>
      <c r="J42" s="38"/>
      <c r="K42" s="38"/>
      <c r="L42" s="38"/>
      <c r="M42" s="38"/>
      <c r="N42" s="38"/>
      <c r="O42" s="38"/>
      <c r="P42" s="38"/>
      <c r="Q42" s="38"/>
      <c r="R42" s="38"/>
      <c r="S42" s="38"/>
      <c r="T42" s="38"/>
      <c r="U42" s="38"/>
      <c r="V42" s="38"/>
      <c r="W42" s="38"/>
      <c r="X42" s="38"/>
      <c r="Y42" s="38"/>
      <c r="Z42" s="38"/>
      <c r="AA42" s="38"/>
      <c r="AB42" s="165"/>
      <c r="AC42" s="165"/>
      <c r="AD42" s="165"/>
      <c r="AE42" s="68"/>
      <c r="AF42" s="69"/>
      <c r="AG42" s="69"/>
      <c r="AH42" s="165"/>
      <c r="AI42" s="165"/>
      <c r="AJ42" s="165"/>
      <c r="AK42" s="68"/>
      <c r="AL42" s="69"/>
      <c r="AM42" s="69"/>
      <c r="AN42" s="165"/>
      <c r="AO42" s="165"/>
      <c r="AP42" s="165"/>
      <c r="AQ42" s="68"/>
      <c r="AR42" s="69"/>
      <c r="AS42" s="69"/>
      <c r="AT42" s="165"/>
      <c r="AU42" s="165"/>
      <c r="AV42" s="165"/>
      <c r="AW42" s="68"/>
      <c r="AX42" s="69"/>
      <c r="AY42" s="69"/>
      <c r="AZ42" s="165"/>
      <c r="BA42" s="165"/>
      <c r="BB42" s="165"/>
      <c r="BC42" s="68"/>
      <c r="BD42" s="38"/>
    </row>
    <row r="43" spans="1:56" ht="12.75">
      <c r="A43" s="45"/>
      <c r="B43" s="67"/>
      <c r="C43" s="67"/>
      <c r="D43" s="67"/>
      <c r="E43" s="67"/>
      <c r="F43" s="67"/>
      <c r="G43" s="67"/>
      <c r="H43" s="67"/>
      <c r="I43" s="38"/>
      <c r="J43" s="38"/>
      <c r="K43" s="38"/>
      <c r="L43" s="38"/>
      <c r="M43" s="38"/>
      <c r="N43" s="38"/>
      <c r="O43" s="38"/>
      <c r="P43" s="38"/>
      <c r="Q43" s="38"/>
      <c r="R43" s="38"/>
      <c r="S43" s="38"/>
      <c r="T43" s="38"/>
      <c r="U43" s="38"/>
      <c r="V43" s="38"/>
      <c r="W43" s="38"/>
      <c r="X43" s="38"/>
      <c r="Y43" s="38"/>
      <c r="Z43" s="38"/>
      <c r="AA43" s="38"/>
      <c r="AB43" s="91"/>
      <c r="AC43" s="91"/>
      <c r="AD43" s="91"/>
      <c r="AE43" s="68"/>
      <c r="AF43" s="69"/>
      <c r="AG43" s="69"/>
      <c r="AH43" s="91"/>
      <c r="AI43" s="91"/>
      <c r="AJ43" s="91"/>
      <c r="AK43" s="68"/>
      <c r="AL43" s="69"/>
      <c r="AM43" s="69"/>
      <c r="AN43" s="91"/>
      <c r="AO43" s="91"/>
      <c r="AP43" s="91"/>
      <c r="AQ43" s="68"/>
      <c r="AR43" s="69"/>
      <c r="AS43" s="69"/>
      <c r="AT43" s="91"/>
      <c r="AU43" s="91"/>
      <c r="AV43" s="91"/>
      <c r="AW43" s="68"/>
      <c r="AX43" s="69"/>
      <c r="AY43" s="69"/>
      <c r="AZ43" s="91"/>
      <c r="BA43" s="91"/>
      <c r="BB43" s="91"/>
      <c r="BC43" s="68"/>
      <c r="BD43" s="38"/>
    </row>
  </sheetData>
  <sheetProtection/>
  <mergeCells count="91">
    <mergeCell ref="A12:D13"/>
    <mergeCell ref="A3:B3"/>
    <mergeCell ref="E3:J3"/>
    <mergeCell ref="G4:J4"/>
    <mergeCell ref="G5:J5"/>
    <mergeCell ref="G6:J6"/>
    <mergeCell ref="G7:J7"/>
    <mergeCell ref="C3:D3"/>
    <mergeCell ref="C4:D4"/>
    <mergeCell ref="C5:D5"/>
    <mergeCell ref="C6:D6"/>
    <mergeCell ref="C7:D7"/>
    <mergeCell ref="A4:B4"/>
    <mergeCell ref="A5:B5"/>
    <mergeCell ref="A6:B6"/>
    <mergeCell ref="A7:B7"/>
    <mergeCell ref="AZ8:BD8"/>
    <mergeCell ref="AB7:AG7"/>
    <mergeCell ref="AZ7:BD7"/>
    <mergeCell ref="AN7:AS7"/>
    <mergeCell ref="AT7:AY7"/>
    <mergeCell ref="BD14:BD15"/>
    <mergeCell ref="AQ14:AQ15"/>
    <mergeCell ref="AR14:AR15"/>
    <mergeCell ref="BC14:BC15"/>
    <mergeCell ref="AZ12:BD12"/>
    <mergeCell ref="AZ10:BB10"/>
    <mergeCell ref="AH12:AM12"/>
    <mergeCell ref="AT10:AV10"/>
    <mergeCell ref="AH13:AM13"/>
    <mergeCell ref="AK14:AK15"/>
    <mergeCell ref="AN13:AS13"/>
    <mergeCell ref="AT13:AY13"/>
    <mergeCell ref="AN12:AS12"/>
    <mergeCell ref="AZ14:BB14"/>
    <mergeCell ref="AZ13:BD13"/>
    <mergeCell ref="E9:T9"/>
    <mergeCell ref="A1:AA1"/>
    <mergeCell ref="A2:AA2"/>
    <mergeCell ref="AN42:AP42"/>
    <mergeCell ref="AT42:AV42"/>
    <mergeCell ref="AB42:AD42"/>
    <mergeCell ref="AH42:AJ42"/>
    <mergeCell ref="AM14:AM15"/>
    <mergeCell ref="AB41:AD41"/>
    <mergeCell ref="AL14:AL15"/>
    <mergeCell ref="E10:L10"/>
    <mergeCell ref="M10:P10"/>
    <mergeCell ref="E14:T14"/>
    <mergeCell ref="Y15:Z15"/>
    <mergeCell ref="W14:AA14"/>
    <mergeCell ref="AB14:AD14"/>
    <mergeCell ref="E12:AA13"/>
    <mergeCell ref="AB12:AG12"/>
    <mergeCell ref="AB13:AG13"/>
    <mergeCell ref="AB8:AG8"/>
    <mergeCell ref="AG14:AG15"/>
    <mergeCell ref="AB10:AD10"/>
    <mergeCell ref="AE14:AE15"/>
    <mergeCell ref="AF14:AF15"/>
    <mergeCell ref="AZ42:BB42"/>
    <mergeCell ref="AH14:AJ14"/>
    <mergeCell ref="AY14:AY15"/>
    <mergeCell ref="AX14:AX15"/>
    <mergeCell ref="AW14:AW15"/>
    <mergeCell ref="G41:AA41"/>
    <mergeCell ref="AF41:AG41"/>
    <mergeCell ref="BC41:BD41"/>
    <mergeCell ref="AR41:AS41"/>
    <mergeCell ref="B41:E41"/>
    <mergeCell ref="AH41:AJ41"/>
    <mergeCell ref="AN41:AP41"/>
    <mergeCell ref="AT41:AV41"/>
    <mergeCell ref="AY41:BA41"/>
    <mergeCell ref="AL41:AM41"/>
    <mergeCell ref="AH7:AM7"/>
    <mergeCell ref="AH8:AM8"/>
    <mergeCell ref="AN8:AS8"/>
    <mergeCell ref="AS14:AS15"/>
    <mergeCell ref="AT12:AY12"/>
    <mergeCell ref="AH10:AJ10"/>
    <mergeCell ref="AN14:AP14"/>
    <mergeCell ref="AT8:AY8"/>
    <mergeCell ref="AN10:AP10"/>
    <mergeCell ref="AT14:AV14"/>
    <mergeCell ref="B33:B40"/>
    <mergeCell ref="C33:C40"/>
    <mergeCell ref="D33:D36"/>
    <mergeCell ref="D37:D40"/>
    <mergeCell ref="C17:C32"/>
    <mergeCell ref="B17:B32"/>
  </mergeCells>
  <conditionalFormatting sqref="AK41 BB41:BC41 AQ41 AW41 AE17:AE41 AD19:AD40 AJ33:AJ39 AP33:AQ40 AV33:AW40 BC33:BC40">
    <cfRule type="containsText" priority="354" dxfId="0" operator="containsText" text="N/A">
      <formula>NOT(ISERROR(SEARCH("N/A",AD17)))</formula>
    </cfRule>
    <cfRule type="cellIs" priority="355" dxfId="2" operator="between">
      <formula>'PLAN GESTION POR PROCESO'!#REF!</formula>
      <formula>'PLAN GESTION POR PROCESO'!#REF!</formula>
    </cfRule>
    <cfRule type="cellIs" priority="356" dxfId="1" operator="between">
      <formula>'PLAN GESTION POR PROCESO'!#REF!</formula>
      <formula>'PLAN GESTION POR PROCESO'!#REF!</formula>
    </cfRule>
    <cfRule type="cellIs" priority="357" dxfId="40" operator="between">
      <formula>'PLAN GESTION POR PROCESO'!#REF!</formula>
      <formula>'PLAN GESTION POR PROCESO'!#REF!</formula>
    </cfRule>
  </conditionalFormatting>
  <conditionalFormatting sqref="AE41">
    <cfRule type="colorScale" priority="145" dxfId="41">
      <colorScale>
        <cfvo type="min" val="0"/>
        <cfvo type="percentile" val="50"/>
        <cfvo type="max"/>
        <color rgb="FFF8696B"/>
        <color rgb="FFFFEB84"/>
        <color rgb="FF63BE7B"/>
      </colorScale>
    </cfRule>
  </conditionalFormatting>
  <conditionalFormatting sqref="AK41">
    <cfRule type="colorScale" priority="144" dxfId="41">
      <colorScale>
        <cfvo type="min" val="0"/>
        <cfvo type="percentile" val="50"/>
        <cfvo type="max"/>
        <color rgb="FFF8696B"/>
        <color rgb="FFFFEB84"/>
        <color rgb="FF63BE7B"/>
      </colorScale>
    </cfRule>
  </conditionalFormatting>
  <conditionalFormatting sqref="AQ41">
    <cfRule type="colorScale" priority="143" dxfId="41">
      <colorScale>
        <cfvo type="min" val="0"/>
        <cfvo type="percentile" val="50"/>
        <cfvo type="max"/>
        <color rgb="FFF8696B"/>
        <color rgb="FFFFEB84"/>
        <color rgb="FF63BE7B"/>
      </colorScale>
    </cfRule>
  </conditionalFormatting>
  <conditionalFormatting sqref="AW41">
    <cfRule type="colorScale" priority="142" dxfId="41">
      <colorScale>
        <cfvo type="min" val="0"/>
        <cfvo type="percentile" val="50"/>
        <cfvo type="max"/>
        <color rgb="FFF8696B"/>
        <color rgb="FFFFEB84"/>
        <color rgb="FF63BE7B"/>
      </colorScale>
    </cfRule>
  </conditionalFormatting>
  <conditionalFormatting sqref="BB41">
    <cfRule type="colorScale" priority="137" dxfId="41">
      <colorScale>
        <cfvo type="min" val="0"/>
        <cfvo type="percentile" val="50"/>
        <cfvo type="max"/>
        <color rgb="FFF8696B"/>
        <color rgb="FFFFEB84"/>
        <color rgb="FF63BE7B"/>
      </colorScale>
    </cfRule>
  </conditionalFormatting>
  <conditionalFormatting sqref="AE17:AE40 AD19:AD40 AJ33:AJ39 AP33:AQ40 AV33:AW40 BC33:BC40">
    <cfRule type="containsText" priority="130" dxfId="0" operator="containsText" text="N/A">
      <formula>NOT(ISERROR(SEARCH("N/A",AD17)))</formula>
    </cfRule>
  </conditionalFormatting>
  <conditionalFormatting sqref="BB41">
    <cfRule type="colorScale" priority="517" dxfId="41">
      <colorScale>
        <cfvo type="min" val="0"/>
        <cfvo type="percentile" val="50"/>
        <cfvo type="max"/>
        <color rgb="FF63BE7B"/>
        <color rgb="FFFFEB84"/>
        <color rgb="FFF8696B"/>
      </colorScale>
    </cfRule>
  </conditionalFormatting>
  <conditionalFormatting sqref="AK17:AK18 AJ19:AK28 AJ30:AK32 AK29">
    <cfRule type="containsText" priority="82" dxfId="0" operator="containsText" text="N/A">
      <formula>NOT(ISERROR(SEARCH("N/A",AJ17)))</formula>
    </cfRule>
    <cfRule type="cellIs" priority="83" dxfId="2" operator="between">
      <formula>'PLAN GESTION POR PROCESO'!#REF!</formula>
      <formula>'PLAN GESTION POR PROCESO'!#REF!</formula>
    </cfRule>
    <cfRule type="cellIs" priority="84" dxfId="1" operator="between">
      <formula>'PLAN GESTION POR PROCESO'!#REF!</formula>
      <formula>'PLAN GESTION POR PROCESO'!#REF!</formula>
    </cfRule>
    <cfRule type="cellIs" priority="85" dxfId="40" operator="between">
      <formula>'PLAN GESTION POR PROCESO'!#REF!</formula>
      <formula>'PLAN GESTION POR PROCESO'!#REF!</formula>
    </cfRule>
  </conditionalFormatting>
  <conditionalFormatting sqref="AK17:AK18 AJ19:AK28 AJ30:AK32 AK29">
    <cfRule type="containsText" priority="81" dxfId="0" operator="containsText" text="N/A">
      <formula>NOT(ISERROR(SEARCH("N/A",AJ17)))</formula>
    </cfRule>
  </conditionalFormatting>
  <conditionalFormatting sqref="AK33:AK36">
    <cfRule type="containsText" priority="77" dxfId="0" operator="containsText" text="N/A">
      <formula>NOT(ISERROR(SEARCH("N/A",AK33)))</formula>
    </cfRule>
    <cfRule type="cellIs" priority="78" dxfId="2" operator="between">
      <formula>'PLAN GESTION POR PROCESO'!#REF!</formula>
      <formula>'PLAN GESTION POR PROCESO'!#REF!</formula>
    </cfRule>
    <cfRule type="cellIs" priority="79" dxfId="1" operator="between">
      <formula>'PLAN GESTION POR PROCESO'!#REF!</formula>
      <formula>'PLAN GESTION POR PROCESO'!#REF!</formula>
    </cfRule>
    <cfRule type="cellIs" priority="80" dxfId="40" operator="between">
      <formula>'PLAN GESTION POR PROCESO'!#REF!</formula>
      <formula>'PLAN GESTION POR PROCESO'!#REF!</formula>
    </cfRule>
  </conditionalFormatting>
  <conditionalFormatting sqref="AK33:AK36">
    <cfRule type="containsText" priority="76" dxfId="0" operator="containsText" text="N/A">
      <formula>NOT(ISERROR(SEARCH("N/A",AK33)))</formula>
    </cfRule>
  </conditionalFormatting>
  <conditionalFormatting sqref="AQ17:AQ18 AP19:AQ32">
    <cfRule type="containsText" priority="67" dxfId="0" operator="containsText" text="N/A">
      <formula>NOT(ISERROR(SEARCH("N/A",AP17)))</formula>
    </cfRule>
    <cfRule type="cellIs" priority="68" dxfId="2" operator="between">
      <formula>'PLAN GESTION POR PROCESO'!#REF!</formula>
      <formula>'PLAN GESTION POR PROCESO'!#REF!</formula>
    </cfRule>
    <cfRule type="cellIs" priority="69" dxfId="1" operator="between">
      <formula>'PLAN GESTION POR PROCESO'!#REF!</formula>
      <formula>'PLAN GESTION POR PROCESO'!#REF!</formula>
    </cfRule>
    <cfRule type="cellIs" priority="70" dxfId="40" operator="between">
      <formula>'PLAN GESTION POR PROCESO'!#REF!</formula>
      <formula>'PLAN GESTION POR PROCESO'!#REF!</formula>
    </cfRule>
  </conditionalFormatting>
  <conditionalFormatting sqref="AQ17:AQ18 AP19:AQ32">
    <cfRule type="containsText" priority="66" dxfId="0" operator="containsText" text="N/A">
      <formula>NOT(ISERROR(SEARCH("N/A",AP17)))</formula>
    </cfRule>
  </conditionalFormatting>
  <conditionalFormatting sqref="AW17:AW18 AV19:AW32">
    <cfRule type="containsText" priority="52" dxfId="0" operator="containsText" text="N/A">
      <formula>NOT(ISERROR(SEARCH("N/A",AV17)))</formula>
    </cfRule>
    <cfRule type="cellIs" priority="53" dxfId="2" operator="between">
      <formula>'PLAN GESTION POR PROCESO'!#REF!</formula>
      <formula>'PLAN GESTION POR PROCESO'!#REF!</formula>
    </cfRule>
    <cfRule type="cellIs" priority="54" dxfId="1" operator="between">
      <formula>'PLAN GESTION POR PROCESO'!#REF!</formula>
      <formula>'PLAN GESTION POR PROCESO'!#REF!</formula>
    </cfRule>
    <cfRule type="cellIs" priority="55" dxfId="40" operator="between">
      <formula>'PLAN GESTION POR PROCESO'!#REF!</formula>
      <formula>'PLAN GESTION POR PROCESO'!#REF!</formula>
    </cfRule>
  </conditionalFormatting>
  <conditionalFormatting sqref="AW17:AW18 AV19:AW32">
    <cfRule type="containsText" priority="51" dxfId="0" operator="containsText" text="N/A">
      <formula>NOT(ISERROR(SEARCH("N/A",AV17)))</formula>
    </cfRule>
  </conditionalFormatting>
  <conditionalFormatting sqref="BC17:BC32">
    <cfRule type="containsText" priority="37" dxfId="0" operator="containsText" text="N/A">
      <formula>NOT(ISERROR(SEARCH("N/A",BC17)))</formula>
    </cfRule>
    <cfRule type="cellIs" priority="38" dxfId="2" operator="between">
      <formula>'PLAN GESTION POR PROCESO'!#REF!</formula>
      <formula>'PLAN GESTION POR PROCESO'!#REF!</formula>
    </cfRule>
    <cfRule type="cellIs" priority="39" dxfId="1" operator="between">
      <formula>'PLAN GESTION POR PROCESO'!#REF!</formula>
      <formula>'PLAN GESTION POR PROCESO'!#REF!</formula>
    </cfRule>
    <cfRule type="cellIs" priority="40" dxfId="40" operator="between">
      <formula>'PLAN GESTION POR PROCESO'!#REF!</formula>
      <formula>'PLAN GESTION POR PROCESO'!#REF!</formula>
    </cfRule>
  </conditionalFormatting>
  <conditionalFormatting sqref="BC17:BC32">
    <cfRule type="containsText" priority="36" dxfId="0" operator="containsText" text="N/A">
      <formula>NOT(ISERROR(SEARCH("N/A",BC17)))</formula>
    </cfRule>
  </conditionalFormatting>
  <conditionalFormatting sqref="AK39">
    <cfRule type="containsText" priority="22" dxfId="0" operator="containsText" text="N/A">
      <formula>NOT(ISERROR(SEARCH("N/A",AK39)))</formula>
    </cfRule>
    <cfRule type="cellIs" priority="23" dxfId="2" operator="between">
      <formula>'PLAN GESTION POR PROCESO'!#REF!</formula>
      <formula>'PLAN GESTION POR PROCESO'!#REF!</formula>
    </cfRule>
    <cfRule type="cellIs" priority="24" dxfId="1" operator="between">
      <formula>'PLAN GESTION POR PROCESO'!#REF!</formula>
      <formula>'PLAN GESTION POR PROCESO'!#REF!</formula>
    </cfRule>
    <cfRule type="cellIs" priority="25" dxfId="40" operator="between">
      <formula>'PLAN GESTION POR PROCESO'!#REF!</formula>
      <formula>'PLAN GESTION POR PROCESO'!#REF!</formula>
    </cfRule>
  </conditionalFormatting>
  <conditionalFormatting sqref="AK39">
    <cfRule type="containsText" priority="21" dxfId="0" operator="containsText" text="N/A">
      <formula>NOT(ISERROR(SEARCH("N/A",AK39)))</formula>
    </cfRule>
  </conditionalFormatting>
  <conditionalFormatting sqref="AK38">
    <cfRule type="containsText" priority="17" dxfId="0" operator="containsText" text="N/A">
      <formula>NOT(ISERROR(SEARCH("N/A",AK38)))</formula>
    </cfRule>
    <cfRule type="cellIs" priority="18" dxfId="2" operator="between">
      <formula>'PLAN GESTION POR PROCESO'!#REF!</formula>
      <formula>'PLAN GESTION POR PROCESO'!#REF!</formula>
    </cfRule>
    <cfRule type="cellIs" priority="19" dxfId="1" operator="between">
      <formula>'PLAN GESTION POR PROCESO'!#REF!</formula>
      <formula>'PLAN GESTION POR PROCESO'!#REF!</formula>
    </cfRule>
    <cfRule type="cellIs" priority="20" dxfId="40" operator="between">
      <formula>'PLAN GESTION POR PROCESO'!#REF!</formula>
      <formula>'PLAN GESTION POR PROCESO'!#REF!</formula>
    </cfRule>
  </conditionalFormatting>
  <conditionalFormatting sqref="AK38">
    <cfRule type="containsText" priority="16" dxfId="0" operator="containsText" text="N/A">
      <formula>NOT(ISERROR(SEARCH("N/A",AK38)))</formula>
    </cfRule>
  </conditionalFormatting>
  <conditionalFormatting sqref="AK37">
    <cfRule type="containsText" priority="12" dxfId="0" operator="containsText" text="N/A">
      <formula>NOT(ISERROR(SEARCH("N/A",AK37)))</formula>
    </cfRule>
    <cfRule type="cellIs" priority="13" dxfId="2" operator="between">
      <formula>'PLAN GESTION POR PROCESO'!#REF!</formula>
      <formula>'PLAN GESTION POR PROCESO'!#REF!</formula>
    </cfRule>
    <cfRule type="cellIs" priority="14" dxfId="1" operator="between">
      <formula>'PLAN GESTION POR PROCESO'!#REF!</formula>
      <formula>'PLAN GESTION POR PROCESO'!#REF!</formula>
    </cfRule>
    <cfRule type="cellIs" priority="15" dxfId="40" operator="between">
      <formula>'PLAN GESTION POR PROCESO'!#REF!</formula>
      <formula>'PLAN GESTION POR PROCESO'!#REF!</formula>
    </cfRule>
  </conditionalFormatting>
  <conditionalFormatting sqref="AK37">
    <cfRule type="containsText" priority="11" dxfId="0" operator="containsText" text="N/A">
      <formula>NOT(ISERROR(SEARCH("N/A",AK37)))</formula>
    </cfRule>
  </conditionalFormatting>
  <conditionalFormatting sqref="AI37">
    <cfRule type="containsText" priority="7" dxfId="0" operator="containsText" text="N/A">
      <formula>NOT(ISERROR(SEARCH("N/A",AI37)))</formula>
    </cfRule>
    <cfRule type="cellIs" priority="8" dxfId="2" operator="between">
      <formula>'PLAN GESTION POR PROCESO'!#REF!</formula>
      <formula>'PLAN GESTION POR PROCESO'!#REF!</formula>
    </cfRule>
    <cfRule type="cellIs" priority="9" dxfId="1" operator="between">
      <formula>'PLAN GESTION POR PROCESO'!#REF!</formula>
      <formula>'PLAN GESTION POR PROCESO'!#REF!</formula>
    </cfRule>
    <cfRule type="cellIs" priority="10" dxfId="40" operator="between">
      <formula>'PLAN GESTION POR PROCESO'!#REF!</formula>
      <formula>'PLAN GESTION POR PROCESO'!#REF!</formula>
    </cfRule>
  </conditionalFormatting>
  <conditionalFormatting sqref="AI37">
    <cfRule type="containsText" priority="6" dxfId="0" operator="containsText" text="N/A">
      <formula>NOT(ISERROR(SEARCH("N/A",AI37)))</formula>
    </cfRule>
  </conditionalFormatting>
  <dataValidations count="10">
    <dataValidation type="list" allowBlank="1" showInputMessage="1" showErrorMessage="1" sqref="AD5">
      <formula1>$BD$7:$BD$10</formula1>
    </dataValidation>
    <dataValidation type="list" allowBlank="1" showInputMessage="1" showErrorMessage="1" promptTitle="Cualquier contenido" error="Escriba un texto " sqref="G17:G22">
      <formula1>META02</formula1>
    </dataValidation>
    <dataValidation type="list" allowBlank="1" showInputMessage="1" showErrorMessage="1" sqref="G23:G32">
      <formula1>META02</formula1>
    </dataValidation>
    <dataValidation type="list" allowBlank="1" showInputMessage="1" showErrorMessage="1" promptTitle="Cualquier contenido" error="Escriba un texto " sqref="G40 G33:G37">
      <formula1>META2</formula1>
    </dataValidation>
    <dataValidation type="list" allowBlank="1" showInputMessage="1" showErrorMessage="1" sqref="K17:K40">
      <formula1>PROGRAMACION</formula1>
    </dataValidation>
    <dataValidation type="list" allowBlank="1" showInputMessage="1" showErrorMessage="1" sqref="R17:R40">
      <formula1>INDICADOR</formula1>
    </dataValidation>
    <dataValidation type="list" allowBlank="1" showInputMessage="1" showErrorMessage="1" sqref="W17:W40">
      <formula1>FUENTE</formula1>
    </dataValidation>
    <dataValidation type="list" allowBlank="1" showInputMessage="1" showErrorMessage="1" sqref="X17:X40">
      <formula1>RUBROS</formula1>
    </dataValidation>
    <dataValidation type="list" allowBlank="1" showInputMessage="1" showErrorMessage="1" sqref="Y17:Y40">
      <formula1>CODIGO</formula1>
    </dataValidation>
    <dataValidation type="list" allowBlank="1" showInputMessage="1" showErrorMessage="1" sqref="V17:V40">
      <formula1>CONTRALORIA</formula1>
    </dataValidation>
  </dataValidations>
  <hyperlinks>
    <hyperlink ref="AM40" r:id="rId1" display="http://www.gobiernobogota.gov.co/transparencia/instrumentos-gestion-informacion-publica/relacionados-informacion"/>
  </hyperlinks>
  <printOptions/>
  <pageMargins left="0.7086614173228347" right="0.7086614173228347" top="0.7480314960629921" bottom="0.7480314960629921" header="0.31496062992125984" footer="0.31496062992125984"/>
  <pageSetup fitToHeight="1" fitToWidth="1" horizontalDpi="600" verticalDpi="600" orientation="landscape" paperSize="14" scale="11" r:id="rId5"/>
  <headerFooter>
    <oddFooter>&amp;RCódigo: PLE-PIN-F017
Versión: 1
Vigencia desde: 8 septiembre de 2017
</oddFooter>
  </headerFooter>
  <ignoredErrors>
    <ignoredError sqref="AE27" evalError="1"/>
  </ignoredErrors>
  <drawing r:id="rId4"/>
  <legacyDrawing r:id="rId3"/>
</worksheet>
</file>

<file path=xl/worksheets/sheet2.xml><?xml version="1.0" encoding="utf-8"?>
<worksheet xmlns="http://schemas.openxmlformats.org/spreadsheetml/2006/main" xmlns:r="http://schemas.openxmlformats.org/officeDocument/2006/relationships">
  <dimension ref="C2:C3"/>
  <sheetViews>
    <sheetView zoomScalePageLayoutView="0" workbookViewId="0" topLeftCell="A22">
      <selection activeCell="C3" sqref="C3"/>
    </sheetView>
  </sheetViews>
  <sheetFormatPr defaultColWidth="11.421875" defaultRowHeight="15"/>
  <cols>
    <col min="3" max="3" width="29.140625" style="0" customWidth="1"/>
  </cols>
  <sheetData>
    <row r="2" ht="59.25" customHeight="1">
      <c r="C2" s="35"/>
    </row>
    <row r="3" ht="64.5" customHeight="1">
      <c r="C3" s="3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38</v>
      </c>
      <c r="B1" t="s">
        <v>25</v>
      </c>
      <c r="C1" t="s">
        <v>41</v>
      </c>
      <c r="D1" t="s">
        <v>43</v>
      </c>
      <c r="F1" t="s">
        <v>20</v>
      </c>
    </row>
    <row r="2" spans="1:6" ht="15">
      <c r="A2" t="s">
        <v>32</v>
      </c>
      <c r="B2" t="s">
        <v>39</v>
      </c>
      <c r="D2" t="s">
        <v>44</v>
      </c>
      <c r="F2" t="s">
        <v>50</v>
      </c>
    </row>
    <row r="3" spans="1:6" ht="15">
      <c r="A3" t="s">
        <v>33</v>
      </c>
      <c r="B3" t="s">
        <v>40</v>
      </c>
      <c r="C3" t="s">
        <v>91</v>
      </c>
      <c r="D3" t="s">
        <v>45</v>
      </c>
      <c r="F3" t="s">
        <v>51</v>
      </c>
    </row>
    <row r="4" spans="1:6" ht="15">
      <c r="A4" t="s">
        <v>34</v>
      </c>
      <c r="C4" t="s">
        <v>92</v>
      </c>
      <c r="D4" t="s">
        <v>46</v>
      </c>
      <c r="F4" t="s">
        <v>52</v>
      </c>
    </row>
    <row r="5" spans="1:4" ht="15">
      <c r="A5" t="s">
        <v>35</v>
      </c>
      <c r="C5" t="s">
        <v>93</v>
      </c>
      <c r="D5" t="s">
        <v>47</v>
      </c>
    </row>
    <row r="6" spans="1:7" ht="15">
      <c r="A6" t="s">
        <v>36</v>
      </c>
      <c r="C6" t="s">
        <v>94</v>
      </c>
      <c r="E6" t="s">
        <v>66</v>
      </c>
      <c r="G6" t="s">
        <v>67</v>
      </c>
    </row>
    <row r="7" spans="1:7" ht="15">
      <c r="A7" t="s">
        <v>37</v>
      </c>
      <c r="E7" t="s">
        <v>48</v>
      </c>
      <c r="G7" t="s">
        <v>68</v>
      </c>
    </row>
    <row r="8" spans="5:7" ht="15">
      <c r="E8" t="s">
        <v>49</v>
      </c>
      <c r="G8" t="s">
        <v>69</v>
      </c>
    </row>
    <row r="9" ht="15">
      <c r="E9" t="s">
        <v>64</v>
      </c>
    </row>
    <row r="10" ht="15">
      <c r="E10" t="s">
        <v>65</v>
      </c>
    </row>
    <row r="12" spans="1:8" s="3" customFormat="1" ht="74.25" customHeight="1">
      <c r="A12" s="11"/>
      <c r="C12" s="12"/>
      <c r="D12" s="6"/>
      <c r="H12" s="3" t="s">
        <v>71</v>
      </c>
    </row>
    <row r="13" spans="1:8" s="3" customFormat="1" ht="74.25" customHeight="1">
      <c r="A13" s="11"/>
      <c r="C13" s="12"/>
      <c r="D13" s="6"/>
      <c r="H13" s="3" t="s">
        <v>72</v>
      </c>
    </row>
    <row r="14" spans="1:8" s="3" customFormat="1" ht="74.25" customHeight="1">
      <c r="A14" s="11"/>
      <c r="C14" s="12"/>
      <c r="D14" s="2"/>
      <c r="H14" s="3" t="s">
        <v>73</v>
      </c>
    </row>
    <row r="15" spans="1:8" s="3" customFormat="1" ht="74.25" customHeight="1">
      <c r="A15" s="11"/>
      <c r="C15" s="12"/>
      <c r="D15" s="2"/>
      <c r="H15" s="3" t="s">
        <v>74</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29</v>
      </c>
      <c r="C99" t="s">
        <v>53</v>
      </c>
    </row>
    <row r="100" spans="2:3" ht="30">
      <c r="B100" s="10">
        <v>1167</v>
      </c>
      <c r="C100" s="3" t="s">
        <v>54</v>
      </c>
    </row>
    <row r="101" spans="2:3" ht="30">
      <c r="B101" s="10">
        <v>1131</v>
      </c>
      <c r="C101" s="3" t="s">
        <v>55</v>
      </c>
    </row>
    <row r="102" spans="2:3" ht="30">
      <c r="B102" s="10">
        <v>1177</v>
      </c>
      <c r="C102" s="3" t="s">
        <v>56</v>
      </c>
    </row>
    <row r="103" spans="2:3" ht="30">
      <c r="B103" s="10">
        <v>1094</v>
      </c>
      <c r="C103" s="3" t="s">
        <v>57</v>
      </c>
    </row>
    <row r="104" spans="2:3" ht="30">
      <c r="B104" s="10">
        <v>1128</v>
      </c>
      <c r="C104" s="3" t="s">
        <v>58</v>
      </c>
    </row>
    <row r="105" spans="2:3" ht="30">
      <c r="B105" s="10">
        <v>1095</v>
      </c>
      <c r="C105" s="3" t="s">
        <v>59</v>
      </c>
    </row>
    <row r="106" spans="2:3" ht="45">
      <c r="B106" s="10">
        <v>1129</v>
      </c>
      <c r="C106" s="3" t="s">
        <v>60</v>
      </c>
    </row>
    <row r="107" spans="2:3" ht="45">
      <c r="B107" s="10">
        <v>1120</v>
      </c>
      <c r="C107" s="3" t="s">
        <v>61</v>
      </c>
    </row>
    <row r="108" ht="15">
      <c r="B108" s="9"/>
    </row>
    <row r="109" ht="15">
      <c r="B109" s="9"/>
    </row>
  </sheetData>
  <sheetProtection/>
  <conditionalFormatting sqref="C13">
    <cfRule type="colorScale" priority="1" dxfId="41">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lastPrinted>2018-01-23T15:03:08Z</cp:lastPrinted>
  <dcterms:created xsi:type="dcterms:W3CDTF">2016-04-29T15:58:00Z</dcterms:created>
  <dcterms:modified xsi:type="dcterms:W3CDTF">2018-09-17T22:24:11Z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